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ISD 318\BENEFITS\OPEN ENROLLMENT 2026\Benefits by Contracts\"/>
    </mc:Choice>
  </mc:AlternateContent>
  <xr:revisionPtr revIDLastSave="0" documentId="8_{70490FB9-F432-48E6-9D43-B6BD1B9C8893}" xr6:coauthVersionLast="47" xr6:coauthVersionMax="47" xr10:uidLastSave="{00000000-0000-0000-0000-000000000000}"/>
  <bookViews>
    <workbookView xWindow="-120" yWindow="-120" windowWidth="29040" windowHeight="15720" xr2:uid="{F80372F9-F63B-417A-B7B6-57881A980E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F32" i="1" s="1"/>
  <c r="G32" i="1" s="1"/>
  <c r="E31" i="1"/>
  <c r="F31" i="1" s="1"/>
  <c r="G31" i="1" s="1"/>
  <c r="E30" i="1"/>
  <c r="F30" i="1" s="1"/>
  <c r="G30" i="1" s="1"/>
  <c r="E29" i="1"/>
  <c r="F29" i="1" s="1"/>
  <c r="G29" i="1" s="1"/>
  <c r="E28" i="1"/>
  <c r="F28" i="1" s="1"/>
  <c r="G28" i="1" s="1"/>
  <c r="E27" i="1"/>
  <c r="F27" i="1" s="1"/>
  <c r="G27" i="1" s="1"/>
  <c r="O25" i="1"/>
  <c r="N25" i="1"/>
  <c r="N24" i="1"/>
  <c r="O24" i="1" s="1"/>
  <c r="F24" i="1"/>
  <c r="E24" i="1"/>
  <c r="O23" i="1"/>
  <c r="N23" i="1"/>
  <c r="E23" i="1"/>
  <c r="F23" i="1" s="1"/>
  <c r="O22" i="1"/>
  <c r="N22" i="1"/>
  <c r="N32" i="1" s="1"/>
  <c r="O32" i="1" s="1"/>
  <c r="P32" i="1" s="1"/>
  <c r="F22" i="1"/>
  <c r="E22" i="1"/>
  <c r="E26" i="1" s="1"/>
  <c r="F26" i="1" s="1"/>
  <c r="G26" i="1" s="1"/>
  <c r="N17" i="1"/>
  <c r="O17" i="1" s="1"/>
  <c r="P17" i="1" s="1"/>
  <c r="F17" i="1"/>
  <c r="G17" i="1" s="1"/>
  <c r="E17" i="1"/>
  <c r="N16" i="1"/>
  <c r="O16" i="1" s="1"/>
  <c r="P16" i="1" s="1"/>
  <c r="F16" i="1"/>
  <c r="G16" i="1" s="1"/>
  <c r="E16" i="1"/>
  <c r="N15" i="1"/>
  <c r="O15" i="1" s="1"/>
  <c r="P15" i="1" s="1"/>
  <c r="F15" i="1"/>
  <c r="G15" i="1" s="1"/>
  <c r="E15" i="1"/>
  <c r="N14" i="1"/>
  <c r="O14" i="1" s="1"/>
  <c r="P14" i="1" s="1"/>
  <c r="F14" i="1"/>
  <c r="G14" i="1" s="1"/>
  <c r="E14" i="1"/>
  <c r="N13" i="1"/>
  <c r="O13" i="1" s="1"/>
  <c r="P13" i="1" s="1"/>
  <c r="F13" i="1"/>
  <c r="G13" i="1" s="1"/>
  <c r="E13" i="1"/>
  <c r="N12" i="1"/>
  <c r="O12" i="1" s="1"/>
  <c r="P12" i="1" s="1"/>
  <c r="F12" i="1"/>
  <c r="G12" i="1" s="1"/>
  <c r="E12" i="1"/>
  <c r="E11" i="1"/>
  <c r="F11" i="1" s="1"/>
  <c r="G11" i="1" s="1"/>
  <c r="O10" i="1"/>
  <c r="P10" i="1" s="1"/>
  <c r="O9" i="1"/>
  <c r="P9" i="1" s="1"/>
  <c r="F9" i="1"/>
  <c r="G9" i="1" s="1"/>
  <c r="O8" i="1"/>
  <c r="P8" i="1" s="1"/>
  <c r="F8" i="1"/>
  <c r="G8" i="1" s="1"/>
  <c r="O7" i="1"/>
  <c r="P7" i="1" s="1"/>
  <c r="F7" i="1"/>
  <c r="G7" i="1" s="1"/>
  <c r="N27" i="1" l="1"/>
  <c r="O27" i="1" s="1"/>
  <c r="P27" i="1" s="1"/>
  <c r="N28" i="1"/>
  <c r="O28" i="1" s="1"/>
  <c r="P28" i="1" s="1"/>
  <c r="N29" i="1"/>
  <c r="O29" i="1" s="1"/>
  <c r="P29" i="1" s="1"/>
  <c r="N30" i="1"/>
  <c r="O30" i="1" s="1"/>
  <c r="P30" i="1" s="1"/>
  <c r="N31" i="1"/>
  <c r="O31" i="1" s="1"/>
  <c r="P31" i="1" s="1"/>
</calcChain>
</file>

<file path=xl/sharedStrings.xml><?xml version="1.0" encoding="utf-8"?>
<sst xmlns="http://schemas.openxmlformats.org/spreadsheetml/2006/main" count="40" uniqueCount="21">
  <si>
    <t>Medical Costs for Teachers working less than 7/10ths</t>
  </si>
  <si>
    <t>Last year's premium</t>
  </si>
  <si>
    <t>(amounts are rounded pp)</t>
  </si>
  <si>
    <t>2026-2027</t>
  </si>
  <si>
    <t>(starting 7/1/2026)</t>
  </si>
  <si>
    <t>This year's premium</t>
  </si>
  <si>
    <t>Prior to 2021 Hire</t>
  </si>
  <si>
    <t>Hired after 2021</t>
  </si>
  <si>
    <t>GRANDFATHERED</t>
  </si>
  <si>
    <t>FAMILY</t>
  </si>
  <si>
    <t>LIMITS APPLIED</t>
  </si>
  <si>
    <t>Monthly Cost</t>
  </si>
  <si>
    <t>District %</t>
  </si>
  <si>
    <t>FTE</t>
  </si>
  <si>
    <t>Pd By District</t>
  </si>
  <si>
    <t>Employee Cost</t>
  </si>
  <si>
    <t>Rounded $</t>
  </si>
  <si>
    <t>SINGLE</t>
  </si>
  <si>
    <t xml:space="preserve"> </t>
  </si>
  <si>
    <r>
      <t xml:space="preserve">Employee under contract at 5/10ths or more during the 98/99 school year </t>
    </r>
    <r>
      <rPr>
        <b/>
        <sz val="11"/>
        <rFont val="Aptos Narrow"/>
        <family val="2"/>
        <scheme val="minor"/>
      </rPr>
      <t>AND</t>
    </r>
  </si>
  <si>
    <t>continually employed, will receive the full contribution as described in the Teacher's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</si>
</sst>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_(* #,##0.00_);_(* \(#,##0.00\);_(* &quot;-&quot;?_);_(@_)"/>
    <numFmt numFmtId="166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/>
    <xf numFmtId="164" fontId="4" fillId="0" borderId="0" xfId="0" applyNumberFormat="1" applyFont="1"/>
    <xf numFmtId="164" fontId="3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Font="1"/>
    <xf numFmtId="0" fontId="4" fillId="2" borderId="0" xfId="0" applyFont="1" applyFill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4" fontId="4" fillId="3" borderId="0" xfId="0" applyNumberFormat="1" applyFont="1" applyFill="1" applyAlignment="1">
      <alignment horizontal="center"/>
    </xf>
    <xf numFmtId="9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6" fontId="4" fillId="3" borderId="0" xfId="0" applyNumberFormat="1" applyFont="1" applyFill="1" applyAlignment="1">
      <alignment horizontal="center"/>
    </xf>
    <xf numFmtId="10" fontId="4" fillId="0" borderId="0" xfId="2" applyNumberFormat="1" applyFont="1"/>
    <xf numFmtId="10" fontId="4" fillId="0" borderId="0" xfId="0" applyNumberFormat="1" applyFont="1"/>
    <xf numFmtId="0" fontId="4" fillId="3" borderId="0" xfId="0" applyFont="1" applyFill="1"/>
    <xf numFmtId="165" fontId="4" fillId="3" borderId="0" xfId="0" applyNumberFormat="1" applyFont="1" applyFill="1"/>
    <xf numFmtId="166" fontId="4" fillId="3" borderId="0" xfId="0" applyNumberFormat="1" applyFont="1" applyFill="1"/>
    <xf numFmtId="164" fontId="4" fillId="3" borderId="0" xfId="0" applyNumberFormat="1" applyFont="1" applyFill="1"/>
    <xf numFmtId="14" fontId="4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C7980-23E8-4955-BFA0-849162BD81A3}">
  <dimension ref="A1:R39"/>
  <sheetViews>
    <sheetView tabSelected="1" zoomScaleNormal="100" workbookViewId="0">
      <selection activeCell="C4" sqref="C4"/>
    </sheetView>
  </sheetViews>
  <sheetFormatPr defaultColWidth="9.140625" defaultRowHeight="15" x14ac:dyDescent="0.25"/>
  <cols>
    <col min="1" max="1" width="9.7109375" style="2" customWidth="1"/>
    <col min="2" max="2" width="12.7109375" style="2" customWidth="1"/>
    <col min="3" max="3" width="10.7109375" style="2" customWidth="1"/>
    <col min="4" max="4" width="7" style="2" bestFit="1" customWidth="1"/>
    <col min="5" max="5" width="13.28515625" style="2" customWidth="1"/>
    <col min="6" max="7" width="14.7109375" style="2" customWidth="1"/>
    <col min="8" max="8" width="10.28515625" style="2" customWidth="1"/>
    <col min="9" max="9" width="1.7109375" style="2" customWidth="1"/>
    <col min="10" max="10" width="1.85546875" style="2" customWidth="1"/>
    <col min="11" max="11" width="13.85546875" style="2" bestFit="1" customWidth="1"/>
    <col min="12" max="12" width="9.28515625" style="2" bestFit="1" customWidth="1"/>
    <col min="13" max="13" width="6" style="2" bestFit="1" customWidth="1"/>
    <col min="14" max="14" width="12.42578125" style="2" bestFit="1" customWidth="1"/>
    <col min="15" max="15" width="14.28515625" style="2" bestFit="1" customWidth="1"/>
    <col min="16" max="16" width="11.140625" style="2" customWidth="1"/>
    <col min="17" max="16384" width="9.140625" style="2"/>
  </cols>
  <sheetData>
    <row r="1" spans="1:18" x14ac:dyDescent="0.25">
      <c r="A1" s="1" t="s">
        <v>0</v>
      </c>
      <c r="F1" s="2" t="s">
        <v>1</v>
      </c>
      <c r="H1" s="3">
        <v>2509</v>
      </c>
      <c r="I1" s="4"/>
      <c r="K1" s="2" t="s">
        <v>2</v>
      </c>
    </row>
    <row r="2" spans="1:18" x14ac:dyDescent="0.25">
      <c r="A2" s="1" t="s">
        <v>3</v>
      </c>
      <c r="B2" s="2" t="s">
        <v>4</v>
      </c>
      <c r="H2" s="3">
        <v>1015</v>
      </c>
    </row>
    <row r="3" spans="1:18" x14ac:dyDescent="0.25">
      <c r="F3" s="2" t="s">
        <v>5</v>
      </c>
      <c r="H3" s="3">
        <v>2898</v>
      </c>
      <c r="J3" s="1" t="s">
        <v>6</v>
      </c>
    </row>
    <row r="4" spans="1:18" x14ac:dyDescent="0.25">
      <c r="A4" s="1" t="s">
        <v>7</v>
      </c>
      <c r="H4" s="3">
        <v>1172</v>
      </c>
      <c r="I4" s="5"/>
      <c r="J4" s="6" t="s">
        <v>8</v>
      </c>
      <c r="K4" s="7"/>
    </row>
    <row r="5" spans="1:18" x14ac:dyDescent="0.25">
      <c r="A5" s="1" t="s">
        <v>9</v>
      </c>
      <c r="E5" s="8" t="s">
        <v>10</v>
      </c>
      <c r="J5" s="1" t="s">
        <v>9</v>
      </c>
      <c r="N5" s="8" t="s">
        <v>10</v>
      </c>
    </row>
    <row r="6" spans="1:18" x14ac:dyDescent="0.25">
      <c r="B6" s="9" t="s">
        <v>11</v>
      </c>
      <c r="C6" s="9" t="s">
        <v>12</v>
      </c>
      <c r="D6" s="9" t="s">
        <v>13</v>
      </c>
      <c r="E6" s="9" t="s">
        <v>14</v>
      </c>
      <c r="F6" s="9" t="s">
        <v>15</v>
      </c>
      <c r="G6" s="9" t="s">
        <v>16</v>
      </c>
      <c r="K6" s="9" t="s">
        <v>11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16</v>
      </c>
    </row>
    <row r="7" spans="1:18" x14ac:dyDescent="0.25">
      <c r="B7" s="10">
        <v>2898</v>
      </c>
      <c r="C7" s="11">
        <v>0.9</v>
      </c>
      <c r="D7" s="12">
        <v>1</v>
      </c>
      <c r="E7" s="13">
        <v>2509</v>
      </c>
      <c r="F7" s="13">
        <f>B7-E7</f>
        <v>389</v>
      </c>
      <c r="G7" s="10">
        <f>ROUND(F7/2,2)</f>
        <v>194.5</v>
      </c>
      <c r="K7" s="10">
        <v>2898</v>
      </c>
      <c r="L7" s="11">
        <v>0.9</v>
      </c>
      <c r="M7" s="12">
        <v>1</v>
      </c>
      <c r="N7" s="13">
        <v>2509</v>
      </c>
      <c r="O7" s="13">
        <f>SUM(K7-N7)</f>
        <v>389</v>
      </c>
      <c r="P7" s="10">
        <f t="shared" ref="P7:P10" si="0">ROUND(O7/2,2)</f>
        <v>194.5</v>
      </c>
    </row>
    <row r="8" spans="1:18" x14ac:dyDescent="0.25">
      <c r="B8" s="10">
        <v>2898</v>
      </c>
      <c r="C8" s="11">
        <v>0.9</v>
      </c>
      <c r="D8" s="12">
        <v>0.9</v>
      </c>
      <c r="E8" s="13">
        <v>2509</v>
      </c>
      <c r="F8" s="13">
        <f t="shared" ref="F8:F9" si="1">B8-E8</f>
        <v>389</v>
      </c>
      <c r="G8" s="10">
        <f>ROUND(F8/2,2)</f>
        <v>194.5</v>
      </c>
      <c r="K8" s="10">
        <v>2898</v>
      </c>
      <c r="L8" s="11">
        <v>0.9</v>
      </c>
      <c r="M8" s="12">
        <v>0.9</v>
      </c>
      <c r="N8" s="13">
        <v>2509</v>
      </c>
      <c r="O8" s="13">
        <f t="shared" ref="O8:O10" si="2">SUM(K8-N8)</f>
        <v>389</v>
      </c>
      <c r="P8" s="10">
        <f t="shared" si="0"/>
        <v>194.5</v>
      </c>
    </row>
    <row r="9" spans="1:18" x14ac:dyDescent="0.25">
      <c r="B9" s="10">
        <v>2898</v>
      </c>
      <c r="C9" s="11">
        <v>0.9</v>
      </c>
      <c r="D9" s="12">
        <v>0.8</v>
      </c>
      <c r="E9" s="13">
        <v>2509</v>
      </c>
      <c r="F9" s="13">
        <f t="shared" si="1"/>
        <v>389</v>
      </c>
      <c r="G9" s="10">
        <f>ROUND(F9/2,2)</f>
        <v>194.5</v>
      </c>
      <c r="K9" s="10">
        <v>2898</v>
      </c>
      <c r="L9" s="11">
        <v>0.9</v>
      </c>
      <c r="M9" s="12">
        <v>0.8</v>
      </c>
      <c r="N9" s="13">
        <v>2509</v>
      </c>
      <c r="O9" s="13">
        <f t="shared" si="2"/>
        <v>389</v>
      </c>
      <c r="P9" s="10">
        <f t="shared" si="0"/>
        <v>194.5</v>
      </c>
    </row>
    <row r="10" spans="1:18" x14ac:dyDescent="0.25">
      <c r="B10" s="14"/>
      <c r="C10" s="15"/>
      <c r="D10" s="16"/>
      <c r="E10" s="17"/>
      <c r="F10" s="17"/>
      <c r="G10" s="14"/>
      <c r="K10" s="10">
        <v>2898</v>
      </c>
      <c r="L10" s="11">
        <v>0.9</v>
      </c>
      <c r="M10" s="12">
        <v>0.7</v>
      </c>
      <c r="N10" s="13">
        <v>2509</v>
      </c>
      <c r="O10" s="13">
        <f t="shared" si="2"/>
        <v>389</v>
      </c>
      <c r="P10" s="10">
        <f t="shared" si="0"/>
        <v>194.5</v>
      </c>
    </row>
    <row r="11" spans="1:18" x14ac:dyDescent="0.25">
      <c r="B11" s="10">
        <v>2898</v>
      </c>
      <c r="C11" s="11">
        <v>0.9</v>
      </c>
      <c r="D11" s="12">
        <v>0.7</v>
      </c>
      <c r="E11" s="13">
        <f>ROUND($E$7*D11,0)</f>
        <v>1756</v>
      </c>
      <c r="F11" s="13">
        <f>ROUND(B11-E11,0)</f>
        <v>1142</v>
      </c>
      <c r="G11" s="10">
        <f>ROUND(F11/2,2)</f>
        <v>571</v>
      </c>
      <c r="H11" s="18"/>
      <c r="I11" s="19"/>
      <c r="K11" s="20"/>
      <c r="L11" s="20"/>
      <c r="M11" s="21"/>
      <c r="N11" s="22"/>
      <c r="O11" s="22"/>
      <c r="P11" s="23"/>
    </row>
    <row r="12" spans="1:18" x14ac:dyDescent="0.25">
      <c r="B12" s="10">
        <v>2898</v>
      </c>
      <c r="C12" s="11">
        <v>0.9</v>
      </c>
      <c r="D12" s="12">
        <v>0.6</v>
      </c>
      <c r="E12" s="13">
        <f t="shared" ref="E12:E16" si="3">ROUND($E$7*D12,0)</f>
        <v>1505</v>
      </c>
      <c r="F12" s="13">
        <f t="shared" ref="F12:F16" si="4">ROUND(B12-E12,0)</f>
        <v>1393</v>
      </c>
      <c r="G12" s="10">
        <f t="shared" ref="G12:G16" si="5">ROUND(F12/2,2)</f>
        <v>696.5</v>
      </c>
      <c r="H12" s="18"/>
      <c r="I12" s="19"/>
      <c r="K12" s="10">
        <v>2898</v>
      </c>
      <c r="L12" s="11">
        <v>0.9</v>
      </c>
      <c r="M12" s="12">
        <v>0.6</v>
      </c>
      <c r="N12" s="13">
        <f>ROUND($N$7*M12,0)</f>
        <v>1505</v>
      </c>
      <c r="O12" s="13">
        <f>ROUND(K12-N12,0)</f>
        <v>1393</v>
      </c>
      <c r="P12" s="10">
        <f>ROUND(O12/2,2)</f>
        <v>696.5</v>
      </c>
      <c r="Q12" s="18"/>
      <c r="R12" s="19"/>
    </row>
    <row r="13" spans="1:18" x14ac:dyDescent="0.25">
      <c r="B13" s="10">
        <v>2898</v>
      </c>
      <c r="C13" s="11">
        <v>0.9</v>
      </c>
      <c r="D13" s="12">
        <v>0.5</v>
      </c>
      <c r="E13" s="13">
        <f t="shared" si="3"/>
        <v>1255</v>
      </c>
      <c r="F13" s="13">
        <f t="shared" si="4"/>
        <v>1643</v>
      </c>
      <c r="G13" s="10">
        <f t="shared" si="5"/>
        <v>821.5</v>
      </c>
      <c r="H13" s="18"/>
      <c r="I13" s="19"/>
      <c r="K13" s="10">
        <v>2898</v>
      </c>
      <c r="L13" s="11">
        <v>0.9</v>
      </c>
      <c r="M13" s="12">
        <v>0.5</v>
      </c>
      <c r="N13" s="13">
        <f t="shared" ref="N13:N17" si="6">ROUND($N$7*M13,0)</f>
        <v>1255</v>
      </c>
      <c r="O13" s="13">
        <f t="shared" ref="O13:O16" si="7">ROUND(K13-N13,0)</f>
        <v>1643</v>
      </c>
      <c r="P13" s="10">
        <f t="shared" ref="P13:P16" si="8">ROUND(O13/2,2)</f>
        <v>821.5</v>
      </c>
      <c r="Q13" s="18"/>
      <c r="R13" s="19"/>
    </row>
    <row r="14" spans="1:18" x14ac:dyDescent="0.25">
      <c r="B14" s="10">
        <v>2898</v>
      </c>
      <c r="C14" s="11">
        <v>0.9</v>
      </c>
      <c r="D14" s="12">
        <v>0.4</v>
      </c>
      <c r="E14" s="13">
        <f t="shared" si="3"/>
        <v>1004</v>
      </c>
      <c r="F14" s="13">
        <f t="shared" si="4"/>
        <v>1894</v>
      </c>
      <c r="G14" s="10">
        <f t="shared" si="5"/>
        <v>947</v>
      </c>
      <c r="H14" s="18"/>
      <c r="I14" s="19"/>
      <c r="K14" s="10">
        <v>2898</v>
      </c>
      <c r="L14" s="11">
        <v>0.9</v>
      </c>
      <c r="M14" s="12">
        <v>0.4</v>
      </c>
      <c r="N14" s="13">
        <f t="shared" si="6"/>
        <v>1004</v>
      </c>
      <c r="O14" s="13">
        <f>ROUND(K14-N14,0)</f>
        <v>1894</v>
      </c>
      <c r="P14" s="10">
        <f t="shared" si="8"/>
        <v>947</v>
      </c>
      <c r="Q14" s="18"/>
      <c r="R14" s="19"/>
    </row>
    <row r="15" spans="1:18" x14ac:dyDescent="0.25">
      <c r="B15" s="10">
        <v>2898</v>
      </c>
      <c r="C15" s="11">
        <v>0.9</v>
      </c>
      <c r="D15" s="12">
        <v>0.37</v>
      </c>
      <c r="E15" s="13">
        <f t="shared" si="3"/>
        <v>928</v>
      </c>
      <c r="F15" s="13">
        <f t="shared" si="4"/>
        <v>1970</v>
      </c>
      <c r="G15" s="10">
        <f t="shared" si="5"/>
        <v>985</v>
      </c>
      <c r="H15" s="18"/>
      <c r="I15" s="19"/>
      <c r="K15" s="10">
        <v>2898</v>
      </c>
      <c r="L15" s="11">
        <v>0.9</v>
      </c>
      <c r="M15" s="12">
        <v>0.37</v>
      </c>
      <c r="N15" s="13">
        <f t="shared" si="6"/>
        <v>928</v>
      </c>
      <c r="O15" s="13">
        <f t="shared" si="7"/>
        <v>1970</v>
      </c>
      <c r="P15" s="10">
        <f t="shared" si="8"/>
        <v>985</v>
      </c>
      <c r="Q15" s="18"/>
      <c r="R15" s="19"/>
    </row>
    <row r="16" spans="1:18" x14ac:dyDescent="0.25">
      <c r="B16" s="10">
        <v>2898</v>
      </c>
      <c r="C16" s="11">
        <v>0.9</v>
      </c>
      <c r="D16" s="12">
        <v>0.3</v>
      </c>
      <c r="E16" s="13">
        <f t="shared" si="3"/>
        <v>753</v>
      </c>
      <c r="F16" s="13">
        <f t="shared" si="4"/>
        <v>2145</v>
      </c>
      <c r="G16" s="10">
        <f t="shared" si="5"/>
        <v>1072.5</v>
      </c>
      <c r="H16" s="18"/>
      <c r="I16" s="19"/>
      <c r="K16" s="10">
        <v>2898</v>
      </c>
      <c r="L16" s="11">
        <v>0.9</v>
      </c>
      <c r="M16" s="12">
        <v>0.3</v>
      </c>
      <c r="N16" s="13">
        <f t="shared" si="6"/>
        <v>753</v>
      </c>
      <c r="O16" s="13">
        <f t="shared" si="7"/>
        <v>2145</v>
      </c>
      <c r="P16" s="10">
        <f t="shared" si="8"/>
        <v>1072.5</v>
      </c>
      <c r="Q16" s="18"/>
      <c r="R16" s="19"/>
    </row>
    <row r="17" spans="1:18" x14ac:dyDescent="0.25">
      <c r="B17" s="10">
        <v>2898</v>
      </c>
      <c r="C17" s="11">
        <v>0.9</v>
      </c>
      <c r="D17" s="12">
        <v>0.2</v>
      </c>
      <c r="E17" s="13">
        <f>ROUND($E$7*D17,0)</f>
        <v>502</v>
      </c>
      <c r="F17" s="13">
        <f>ROUND(B17-E17,0)</f>
        <v>2396</v>
      </c>
      <c r="G17" s="10">
        <f>ROUND(F17/2,2)</f>
        <v>1198</v>
      </c>
      <c r="H17" s="18"/>
      <c r="I17" s="19"/>
      <c r="K17" s="10">
        <v>2898</v>
      </c>
      <c r="L17" s="11">
        <v>0.9</v>
      </c>
      <c r="M17" s="12">
        <v>0.2</v>
      </c>
      <c r="N17" s="13">
        <f t="shared" si="6"/>
        <v>502</v>
      </c>
      <c r="O17" s="13">
        <f>ROUND(K17-N17,0)</f>
        <v>2396</v>
      </c>
      <c r="P17" s="10">
        <f>ROUND(O17/2,2)</f>
        <v>1198</v>
      </c>
      <c r="Q17" s="18"/>
      <c r="R17" s="19"/>
    </row>
    <row r="18" spans="1:18" x14ac:dyDescent="0.25">
      <c r="D18" s="9"/>
      <c r="M18" s="9"/>
      <c r="Q18" s="18"/>
      <c r="R18" s="19"/>
    </row>
    <row r="19" spans="1:18" x14ac:dyDescent="0.25">
      <c r="D19" s="9"/>
      <c r="M19" s="9"/>
    </row>
    <row r="20" spans="1:18" x14ac:dyDescent="0.25">
      <c r="A20" s="1" t="s">
        <v>17</v>
      </c>
      <c r="D20" s="9"/>
      <c r="J20" s="1"/>
      <c r="M20" s="9"/>
    </row>
    <row r="21" spans="1:18" x14ac:dyDescent="0.25">
      <c r="B21" s="9" t="s">
        <v>11</v>
      </c>
      <c r="C21" s="9" t="s">
        <v>12</v>
      </c>
      <c r="D21" s="9" t="s">
        <v>13</v>
      </c>
      <c r="E21" s="9" t="s">
        <v>14</v>
      </c>
      <c r="F21" s="9" t="s">
        <v>15</v>
      </c>
      <c r="G21" s="9"/>
      <c r="K21" s="9" t="s">
        <v>11</v>
      </c>
      <c r="L21" s="9" t="s">
        <v>12</v>
      </c>
      <c r="M21" s="9" t="s">
        <v>13</v>
      </c>
      <c r="N21" s="9" t="s">
        <v>14</v>
      </c>
      <c r="O21" s="9" t="s">
        <v>15</v>
      </c>
      <c r="P21" s="9"/>
    </row>
    <row r="22" spans="1:18" x14ac:dyDescent="0.25">
      <c r="B22" s="10">
        <v>1172</v>
      </c>
      <c r="C22" s="11">
        <v>1</v>
      </c>
      <c r="D22" s="12">
        <v>1</v>
      </c>
      <c r="E22" s="13">
        <f>B22*C22*1</f>
        <v>1172</v>
      </c>
      <c r="F22" s="13">
        <f>B22-E22</f>
        <v>0</v>
      </c>
      <c r="G22" s="10">
        <v>0</v>
      </c>
      <c r="H22" s="18"/>
      <c r="I22" s="19"/>
      <c r="K22" s="10">
        <v>1172</v>
      </c>
      <c r="L22" s="11">
        <v>1</v>
      </c>
      <c r="M22" s="12">
        <v>1</v>
      </c>
      <c r="N22" s="13">
        <f>K22*L22*1</f>
        <v>1172</v>
      </c>
      <c r="O22" s="13">
        <f>K22-N22</f>
        <v>0</v>
      </c>
      <c r="P22" s="10">
        <v>0</v>
      </c>
    </row>
    <row r="23" spans="1:18" x14ac:dyDescent="0.25">
      <c r="B23" s="10">
        <v>1172</v>
      </c>
      <c r="C23" s="11">
        <v>1</v>
      </c>
      <c r="D23" s="12">
        <v>0.9</v>
      </c>
      <c r="E23" s="13">
        <f>B23*C23*1</f>
        <v>1172</v>
      </c>
      <c r="F23" s="13">
        <f t="shared" ref="F23:F24" si="9">B23-E23</f>
        <v>0</v>
      </c>
      <c r="G23" s="10">
        <v>0</v>
      </c>
      <c r="H23" s="18"/>
      <c r="I23" s="19"/>
      <c r="K23" s="10">
        <v>1172</v>
      </c>
      <c r="L23" s="11">
        <v>1</v>
      </c>
      <c r="M23" s="12">
        <v>0.9</v>
      </c>
      <c r="N23" s="13">
        <f>K23*L23*1</f>
        <v>1172</v>
      </c>
      <c r="O23" s="13">
        <f t="shared" ref="O23:O25" si="10">K23-N23</f>
        <v>0</v>
      </c>
      <c r="P23" s="10">
        <v>0</v>
      </c>
    </row>
    <row r="24" spans="1:18" x14ac:dyDescent="0.25">
      <c r="B24" s="10">
        <v>1172</v>
      </c>
      <c r="C24" s="11">
        <v>1</v>
      </c>
      <c r="D24" s="12">
        <v>0.8</v>
      </c>
      <c r="E24" s="13">
        <f>B24*C24*1</f>
        <v>1172</v>
      </c>
      <c r="F24" s="13">
        <f t="shared" si="9"/>
        <v>0</v>
      </c>
      <c r="G24" s="10">
        <v>0</v>
      </c>
      <c r="H24" s="18"/>
      <c r="I24" s="19"/>
      <c r="K24" s="10">
        <v>1172</v>
      </c>
      <c r="L24" s="11">
        <v>1</v>
      </c>
      <c r="M24" s="12">
        <v>0.8</v>
      </c>
      <c r="N24" s="13">
        <f>K24*L24*1</f>
        <v>1172</v>
      </c>
      <c r="O24" s="13">
        <f t="shared" si="10"/>
        <v>0</v>
      </c>
      <c r="P24" s="10">
        <v>0</v>
      </c>
    </row>
    <row r="25" spans="1:18" x14ac:dyDescent="0.25">
      <c r="B25" s="14"/>
      <c r="C25" s="15"/>
      <c r="D25" s="16"/>
      <c r="E25" s="17"/>
      <c r="F25" s="17"/>
      <c r="G25" s="14"/>
      <c r="H25" s="18"/>
      <c r="I25" s="19"/>
      <c r="K25" s="10">
        <v>1172</v>
      </c>
      <c r="L25" s="11">
        <v>1</v>
      </c>
      <c r="M25" s="12">
        <v>0.7</v>
      </c>
      <c r="N25" s="13">
        <f>K25*L25*1</f>
        <v>1172</v>
      </c>
      <c r="O25" s="13">
        <f t="shared" si="10"/>
        <v>0</v>
      </c>
      <c r="P25" s="10">
        <v>0</v>
      </c>
    </row>
    <row r="26" spans="1:18" x14ac:dyDescent="0.25">
      <c r="B26" s="10">
        <v>1172</v>
      </c>
      <c r="C26" s="11">
        <v>1</v>
      </c>
      <c r="D26" s="12">
        <v>0.7</v>
      </c>
      <c r="E26" s="13">
        <f>ROUND($E$22*D26,0)</f>
        <v>820</v>
      </c>
      <c r="F26" s="13">
        <f>B26-E26</f>
        <v>352</v>
      </c>
      <c r="G26" s="10">
        <f>ROUND(F26/2,2)</f>
        <v>176</v>
      </c>
      <c r="H26" s="18"/>
      <c r="I26" s="19"/>
      <c r="K26" s="20"/>
      <c r="L26" s="20"/>
      <c r="M26" s="21"/>
      <c r="N26" s="22"/>
      <c r="O26" s="22"/>
      <c r="P26" s="23"/>
    </row>
    <row r="27" spans="1:18" x14ac:dyDescent="0.25">
      <c r="B27" s="10">
        <v>1172</v>
      </c>
      <c r="C27" s="11">
        <v>1</v>
      </c>
      <c r="D27" s="12">
        <v>0.6</v>
      </c>
      <c r="E27" s="13">
        <f t="shared" ref="E27:E32" si="11">ROUND($E$22*D27,0)</f>
        <v>703</v>
      </c>
      <c r="F27" s="13">
        <f t="shared" ref="F27:F31" si="12">B27-E27</f>
        <v>469</v>
      </c>
      <c r="G27" s="10">
        <f t="shared" ref="G27:G32" si="13">ROUND(F27/2,2)</f>
        <v>234.5</v>
      </c>
      <c r="H27" s="18"/>
      <c r="I27" s="19"/>
      <c r="K27" s="10">
        <v>1172</v>
      </c>
      <c r="L27" s="11">
        <v>1</v>
      </c>
      <c r="M27" s="12">
        <v>0.6</v>
      </c>
      <c r="N27" s="13">
        <f>ROUND($N$22*M27,0)</f>
        <v>703</v>
      </c>
      <c r="O27" s="13">
        <f>K27-N27</f>
        <v>469</v>
      </c>
      <c r="P27" s="10">
        <f>ROUND(O27/2,2)</f>
        <v>234.5</v>
      </c>
    </row>
    <row r="28" spans="1:18" x14ac:dyDescent="0.25">
      <c r="B28" s="10">
        <v>1172</v>
      </c>
      <c r="C28" s="11">
        <v>1</v>
      </c>
      <c r="D28" s="12">
        <v>0.5</v>
      </c>
      <c r="E28" s="13">
        <f t="shared" si="11"/>
        <v>586</v>
      </c>
      <c r="F28" s="13">
        <f t="shared" si="12"/>
        <v>586</v>
      </c>
      <c r="G28" s="10">
        <f t="shared" si="13"/>
        <v>293</v>
      </c>
      <c r="H28" s="18"/>
      <c r="I28" s="19"/>
      <c r="K28" s="10">
        <v>1172</v>
      </c>
      <c r="L28" s="11">
        <v>1</v>
      </c>
      <c r="M28" s="12">
        <v>0.5</v>
      </c>
      <c r="N28" s="13">
        <f t="shared" ref="N28:N31" si="14">ROUND($N$22*M28,0)</f>
        <v>586</v>
      </c>
      <c r="O28" s="13">
        <f t="shared" ref="O28:O32" si="15">K28-N28</f>
        <v>586</v>
      </c>
      <c r="P28" s="10">
        <f t="shared" ref="P28:P32" si="16">ROUND(O28/2,2)</f>
        <v>293</v>
      </c>
    </row>
    <row r="29" spans="1:18" x14ac:dyDescent="0.25">
      <c r="B29" s="10">
        <v>1172</v>
      </c>
      <c r="C29" s="11">
        <v>1</v>
      </c>
      <c r="D29" s="12">
        <v>0.4</v>
      </c>
      <c r="E29" s="13">
        <f t="shared" si="11"/>
        <v>469</v>
      </c>
      <c r="F29" s="13">
        <f t="shared" si="12"/>
        <v>703</v>
      </c>
      <c r="G29" s="10">
        <f t="shared" si="13"/>
        <v>351.5</v>
      </c>
      <c r="H29" s="18"/>
      <c r="I29" s="19"/>
      <c r="K29" s="10">
        <v>1172</v>
      </c>
      <c r="L29" s="11">
        <v>1</v>
      </c>
      <c r="M29" s="12">
        <v>0.4</v>
      </c>
      <c r="N29" s="13">
        <f t="shared" si="14"/>
        <v>469</v>
      </c>
      <c r="O29" s="13">
        <f t="shared" si="15"/>
        <v>703</v>
      </c>
      <c r="P29" s="10">
        <f t="shared" si="16"/>
        <v>351.5</v>
      </c>
    </row>
    <row r="30" spans="1:18" x14ac:dyDescent="0.25">
      <c r="B30" s="10">
        <v>1172</v>
      </c>
      <c r="C30" s="11">
        <v>1</v>
      </c>
      <c r="D30" s="12">
        <v>0.37</v>
      </c>
      <c r="E30" s="13">
        <f t="shared" si="11"/>
        <v>434</v>
      </c>
      <c r="F30" s="13">
        <f t="shared" si="12"/>
        <v>738</v>
      </c>
      <c r="G30" s="10">
        <f t="shared" si="13"/>
        <v>369</v>
      </c>
      <c r="H30" s="18"/>
      <c r="I30" s="19"/>
      <c r="K30" s="10">
        <v>1172</v>
      </c>
      <c r="L30" s="11">
        <v>1</v>
      </c>
      <c r="M30" s="12">
        <v>0.37</v>
      </c>
      <c r="N30" s="13">
        <f t="shared" si="14"/>
        <v>434</v>
      </c>
      <c r="O30" s="13">
        <f t="shared" si="15"/>
        <v>738</v>
      </c>
      <c r="P30" s="10">
        <f t="shared" si="16"/>
        <v>369</v>
      </c>
    </row>
    <row r="31" spans="1:18" x14ac:dyDescent="0.25">
      <c r="B31" s="10">
        <v>1172</v>
      </c>
      <c r="C31" s="11">
        <v>1</v>
      </c>
      <c r="D31" s="12">
        <v>0.3</v>
      </c>
      <c r="E31" s="13">
        <f t="shared" si="11"/>
        <v>352</v>
      </c>
      <c r="F31" s="13">
        <f t="shared" si="12"/>
        <v>820</v>
      </c>
      <c r="G31" s="10">
        <f t="shared" si="13"/>
        <v>410</v>
      </c>
      <c r="H31" s="18"/>
      <c r="I31" s="19"/>
      <c r="K31" s="10">
        <v>1172</v>
      </c>
      <c r="L31" s="11">
        <v>1</v>
      </c>
      <c r="M31" s="12">
        <v>0.3</v>
      </c>
      <c r="N31" s="13">
        <f t="shared" si="14"/>
        <v>352</v>
      </c>
      <c r="O31" s="13">
        <f t="shared" si="15"/>
        <v>820</v>
      </c>
      <c r="P31" s="10">
        <f t="shared" si="16"/>
        <v>410</v>
      </c>
    </row>
    <row r="32" spans="1:18" x14ac:dyDescent="0.25">
      <c r="B32" s="10">
        <v>1172</v>
      </c>
      <c r="C32" s="11">
        <v>1</v>
      </c>
      <c r="D32" s="12">
        <v>0.2</v>
      </c>
      <c r="E32" s="13">
        <f t="shared" si="11"/>
        <v>234</v>
      </c>
      <c r="F32" s="13">
        <f>B32-E32</f>
        <v>938</v>
      </c>
      <c r="G32" s="10">
        <f t="shared" si="13"/>
        <v>469</v>
      </c>
      <c r="H32" s="18"/>
      <c r="I32" s="19"/>
      <c r="K32" s="10">
        <v>1172</v>
      </c>
      <c r="L32" s="11">
        <v>1</v>
      </c>
      <c r="M32" s="12">
        <v>0.2</v>
      </c>
      <c r="N32" s="13">
        <f>ROUND($N$22*M32,0)</f>
        <v>234</v>
      </c>
      <c r="O32" s="13">
        <f t="shared" si="15"/>
        <v>938</v>
      </c>
      <c r="P32" s="10">
        <f t="shared" si="16"/>
        <v>469</v>
      </c>
    </row>
    <row r="34" spans="1:15" x14ac:dyDescent="0.25">
      <c r="H34" s="24" t="s">
        <v>18</v>
      </c>
      <c r="K34" s="2" t="s">
        <v>18</v>
      </c>
    </row>
    <row r="35" spans="1:15" x14ac:dyDescent="0.25">
      <c r="N35" s="4"/>
    </row>
    <row r="36" spans="1:15" x14ac:dyDescent="0.25">
      <c r="A36" s="2" t="s">
        <v>19</v>
      </c>
      <c r="O36" s="24">
        <v>46132</v>
      </c>
    </row>
    <row r="37" spans="1:15" x14ac:dyDescent="0.25">
      <c r="A37" s="2" t="s">
        <v>20</v>
      </c>
    </row>
    <row r="39" spans="1:15" x14ac:dyDescent="0.25">
      <c r="C39" s="4"/>
    </row>
  </sheetData>
  <pageMargins left="0.7" right="0.7" top="0.75" bottom="0.75" header="0.3" footer="0.3"/>
  <pageSetup scale="75" orientation="landscape" copies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Rachelle Dethloff</dc:creator>
  <cp:lastModifiedBy>Rachelle Dethloff</cp:lastModifiedBy>
  <dcterms:created xsi:type="dcterms:W3CDTF">2026-04-27T18:55:13Z</dcterms:created>
  <dcterms:modified xsi:type="dcterms:W3CDTF">2026-04-27T18:56:38Z</dcterms:modified>
</cp:coreProperties>
</file>