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connell1\Desktop\"/>
    </mc:Choice>
  </mc:AlternateContent>
  <xr:revisionPtr revIDLastSave="0" documentId="8_{FD28B21B-837F-44FF-9F07-B2D353661A7A}" xr6:coauthVersionLast="47" xr6:coauthVersionMax="47" xr10:uidLastSave="{00000000-0000-0000-0000-000000000000}"/>
  <bookViews>
    <workbookView xWindow="-120" yWindow="-120" windowWidth="37275" windowHeight="21840" activeTab="1" xr2:uid="{00000000-000D-0000-FFFF-FFFF00000000}"/>
  </bookViews>
  <sheets>
    <sheet name="By Grade 26-28" sheetId="27" r:id="rId1"/>
    <sheet name="By Grade 28+" sheetId="28" r:id="rId2"/>
    <sheet name="Plan Review Tracker" sheetId="29" r:id="rId3"/>
  </sheets>
  <definedNames>
    <definedName name="_xlnm.Print_Area" localSheetId="0">'By Grade 26-28'!$A$1:$BV$125</definedName>
    <definedName name="_xlnm.Print_Area" localSheetId="1">'By Grade 28+'!$A$1:$BX$124</definedName>
    <definedName name="_xlnm.Print_Area" localSheetId="2">'Plan Review Tracker'!$A$1:$N$126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8" i="27" l="1"/>
  <c r="AR76" i="28"/>
  <c r="AR77" i="28"/>
  <c r="AM33" i="28"/>
  <c r="AL33" i="28"/>
  <c r="AK33" i="28"/>
  <c r="L33" i="28"/>
  <c r="M33" i="28" s="1"/>
  <c r="J33" i="28"/>
  <c r="AY79" i="27"/>
  <c r="AY76" i="27"/>
  <c r="AY75" i="27"/>
  <c r="AY74" i="27"/>
  <c r="J18" i="28"/>
  <c r="BA43" i="28"/>
  <c r="BA42" i="28"/>
  <c r="BA41" i="28"/>
  <c r="AZ80" i="28"/>
  <c r="AZ22" i="28"/>
  <c r="AR33" i="28" l="1"/>
  <c r="AS33" i="28" s="1"/>
  <c r="P33" i="28"/>
  <c r="N33" i="28"/>
  <c r="AJ72" i="28"/>
  <c r="AI72" i="28"/>
  <c r="AH72" i="28"/>
  <c r="AG72" i="28"/>
  <c r="AF72" i="28"/>
  <c r="AE72" i="28"/>
  <c r="AJ71" i="28"/>
  <c r="AI71" i="28"/>
  <c r="AH71" i="28"/>
  <c r="AG71" i="28"/>
  <c r="AF71" i="28"/>
  <c r="AE71" i="28"/>
  <c r="AJ70" i="28"/>
  <c r="AI70" i="28"/>
  <c r="AH70" i="28"/>
  <c r="AG70" i="28"/>
  <c r="AF70" i="28"/>
  <c r="AE70" i="28"/>
  <c r="AJ69" i="28"/>
  <c r="AI69" i="28"/>
  <c r="AH69" i="28"/>
  <c r="AG69" i="28"/>
  <c r="AF69" i="28"/>
  <c r="AE69" i="28"/>
  <c r="AJ68" i="28"/>
  <c r="AI68" i="28"/>
  <c r="AH68" i="28"/>
  <c r="AG68" i="28"/>
  <c r="AF68" i="28"/>
  <c r="AE68" i="28"/>
  <c r="AJ67" i="28"/>
  <c r="AI67" i="28"/>
  <c r="AH67" i="28"/>
  <c r="AG67" i="28"/>
  <c r="AF67" i="28"/>
  <c r="AE67" i="28"/>
  <c r="AJ66" i="28"/>
  <c r="AI66" i="28"/>
  <c r="AH66" i="28"/>
  <c r="AG66" i="28"/>
  <c r="AF66" i="28"/>
  <c r="AE66" i="28"/>
  <c r="AJ65" i="28"/>
  <c r="AI65" i="28"/>
  <c r="AH65" i="28"/>
  <c r="AG65" i="28"/>
  <c r="AF65" i="28"/>
  <c r="AE65" i="28"/>
  <c r="AJ64" i="28"/>
  <c r="AI64" i="28"/>
  <c r="AH64" i="28"/>
  <c r="AG64" i="28"/>
  <c r="AF64" i="28"/>
  <c r="AE64" i="28"/>
  <c r="AJ63" i="28"/>
  <c r="AI63" i="28"/>
  <c r="AH63" i="28"/>
  <c r="AG63" i="28"/>
  <c r="AF63" i="28"/>
  <c r="AE63" i="28"/>
  <c r="AJ62" i="28"/>
  <c r="AI62" i="28"/>
  <c r="AH62" i="28"/>
  <c r="AG62" i="28"/>
  <c r="AF62" i="28"/>
  <c r="AE62" i="28"/>
  <c r="AJ61" i="28"/>
  <c r="AI61" i="28"/>
  <c r="AH61" i="28"/>
  <c r="AG61" i="28"/>
  <c r="AF61" i="28"/>
  <c r="AE61" i="28"/>
  <c r="AJ60" i="28"/>
  <c r="AI60" i="28"/>
  <c r="AH60" i="28"/>
  <c r="AG60" i="28"/>
  <c r="AF60" i="28"/>
  <c r="AE60" i="28"/>
  <c r="AJ59" i="28"/>
  <c r="AI59" i="28"/>
  <c r="AH59" i="28"/>
  <c r="AG59" i="28"/>
  <c r="AF59" i="28"/>
  <c r="AE59" i="28"/>
  <c r="AJ58" i="28"/>
  <c r="AI58" i="28"/>
  <c r="AH58" i="28"/>
  <c r="AG58" i="28"/>
  <c r="AF58" i="28"/>
  <c r="AJ57" i="28"/>
  <c r="AI57" i="28"/>
  <c r="AH57" i="28"/>
  <c r="AG57" i="28"/>
  <c r="AF57" i="28"/>
  <c r="AE57" i="28"/>
  <c r="AJ56" i="28"/>
  <c r="AI56" i="28"/>
  <c r="AH56" i="28"/>
  <c r="AG56" i="28"/>
  <c r="AF56" i="28"/>
  <c r="AE56" i="28"/>
  <c r="AJ55" i="28"/>
  <c r="AI55" i="28"/>
  <c r="AH55" i="28"/>
  <c r="AG55" i="28"/>
  <c r="AF55" i="28"/>
  <c r="AE55" i="28"/>
  <c r="AJ54" i="28"/>
  <c r="AI54" i="28"/>
  <c r="AH54" i="28"/>
  <c r="AG54" i="28"/>
  <c r="AF54" i="28"/>
  <c r="AE54" i="28"/>
  <c r="AJ53" i="28"/>
  <c r="AI53" i="28"/>
  <c r="AH53" i="28"/>
  <c r="AG53" i="28"/>
  <c r="AF53" i="28"/>
  <c r="AE53" i="28"/>
  <c r="AJ52" i="28"/>
  <c r="AI52" i="28"/>
  <c r="AH52" i="28"/>
  <c r="AG52" i="28"/>
  <c r="AF52" i="28"/>
  <c r="AE52" i="28"/>
  <c r="AJ51" i="28"/>
  <c r="AI51" i="28"/>
  <c r="AH51" i="28"/>
  <c r="AG51" i="28"/>
  <c r="AF51" i="28"/>
  <c r="AE51" i="28"/>
  <c r="AH50" i="28"/>
  <c r="AF50" i="28"/>
  <c r="AE50" i="28"/>
  <c r="L58" i="28"/>
  <c r="M58" i="28" s="1"/>
  <c r="P58" i="28" s="1"/>
  <c r="J59" i="28"/>
  <c r="L59" i="28"/>
  <c r="M59" i="28" s="1"/>
  <c r="L79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7" i="28"/>
  <c r="L56" i="28"/>
  <c r="L55" i="28"/>
  <c r="L54" i="28"/>
  <c r="L53" i="28"/>
  <c r="L52" i="28"/>
  <c r="L51" i="28"/>
  <c r="L50" i="28"/>
  <c r="L34" i="28"/>
  <c r="M34" i="28" s="1"/>
  <c r="L44" i="28"/>
  <c r="L40" i="28"/>
  <c r="L39" i="28"/>
  <c r="L38" i="28"/>
  <c r="L37" i="28"/>
  <c r="L36" i="28"/>
  <c r="L35" i="28"/>
  <c r="L27" i="28"/>
  <c r="L21" i="28"/>
  <c r="L20" i="28"/>
  <c r="L19" i="28"/>
  <c r="L18" i="28"/>
  <c r="L17" i="28"/>
  <c r="L16" i="28"/>
  <c r="L15" i="28"/>
  <c r="L14" i="28"/>
  <c r="L86" i="27"/>
  <c r="L71" i="27"/>
  <c r="L61" i="27"/>
  <c r="AJ73" i="27"/>
  <c r="AI73" i="27"/>
  <c r="AH73" i="27"/>
  <c r="AG73" i="27"/>
  <c r="AF73" i="27"/>
  <c r="AE73" i="27"/>
  <c r="AJ72" i="27"/>
  <c r="AI72" i="27"/>
  <c r="AH72" i="27"/>
  <c r="AG72" i="27"/>
  <c r="AF72" i="27"/>
  <c r="AE72" i="27"/>
  <c r="AJ71" i="27"/>
  <c r="AI71" i="27"/>
  <c r="AH71" i="27"/>
  <c r="AG71" i="27"/>
  <c r="AF71" i="27"/>
  <c r="AE71" i="27"/>
  <c r="AJ70" i="27"/>
  <c r="AI70" i="27"/>
  <c r="AH70" i="27"/>
  <c r="AG70" i="27"/>
  <c r="AF70" i="27"/>
  <c r="AE70" i="27"/>
  <c r="AJ69" i="27"/>
  <c r="AI69" i="27"/>
  <c r="AH69" i="27"/>
  <c r="AG69" i="27"/>
  <c r="AF69" i="27"/>
  <c r="AE69" i="27"/>
  <c r="AJ68" i="27"/>
  <c r="AI68" i="27"/>
  <c r="AH68" i="27"/>
  <c r="AG68" i="27"/>
  <c r="AF68" i="27"/>
  <c r="AE68" i="27"/>
  <c r="AJ67" i="27"/>
  <c r="AI67" i="27"/>
  <c r="AH67" i="27"/>
  <c r="AG67" i="27"/>
  <c r="AF67" i="27"/>
  <c r="AE67" i="27"/>
  <c r="AJ66" i="27"/>
  <c r="AI66" i="27"/>
  <c r="AH66" i="27"/>
  <c r="AG66" i="27"/>
  <c r="AF66" i="27"/>
  <c r="AE66" i="27"/>
  <c r="AJ65" i="27"/>
  <c r="AI65" i="27"/>
  <c r="AH65" i="27"/>
  <c r="AG65" i="27"/>
  <c r="AF65" i="27"/>
  <c r="AE65" i="27"/>
  <c r="AJ64" i="27"/>
  <c r="AI64" i="27"/>
  <c r="AH64" i="27"/>
  <c r="AG64" i="27"/>
  <c r="AF64" i="27"/>
  <c r="AE64" i="27"/>
  <c r="AJ63" i="27"/>
  <c r="AI63" i="27"/>
  <c r="AH63" i="27"/>
  <c r="AG63" i="27"/>
  <c r="AF63" i="27"/>
  <c r="AE63" i="27"/>
  <c r="AJ62" i="27"/>
  <c r="AI62" i="27"/>
  <c r="AH62" i="27"/>
  <c r="AG62" i="27"/>
  <c r="AF62" i="27"/>
  <c r="AE62" i="27"/>
  <c r="AJ61" i="27"/>
  <c r="AI61" i="27"/>
  <c r="AH61" i="27"/>
  <c r="AG61" i="27"/>
  <c r="AF61" i="27"/>
  <c r="AE61" i="27"/>
  <c r="AJ60" i="27"/>
  <c r="AI60" i="27"/>
  <c r="AH60" i="27"/>
  <c r="AG60" i="27"/>
  <c r="AF60" i="27"/>
  <c r="AE60" i="27"/>
  <c r="AJ59" i="27"/>
  <c r="AI59" i="27"/>
  <c r="AH59" i="27"/>
  <c r="AG59" i="27"/>
  <c r="AF59" i="27"/>
  <c r="AE59" i="27"/>
  <c r="AJ58" i="27"/>
  <c r="AI58" i="27"/>
  <c r="AH58" i="27"/>
  <c r="AG58" i="27"/>
  <c r="AF58" i="27"/>
  <c r="AE58" i="27"/>
  <c r="AJ57" i="27"/>
  <c r="AI57" i="27"/>
  <c r="AH57" i="27"/>
  <c r="AG57" i="27"/>
  <c r="AF57" i="27"/>
  <c r="AE57" i="27"/>
  <c r="AJ56" i="27"/>
  <c r="AI56" i="27"/>
  <c r="AH56" i="27"/>
  <c r="AG56" i="27"/>
  <c r="AF56" i="27"/>
  <c r="AE56" i="27"/>
  <c r="AJ55" i="27"/>
  <c r="AI55" i="27"/>
  <c r="AH55" i="27"/>
  <c r="AG55" i="27"/>
  <c r="AF55" i="27"/>
  <c r="AE55" i="27"/>
  <c r="AJ54" i="27"/>
  <c r="AI54" i="27"/>
  <c r="AH54" i="27"/>
  <c r="AG54" i="27"/>
  <c r="AF54" i="27"/>
  <c r="AE54" i="27"/>
  <c r="AJ53" i="27"/>
  <c r="AI53" i="27"/>
  <c r="AH53" i="27"/>
  <c r="AG53" i="27"/>
  <c r="AF53" i="27"/>
  <c r="AE53" i="27"/>
  <c r="AH51" i="27"/>
  <c r="AG51" i="27"/>
  <c r="AF51" i="27"/>
  <c r="AE51" i="27"/>
  <c r="AE52" i="27"/>
  <c r="AF52" i="27"/>
  <c r="AG52" i="27"/>
  <c r="AH52" i="27"/>
  <c r="AI52" i="27"/>
  <c r="AJ52" i="27"/>
  <c r="L80" i="27"/>
  <c r="L77" i="27"/>
  <c r="L73" i="27"/>
  <c r="L72" i="27"/>
  <c r="L70" i="27"/>
  <c r="L69" i="27"/>
  <c r="L68" i="27"/>
  <c r="L67" i="27"/>
  <c r="L66" i="27"/>
  <c r="L65" i="27"/>
  <c r="L64" i="27"/>
  <c r="L63" i="27"/>
  <c r="L62" i="27"/>
  <c r="L60" i="27"/>
  <c r="L59" i="27"/>
  <c r="L58" i="27"/>
  <c r="L57" i="27"/>
  <c r="L56" i="27"/>
  <c r="L55" i="27"/>
  <c r="L54" i="27"/>
  <c r="L53" i="27"/>
  <c r="L52" i="27"/>
  <c r="L51" i="27"/>
  <c r="L40" i="27"/>
  <c r="L45" i="27"/>
  <c r="L41" i="27"/>
  <c r="L39" i="27"/>
  <c r="L38" i="27"/>
  <c r="L37" i="27"/>
  <c r="L36" i="27"/>
  <c r="L35" i="27"/>
  <c r="L34" i="27"/>
  <c r="L28" i="27"/>
  <c r="L16" i="27"/>
  <c r="M16" i="27" s="1"/>
  <c r="L17" i="27"/>
  <c r="M17" i="27" s="1"/>
  <c r="L18" i="27"/>
  <c r="M18" i="27" s="1"/>
  <c r="L19" i="27"/>
  <c r="M19" i="27" s="1"/>
  <c r="L20" i="27"/>
  <c r="M20" i="27" s="1"/>
  <c r="L21" i="27"/>
  <c r="M21" i="27" s="1"/>
  <c r="L22" i="27"/>
  <c r="L15" i="27"/>
  <c r="M15" i="27" s="1"/>
  <c r="M145" i="29"/>
  <c r="J145" i="29"/>
  <c r="M144" i="29"/>
  <c r="J144" i="29"/>
  <c r="AD22" i="28"/>
  <c r="AC22" i="28"/>
  <c r="AB22" i="28"/>
  <c r="AA22" i="28"/>
  <c r="Z22" i="28"/>
  <c r="Y22" i="28"/>
  <c r="X22" i="28"/>
  <c r="W22" i="28"/>
  <c r="V22" i="28"/>
  <c r="U22" i="28"/>
  <c r="T22" i="28"/>
  <c r="S22" i="28"/>
  <c r="R22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AD80" i="28"/>
  <c r="AC80" i="28"/>
  <c r="AB80" i="28"/>
  <c r="AA80" i="28"/>
  <c r="Z80" i="28"/>
  <c r="Y80" i="28"/>
  <c r="X80" i="28"/>
  <c r="W80" i="28"/>
  <c r="V80" i="28"/>
  <c r="U80" i="28"/>
  <c r="T80" i="28"/>
  <c r="S80" i="28"/>
  <c r="R80" i="28"/>
  <c r="K80" i="28"/>
  <c r="AV22" i="28"/>
  <c r="AU22" i="28"/>
  <c r="AT22" i="28"/>
  <c r="AY33" i="28" l="1"/>
  <c r="BA33" i="28" s="1"/>
  <c r="AR51" i="27"/>
  <c r="P59" i="28"/>
  <c r="N59" i="28"/>
  <c r="AR59" i="28"/>
  <c r="AR58" i="28"/>
  <c r="N58" i="28"/>
  <c r="L80" i="28"/>
  <c r="L46" i="27"/>
  <c r="AS51" i="27" l="1"/>
  <c r="AY51" i="27"/>
  <c r="AY58" i="28"/>
  <c r="BA58" i="28" s="1"/>
  <c r="AS58" i="28"/>
  <c r="AY59" i="28"/>
  <c r="BA59" i="28" s="1"/>
  <c r="AS59" i="28"/>
  <c r="AR143" i="28"/>
  <c r="M143" i="28"/>
  <c r="P143" i="28" s="1"/>
  <c r="J143" i="28"/>
  <c r="M142" i="28"/>
  <c r="P142" i="28" s="1"/>
  <c r="J142" i="28"/>
  <c r="AX111" i="28"/>
  <c r="AW111" i="28"/>
  <c r="AV111" i="28"/>
  <c r="L111" i="28"/>
  <c r="K111" i="28"/>
  <c r="I111" i="28"/>
  <c r="H111" i="28"/>
  <c r="M108" i="28"/>
  <c r="J108" i="28"/>
  <c r="M107" i="28"/>
  <c r="J107" i="28"/>
  <c r="M106" i="28"/>
  <c r="J106" i="28"/>
  <c r="M105" i="28"/>
  <c r="J105" i="28"/>
  <c r="M104" i="28"/>
  <c r="P104" i="28" s="1"/>
  <c r="J104" i="28"/>
  <c r="AX99" i="28"/>
  <c r="AW99" i="28"/>
  <c r="AV99" i="28"/>
  <c r="L99" i="28"/>
  <c r="K99" i="28"/>
  <c r="I99" i="28"/>
  <c r="H99" i="28"/>
  <c r="J98" i="28"/>
  <c r="J97" i="28"/>
  <c r="J96" i="28"/>
  <c r="M95" i="28"/>
  <c r="P95" i="28" s="1"/>
  <c r="J95" i="28"/>
  <c r="M94" i="28"/>
  <c r="P94" i="28" s="1"/>
  <c r="J94" i="28"/>
  <c r="M93" i="28"/>
  <c r="P93" i="28" s="1"/>
  <c r="J93" i="28"/>
  <c r="M92" i="28"/>
  <c r="P92" i="28" s="1"/>
  <c r="J92" i="28"/>
  <c r="J86" i="28"/>
  <c r="AJ85" i="28"/>
  <c r="AH85" i="28"/>
  <c r="AE85" i="28"/>
  <c r="M85" i="28"/>
  <c r="J85" i="28"/>
  <c r="AX80" i="28"/>
  <c r="AW80" i="28"/>
  <c r="AV80" i="28"/>
  <c r="I80" i="28"/>
  <c r="H80" i="28"/>
  <c r="AY78" i="28"/>
  <c r="J78" i="28"/>
  <c r="J76" i="28"/>
  <c r="M65" i="28"/>
  <c r="P65" i="28" s="1"/>
  <c r="J65" i="28"/>
  <c r="AY75" i="28"/>
  <c r="J75" i="28"/>
  <c r="AY74" i="28"/>
  <c r="J74" i="28"/>
  <c r="AY73" i="28"/>
  <c r="J73" i="28"/>
  <c r="M72" i="28"/>
  <c r="J72" i="28"/>
  <c r="M71" i="28"/>
  <c r="J71" i="28"/>
  <c r="M70" i="28"/>
  <c r="J70" i="28"/>
  <c r="M69" i="28"/>
  <c r="J69" i="28"/>
  <c r="M68" i="28"/>
  <c r="J68" i="28"/>
  <c r="J77" i="28"/>
  <c r="M67" i="28"/>
  <c r="J67" i="28"/>
  <c r="M66" i="28"/>
  <c r="J66" i="28"/>
  <c r="M64" i="28"/>
  <c r="J64" i="28"/>
  <c r="M63" i="28"/>
  <c r="J63" i="28"/>
  <c r="M62" i="28"/>
  <c r="J62" i="28"/>
  <c r="M61" i="28"/>
  <c r="J61" i="28"/>
  <c r="M60" i="28"/>
  <c r="J60" i="28"/>
  <c r="M57" i="28"/>
  <c r="P57" i="28" s="1"/>
  <c r="J57" i="28"/>
  <c r="M56" i="28"/>
  <c r="J56" i="28"/>
  <c r="M55" i="28"/>
  <c r="J55" i="28"/>
  <c r="M54" i="28"/>
  <c r="P54" i="28" s="1"/>
  <c r="J54" i="28"/>
  <c r="M53" i="28"/>
  <c r="P53" i="28" s="1"/>
  <c r="J53" i="28"/>
  <c r="M52" i="28"/>
  <c r="J52" i="28"/>
  <c r="M51" i="28"/>
  <c r="J51" i="28"/>
  <c r="AG50" i="28"/>
  <c r="AR50" i="28" s="1"/>
  <c r="AY50" i="28" s="1"/>
  <c r="BA50" i="28" s="1"/>
  <c r="M50" i="28"/>
  <c r="J50" i="28"/>
  <c r="AX45" i="28"/>
  <c r="AW45" i="28"/>
  <c r="AV45" i="28"/>
  <c r="L45" i="28"/>
  <c r="K45" i="28"/>
  <c r="I45" i="28"/>
  <c r="H45" i="28"/>
  <c r="J41" i="28"/>
  <c r="AM40" i="28"/>
  <c r="AL40" i="28"/>
  <c r="AK40" i="28"/>
  <c r="M40" i="28"/>
  <c r="P40" i="28" s="1"/>
  <c r="J40" i="28"/>
  <c r="AM39" i="28"/>
  <c r="AL39" i="28"/>
  <c r="AK39" i="28"/>
  <c r="M39" i="28"/>
  <c r="P39" i="28" s="1"/>
  <c r="J39" i="28"/>
  <c r="AM38" i="28"/>
  <c r="AL38" i="28"/>
  <c r="AK38" i="28"/>
  <c r="M38" i="28"/>
  <c r="J38" i="28"/>
  <c r="AM37" i="28"/>
  <c r="AL37" i="28"/>
  <c r="AK37" i="28"/>
  <c r="M37" i="28"/>
  <c r="P37" i="28" s="1"/>
  <c r="J37" i="28"/>
  <c r="AM36" i="28"/>
  <c r="AL36" i="28"/>
  <c r="AK36" i="28"/>
  <c r="M36" i="28"/>
  <c r="P36" i="28" s="1"/>
  <c r="J36" i="28"/>
  <c r="AM35" i="28"/>
  <c r="AL35" i="28"/>
  <c r="AK35" i="28"/>
  <c r="M35" i="28"/>
  <c r="P35" i="28" s="1"/>
  <c r="J35" i="28"/>
  <c r="AM34" i="28"/>
  <c r="AL34" i="28"/>
  <c r="AK34" i="28"/>
  <c r="P34" i="28"/>
  <c r="J34" i="28"/>
  <c r="N34" i="28" s="1"/>
  <c r="AQ27" i="28"/>
  <c r="AP27" i="28"/>
  <c r="AO27" i="28"/>
  <c r="AN27" i="28"/>
  <c r="AM27" i="28"/>
  <c r="AL27" i="28"/>
  <c r="AK27" i="28"/>
  <c r="M27" i="28"/>
  <c r="P27" i="28" s="1"/>
  <c r="J27" i="28"/>
  <c r="AX22" i="28"/>
  <c r="AW22" i="28"/>
  <c r="L22" i="28"/>
  <c r="K22" i="28"/>
  <c r="I22" i="28"/>
  <c r="H22" i="28"/>
  <c r="AQ20" i="28"/>
  <c r="AP20" i="28"/>
  <c r="AO20" i="28"/>
  <c r="AN20" i="28"/>
  <c r="M20" i="28"/>
  <c r="P20" i="28" s="1"/>
  <c r="J20" i="28"/>
  <c r="AQ19" i="28"/>
  <c r="AP19" i="28"/>
  <c r="AO19" i="28"/>
  <c r="AN19" i="28"/>
  <c r="M19" i="28"/>
  <c r="P19" i="28" s="1"/>
  <c r="J19" i="28"/>
  <c r="AQ18" i="28"/>
  <c r="AP18" i="28"/>
  <c r="AO18" i="28"/>
  <c r="AN18" i="28"/>
  <c r="M18" i="28"/>
  <c r="P18" i="28" s="1"/>
  <c r="AQ17" i="28"/>
  <c r="AP17" i="28"/>
  <c r="AO17" i="28"/>
  <c r="AN17" i="28"/>
  <c r="M17" i="28"/>
  <c r="P17" i="28" s="1"/>
  <c r="J17" i="28"/>
  <c r="AQ16" i="28"/>
  <c r="AP16" i="28"/>
  <c r="AO16" i="28"/>
  <c r="AN16" i="28"/>
  <c r="M16" i="28"/>
  <c r="J16" i="28"/>
  <c r="AQ15" i="28"/>
  <c r="AP15" i="28"/>
  <c r="AO15" i="28"/>
  <c r="AN15" i="28"/>
  <c r="M15" i="28"/>
  <c r="P15" i="28" s="1"/>
  <c r="J15" i="28"/>
  <c r="AQ14" i="28"/>
  <c r="AP14" i="28"/>
  <c r="AO14" i="28"/>
  <c r="AN14" i="28"/>
  <c r="M14" i="28"/>
  <c r="P14" i="28" s="1"/>
  <c r="J14" i="28"/>
  <c r="M77" i="27"/>
  <c r="P77" i="27" s="1"/>
  <c r="J77" i="27"/>
  <c r="J22" i="28" l="1"/>
  <c r="AS50" i="28"/>
  <c r="AR35" i="28"/>
  <c r="AY35" i="28" s="1"/>
  <c r="BA35" i="28" s="1"/>
  <c r="N38" i="28"/>
  <c r="N107" i="28"/>
  <c r="AR85" i="28"/>
  <c r="AS85" i="28" s="1"/>
  <c r="AR56" i="28"/>
  <c r="N106" i="28"/>
  <c r="M45" i="28"/>
  <c r="P45" i="28" s="1"/>
  <c r="P38" i="28"/>
  <c r="N50" i="28"/>
  <c r="J99" i="28"/>
  <c r="AR38" i="28"/>
  <c r="N18" i="28"/>
  <c r="M111" i="28"/>
  <c r="P111" i="28" s="1"/>
  <c r="AR16" i="28"/>
  <c r="AR18" i="28"/>
  <c r="AR40" i="28"/>
  <c r="AR68" i="28"/>
  <c r="AR69" i="28"/>
  <c r="AX114" i="28"/>
  <c r="N65" i="28"/>
  <c r="AV114" i="28"/>
  <c r="AR57" i="28"/>
  <c r="AR60" i="28"/>
  <c r="AR64" i="28"/>
  <c r="J80" i="28"/>
  <c r="AY76" i="28"/>
  <c r="AR15" i="28"/>
  <c r="N40" i="28"/>
  <c r="AR53" i="28"/>
  <c r="N143" i="28"/>
  <c r="AR37" i="28"/>
  <c r="AY37" i="28" s="1"/>
  <c r="BA37" i="28" s="1"/>
  <c r="N92" i="28"/>
  <c r="M22" i="28"/>
  <c r="P22" i="28" s="1"/>
  <c r="N94" i="28"/>
  <c r="J111" i="28"/>
  <c r="N17" i="28"/>
  <c r="AR20" i="28"/>
  <c r="AR39" i="28"/>
  <c r="P66" i="28"/>
  <c r="N66" i="28"/>
  <c r="N52" i="28"/>
  <c r="P52" i="28"/>
  <c r="AR17" i="28"/>
  <c r="AW114" i="28"/>
  <c r="I114" i="28"/>
  <c r="M80" i="28"/>
  <c r="P80" i="28" s="1"/>
  <c r="AR52" i="28"/>
  <c r="AR65" i="28"/>
  <c r="N14" i="28"/>
  <c r="N16" i="28"/>
  <c r="AR19" i="28"/>
  <c r="K114" i="28"/>
  <c r="N36" i="28"/>
  <c r="N53" i="28"/>
  <c r="AR66" i="28"/>
  <c r="AY77" i="28"/>
  <c r="N85" i="28"/>
  <c r="H114" i="28"/>
  <c r="N104" i="28"/>
  <c r="AR55" i="28"/>
  <c r="AR27" i="28"/>
  <c r="AR34" i="28"/>
  <c r="AR36" i="28"/>
  <c r="AR51" i="28"/>
  <c r="AR54" i="28"/>
  <c r="AR61" i="28"/>
  <c r="AR62" i="28"/>
  <c r="AR70" i="28"/>
  <c r="AR71" i="28"/>
  <c r="N108" i="28"/>
  <c r="AR67" i="28"/>
  <c r="AR14" i="28"/>
  <c r="AR63" i="28"/>
  <c r="AR72" i="28"/>
  <c r="M99" i="28"/>
  <c r="P99" i="28" s="1"/>
  <c r="N105" i="28"/>
  <c r="P64" i="28"/>
  <c r="N64" i="28"/>
  <c r="N55" i="28"/>
  <c r="P55" i="28"/>
  <c r="P56" i="28"/>
  <c r="N56" i="28"/>
  <c r="P67" i="28"/>
  <c r="N67" i="28"/>
  <c r="P63" i="28"/>
  <c r="N63" i="28"/>
  <c r="P72" i="28"/>
  <c r="N72" i="28"/>
  <c r="N68" i="28"/>
  <c r="P68" i="28"/>
  <c r="P69" i="28"/>
  <c r="N69" i="28"/>
  <c r="P60" i="28"/>
  <c r="N60" i="28"/>
  <c r="P61" i="28"/>
  <c r="N61" i="28"/>
  <c r="P70" i="28"/>
  <c r="N70" i="28"/>
  <c r="AY40" i="28"/>
  <c r="BA40" i="28" s="1"/>
  <c r="P51" i="28"/>
  <c r="N51" i="28"/>
  <c r="P62" i="28"/>
  <c r="N62" i="28"/>
  <c r="P71" i="28"/>
  <c r="N71" i="28"/>
  <c r="N39" i="28"/>
  <c r="P50" i="28"/>
  <c r="P85" i="28"/>
  <c r="N57" i="28"/>
  <c r="P16" i="28"/>
  <c r="N19" i="28"/>
  <c r="N37" i="28"/>
  <c r="N93" i="28"/>
  <c r="N95" i="28"/>
  <c r="N142" i="28"/>
  <c r="N20" i="28"/>
  <c r="N35" i="28"/>
  <c r="N54" i="28"/>
  <c r="N15" i="28"/>
  <c r="N27" i="28"/>
  <c r="J45" i="28"/>
  <c r="AR77" i="27"/>
  <c r="AY77" i="27" s="1"/>
  <c r="N77" i="27"/>
  <c r="I112" i="27"/>
  <c r="H112" i="27"/>
  <c r="K81" i="27"/>
  <c r="H81" i="27"/>
  <c r="I81" i="27"/>
  <c r="J68" i="27"/>
  <c r="AY34" i="28" l="1"/>
  <c r="BA34" i="28" s="1"/>
  <c r="AS27" i="28"/>
  <c r="AS37" i="28"/>
  <c r="AS40" i="28"/>
  <c r="AS62" i="28"/>
  <c r="AS57" i="28"/>
  <c r="AS53" i="28"/>
  <c r="AS35" i="28"/>
  <c r="AS51" i="28"/>
  <c r="AS80" i="28" s="1"/>
  <c r="AR22" i="28"/>
  <c r="AS34" i="28"/>
  <c r="N111" i="28"/>
  <c r="AY57" i="28"/>
  <c r="BA57" i="28" s="1"/>
  <c r="AY71" i="28"/>
  <c r="BA71" i="28" s="1"/>
  <c r="AS71" i="28"/>
  <c r="AY69" i="28"/>
  <c r="BA69" i="28" s="1"/>
  <c r="AS69" i="28"/>
  <c r="AS70" i="28"/>
  <c r="AS39" i="28"/>
  <c r="AS64" i="28"/>
  <c r="AS38" i="28"/>
  <c r="AY55" i="28"/>
  <c r="BA55" i="28" s="1"/>
  <c r="AS55" i="28"/>
  <c r="AY68" i="28"/>
  <c r="BA68" i="28" s="1"/>
  <c r="AS68" i="28"/>
  <c r="AS72" i="28"/>
  <c r="AY61" i="28"/>
  <c r="BA61" i="28" s="1"/>
  <c r="AS61" i="28"/>
  <c r="AY19" i="28"/>
  <c r="AS19" i="28"/>
  <c r="AY17" i="28"/>
  <c r="AS17" i="28"/>
  <c r="AS20" i="28"/>
  <c r="AY60" i="28"/>
  <c r="BA60" i="28" s="1"/>
  <c r="AS60" i="28"/>
  <c r="AY18" i="28"/>
  <c r="AS18" i="28"/>
  <c r="AS15" i="28"/>
  <c r="AY63" i="28"/>
  <c r="BA63" i="28" s="1"/>
  <c r="AS63" i="28"/>
  <c r="AS54" i="28"/>
  <c r="AY52" i="28"/>
  <c r="BA52" i="28" s="1"/>
  <c r="AS52" i="28"/>
  <c r="AY56" i="28"/>
  <c r="BA56" i="28" s="1"/>
  <c r="AS56" i="28"/>
  <c r="AY16" i="28"/>
  <c r="AS16" i="28"/>
  <c r="AY14" i="28"/>
  <c r="BA14" i="28" s="1"/>
  <c r="AS14" i="28"/>
  <c r="AS67" i="28"/>
  <c r="AS36" i="28"/>
  <c r="AY66" i="28"/>
  <c r="BA66" i="28" s="1"/>
  <c r="AS66" i="28"/>
  <c r="AY65" i="28"/>
  <c r="BA65" i="28" s="1"/>
  <c r="AS65" i="28"/>
  <c r="AY70" i="28"/>
  <c r="BA70" i="28" s="1"/>
  <c r="AY53" i="28"/>
  <c r="BA53" i="28" s="1"/>
  <c r="AY62" i="28"/>
  <c r="BA62" i="28" s="1"/>
  <c r="N99" i="28"/>
  <c r="AR80" i="28"/>
  <c r="AY36" i="28"/>
  <c r="BA36" i="28" s="1"/>
  <c r="AY72" i="28"/>
  <c r="BA72" i="28" s="1"/>
  <c r="N45" i="28"/>
  <c r="AY27" i="28"/>
  <c r="BA27" i="28" s="1"/>
  <c r="N22" i="28"/>
  <c r="AY38" i="28"/>
  <c r="BA38" i="28" s="1"/>
  <c r="AY39" i="28"/>
  <c r="BA39" i="28" s="1"/>
  <c r="AY20" i="28"/>
  <c r="AY64" i="28"/>
  <c r="BA64" i="28" s="1"/>
  <c r="N80" i="28"/>
  <c r="L114" i="28"/>
  <c r="M114" i="28" s="1"/>
  <c r="AY67" i="28"/>
  <c r="BA67" i="28" s="1"/>
  <c r="AY54" i="28"/>
  <c r="BA54" i="28" s="1"/>
  <c r="AY51" i="28"/>
  <c r="BA51" i="28" s="1"/>
  <c r="AY15" i="28"/>
  <c r="J114" i="28"/>
  <c r="BA77" i="27"/>
  <c r="AR68" i="27"/>
  <c r="AY68" i="27" s="1"/>
  <c r="AR78" i="27"/>
  <c r="AY78" i="27" s="1"/>
  <c r="AS68" i="27" l="1"/>
  <c r="BA20" i="28"/>
  <c r="BA15" i="28"/>
  <c r="BA18" i="28"/>
  <c r="BA19" i="28"/>
  <c r="BA16" i="28"/>
  <c r="BA17" i="28"/>
  <c r="AS22" i="28"/>
  <c r="AS45" i="28"/>
  <c r="BA68" i="27"/>
  <c r="AY80" i="28"/>
  <c r="N114" i="28"/>
  <c r="AY22" i="28"/>
  <c r="P114" i="28"/>
  <c r="M59" i="27"/>
  <c r="N59" i="27" s="1"/>
  <c r="L81" i="27" l="1"/>
  <c r="AR61" i="27"/>
  <c r="AY61" i="27" s="1"/>
  <c r="AR59" i="27"/>
  <c r="AY59" i="27" s="1"/>
  <c r="P59" i="27"/>
  <c r="P17" i="27"/>
  <c r="AS59" i="27" l="1"/>
  <c r="AS61" i="27"/>
  <c r="BA59" i="27"/>
  <c r="BA61" i="27"/>
  <c r="K46" i="27" l="1"/>
  <c r="K23" i="27"/>
  <c r="I23" i="27"/>
  <c r="H29" i="27"/>
  <c r="I46" i="27"/>
  <c r="I88" i="27"/>
  <c r="H46" i="27"/>
  <c r="H23" i="27"/>
  <c r="H88" i="27"/>
  <c r="AJ86" i="27" l="1"/>
  <c r="AH86" i="27"/>
  <c r="AE86" i="27"/>
  <c r="AK34" i="27" l="1"/>
  <c r="AM41" i="27"/>
  <c r="AL41" i="27"/>
  <c r="AK41" i="27"/>
  <c r="AM40" i="27"/>
  <c r="AL40" i="27"/>
  <c r="AK40" i="27"/>
  <c r="AM39" i="27"/>
  <c r="AL39" i="27"/>
  <c r="AK39" i="27"/>
  <c r="AM38" i="27"/>
  <c r="AL38" i="27"/>
  <c r="AK38" i="27"/>
  <c r="AM37" i="27"/>
  <c r="AL37" i="27"/>
  <c r="AK37" i="27"/>
  <c r="AM36" i="27"/>
  <c r="AL36" i="27"/>
  <c r="AK36" i="27"/>
  <c r="AM35" i="27"/>
  <c r="AL35" i="27"/>
  <c r="AK35" i="27"/>
  <c r="AM34" i="27"/>
  <c r="AL34" i="27"/>
  <c r="AQ28" i="27"/>
  <c r="AP28" i="27"/>
  <c r="AO28" i="27"/>
  <c r="AN28" i="27"/>
  <c r="AM28" i="27"/>
  <c r="AL28" i="27"/>
  <c r="AK28" i="27"/>
  <c r="AQ21" i="27"/>
  <c r="AQ20" i="27"/>
  <c r="AQ19" i="27"/>
  <c r="AQ18" i="27"/>
  <c r="AQ17" i="27"/>
  <c r="AQ16" i="27"/>
  <c r="AQ15" i="27"/>
  <c r="AP21" i="27"/>
  <c r="AP20" i="27"/>
  <c r="AP19" i="27"/>
  <c r="AP18" i="27"/>
  <c r="AP17" i="27"/>
  <c r="AP16" i="27"/>
  <c r="AP15" i="27"/>
  <c r="AO21" i="27"/>
  <c r="AO20" i="27"/>
  <c r="AO19" i="27"/>
  <c r="AO18" i="27"/>
  <c r="AO17" i="27"/>
  <c r="AO16" i="27"/>
  <c r="AO15" i="27"/>
  <c r="AN21" i="27"/>
  <c r="AN20" i="27"/>
  <c r="AN19" i="27"/>
  <c r="AN18" i="27"/>
  <c r="AN17" i="27"/>
  <c r="AN16" i="27"/>
  <c r="AN15" i="27"/>
  <c r="AX112" i="27"/>
  <c r="AX100" i="27"/>
  <c r="AX88" i="27"/>
  <c r="AX81" i="27"/>
  <c r="AX46" i="27"/>
  <c r="AX23" i="27"/>
  <c r="AR28" i="27" l="1"/>
  <c r="AR72" i="27"/>
  <c r="AY72" i="27" s="1"/>
  <c r="AR34" i="27"/>
  <c r="AY34" i="27" s="1"/>
  <c r="BA34" i="27" s="1"/>
  <c r="AR56" i="27"/>
  <c r="AY56" i="27" s="1"/>
  <c r="AR54" i="27"/>
  <c r="AY54" i="27" s="1"/>
  <c r="AR71" i="27"/>
  <c r="AY71" i="27" s="1"/>
  <c r="AR36" i="27"/>
  <c r="AY36" i="27" s="1"/>
  <c r="BA36" i="27" s="1"/>
  <c r="AR58" i="27"/>
  <c r="AY58" i="27" s="1"/>
  <c r="AR64" i="27"/>
  <c r="AY64" i="27" s="1"/>
  <c r="AR86" i="27"/>
  <c r="AS86" i="27" s="1"/>
  <c r="AR16" i="27"/>
  <c r="AR70" i="27"/>
  <c r="AY70" i="27" s="1"/>
  <c r="AR63" i="27"/>
  <c r="AY63" i="27" s="1"/>
  <c r="AR66" i="27"/>
  <c r="AY66" i="27" s="1"/>
  <c r="AR69" i="27"/>
  <c r="AY69" i="27" s="1"/>
  <c r="AR37" i="27"/>
  <c r="AY37" i="27" s="1"/>
  <c r="BA37" i="27" s="1"/>
  <c r="AR53" i="27"/>
  <c r="AY53" i="27" s="1"/>
  <c r="AR62" i="27"/>
  <c r="AY62" i="27" s="1"/>
  <c r="AR60" i="27"/>
  <c r="AY60" i="27" s="1"/>
  <c r="AR55" i="27"/>
  <c r="AY55" i="27" s="1"/>
  <c r="AR67" i="27"/>
  <c r="AY67" i="27" s="1"/>
  <c r="AR19" i="27"/>
  <c r="AR18" i="27"/>
  <c r="AR20" i="27"/>
  <c r="AR21" i="27"/>
  <c r="AR35" i="27"/>
  <c r="AY35" i="27" s="1"/>
  <c r="BA35" i="27" s="1"/>
  <c r="AR40" i="27"/>
  <c r="AY40" i="27" s="1"/>
  <c r="BA40" i="27" s="1"/>
  <c r="AR73" i="27"/>
  <c r="AY73" i="27" s="1"/>
  <c r="AR57" i="27"/>
  <c r="AY57" i="27" s="1"/>
  <c r="AR52" i="27"/>
  <c r="AY52" i="27" s="1"/>
  <c r="AR38" i="27"/>
  <c r="AY38" i="27" s="1"/>
  <c r="BA38" i="27" s="1"/>
  <c r="AR39" i="27"/>
  <c r="AY39" i="27" s="1"/>
  <c r="BA39" i="27" s="1"/>
  <c r="AR17" i="27"/>
  <c r="AR41" i="27"/>
  <c r="AY41" i="27" s="1"/>
  <c r="BA41" i="27" s="1"/>
  <c r="AR65" i="27"/>
  <c r="AY65" i="27" s="1"/>
  <c r="AR15" i="27"/>
  <c r="AX115" i="27"/>
  <c r="K88" i="27"/>
  <c r="L88" i="27"/>
  <c r="J87" i="27"/>
  <c r="AW88" i="27"/>
  <c r="AV88" i="27"/>
  <c r="AR144" i="27"/>
  <c r="AW112" i="27"/>
  <c r="AW100" i="27"/>
  <c r="AV112" i="27"/>
  <c r="AV100" i="27"/>
  <c r="AW81" i="27"/>
  <c r="AV81" i="27"/>
  <c r="AW46" i="27"/>
  <c r="AV46" i="27"/>
  <c r="AW23" i="27"/>
  <c r="AV23" i="27"/>
  <c r="AY28" i="27" l="1"/>
  <c r="BA28" i="27" s="1"/>
  <c r="AS19" i="27"/>
  <c r="AY19" i="27"/>
  <c r="BA19" i="27" s="1"/>
  <c r="AS38" i="27"/>
  <c r="AS36" i="27"/>
  <c r="AS52" i="27"/>
  <c r="AS15" i="27"/>
  <c r="AY15" i="27"/>
  <c r="BA15" i="27" s="1"/>
  <c r="AS20" i="27"/>
  <c r="AY20" i="27"/>
  <c r="BA20" i="27" s="1"/>
  <c r="AS18" i="27"/>
  <c r="AY18" i="27"/>
  <c r="BA18" i="27" s="1"/>
  <c r="AS40" i="27"/>
  <c r="AS16" i="27"/>
  <c r="AY16" i="27"/>
  <c r="BA16" i="27" s="1"/>
  <c r="AS39" i="27"/>
  <c r="AS37" i="27"/>
  <c r="AS41" i="27"/>
  <c r="AS17" i="27"/>
  <c r="AY17" i="27"/>
  <c r="BA17" i="27" s="1"/>
  <c r="AS21" i="27"/>
  <c r="AY21" i="27"/>
  <c r="BA21" i="27" s="1"/>
  <c r="BA65" i="27"/>
  <c r="AS65" i="27"/>
  <c r="BA58" i="27"/>
  <c r="AS58" i="27"/>
  <c r="BA66" i="27"/>
  <c r="AS66" i="27"/>
  <c r="BA57" i="27"/>
  <c r="AS57" i="27"/>
  <c r="BA67" i="27"/>
  <c r="AS67" i="27"/>
  <c r="BA63" i="27"/>
  <c r="AS63" i="27"/>
  <c r="BA54" i="27"/>
  <c r="AS54" i="27"/>
  <c r="BA69" i="27"/>
  <c r="AS69" i="27"/>
  <c r="BA73" i="27"/>
  <c r="AS73" i="27"/>
  <c r="BA55" i="27"/>
  <c r="AS55" i="27"/>
  <c r="BA70" i="27"/>
  <c r="AS70" i="27"/>
  <c r="BA56" i="27"/>
  <c r="AS56" i="27"/>
  <c r="BA71" i="27"/>
  <c r="AS71" i="27"/>
  <c r="AS34" i="27"/>
  <c r="AS35" i="27"/>
  <c r="BA62" i="27"/>
  <c r="AS62" i="27"/>
  <c r="BA72" i="27"/>
  <c r="AS72" i="27"/>
  <c r="BA60" i="27"/>
  <c r="AS60" i="27"/>
  <c r="AS53" i="27"/>
  <c r="BA64" i="27"/>
  <c r="AS64" i="27"/>
  <c r="AV115" i="27"/>
  <c r="BA51" i="27"/>
  <c r="J88" i="27"/>
  <c r="M88" i="27"/>
  <c r="P88" i="27" s="1"/>
  <c r="BA53" i="27"/>
  <c r="BA52" i="27"/>
  <c r="AW115" i="27"/>
  <c r="AS23" i="27" l="1"/>
  <c r="AS46" i="27"/>
  <c r="N88" i="27"/>
  <c r="J99" i="27"/>
  <c r="M96" i="27"/>
  <c r="J96" i="27"/>
  <c r="L23" i="27"/>
  <c r="J79" i="27"/>
  <c r="N96" i="27" l="1"/>
  <c r="P96" i="27"/>
  <c r="J81" i="27" l="1"/>
  <c r="M109" i="27" l="1"/>
  <c r="J109" i="27"/>
  <c r="N109" i="27" l="1"/>
  <c r="M94" i="27"/>
  <c r="P94" i="27" s="1"/>
  <c r="M95" i="27"/>
  <c r="M93" i="27"/>
  <c r="M106" i="27" l="1"/>
  <c r="M107" i="27"/>
  <c r="M108" i="27"/>
  <c r="M105" i="27"/>
  <c r="L29" i="27" l="1"/>
  <c r="K29" i="27"/>
  <c r="I29" i="27"/>
  <c r="M28" i="27"/>
  <c r="P28" i="27" s="1"/>
  <c r="J28" i="27"/>
  <c r="N28" i="27" l="1"/>
  <c r="J29" i="27"/>
  <c r="M29" i="27"/>
  <c r="J107" i="27"/>
  <c r="N107" i="27" s="1"/>
  <c r="N29" i="27" l="1"/>
  <c r="P29" i="27"/>
  <c r="J97" i="27"/>
  <c r="M86" i="27" l="1"/>
  <c r="P86" i="27" s="1"/>
  <c r="J78" i="27"/>
  <c r="J86" i="27"/>
  <c r="J76" i="27"/>
  <c r="J74" i="27"/>
  <c r="N86" i="27" l="1"/>
  <c r="P20" i="27" l="1"/>
  <c r="M73" i="27" l="1"/>
  <c r="P73" i="27" s="1"/>
  <c r="J73" i="27"/>
  <c r="J20" i="27"/>
  <c r="N20" i="27" s="1"/>
  <c r="L112" i="27"/>
  <c r="K112" i="27"/>
  <c r="J108" i="27"/>
  <c r="N108" i="27" s="1"/>
  <c r="J106" i="27"/>
  <c r="N106" i="27" s="1"/>
  <c r="P105" i="27"/>
  <c r="J105" i="27"/>
  <c r="N105" i="27" s="1"/>
  <c r="J42" i="27"/>
  <c r="M112" i="27" l="1"/>
  <c r="P112" i="27" s="1"/>
  <c r="N73" i="27"/>
  <c r="J112" i="27"/>
  <c r="N112" i="27" l="1"/>
  <c r="L100" i="27" l="1"/>
  <c r="L115" i="27" s="1"/>
  <c r="K100" i="27"/>
  <c r="I100" i="27"/>
  <c r="I115" i="27" s="1"/>
  <c r="H100" i="27"/>
  <c r="H115" i="27" s="1"/>
  <c r="J95" i="27"/>
  <c r="N95" i="27" s="1"/>
  <c r="J98" i="27"/>
  <c r="J94" i="27"/>
  <c r="N94" i="27" s="1"/>
  <c r="P93" i="27"/>
  <c r="J93" i="27"/>
  <c r="N93" i="27" s="1"/>
  <c r="M67" i="27"/>
  <c r="J67" i="27"/>
  <c r="J100" i="27" l="1"/>
  <c r="M100" i="27"/>
  <c r="P100" i="27" s="1"/>
  <c r="P95" i="27"/>
  <c r="N67" i="27"/>
  <c r="P67" i="27"/>
  <c r="N100" i="27" l="1"/>
  <c r="M34" i="27" l="1"/>
  <c r="J34" i="27"/>
  <c r="M144" i="27"/>
  <c r="P144" i="27" s="1"/>
  <c r="J144" i="27"/>
  <c r="K115" i="27"/>
  <c r="M115" i="27" s="1"/>
  <c r="P115" i="27" s="1"/>
  <c r="M72" i="27"/>
  <c r="M71" i="27"/>
  <c r="M70" i="27"/>
  <c r="M69" i="27"/>
  <c r="M66" i="27"/>
  <c r="M65" i="27"/>
  <c r="M64" i="27"/>
  <c r="M63" i="27"/>
  <c r="M62" i="27"/>
  <c r="M61" i="27"/>
  <c r="M60" i="27"/>
  <c r="M58" i="27"/>
  <c r="M57" i="27"/>
  <c r="M56" i="27"/>
  <c r="M55" i="27"/>
  <c r="M54" i="27"/>
  <c r="M53" i="27"/>
  <c r="M52" i="27"/>
  <c r="M51" i="27"/>
  <c r="M41" i="27"/>
  <c r="P41" i="27" s="1"/>
  <c r="M40" i="27"/>
  <c r="M39" i="27"/>
  <c r="P39" i="27" s="1"/>
  <c r="M38" i="27"/>
  <c r="M37" i="27"/>
  <c r="M36" i="27"/>
  <c r="P36" i="27" s="1"/>
  <c r="M35" i="27"/>
  <c r="P35" i="27" s="1"/>
  <c r="M143" i="27"/>
  <c r="P21" i="27"/>
  <c r="P18" i="27"/>
  <c r="P16" i="27"/>
  <c r="P143" i="27" l="1"/>
  <c r="M23" i="27"/>
  <c r="P64" i="27"/>
  <c r="N34" i="27"/>
  <c r="P53" i="27"/>
  <c r="P62" i="27"/>
  <c r="P71" i="27"/>
  <c r="P54" i="27"/>
  <c r="P72" i="27"/>
  <c r="P55" i="27"/>
  <c r="P40" i="27"/>
  <c r="P56" i="27"/>
  <c r="P65" i="27"/>
  <c r="P58" i="27"/>
  <c r="P66" i="27"/>
  <c r="P51" i="27"/>
  <c r="AS81" i="27" s="1"/>
  <c r="P60" i="27"/>
  <c r="P69" i="27"/>
  <c r="P63" i="27"/>
  <c r="P57" i="27"/>
  <c r="P52" i="27"/>
  <c r="P61" i="27"/>
  <c r="P70" i="27"/>
  <c r="P34" i="27"/>
  <c r="P38" i="27"/>
  <c r="P37" i="27"/>
  <c r="N144" i="27"/>
  <c r="P19" i="27"/>
  <c r="P15" i="27"/>
  <c r="M46" i="27"/>
  <c r="M81" i="27"/>
  <c r="P81" i="27" s="1"/>
  <c r="J16" i="27"/>
  <c r="N16" i="27" s="1"/>
  <c r="P46" i="27" l="1"/>
  <c r="P23" i="27"/>
  <c r="J62" i="27"/>
  <c r="N62" i="27" s="1"/>
  <c r="J56" i="27"/>
  <c r="N56" i="27" s="1"/>
  <c r="J55" i="27"/>
  <c r="N55" i="27" s="1"/>
  <c r="J70" i="27"/>
  <c r="N70" i="27" s="1"/>
  <c r="J69" i="27"/>
  <c r="N69" i="27" s="1"/>
  <c r="J61" i="27"/>
  <c r="N61" i="27" s="1"/>
  <c r="J64" i="27"/>
  <c r="N64" i="27" s="1"/>
  <c r="J63" i="27"/>
  <c r="N63" i="27" s="1"/>
  <c r="J58" i="27"/>
  <c r="N58" i="27" s="1"/>
  <c r="J71" i="27"/>
  <c r="N71" i="27" s="1"/>
  <c r="J57" i="27"/>
  <c r="N57" i="27" s="1"/>
  <c r="J54" i="27"/>
  <c r="N54" i="27" s="1"/>
  <c r="J72" i="27"/>
  <c r="N72" i="27" s="1"/>
  <c r="J66" i="27"/>
  <c r="N66" i="27" s="1"/>
  <c r="J60" i="27"/>
  <c r="N60" i="27" s="1"/>
  <c r="J53" i="27"/>
  <c r="N53" i="27" s="1"/>
  <c r="J52" i="27"/>
  <c r="N52" i="27" s="1"/>
  <c r="J51" i="27"/>
  <c r="N51" i="27" s="1"/>
  <c r="J35" i="27"/>
  <c r="N35" i="27" s="1"/>
  <c r="J38" i="27"/>
  <c r="N38" i="27" s="1"/>
  <c r="J37" i="27"/>
  <c r="N37" i="27" s="1"/>
  <c r="J40" i="27"/>
  <c r="N40" i="27" s="1"/>
  <c r="J36" i="27"/>
  <c r="N36" i="27" s="1"/>
  <c r="J39" i="27"/>
  <c r="N39" i="27" s="1"/>
  <c r="J41" i="27"/>
  <c r="N41" i="27" s="1"/>
  <c r="J23" i="27"/>
  <c r="J21" i="27"/>
  <c r="N21" i="27" s="1"/>
  <c r="J17" i="27"/>
  <c r="N17" i="27" s="1"/>
  <c r="J143" i="27"/>
  <c r="N143" i="27" s="1"/>
  <c r="J18" i="27"/>
  <c r="N18" i="27" s="1"/>
  <c r="N81" i="27" l="1"/>
  <c r="J46" i="27"/>
  <c r="N46" i="27" s="1"/>
  <c r="N23" i="27"/>
  <c r="J15" i="27" l="1"/>
  <c r="N15" i="27" s="1"/>
  <c r="J19" i="27" l="1"/>
  <c r="J75" i="27"/>
  <c r="J65" i="27"/>
  <c r="N65" i="27" l="1"/>
  <c r="N19" i="27"/>
  <c r="J115" i="27"/>
  <c r="N115" i="27" s="1"/>
</calcChain>
</file>

<file path=xl/sharedStrings.xml><?xml version="1.0" encoding="utf-8"?>
<sst xmlns="http://schemas.openxmlformats.org/spreadsheetml/2006/main" count="5178" uniqueCount="287">
  <si>
    <t>Facilities Utilization Plan</t>
  </si>
  <si>
    <t>Pittsburgh Public Schools</t>
  </si>
  <si>
    <t>Building Analysis</t>
  </si>
  <si>
    <t>Utilization by Grade</t>
  </si>
  <si>
    <t>School</t>
  </si>
  <si>
    <t>Configuration</t>
  </si>
  <si>
    <t>Program</t>
  </si>
  <si>
    <t>Capacity, Enrollment, &amp; Utilization</t>
  </si>
  <si>
    <t>Rooms per Grade</t>
  </si>
  <si>
    <t>Specials</t>
  </si>
  <si>
    <t>ELD</t>
  </si>
  <si>
    <t xml:space="preserve">Early Child.  </t>
  </si>
  <si>
    <t>Current</t>
  </si>
  <si>
    <t>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</si>
  <si>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</si>
  <si>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</si>
  <si>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</si>
  <si>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</si>
  <si>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</si>
  <si>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</si>
  <si>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</si>
  <si>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</si>
  <si>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</si>
  <si>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</si>
  <si>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</si>
  <si>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</si>
  <si>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Building Utilization for Enrollment Projections </t>
  </si>
  <si>
    <t>Region</t>
  </si>
  <si>
    <t xml:space="preserve">Current School </t>
  </si>
  <si>
    <t>PPS Proposal</t>
  </si>
  <si>
    <t>Early Childhood (EC)</t>
  </si>
  <si>
    <t>English Language Learning (ELD)</t>
  </si>
  <si>
    <t>PPS Functional Capacity (2020)</t>
  </si>
  <si>
    <t>2024-2025 October 1 Enrollment</t>
  </si>
  <si>
    <t>Current Utilization</t>
  </si>
  <si>
    <t>PPS Modeled Enrollment</t>
  </si>
  <si>
    <t>PPS Modeled Utilization</t>
  </si>
  <si>
    <t>Utilization Change from Current</t>
  </si>
  <si>
    <t>Target Utilization</t>
  </si>
  <si>
    <t>Delta (from Target utilization)</t>
  </si>
  <si>
    <t># Students/room</t>
  </si>
  <si>
    <t>Kindergarten - Enrollment
Children's @ Montessori</t>
  </si>
  <si>
    <t>First - Enrollment</t>
  </si>
  <si>
    <t xml:space="preserve">Second - Enrollment
</t>
  </si>
  <si>
    <t>Third - Enrollment
Lower @ Montessori</t>
  </si>
  <si>
    <t>Fourth - Enrollment</t>
  </si>
  <si>
    <t>Fifth - Enrollment
Upper @ Montessori</t>
  </si>
  <si>
    <t>Sixth - Enrollment</t>
  </si>
  <si>
    <t>Seventh - Enrollment</t>
  </si>
  <si>
    <t>Eighth - Enrollment</t>
  </si>
  <si>
    <t>Ninth - Enrollment</t>
  </si>
  <si>
    <t>Tenth - Enrollment</t>
  </si>
  <si>
    <t>Eleventh - Enrollment</t>
  </si>
  <si>
    <t>Twelfth - Enrollment</t>
  </si>
  <si>
    <t>Kindergarten - Rooms
Children's @ Montessori</t>
  </si>
  <si>
    <t>First - Rooms</t>
  </si>
  <si>
    <t>Second - Rooms</t>
  </si>
  <si>
    <t>Third - Rooms
Lower @ Montessori</t>
  </si>
  <si>
    <t>Fourth - Rooms</t>
  </si>
  <si>
    <t>Fifth - Rooms
Upper @ Montessori</t>
  </si>
  <si>
    <t>Sixth - Rooms</t>
  </si>
  <si>
    <t>Seventh - Rooms</t>
  </si>
  <si>
    <t>Eighth - Rooms</t>
  </si>
  <si>
    <t>Ninth - Rooms</t>
  </si>
  <si>
    <t>Tenth - Rooms</t>
  </si>
  <si>
    <t>Eleventh - Rooms</t>
  </si>
  <si>
    <t>Twelfth - Rooms</t>
  </si>
  <si>
    <t># Required per PPS Modeled Enrollment</t>
  </si>
  <si>
    <t># Full-sized Classrooms</t>
  </si>
  <si>
    <t>Average Class Size</t>
  </si>
  <si>
    <t>Available rooms</t>
  </si>
  <si>
    <t>Science (ES &amp; MS)</t>
  </si>
  <si>
    <t>Art (ES &amp; MS)</t>
  </si>
  <si>
    <t>Music - General/Vocal
(ES &amp; MS)</t>
  </si>
  <si>
    <t>Music - Instrumental (MS)</t>
  </si>
  <si>
    <t>World Language (ES,MS)</t>
  </si>
  <si>
    <t>STEM/Gifted (ES)</t>
  </si>
  <si>
    <t>STEM/CTE (MS)</t>
  </si>
  <si>
    <t>Other</t>
  </si>
  <si>
    <t>Total  Full-size Special Education (PSE) Rooms</t>
  </si>
  <si>
    <t>ELD Rooms</t>
  </si>
  <si>
    <t>Early Childhood Rooms</t>
  </si>
  <si>
    <t>Early Head Start Rooms</t>
  </si>
  <si>
    <t>Early Intervention Rooms</t>
  </si>
  <si>
    <t>Total Rooms</t>
  </si>
  <si>
    <t>Library</t>
  </si>
  <si>
    <t>Auditorium</t>
  </si>
  <si>
    <t xml:space="preserve">Cafeteria </t>
  </si>
  <si>
    <t>Gym</t>
  </si>
  <si>
    <t>Pool</t>
  </si>
  <si>
    <t>Multi-purpose</t>
  </si>
  <si>
    <t>Air Conditioning</t>
  </si>
  <si>
    <t>High Schools</t>
  </si>
  <si>
    <t>Allderdice</t>
  </si>
  <si>
    <t>C &amp; E</t>
  </si>
  <si>
    <t>9-12</t>
  </si>
  <si>
    <t>HS</t>
  </si>
  <si>
    <t>X</t>
  </si>
  <si>
    <t>-</t>
  </si>
  <si>
    <t>No</t>
  </si>
  <si>
    <t>NA</t>
  </si>
  <si>
    <t>Brashear** (not incl. South Hills space)</t>
  </si>
  <si>
    <t>S &amp; W</t>
  </si>
  <si>
    <t>Yes</t>
  </si>
  <si>
    <t>Carrick</t>
  </si>
  <si>
    <t>NR</t>
  </si>
  <si>
    <t>Obama</t>
  </si>
  <si>
    <t>6-12</t>
  </si>
  <si>
    <t>See Peabody ECC for EC rooms</t>
  </si>
  <si>
    <t>Perry</t>
  </si>
  <si>
    <t>N</t>
  </si>
  <si>
    <t>EC Desired</t>
  </si>
  <si>
    <t>Sci-Tech</t>
  </si>
  <si>
    <t>A/C</t>
  </si>
  <si>
    <t>Westinghouse</t>
  </si>
  <si>
    <t>Not Assigned</t>
  </si>
  <si>
    <t>X*</t>
  </si>
  <si>
    <t xml:space="preserve">G/A </t>
  </si>
  <si>
    <t>High School Total</t>
  </si>
  <si>
    <t>6-12 Schools</t>
  </si>
  <si>
    <t>CAPA</t>
  </si>
  <si>
    <t>6-12 School Total</t>
  </si>
  <si>
    <t>Middle Schools</t>
  </si>
  <si>
    <t>Arlington</t>
  </si>
  <si>
    <t>PreK-8</t>
  </si>
  <si>
    <t>MS</t>
  </si>
  <si>
    <t>Maintain EC</t>
  </si>
  <si>
    <t>Arsenal MYIB</t>
  </si>
  <si>
    <t>PreK-5 &amp; 6-8</t>
  </si>
  <si>
    <t>Carmalt</t>
  </si>
  <si>
    <t>G/A</t>
  </si>
  <si>
    <t>Maintain EC, add additional EC if possible</t>
  </si>
  <si>
    <t>Classical (not including Gifted space)</t>
  </si>
  <si>
    <t>6-8</t>
  </si>
  <si>
    <t>2 C/A</t>
  </si>
  <si>
    <t>Colfax</t>
  </si>
  <si>
    <t>K-8</t>
  </si>
  <si>
    <t>Colfax EC rooms @ Minadeo</t>
  </si>
  <si>
    <t>Schiller @ Allegheny</t>
  </si>
  <si>
    <t>X/NR</t>
  </si>
  <si>
    <t>Allegheny EC rooms @ King</t>
  </si>
  <si>
    <t>Sci-Tech @ Milliones</t>
  </si>
  <si>
    <t>Maintain EC, possible to EC room .  CTE early childhood education classroom</t>
  </si>
  <si>
    <t>Sterrett</t>
  </si>
  <si>
    <t>S</t>
  </si>
  <si>
    <t>Schiller</t>
  </si>
  <si>
    <t>Close</t>
  </si>
  <si>
    <t>South Brook</t>
  </si>
  <si>
    <t>South Hills</t>
  </si>
  <si>
    <t>Middle School Total</t>
  </si>
  <si>
    <t>Elementary Schools</t>
  </si>
  <si>
    <t>Allegheny @ King</t>
  </si>
  <si>
    <t>ES</t>
  </si>
  <si>
    <t>Banksville</t>
  </si>
  <si>
    <t>K-5</t>
  </si>
  <si>
    <t>A/C/G</t>
  </si>
  <si>
    <t>Beechwood</t>
  </si>
  <si>
    <t>PreK-5</t>
  </si>
  <si>
    <t xml:space="preserve">A/C </t>
  </si>
  <si>
    <t>Brookline</t>
  </si>
  <si>
    <t>Demountables can be removed</t>
  </si>
  <si>
    <t>Concord</t>
  </si>
  <si>
    <t>EX EC rooms moved to Roosevelt 2024</t>
  </si>
  <si>
    <t>Dilworth</t>
  </si>
  <si>
    <t>Add 1 EC? (Linden)</t>
  </si>
  <si>
    <t>Faison</t>
  </si>
  <si>
    <t>Grandview</t>
  </si>
  <si>
    <t>Greenfield</t>
  </si>
  <si>
    <t>Langley</t>
  </si>
  <si>
    <t>Liberty</t>
  </si>
  <si>
    <t xml:space="preserve">Lincoln </t>
  </si>
  <si>
    <t>Mifflin</t>
  </si>
  <si>
    <t>Minadeo</t>
  </si>
  <si>
    <t>EC rooms from Colfax</t>
  </si>
  <si>
    <t>Morrow</t>
  </si>
  <si>
    <t>C/A</t>
  </si>
  <si>
    <t>EC rooms from Morrow Primary</t>
  </si>
  <si>
    <t>Phillips</t>
  </si>
  <si>
    <t>Roosevelt</t>
  </si>
  <si>
    <t>ESL needed at Rosie?</t>
  </si>
  <si>
    <t>Spring Hill, pre2029</t>
  </si>
  <si>
    <t>Sunnyside</t>
  </si>
  <si>
    <t>EC rooms from Fulton</t>
  </si>
  <si>
    <t>Weil</t>
  </si>
  <si>
    <t>-37 Kids</t>
  </si>
  <si>
    <t>EC rooms from Miller</t>
  </si>
  <si>
    <t>West Liberty</t>
  </si>
  <si>
    <t>O</t>
  </si>
  <si>
    <t>Westwood</t>
  </si>
  <si>
    <t>Whittier</t>
  </si>
  <si>
    <t>Fulton</t>
  </si>
  <si>
    <t>EC Move to Sunnyside</t>
  </si>
  <si>
    <t>Manchester</t>
  </si>
  <si>
    <t>Manchester EC (1)  to?</t>
  </si>
  <si>
    <t>Miller</t>
  </si>
  <si>
    <t>EC rooms to Weil</t>
  </si>
  <si>
    <t>Northview</t>
  </si>
  <si>
    <t>Closed</t>
  </si>
  <si>
    <t>Reno</t>
  </si>
  <si>
    <t>Early head start (infant &amp; toddler)</t>
  </si>
  <si>
    <t>Rooney</t>
  </si>
  <si>
    <t>Woolslair</t>
  </si>
  <si>
    <t>Elementary School Total</t>
  </si>
  <si>
    <t>K-5 Magnet</t>
  </si>
  <si>
    <t>Montessori (at Linden)</t>
  </si>
  <si>
    <t>Linden EC rooms to?</t>
  </si>
  <si>
    <t>Montessori (at Friendship)</t>
  </si>
  <si>
    <t>Special School Total</t>
  </si>
  <si>
    <t>Special Schools</t>
  </si>
  <si>
    <t>Clayton</t>
  </si>
  <si>
    <t>SP</t>
  </si>
  <si>
    <t>Conroy</t>
  </si>
  <si>
    <t>Pioneer</t>
  </si>
  <si>
    <t>South Annex (Online Academy)</t>
  </si>
  <si>
    <t>Move to SouthBrook?</t>
  </si>
  <si>
    <t>Gifted</t>
  </si>
  <si>
    <t>Oliver</t>
  </si>
  <si>
    <t>Student Achievement Center</t>
  </si>
  <si>
    <t>Early Childhood Centers</t>
  </si>
  <si>
    <t>Chartiers</t>
  </si>
  <si>
    <t>EC</t>
  </si>
  <si>
    <t>Crescent</t>
  </si>
  <si>
    <t>Peabody</t>
  </si>
  <si>
    <t xml:space="preserve">Roosevelt </t>
  </si>
  <si>
    <t>G/C</t>
  </si>
  <si>
    <t>Spring Garden</t>
  </si>
  <si>
    <t>Children's Museum (Off-site)</t>
  </si>
  <si>
    <t>Off-site EC</t>
  </si>
  <si>
    <t>Science Center (Off-site)</t>
  </si>
  <si>
    <t>Early Childhood Total</t>
  </si>
  <si>
    <t>District Totals</t>
  </si>
  <si>
    <t>Definitions:</t>
  </si>
  <si>
    <t>Key</t>
  </si>
  <si>
    <t xml:space="preserve">Capacity:  </t>
  </si>
  <si>
    <t xml:space="preserve">Number of total seats available </t>
  </si>
  <si>
    <t>Auditorium/Cafeteria/Gym</t>
  </si>
  <si>
    <t xml:space="preserve">Utilization:  </t>
  </si>
  <si>
    <t>Enrollment/Capacity</t>
  </si>
  <si>
    <t xml:space="preserve">Gym/Auditorium  </t>
  </si>
  <si>
    <t xml:space="preserve">Classroom capacity per room:  </t>
  </si>
  <si>
    <t>Early Childhood=20, K-5=25, 6-8=28, 9-12=30</t>
  </si>
  <si>
    <t>6-8 - Science, Art, General/Vocal Music, Instrumental music, World language, CTE, Family &amp; Consumer science, Digital lab, Maker space/fab lab</t>
  </si>
  <si>
    <t>Gym/Cafeteria</t>
  </si>
  <si>
    <t xml:space="preserve">Rooms required:  </t>
  </si>
  <si>
    <t>#=enrollment/classroom capacity</t>
  </si>
  <si>
    <t>Auditorium/Cafeteria</t>
  </si>
  <si>
    <t xml:space="preserve">Total program rooms:  </t>
  </si>
  <si>
    <t># Required for enrollment + Additional program + PSE + EC + ESL</t>
  </si>
  <si>
    <t>Building proposed to be closed</t>
  </si>
  <si>
    <t xml:space="preserve">Available rooms:  </t>
  </si>
  <si>
    <t># standard size classrooms in building</t>
  </si>
  <si>
    <t>Closed building proposed to be opened</t>
  </si>
  <si>
    <t>Brashear (Includes South Hills)</t>
  </si>
  <si>
    <t>Classical (including Gifted)</t>
  </si>
  <si>
    <t>Accessibility 
(1-5, higher is better)</t>
  </si>
  <si>
    <t>Morrow @ Rooney</t>
  </si>
  <si>
    <t>Status Tracking</t>
  </si>
  <si>
    <t>Key Plan</t>
  </si>
  <si>
    <t>Room Schedule</t>
  </si>
  <si>
    <t>Initial received</t>
  </si>
  <si>
    <t>Field Verification</t>
  </si>
  <si>
    <t>Notes to Architect</t>
  </si>
  <si>
    <t>Final Reviewed &amp; Accepted</t>
  </si>
  <si>
    <t>Initial Developement</t>
  </si>
  <si>
    <t>Final Published</t>
  </si>
  <si>
    <t>Allegheny (Schiller)</t>
  </si>
  <si>
    <t>Transition Location</t>
  </si>
  <si>
    <t>Rooms can be reduced and stay within max</t>
  </si>
  <si>
    <t># reduced due to room constraints</t>
  </si>
  <si>
    <t>Enrollment by Grade, K-12 (11.14.25)</t>
  </si>
  <si>
    <t>PPS Projected (11.14.25)</t>
  </si>
  <si>
    <t>Enrollment by Grade, K-12</t>
  </si>
  <si>
    <t>DRAFT</t>
  </si>
  <si>
    <t>Enrollment Projections from 11.14.25</t>
  </si>
  <si>
    <t>recommend reduced # due to room constraints</t>
  </si>
  <si>
    <t>Spaces</t>
  </si>
  <si>
    <t>Qualities</t>
  </si>
  <si>
    <t>Building</t>
  </si>
  <si>
    <t>Planning Worksheet</t>
  </si>
  <si>
    <t>Totals</t>
  </si>
  <si>
    <t>Classrooms</t>
  </si>
  <si>
    <t>PSE counts from 9.22.25</t>
  </si>
  <si>
    <t>PSE</t>
  </si>
  <si>
    <t>Activity/Athletics</t>
  </si>
  <si>
    <t>King</t>
  </si>
  <si>
    <t>Program Rooms</t>
  </si>
  <si>
    <t>Spring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</si>
</sst>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sz val="14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Wingdings 2"/>
      <family val="1"/>
      <charset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auto="1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dashed">
        <color auto="1"/>
      </left>
      <right style="thin">
        <color indexed="64"/>
      </right>
      <top/>
      <bottom style="hair">
        <color indexed="64"/>
      </bottom>
      <diagonal/>
    </border>
    <border>
      <left style="dashed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auto="1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auto="1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dashed">
        <color auto="1"/>
      </right>
      <top style="thin">
        <color indexed="64"/>
      </top>
      <bottom style="hair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ashed">
        <color auto="1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dashed">
        <color indexed="64"/>
      </right>
      <top style="thin">
        <color indexed="64"/>
      </top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dashed">
        <color indexed="64"/>
      </diagonal>
    </border>
    <border diagonalUp="1">
      <left style="medium">
        <color indexed="64"/>
      </left>
      <right style="dashed">
        <color indexed="64"/>
      </right>
      <top/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dashed">
        <color indexed="64"/>
      </right>
      <top/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 diagonalUp="1">
      <left style="dashed">
        <color indexed="64"/>
      </left>
      <right style="thin">
        <color indexed="64"/>
      </right>
      <top/>
      <bottom style="hair">
        <color indexed="64"/>
      </bottom>
      <diagonal style="dashed">
        <color indexed="64"/>
      </diagonal>
    </border>
    <border diagonalUp="1">
      <left style="medium">
        <color indexed="64"/>
      </left>
      <right style="dashed">
        <color indexed="64"/>
      </right>
      <top/>
      <bottom style="medium">
        <color indexed="64"/>
      </bottom>
      <diagonal style="dashed">
        <color indexed="64"/>
      </diagonal>
    </border>
    <border diagonalUp="1">
      <left style="dashed">
        <color indexed="64"/>
      </left>
      <right style="dashed">
        <color indexed="64"/>
      </right>
      <top/>
      <bottom style="medium">
        <color indexed="64"/>
      </bottom>
      <diagonal style="dashed">
        <color indexed="64"/>
      </diagonal>
    </border>
    <border diagonalUp="1">
      <left style="dashed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 style="dashed">
        <color indexed="64"/>
      </diagonal>
    </border>
    <border diagonalUp="1">
      <left style="dash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 style="dashed">
        <color indexed="64"/>
      </diagonal>
    </border>
    <border diagonalUp="1">
      <left style="dashed">
        <color indexed="64"/>
      </left>
      <right/>
      <top style="thin">
        <color indexed="64"/>
      </top>
      <bottom style="hair">
        <color indexed="64"/>
      </bottom>
      <diagonal style="dashed">
        <color auto="1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Up="1">
      <left style="dashed">
        <color indexed="64"/>
      </left>
      <right/>
      <top/>
      <bottom style="hair">
        <color indexed="64"/>
      </bottom>
      <diagonal style="dashed">
        <color auto="1"/>
      </diagonal>
    </border>
    <border diagonalUp="1">
      <left style="dashed">
        <color indexed="64"/>
      </left>
      <right style="medium">
        <color indexed="64"/>
      </right>
      <top/>
      <bottom style="hair">
        <color indexed="64"/>
      </bottom>
      <diagonal style="dashed">
        <color auto="1"/>
      </diagonal>
    </border>
    <border diagonalUp="1">
      <left style="dashed">
        <color indexed="64"/>
      </left>
      <right/>
      <top/>
      <bottom style="medium">
        <color indexed="64"/>
      </bottom>
      <diagonal style="dashed">
        <color auto="1"/>
      </diagonal>
    </border>
    <border diagonalUp="1">
      <left style="dashed">
        <color indexed="64"/>
      </left>
      <right style="medium">
        <color indexed="64"/>
      </right>
      <top/>
      <bottom style="medium">
        <color indexed="64"/>
      </bottom>
      <diagonal style="dashed">
        <color auto="1"/>
      </diagonal>
    </border>
    <border diagonalUp="1">
      <left style="medium">
        <color auto="1"/>
      </left>
      <right/>
      <top style="thin">
        <color indexed="64"/>
      </top>
      <bottom style="hair">
        <color indexed="64"/>
      </bottom>
      <diagonal style="dashed">
        <color auto="1"/>
      </diagonal>
    </border>
    <border diagonalUp="1">
      <left style="medium">
        <color auto="1"/>
      </left>
      <right/>
      <top/>
      <bottom style="hair">
        <color indexed="64"/>
      </bottom>
      <diagonal style="dashed">
        <color auto="1"/>
      </diagonal>
    </border>
    <border diagonalUp="1">
      <left style="medium">
        <color auto="1"/>
      </left>
      <right/>
      <top/>
      <bottom style="medium">
        <color indexed="64"/>
      </bottom>
      <diagonal style="dashed">
        <color auto="1"/>
      </diagonal>
    </border>
    <border diagonalUp="1"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Up="1"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dashed">
        <color auto="1"/>
      </diagonal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textRotation="90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9" xfId="0" applyFont="1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2" fillId="0" borderId="16" xfId="0" quotePrefix="1" applyFont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quotePrefix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0" borderId="25" xfId="1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5" xfId="0" applyFill="1" applyBorder="1"/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/>
    </xf>
    <xf numFmtId="0" fontId="0" fillId="4" borderId="35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5" borderId="31" xfId="0" applyFont="1" applyFill="1" applyBorder="1" applyAlignment="1">
      <alignment horizontal="center"/>
    </xf>
    <xf numFmtId="0" fontId="5" fillId="5" borderId="32" xfId="0" quotePrefix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9" xfId="0" applyFont="1" applyBorder="1"/>
    <xf numFmtId="16" fontId="2" fillId="0" borderId="25" xfId="0" quotePrefix="1" applyNumberFormat="1" applyFont="1" applyBorder="1" applyAlignment="1">
      <alignment horizontal="center"/>
    </xf>
    <xf numFmtId="0" fontId="2" fillId="0" borderId="27" xfId="0" quotePrefix="1" applyFont="1" applyBorder="1" applyAlignment="1">
      <alignment horizontal="center"/>
    </xf>
    <xf numFmtId="0" fontId="2" fillId="0" borderId="8" xfId="0" applyFont="1" applyBorder="1"/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" fontId="2" fillId="0" borderId="16" xfId="0" quotePrefix="1" applyNumberFormat="1" applyFont="1" applyBorder="1" applyAlignment="1">
      <alignment horizontal="center"/>
    </xf>
    <xf numFmtId="0" fontId="6" fillId="0" borderId="16" xfId="0" quotePrefix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9" xfId="0" quotePrefix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5" borderId="5" xfId="0" applyFont="1" applyFill="1" applyBorder="1" applyAlignment="1">
      <alignment horizontal="right"/>
    </xf>
    <xf numFmtId="9" fontId="6" fillId="0" borderId="27" xfId="1" applyFont="1" applyFill="1" applyBorder="1" applyAlignment="1">
      <alignment horizontal="center"/>
    </xf>
    <xf numFmtId="9" fontId="6" fillId="5" borderId="32" xfId="1" applyFont="1" applyFill="1" applyBorder="1" applyAlignment="1">
      <alignment horizontal="center"/>
    </xf>
    <xf numFmtId="9" fontId="6" fillId="0" borderId="18" xfId="1" applyFont="1" applyBorder="1" applyAlignment="1">
      <alignment horizontal="center"/>
    </xf>
    <xf numFmtId="9" fontId="6" fillId="0" borderId="18" xfId="1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 vertical="center"/>
    </xf>
    <xf numFmtId="9" fontId="6" fillId="0" borderId="40" xfId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10" xfId="0" applyFont="1" applyFill="1" applyBorder="1"/>
    <xf numFmtId="9" fontId="6" fillId="0" borderId="27" xfId="1" applyFont="1" applyBorder="1" applyAlignment="1">
      <alignment horizontal="center"/>
    </xf>
    <xf numFmtId="9" fontId="6" fillId="2" borderId="27" xfId="1" applyFont="1" applyFill="1" applyBorder="1" applyAlignment="1">
      <alignment horizontal="center"/>
    </xf>
    <xf numFmtId="0" fontId="11" fillId="5" borderId="14" xfId="0" applyFont="1" applyFill="1" applyBorder="1" applyAlignment="1">
      <alignment horizontal="right"/>
    </xf>
    <xf numFmtId="9" fontId="6" fillId="5" borderId="22" xfId="1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2" xfId="0" quotePrefix="1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 wrapText="1"/>
    </xf>
    <xf numFmtId="9" fontId="3" fillId="5" borderId="35" xfId="1" applyFont="1" applyFill="1" applyBorder="1" applyAlignment="1">
      <alignment horizontal="center"/>
    </xf>
    <xf numFmtId="9" fontId="3" fillId="5" borderId="20" xfId="1" applyFont="1" applyFill="1" applyBorder="1" applyAlignment="1">
      <alignment horizontal="center"/>
    </xf>
    <xf numFmtId="9" fontId="3" fillId="0" borderId="27" xfId="1" applyFont="1" applyFill="1" applyBorder="1" applyAlignment="1">
      <alignment horizontal="center"/>
    </xf>
    <xf numFmtId="9" fontId="3" fillId="5" borderId="32" xfId="1" applyFont="1" applyFill="1" applyBorder="1" applyAlignment="1">
      <alignment horizontal="center"/>
    </xf>
    <xf numFmtId="9" fontId="3" fillId="0" borderId="18" xfId="1" applyFont="1" applyBorder="1" applyAlignment="1">
      <alignment horizontal="center"/>
    </xf>
    <xf numFmtId="9" fontId="3" fillId="0" borderId="27" xfId="1" applyFont="1" applyBorder="1" applyAlignment="1">
      <alignment horizontal="center"/>
    </xf>
    <xf numFmtId="9" fontId="3" fillId="0" borderId="18" xfId="1" applyFont="1" applyFill="1" applyBorder="1" applyAlignment="1">
      <alignment horizontal="center"/>
    </xf>
    <xf numFmtId="9" fontId="3" fillId="2" borderId="18" xfId="1" applyFont="1" applyFill="1" applyBorder="1" applyAlignment="1">
      <alignment horizontal="center"/>
    </xf>
    <xf numFmtId="9" fontId="3" fillId="5" borderId="22" xfId="1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9" fontId="3" fillId="0" borderId="26" xfId="1" applyFont="1" applyFill="1" applyBorder="1" applyAlignment="1">
      <alignment horizontal="center"/>
    </xf>
    <xf numFmtId="9" fontId="6" fillId="0" borderId="26" xfId="1" applyFont="1" applyFill="1" applyBorder="1" applyAlignment="1">
      <alignment horizontal="center"/>
    </xf>
    <xf numFmtId="9" fontId="6" fillId="5" borderId="35" xfId="1" applyFont="1" applyFill="1" applyBorder="1" applyAlignment="1">
      <alignment horizontal="center"/>
    </xf>
    <xf numFmtId="9" fontId="3" fillId="0" borderId="17" xfId="1" applyFont="1" applyBorder="1" applyAlignment="1">
      <alignment horizontal="center"/>
    </xf>
    <xf numFmtId="9" fontId="6" fillId="0" borderId="17" xfId="1" applyFont="1" applyBorder="1" applyAlignment="1">
      <alignment horizontal="center"/>
    </xf>
    <xf numFmtId="9" fontId="3" fillId="0" borderId="26" xfId="1" applyFont="1" applyBorder="1" applyAlignment="1">
      <alignment horizontal="center"/>
    </xf>
    <xf numFmtId="9" fontId="3" fillId="0" borderId="17" xfId="1" applyFont="1" applyFill="1" applyBorder="1" applyAlignment="1">
      <alignment horizontal="center"/>
    </xf>
    <xf numFmtId="9" fontId="6" fillId="0" borderId="17" xfId="1" applyFont="1" applyFill="1" applyBorder="1" applyAlignment="1">
      <alignment horizontal="center"/>
    </xf>
    <xf numFmtId="9" fontId="6" fillId="0" borderId="26" xfId="1" applyFont="1" applyBorder="1" applyAlignment="1">
      <alignment horizontal="center"/>
    </xf>
    <xf numFmtId="9" fontId="3" fillId="2" borderId="17" xfId="1" applyFont="1" applyFill="1" applyBorder="1" applyAlignment="1">
      <alignment horizontal="center"/>
    </xf>
    <xf numFmtId="9" fontId="6" fillId="5" borderId="20" xfId="1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9" fontId="3" fillId="0" borderId="44" xfId="1" applyFont="1" applyFill="1" applyBorder="1" applyAlignment="1">
      <alignment horizontal="center"/>
    </xf>
    <xf numFmtId="9" fontId="6" fillId="0" borderId="44" xfId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left" vertical="top"/>
    </xf>
    <xf numFmtId="0" fontId="6" fillId="0" borderId="17" xfId="0" applyFont="1" applyBorder="1" applyAlignment="1">
      <alignment horizontal="center"/>
    </xf>
    <xf numFmtId="0" fontId="6" fillId="3" borderId="16" xfId="0" quotePrefix="1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6" fillId="3" borderId="9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8" xfId="0" quotePrefix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8" xfId="0" applyFont="1" applyBorder="1"/>
    <xf numFmtId="0" fontId="6" fillId="0" borderId="27" xfId="0" quotePrefix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6" fillId="3" borderId="27" xfId="1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9" fontId="3" fillId="3" borderId="26" xfId="1" applyFont="1" applyFill="1" applyBorder="1" applyAlignment="1">
      <alignment horizontal="center"/>
    </xf>
    <xf numFmtId="9" fontId="6" fillId="3" borderId="26" xfId="1" applyFont="1" applyFill="1" applyBorder="1" applyAlignment="1">
      <alignment horizontal="center"/>
    </xf>
    <xf numFmtId="9" fontId="6" fillId="3" borderId="17" xfId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9" fontId="3" fillId="3" borderId="27" xfId="1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27" xfId="0" quotePrefix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2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16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5" borderId="5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0" fillId="4" borderId="55" xfId="0" applyFill="1" applyBorder="1" applyAlignment="1">
      <alignment horizontal="center"/>
    </xf>
    <xf numFmtId="0" fontId="2" fillId="5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 textRotation="90" wrapText="1"/>
    </xf>
    <xf numFmtId="0" fontId="0" fillId="4" borderId="55" xfId="0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 vertical="center" wrapText="1"/>
    </xf>
    <xf numFmtId="0" fontId="0" fillId="4" borderId="66" xfId="0" applyFill="1" applyBorder="1" applyAlignment="1">
      <alignment horizontal="center" vertical="center" wrapText="1"/>
    </xf>
    <xf numFmtId="0" fontId="6" fillId="8" borderId="9" xfId="0" applyFont="1" applyFill="1" applyBorder="1"/>
    <xf numFmtId="9" fontId="6" fillId="8" borderId="18" xfId="1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8" xfId="0" quotePrefix="1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9" fontId="3" fillId="8" borderId="27" xfId="1" applyFont="1" applyFill="1" applyBorder="1" applyAlignment="1">
      <alignment horizontal="center"/>
    </xf>
    <xf numFmtId="9" fontId="3" fillId="8" borderId="26" xfId="1" applyFont="1" applyFill="1" applyBorder="1" applyAlignment="1">
      <alignment horizontal="center"/>
    </xf>
    <xf numFmtId="9" fontId="6" fillId="8" borderId="26" xfId="1" applyFont="1" applyFill="1" applyBorder="1" applyAlignment="1">
      <alignment horizontal="center"/>
    </xf>
    <xf numFmtId="9" fontId="6" fillId="8" borderId="17" xfId="1" applyFont="1" applyFill="1" applyBorder="1" applyAlignment="1">
      <alignment horizontal="center"/>
    </xf>
    <xf numFmtId="9" fontId="6" fillId="8" borderId="27" xfId="1" applyFont="1" applyFill="1" applyBorder="1" applyAlignment="1">
      <alignment horizontal="center"/>
    </xf>
    <xf numFmtId="0" fontId="2" fillId="8" borderId="56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/>
    </xf>
    <xf numFmtId="0" fontId="2" fillId="8" borderId="5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6" fillId="8" borderId="16" xfId="0" quotePrefix="1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9" fontId="3" fillId="8" borderId="18" xfId="1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2" fillId="8" borderId="9" xfId="0" applyFont="1" applyFill="1" applyBorder="1"/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textRotation="90" wrapText="1"/>
    </xf>
    <xf numFmtId="0" fontId="0" fillId="4" borderId="34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9" fontId="6" fillId="5" borderId="34" xfId="1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9" fontId="6" fillId="0" borderId="64" xfId="1" applyFont="1" applyFill="1" applyBorder="1" applyAlignment="1">
      <alignment horizontal="center"/>
    </xf>
    <xf numFmtId="0" fontId="2" fillId="0" borderId="68" xfId="1" applyNumberFormat="1" applyFont="1" applyFill="1" applyBorder="1" applyAlignment="1">
      <alignment horizontal="center"/>
    </xf>
    <xf numFmtId="9" fontId="6" fillId="0" borderId="30" xfId="1" applyFont="1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9" fontId="6" fillId="0" borderId="29" xfId="1" applyFont="1" applyFill="1" applyBorder="1" applyAlignment="1">
      <alignment horizontal="center"/>
    </xf>
    <xf numFmtId="0" fontId="2" fillId="0" borderId="69" xfId="0" applyFont="1" applyBorder="1" applyAlignment="1">
      <alignment horizontal="center"/>
    </xf>
    <xf numFmtId="9" fontId="6" fillId="0" borderId="30" xfId="1" applyFont="1" applyBorder="1" applyAlignment="1">
      <alignment horizontal="center"/>
    </xf>
    <xf numFmtId="0" fontId="2" fillId="0" borderId="69" xfId="1" applyNumberFormat="1" applyFont="1" applyFill="1" applyBorder="1" applyAlignment="1">
      <alignment horizontal="center"/>
    </xf>
    <xf numFmtId="9" fontId="6" fillId="8" borderId="29" xfId="1" applyFont="1" applyFill="1" applyBorder="1" applyAlignment="1">
      <alignment horizontal="center"/>
    </xf>
    <xf numFmtId="0" fontId="2" fillId="8" borderId="69" xfId="0" applyFont="1" applyFill="1" applyBorder="1" applyAlignment="1">
      <alignment horizontal="center"/>
    </xf>
    <xf numFmtId="9" fontId="6" fillId="0" borderId="29" xfId="1" applyFont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9" fontId="6" fillId="5" borderId="21" xfId="1" applyFont="1" applyFill="1" applyBorder="1" applyAlignment="1">
      <alignment horizontal="center"/>
    </xf>
    <xf numFmtId="0" fontId="2" fillId="5" borderId="67" xfId="0" applyFont="1" applyFill="1" applyBorder="1" applyAlignment="1">
      <alignment horizontal="center"/>
    </xf>
    <xf numFmtId="9" fontId="6" fillId="3" borderId="29" xfId="1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9" fontId="6" fillId="3" borderId="30" xfId="1" applyFont="1" applyFill="1" applyBorder="1" applyAlignment="1">
      <alignment horizontal="center"/>
    </xf>
    <xf numFmtId="0" fontId="2" fillId="3" borderId="6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3" fillId="0" borderId="20" xfId="0" applyFont="1" applyBorder="1" applyAlignment="1">
      <alignment horizontal="center" vertical="center" textRotation="90" wrapText="1"/>
    </xf>
    <xf numFmtId="0" fontId="0" fillId="4" borderId="24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/>
    </xf>
    <xf numFmtId="0" fontId="0" fillId="4" borderId="14" xfId="0" applyFill="1" applyBorder="1"/>
    <xf numFmtId="0" fontId="0" fillId="4" borderId="22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9" borderId="16" xfId="0" quotePrefix="1" applyFont="1" applyFill="1" applyBorder="1" applyAlignment="1">
      <alignment horizontal="center"/>
    </xf>
    <xf numFmtId="0" fontId="6" fillId="9" borderId="18" xfId="0" quotePrefix="1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16" fontId="2" fillId="9" borderId="16" xfId="0" quotePrefix="1" applyNumberFormat="1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/>
    </xf>
    <xf numFmtId="0" fontId="0" fillId="4" borderId="71" xfId="0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8" borderId="6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2" fillId="6" borderId="56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3" fillId="5" borderId="50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/>
    </xf>
    <xf numFmtId="0" fontId="0" fillId="4" borderId="76" xfId="0" applyFill="1" applyBorder="1" applyAlignment="1">
      <alignment horizontal="center" vertical="center" wrapText="1"/>
    </xf>
    <xf numFmtId="0" fontId="2" fillId="5" borderId="76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8" borderId="78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/>
    </xf>
    <xf numFmtId="0" fontId="2" fillId="8" borderId="62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2" fillId="3" borderId="77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0" fillId="4" borderId="75" xfId="0" applyFill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textRotation="90" wrapText="1"/>
    </xf>
    <xf numFmtId="0" fontId="2" fillId="3" borderId="78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wrapText="1"/>
    </xf>
    <xf numFmtId="0" fontId="2" fillId="8" borderId="78" xfId="0" applyFont="1" applyFill="1" applyBorder="1" applyAlignment="1">
      <alignment horizontal="center" vertical="center" wrapText="1"/>
    </xf>
    <xf numFmtId="0" fontId="0" fillId="4" borderId="81" xfId="0" applyFill="1" applyBorder="1" applyAlignment="1">
      <alignment horizontal="center" vertical="center" wrapText="1"/>
    </xf>
    <xf numFmtId="0" fontId="2" fillId="5" borderId="81" xfId="0" applyFont="1" applyFill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8" borderId="83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/>
    </xf>
    <xf numFmtId="0" fontId="2" fillId="0" borderId="83" xfId="0" applyFont="1" applyBorder="1" applyAlignment="1">
      <alignment horizontal="center" vertical="center" wrapText="1"/>
    </xf>
    <xf numFmtId="0" fontId="2" fillId="8" borderId="83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 vertical="center" wrapText="1"/>
    </xf>
    <xf numFmtId="0" fontId="2" fillId="3" borderId="82" xfId="0" applyFont="1" applyFill="1" applyBorder="1" applyAlignment="1">
      <alignment horizontal="center"/>
    </xf>
    <xf numFmtId="0" fontId="2" fillId="3" borderId="82" xfId="0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2" xfId="0" applyFont="1" applyBorder="1" applyAlignment="1">
      <alignment horizontal="center" vertical="center"/>
    </xf>
    <xf numFmtId="0" fontId="0" fillId="4" borderId="74" xfId="0" applyFill="1" applyBorder="1" applyAlignment="1">
      <alignment horizontal="center" vertical="center" wrapText="1"/>
    </xf>
    <xf numFmtId="0" fontId="2" fillId="8" borderId="82" xfId="0" applyFont="1" applyFill="1" applyBorder="1" applyAlignment="1">
      <alignment horizontal="center" vertical="center"/>
    </xf>
    <xf numFmtId="0" fontId="2" fillId="7" borderId="9" xfId="0" applyFont="1" applyFill="1" applyBorder="1"/>
    <xf numFmtId="9" fontId="6" fillId="7" borderId="27" xfId="1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69" xfId="0" applyFont="1" applyFill="1" applyBorder="1" applyAlignment="1">
      <alignment horizontal="center"/>
    </xf>
    <xf numFmtId="0" fontId="2" fillId="0" borderId="59" xfId="0" applyFont="1" applyBorder="1" applyAlignment="1">
      <alignment horizontal="center" vertical="center" textRotation="90" wrapText="1"/>
    </xf>
    <xf numFmtId="0" fontId="2" fillId="8" borderId="84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6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6" fillId="8" borderId="27" xfId="0" quotePrefix="1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68" xfId="0" applyFont="1" applyFill="1" applyBorder="1" applyAlignment="1">
      <alignment horizontal="center"/>
    </xf>
    <xf numFmtId="0" fontId="2" fillId="8" borderId="56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77" xfId="0" applyFont="1" applyFill="1" applyBorder="1" applyAlignment="1">
      <alignment horizontal="center" vertical="center"/>
    </xf>
    <xf numFmtId="0" fontId="2" fillId="8" borderId="82" xfId="0" applyFont="1" applyFill="1" applyBorder="1" applyAlignment="1">
      <alignment horizontal="center"/>
    </xf>
    <xf numFmtId="0" fontId="2" fillId="8" borderId="61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29" xfId="0" applyFont="1" applyFill="1" applyBorder="1" applyAlignment="1">
      <alignment horizontal="center" vertical="center"/>
    </xf>
    <xf numFmtId="0" fontId="2" fillId="8" borderId="61" xfId="0" applyFont="1" applyFill="1" applyBorder="1" applyAlignment="1">
      <alignment horizontal="center" vertical="center"/>
    </xf>
    <xf numFmtId="9" fontId="6" fillId="8" borderId="30" xfId="1" applyFont="1" applyFill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0" fontId="2" fillId="5" borderId="33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textRotation="90" wrapText="1"/>
    </xf>
    <xf numFmtId="0" fontId="0" fillId="4" borderId="81" xfId="0" applyFill="1" applyBorder="1" applyAlignment="1">
      <alignment horizontal="center"/>
    </xf>
    <xf numFmtId="0" fontId="2" fillId="5" borderId="81" xfId="0" applyFont="1" applyFill="1" applyBorder="1" applyAlignment="1">
      <alignment horizontal="center"/>
    </xf>
    <xf numFmtId="0" fontId="2" fillId="0" borderId="82" xfId="1" applyNumberFormat="1" applyFont="1" applyFill="1" applyBorder="1" applyAlignment="1">
      <alignment horizontal="center"/>
    </xf>
    <xf numFmtId="0" fontId="2" fillId="0" borderId="83" xfId="1" applyNumberFormat="1" applyFont="1" applyFill="1" applyBorder="1" applyAlignment="1">
      <alignment horizontal="center"/>
    </xf>
    <xf numFmtId="0" fontId="2" fillId="7" borderId="83" xfId="0" applyFont="1" applyFill="1" applyBorder="1" applyAlignment="1">
      <alignment horizontal="center"/>
    </xf>
    <xf numFmtId="0" fontId="2" fillId="2" borderId="86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0" fillId="4" borderId="74" xfId="0" applyFill="1" applyBorder="1" applyAlignment="1">
      <alignment horizontal="center"/>
    </xf>
    <xf numFmtId="9" fontId="3" fillId="5" borderId="87" xfId="1" applyFont="1" applyFill="1" applyBorder="1" applyAlignment="1">
      <alignment horizontal="center"/>
    </xf>
    <xf numFmtId="9" fontId="6" fillId="8" borderId="40" xfId="1" applyFont="1" applyFill="1" applyBorder="1" applyAlignment="1">
      <alignment horizontal="center"/>
    </xf>
    <xf numFmtId="16" fontId="2" fillId="8" borderId="16" xfId="0" quotePrefix="1" applyNumberFormat="1" applyFont="1" applyFill="1" applyBorder="1" applyAlignment="1">
      <alignment horizontal="center"/>
    </xf>
    <xf numFmtId="0" fontId="2" fillId="8" borderId="18" xfId="0" quotePrefix="1" applyFont="1" applyFill="1" applyBorder="1" applyAlignment="1">
      <alignment horizontal="center"/>
    </xf>
    <xf numFmtId="0" fontId="2" fillId="8" borderId="82" xfId="1" applyNumberFormat="1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9" fontId="3" fillId="8" borderId="44" xfId="1" applyFont="1" applyFill="1" applyBorder="1" applyAlignment="1">
      <alignment horizontal="center"/>
    </xf>
    <xf numFmtId="0" fontId="2" fillId="8" borderId="68" xfId="1" applyNumberFormat="1" applyFont="1" applyFill="1" applyBorder="1" applyAlignment="1">
      <alignment horizontal="center"/>
    </xf>
    <xf numFmtId="16" fontId="2" fillId="8" borderId="25" xfId="0" quotePrefix="1" applyNumberFormat="1" applyFont="1" applyFill="1" applyBorder="1" applyAlignment="1">
      <alignment horizontal="center"/>
    </xf>
    <xf numFmtId="0" fontId="2" fillId="8" borderId="27" xfId="0" quotePrefix="1" applyFont="1" applyFill="1" applyBorder="1" applyAlignment="1">
      <alignment horizontal="center"/>
    </xf>
    <xf numFmtId="9" fontId="3" fillId="8" borderId="17" xfId="1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vertical="center"/>
    </xf>
    <xf numFmtId="0" fontId="2" fillId="8" borderId="16" xfId="0" quotePrefix="1" applyFont="1" applyFill="1" applyBorder="1" applyAlignment="1">
      <alignment horizontal="center"/>
    </xf>
    <xf numFmtId="14" fontId="8" fillId="0" borderId="0" xfId="0" applyNumberFormat="1" applyFont="1"/>
    <xf numFmtId="14" fontId="0" fillId="0" borderId="0" xfId="0" applyNumberFormat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 textRotation="90" wrapText="1"/>
    </xf>
    <xf numFmtId="14" fontId="0" fillId="4" borderId="33" xfId="0" applyNumberFormat="1" applyFill="1" applyBorder="1" applyAlignment="1">
      <alignment horizontal="center" vertical="center" wrapText="1"/>
    </xf>
    <xf numFmtId="14" fontId="2" fillId="5" borderId="33" xfId="0" applyNumberFormat="1" applyFont="1" applyFill="1" applyBorder="1" applyAlignment="1">
      <alignment horizontal="center" vertical="center"/>
    </xf>
    <xf numFmtId="14" fontId="2" fillId="8" borderId="28" xfId="0" applyNumberFormat="1" applyFont="1" applyFill="1" applyBorder="1" applyAlignment="1">
      <alignment horizontal="center" vertical="center" wrapText="1"/>
    </xf>
    <xf numFmtId="14" fontId="2" fillId="8" borderId="28" xfId="0" applyNumberFormat="1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/>
    </xf>
    <xf numFmtId="14" fontId="2" fillId="0" borderId="28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 wrapText="1"/>
    </xf>
    <xf numFmtId="14" fontId="2" fillId="5" borderId="23" xfId="0" applyNumberFormat="1" applyFont="1" applyFill="1" applyBorder="1" applyAlignment="1">
      <alignment horizontal="center" vertical="center"/>
    </xf>
    <xf numFmtId="14" fontId="2" fillId="7" borderId="28" xfId="0" applyNumberFormat="1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 wrapText="1"/>
    </xf>
    <xf numFmtId="14" fontId="2" fillId="8" borderId="19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 vertical="center"/>
    </xf>
    <xf numFmtId="14" fontId="2" fillId="3" borderId="28" xfId="0" applyNumberFormat="1" applyFont="1" applyFill="1" applyBorder="1" applyAlignment="1">
      <alignment horizontal="center"/>
    </xf>
    <xf numFmtId="14" fontId="2" fillId="3" borderId="28" xfId="0" applyNumberFormat="1" applyFont="1" applyFill="1" applyBorder="1" applyAlignment="1">
      <alignment horizontal="center" vertical="center"/>
    </xf>
    <xf numFmtId="14" fontId="2" fillId="3" borderId="19" xfId="0" applyNumberFormat="1" applyFont="1" applyFill="1" applyBorder="1" applyAlignment="1">
      <alignment horizontal="center"/>
    </xf>
    <xf numFmtId="14" fontId="2" fillId="0" borderId="28" xfId="0" applyNumberFormat="1" applyFont="1" applyBorder="1" applyAlignment="1">
      <alignment horizontal="center"/>
    </xf>
    <xf numFmtId="14" fontId="2" fillId="5" borderId="24" xfId="0" applyNumberFormat="1" applyFont="1" applyFill="1" applyBorder="1" applyAlignment="1">
      <alignment horizontal="center" vertical="center"/>
    </xf>
    <xf numFmtId="14" fontId="0" fillId="4" borderId="23" xfId="0" applyNumberForma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14" fontId="3" fillId="0" borderId="18" xfId="1" applyNumberFormat="1" applyFont="1" applyBorder="1" applyAlignment="1">
      <alignment horizontal="center"/>
    </xf>
    <xf numFmtId="14" fontId="3" fillId="0" borderId="17" xfId="1" applyNumberFormat="1" applyFont="1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14" fontId="3" fillId="0" borderId="27" xfId="1" applyNumberFormat="1" applyFont="1" applyFill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14" fontId="3" fillId="0" borderId="26" xfId="1" applyNumberFormat="1" applyFont="1" applyFill="1" applyBorder="1" applyAlignment="1">
      <alignment horizontal="center"/>
    </xf>
    <xf numFmtId="14" fontId="2" fillId="0" borderId="16" xfId="0" applyNumberFormat="1" applyFont="1" applyBorder="1" applyAlignment="1">
      <alignment horizontal="center" vertical="center" wrapText="1"/>
    </xf>
    <xf numFmtId="14" fontId="3" fillId="0" borderId="17" xfId="1" applyNumberFormat="1" applyFont="1" applyFill="1" applyBorder="1" applyAlignment="1">
      <alignment horizontal="center"/>
    </xf>
    <xf numFmtId="14" fontId="3" fillId="0" borderId="18" xfId="1" applyNumberFormat="1" applyFont="1" applyFill="1" applyBorder="1" applyAlignment="1">
      <alignment horizontal="center"/>
    </xf>
    <xf numFmtId="14" fontId="2" fillId="0" borderId="0" xfId="0" applyNumberFormat="1" applyFont="1"/>
    <xf numFmtId="14" fontId="3" fillId="0" borderId="27" xfId="1" applyNumberFormat="1" applyFont="1" applyBorder="1" applyAlignment="1">
      <alignment horizontal="center"/>
    </xf>
    <xf numFmtId="14" fontId="3" fillId="0" borderId="26" xfId="1" applyNumberFormat="1" applyFont="1" applyBorder="1" applyAlignment="1">
      <alignment horizontal="center"/>
    </xf>
    <xf numFmtId="14" fontId="2" fillId="7" borderId="26" xfId="0" applyNumberFormat="1" applyFont="1" applyFill="1" applyBorder="1" applyAlignment="1">
      <alignment horizontal="center"/>
    </xf>
    <xf numFmtId="14" fontId="3" fillId="7" borderId="27" xfId="1" applyNumberFormat="1" applyFont="1" applyFill="1" applyBorder="1" applyAlignment="1">
      <alignment horizontal="center"/>
    </xf>
    <xf numFmtId="14" fontId="2" fillId="7" borderId="16" xfId="0" applyNumberFormat="1" applyFont="1" applyFill="1" applyBorder="1" applyAlignment="1">
      <alignment horizontal="center"/>
    </xf>
    <xf numFmtId="14" fontId="2" fillId="7" borderId="17" xfId="0" applyNumberFormat="1" applyFont="1" applyFill="1" applyBorder="1" applyAlignment="1">
      <alignment horizontal="center"/>
    </xf>
    <xf numFmtId="14" fontId="3" fillId="7" borderId="26" xfId="1" applyNumberFormat="1" applyFont="1" applyFill="1" applyBorder="1" applyAlignment="1">
      <alignment horizontal="center"/>
    </xf>
    <xf numFmtId="0" fontId="3" fillId="0" borderId="7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9" fontId="6" fillId="0" borderId="38" xfId="1" applyFont="1" applyFill="1" applyBorder="1" applyAlignment="1">
      <alignment horizontal="center"/>
    </xf>
    <xf numFmtId="9" fontId="6" fillId="0" borderId="39" xfId="1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/>
    <xf numFmtId="0" fontId="14" fillId="9" borderId="0" xfId="0" applyFont="1" applyFill="1" applyAlignment="1">
      <alignment horizontal="center"/>
    </xf>
    <xf numFmtId="0" fontId="14" fillId="0" borderId="0" xfId="0" applyFont="1"/>
    <xf numFmtId="0" fontId="13" fillId="6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8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right"/>
    </xf>
    <xf numFmtId="0" fontId="3" fillId="0" borderId="49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 textRotation="90" wrapText="1"/>
    </xf>
    <xf numFmtId="0" fontId="2" fillId="0" borderId="91" xfId="0" applyFont="1" applyBorder="1" applyAlignment="1">
      <alignment horizontal="center" vertical="center"/>
    </xf>
    <xf numFmtId="0" fontId="0" fillId="4" borderId="93" xfId="0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2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Fill="1"/>
    <xf numFmtId="0" fontId="2" fillId="0" borderId="74" xfId="0" applyFont="1" applyFill="1" applyBorder="1" applyAlignment="1">
      <alignment horizontal="center" vertical="center" textRotation="90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/>
    </xf>
    <xf numFmtId="0" fontId="2" fillId="0" borderId="83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/>
    </xf>
    <xf numFmtId="0" fontId="0" fillId="8" borderId="81" xfId="0" applyFill="1" applyBorder="1" applyAlignment="1">
      <alignment horizontal="center" vertical="center" wrapText="1"/>
    </xf>
    <xf numFmtId="0" fontId="0" fillId="8" borderId="74" xfId="0" applyFill="1" applyBorder="1" applyAlignment="1">
      <alignment horizontal="center" vertical="center" wrapText="1"/>
    </xf>
    <xf numFmtId="9" fontId="11" fillId="5" borderId="22" xfId="1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15" fillId="5" borderId="22" xfId="0" quotePrefix="1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9" fontId="11" fillId="5" borderId="20" xfId="1" applyFont="1" applyFill="1" applyBorder="1" applyAlignment="1">
      <alignment horizontal="center"/>
    </xf>
    <xf numFmtId="9" fontId="11" fillId="5" borderId="21" xfId="1" applyFont="1" applyFill="1" applyBorder="1" applyAlignment="1">
      <alignment horizontal="center"/>
    </xf>
    <xf numFmtId="0" fontId="3" fillId="5" borderId="67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74" xfId="0" applyFont="1" applyFill="1" applyBorder="1" applyAlignment="1">
      <alignment horizontal="center" vertical="center" wrapText="1"/>
    </xf>
    <xf numFmtId="0" fontId="3" fillId="5" borderId="7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5" borderId="33" xfId="0" applyFont="1" applyFill="1" applyBorder="1" applyAlignment="1">
      <alignment horizontal="center" vertical="center" wrapText="1"/>
    </xf>
    <xf numFmtId="9" fontId="11" fillId="5" borderId="32" xfId="1" applyFont="1" applyFill="1" applyBorder="1" applyAlignment="1">
      <alignment horizontal="center"/>
    </xf>
    <xf numFmtId="0" fontId="15" fillId="5" borderId="31" xfId="0" applyFont="1" applyFill="1" applyBorder="1" applyAlignment="1">
      <alignment horizontal="center"/>
    </xf>
    <xf numFmtId="0" fontId="15" fillId="5" borderId="32" xfId="0" quotePrefix="1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9" fontId="11" fillId="5" borderId="35" xfId="1" applyFont="1" applyFill="1" applyBorder="1" applyAlignment="1">
      <alignment horizontal="center"/>
    </xf>
    <xf numFmtId="9" fontId="11" fillId="5" borderId="34" xfId="1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1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horizontal="center"/>
    </xf>
    <xf numFmtId="0" fontId="8" fillId="0" borderId="88" xfId="0" applyFont="1" applyBorder="1"/>
    <xf numFmtId="0" fontId="0" fillId="0" borderId="94" xfId="0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2" fillId="0" borderId="21" xfId="0" applyFont="1" applyFill="1" applyBorder="1" applyAlignment="1">
      <alignment horizontal="center" vertical="center" textRotation="90" wrapText="1"/>
    </xf>
    <xf numFmtId="0" fontId="0" fillId="4" borderId="59" xfId="0" applyFill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10" fillId="0" borderId="96" xfId="0" applyFont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0" fillId="2" borderId="88" xfId="0" applyFill="1" applyBorder="1" applyAlignment="1">
      <alignment vertical="center"/>
    </xf>
    <xf numFmtId="0" fontId="2" fillId="0" borderId="94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8" xfId="0" applyFont="1" applyBorder="1" applyAlignment="1">
      <alignment vertical="center"/>
    </xf>
    <xf numFmtId="0" fontId="2" fillId="0" borderId="88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8" borderId="102" xfId="0" applyFont="1" applyFill="1" applyBorder="1" applyAlignment="1">
      <alignment horizontal="center" vertical="center" wrapText="1"/>
    </xf>
    <xf numFmtId="0" fontId="2" fillId="8" borderId="103" xfId="0" applyFont="1" applyFill="1" applyBorder="1" applyAlignment="1">
      <alignment horizontal="center" vertical="center" wrapText="1"/>
    </xf>
    <xf numFmtId="0" fontId="2" fillId="8" borderId="103" xfId="0" applyFont="1" applyFill="1" applyBorder="1" applyAlignment="1">
      <alignment horizontal="center" wrapText="1"/>
    </xf>
    <xf numFmtId="0" fontId="2" fillId="8" borderId="106" xfId="0" applyFont="1" applyFill="1" applyBorder="1" applyAlignment="1">
      <alignment horizontal="center"/>
    </xf>
    <xf numFmtId="0" fontId="2" fillId="8" borderId="106" xfId="0" applyFont="1" applyFill="1" applyBorder="1" applyAlignment="1">
      <alignment horizontal="center" vertical="center"/>
    </xf>
    <xf numFmtId="0" fontId="2" fillId="8" borderId="107" xfId="0" applyFont="1" applyFill="1" applyBorder="1" applyAlignment="1">
      <alignment horizontal="center" vertical="center" wrapText="1"/>
    </xf>
    <xf numFmtId="0" fontId="2" fillId="8" borderId="109" xfId="0" applyFont="1" applyFill="1" applyBorder="1" applyAlignment="1">
      <alignment horizontal="center" vertical="center" wrapText="1"/>
    </xf>
    <xf numFmtId="0" fontId="2" fillId="5" borderId="111" xfId="0" applyFont="1" applyFill="1" applyBorder="1" applyAlignment="1">
      <alignment horizontal="center"/>
    </xf>
    <xf numFmtId="0" fontId="2" fillId="5" borderId="112" xfId="0" applyFont="1" applyFill="1" applyBorder="1" applyAlignment="1">
      <alignment horizontal="center"/>
    </xf>
    <xf numFmtId="0" fontId="2" fillId="5" borderId="112" xfId="0" applyFont="1" applyFill="1" applyBorder="1" applyAlignment="1">
      <alignment horizontal="center" vertical="center" wrapText="1"/>
    </xf>
    <xf numFmtId="0" fontId="2" fillId="5" borderId="113" xfId="0" applyFont="1" applyFill="1" applyBorder="1" applyAlignment="1">
      <alignment horizontal="center" vertical="center" wrapText="1"/>
    </xf>
    <xf numFmtId="0" fontId="3" fillId="5" borderId="114" xfId="0" applyFont="1" applyFill="1" applyBorder="1" applyAlignment="1">
      <alignment horizontal="center"/>
    </xf>
    <xf numFmtId="0" fontId="3" fillId="5" borderId="115" xfId="0" applyFont="1" applyFill="1" applyBorder="1" applyAlignment="1">
      <alignment horizontal="center"/>
    </xf>
    <xf numFmtId="0" fontId="3" fillId="5" borderId="115" xfId="0" applyFont="1" applyFill="1" applyBorder="1" applyAlignment="1">
      <alignment horizontal="center" vertical="center" wrapText="1"/>
    </xf>
    <xf numFmtId="0" fontId="3" fillId="5" borderId="116" xfId="0" applyFont="1" applyFill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8" borderId="117" xfId="0" applyFont="1" applyFill="1" applyBorder="1" applyAlignment="1">
      <alignment horizontal="center" vertical="center" wrapText="1"/>
    </xf>
    <xf numFmtId="0" fontId="2" fillId="8" borderId="109" xfId="0" applyFont="1" applyFill="1" applyBorder="1" applyAlignment="1">
      <alignment horizontal="center" wrapText="1"/>
    </xf>
    <xf numFmtId="0" fontId="2" fillId="8" borderId="110" xfId="0" applyFont="1" applyFill="1" applyBorder="1" applyAlignment="1">
      <alignment horizontal="center"/>
    </xf>
    <xf numFmtId="0" fontId="2" fillId="0" borderId="117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20" xfId="0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8" borderId="125" xfId="0" applyFont="1" applyFill="1" applyBorder="1" applyAlignment="1">
      <alignment horizontal="center" vertical="center" wrapText="1"/>
    </xf>
    <xf numFmtId="0" fontId="2" fillId="8" borderId="120" xfId="0" applyFont="1" applyFill="1" applyBorder="1" applyAlignment="1">
      <alignment horizontal="center" vertical="center" wrapText="1"/>
    </xf>
    <xf numFmtId="0" fontId="2" fillId="8" borderId="121" xfId="0" applyFont="1" applyFill="1" applyBorder="1" applyAlignment="1">
      <alignment horizontal="center" vertical="center" wrapText="1"/>
    </xf>
    <xf numFmtId="0" fontId="2" fillId="8" borderId="126" xfId="0" applyFont="1" applyFill="1" applyBorder="1" applyAlignment="1">
      <alignment horizontal="center" vertical="center" wrapText="1"/>
    </xf>
    <xf numFmtId="0" fontId="2" fillId="8" borderId="122" xfId="0" applyFont="1" applyFill="1" applyBorder="1" applyAlignment="1">
      <alignment horizontal="center" vertical="center" wrapText="1"/>
    </xf>
    <xf numFmtId="0" fontId="2" fillId="8" borderId="123" xfId="0" applyFont="1" applyFill="1" applyBorder="1" applyAlignment="1">
      <alignment horizontal="center" vertical="center" wrapText="1"/>
    </xf>
    <xf numFmtId="0" fontId="2" fillId="0" borderId="127" xfId="0" applyFont="1" applyBorder="1" applyAlignment="1">
      <alignment horizontal="center"/>
    </xf>
    <xf numFmtId="0" fontId="2" fillId="0" borderId="127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/>
    </xf>
    <xf numFmtId="0" fontId="2" fillId="0" borderId="121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103" xfId="0" applyFont="1" applyFill="1" applyBorder="1" applyAlignment="1">
      <alignment horizontal="center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06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 wrapText="1"/>
    </xf>
    <xf numFmtId="0" fontId="2" fillId="0" borderId="105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wrapText="1"/>
    </xf>
    <xf numFmtId="0" fontId="2" fillId="0" borderId="105" xfId="0" applyFont="1" applyFill="1" applyBorder="1" applyAlignment="1">
      <alignment horizontal="center"/>
    </xf>
    <xf numFmtId="0" fontId="2" fillId="0" borderId="105" xfId="0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center" wrapText="1"/>
    </xf>
    <xf numFmtId="0" fontId="2" fillId="0" borderId="106" xfId="0" applyFont="1" applyFill="1" applyBorder="1" applyAlignment="1">
      <alignment horizontal="center"/>
    </xf>
    <xf numFmtId="0" fontId="2" fillId="0" borderId="107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8" xfId="0" applyFont="1" applyBorder="1" applyAlignment="1">
      <alignment horizontal="center" vertical="center" wrapText="1"/>
    </xf>
    <xf numFmtId="0" fontId="2" fillId="8" borderId="10" xfId="0" applyFont="1" applyFill="1" applyBorder="1"/>
    <xf numFmtId="9" fontId="6" fillId="8" borderId="38" xfId="1" applyFont="1" applyFill="1" applyBorder="1" applyAlignment="1">
      <alignment horizontal="center"/>
    </xf>
    <xf numFmtId="9" fontId="6" fillId="8" borderId="39" xfId="1" applyFont="1" applyFill="1" applyBorder="1" applyAlignment="1">
      <alignment horizontal="center"/>
    </xf>
    <xf numFmtId="0" fontId="2" fillId="8" borderId="70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9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7"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b val="0"/>
        <i val="0"/>
        <color rgb="FFFF0000"/>
      </font>
      <numFmt numFmtId="14" formatCode="0.00%"/>
    </dxf>
    <dxf>
      <font>
        <color rgb="FFFF0000"/>
      </font>
    </dxf>
    <dxf>
      <font>
        <b val="0"/>
        <i val="0"/>
        <color rgb="FFFF0000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4866-9F61-4CDF-8F5A-BACD61960C49}">
  <sheetPr>
    <pageSetUpPr fitToPage="1"/>
  </sheetPr>
  <dimension ref="A1:BY144"/>
  <sheetViews>
    <sheetView topLeftCell="A4" zoomScale="70" zoomScaleNormal="70" workbookViewId="0">
      <pane xSplit="3" ySplit="10" topLeftCell="D48" activePane="bottomRight" state="frozen"/>
      <selection pane="topRight"/>
      <selection pane="bottomLeft" activeCell="T7" sqref="T7"/>
      <selection pane="bottomRight" activeCell="M71" sqref="M71"/>
    </sheetView>
  </sheetViews>
  <sheetFormatPr defaultRowHeight="15"/>
  <cols>
    <col min="1" max="1" width="3.28515625" style="1" customWidth="1"/>
    <col min="2" max="2" width="45.7109375" customWidth="1"/>
    <col min="3" max="3" width="8.7109375" style="1" customWidth="1"/>
    <col min="4" max="4" width="15.7109375" style="1" customWidth="1"/>
    <col min="5" max="5" width="8.7109375" style="1" customWidth="1"/>
    <col min="6" max="6" width="5.7109375" style="2" customWidth="1"/>
    <col min="7" max="7" width="8.5703125" style="2" customWidth="1"/>
    <col min="8" max="8" width="8.7109375" style="2" customWidth="1"/>
    <col min="9" max="9" width="8.7109375" style="1" customWidth="1"/>
    <col min="10" max="10" width="8.7109375" style="104" customWidth="1"/>
    <col min="11" max="12" width="8.7109375" style="1" customWidth="1"/>
    <col min="13" max="13" width="8.7109375" style="104" customWidth="1"/>
    <col min="14" max="16" width="8.7109375" style="1" customWidth="1"/>
    <col min="17" max="17" width="4.85546875" style="1" customWidth="1"/>
    <col min="18" max="30" width="8.5703125" style="2" customWidth="1"/>
    <col min="31" max="43" width="8.5703125" style="1" customWidth="1"/>
    <col min="44" max="44" width="8.5703125" style="1" bestFit="1" customWidth="1"/>
    <col min="45" max="47" width="6.7109375" style="2" customWidth="1"/>
    <col min="48" max="55" width="6.7109375" style="1" customWidth="1"/>
    <col min="56" max="58" width="6.7109375" style="2" customWidth="1"/>
    <col min="59" max="59" width="6.7109375" style="363" customWidth="1"/>
    <col min="60" max="66" width="6.7109375" style="2" customWidth="1"/>
    <col min="67" max="67" width="6.7109375" style="10" customWidth="1"/>
    <col min="68" max="71" width="6.7109375" style="2" customWidth="1"/>
    <col min="72" max="72" width="8" style="2" customWidth="1"/>
    <col min="73" max="73" width="6.7109375" style="2" customWidth="1"/>
    <col min="74" max="74" width="3.28515625" style="7" customWidth="1"/>
    <col min="75" max="76" width="6.7109375" style="1" customWidth="1"/>
    <col min="77" max="77" width="44.85546875" style="1" bestFit="1" customWidth="1"/>
  </cols>
  <sheetData>
    <row r="1" spans="1:77" s="34" customFormat="1" ht="23.25">
      <c r="A1" s="31"/>
      <c r="B1" s="32" t="s">
        <v>0</v>
      </c>
      <c r="D1" s="33"/>
      <c r="E1" s="33"/>
      <c r="F1" s="31"/>
      <c r="G1" s="31"/>
      <c r="J1" s="103"/>
      <c r="M1" s="103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S1" s="31"/>
      <c r="AT1" s="31"/>
      <c r="AU1" s="31"/>
      <c r="BD1" s="31"/>
      <c r="BF1" s="33"/>
      <c r="BG1" s="362"/>
      <c r="BH1" s="31"/>
      <c r="BI1" s="31"/>
      <c r="BJ1" s="31"/>
      <c r="BK1" s="31"/>
      <c r="BL1" s="31"/>
      <c r="BM1" s="31"/>
      <c r="BN1" s="33"/>
      <c r="BU1" s="35" t="s">
        <v>1</v>
      </c>
      <c r="BV1" s="32"/>
      <c r="BW1" s="35"/>
      <c r="BX1" s="35"/>
      <c r="BY1" s="35"/>
    </row>
    <row r="2" spans="1:77" s="34" customFormat="1" ht="23.25">
      <c r="A2" s="31"/>
      <c r="B2" s="32" t="s">
        <v>2</v>
      </c>
      <c r="D2" s="33"/>
      <c r="E2" s="33"/>
      <c r="F2" s="31"/>
      <c r="G2" s="31"/>
      <c r="J2" s="103"/>
      <c r="M2" s="103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S2" s="31"/>
      <c r="AT2" s="31"/>
      <c r="AU2" s="31"/>
      <c r="BD2" s="31"/>
      <c r="BF2" s="33"/>
      <c r="BG2" s="362"/>
      <c r="BH2" s="31"/>
      <c r="BI2" s="31"/>
      <c r="BJ2" s="31"/>
      <c r="BK2" s="31"/>
      <c r="BL2" s="31"/>
      <c r="BM2" s="31"/>
      <c r="BN2" s="33"/>
      <c r="BU2" s="35"/>
      <c r="BV2" s="32"/>
      <c r="BW2" s="35"/>
      <c r="BX2" s="35"/>
      <c r="BY2" s="35"/>
    </row>
    <row r="3" spans="1:77" s="34" customFormat="1" ht="23.25">
      <c r="A3" s="31"/>
      <c r="B3" s="32" t="s">
        <v>3</v>
      </c>
      <c r="D3" s="33"/>
      <c r="E3" s="33"/>
      <c r="F3" s="31"/>
      <c r="G3" s="31"/>
      <c r="J3" s="103"/>
      <c r="M3" s="103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S3" s="31"/>
      <c r="AT3" s="31"/>
      <c r="AU3" s="31"/>
      <c r="BD3" s="31"/>
      <c r="BF3" s="33"/>
      <c r="BG3" s="362"/>
      <c r="BH3" s="31"/>
      <c r="BI3" s="31"/>
      <c r="BJ3" s="31"/>
      <c r="BK3" s="31"/>
      <c r="BL3" s="31"/>
      <c r="BM3" s="31"/>
      <c r="BN3" s="33"/>
      <c r="BU3" s="35"/>
      <c r="BV3" s="32"/>
      <c r="BW3" s="35"/>
      <c r="BX3" s="35"/>
      <c r="BY3" s="35"/>
    </row>
    <row r="4" spans="1:77" s="564" customFormat="1" ht="18">
      <c r="A4" s="562"/>
      <c r="B4" s="563" t="s">
        <v>272</v>
      </c>
      <c r="D4" s="565" t="s">
        <v>266</v>
      </c>
      <c r="E4" s="565"/>
      <c r="F4" s="562"/>
      <c r="G4" s="562"/>
      <c r="J4" s="566"/>
      <c r="M4" s="566"/>
      <c r="R4" s="567" t="s">
        <v>267</v>
      </c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8" t="s">
        <v>268</v>
      </c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S4" s="562"/>
      <c r="AT4" s="562"/>
      <c r="AU4" s="562"/>
      <c r="BD4" s="562"/>
      <c r="BF4" s="569"/>
      <c r="BG4" s="570"/>
      <c r="BH4" s="562"/>
      <c r="BI4" s="562"/>
      <c r="BJ4" s="562"/>
      <c r="BK4" s="562"/>
      <c r="BL4" s="562"/>
      <c r="BM4" s="562"/>
      <c r="BN4" s="569"/>
      <c r="BV4" s="571"/>
      <c r="BW4" s="563"/>
      <c r="BX4" s="571"/>
      <c r="BY4" s="571"/>
    </row>
    <row r="5" spans="1:77" s="584" customFormat="1" ht="18">
      <c r="A5" s="582"/>
      <c r="B5" s="583" t="s">
        <v>278</v>
      </c>
      <c r="D5" s="585"/>
      <c r="E5" s="585"/>
      <c r="F5" s="582"/>
      <c r="G5" s="582"/>
      <c r="J5" s="586"/>
      <c r="M5" s="586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S5" s="582"/>
      <c r="AT5" s="582"/>
      <c r="AU5" s="582"/>
      <c r="BC5" s="582"/>
      <c r="BE5" s="585"/>
      <c r="BF5" s="588"/>
      <c r="BG5" s="582"/>
      <c r="BH5" s="582"/>
      <c r="BI5" s="582"/>
      <c r="BJ5" s="582"/>
      <c r="BK5" s="582"/>
      <c r="BL5" s="582"/>
      <c r="BM5" s="582"/>
      <c r="BN5" s="582"/>
      <c r="BO5" s="585"/>
      <c r="BV5" s="589"/>
      <c r="BW5" s="583"/>
      <c r="BX5" s="589"/>
      <c r="BY5" s="589"/>
    </row>
    <row r="6" spans="1:77" s="584" customFormat="1" ht="18">
      <c r="A6" s="582"/>
      <c r="B6" s="583" t="s">
        <v>273</v>
      </c>
      <c r="D6" s="585"/>
      <c r="E6" s="585"/>
      <c r="F6" s="582"/>
      <c r="G6" s="582"/>
      <c r="J6" s="586"/>
      <c r="M6" s="586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2"/>
      <c r="AF6" s="582"/>
      <c r="AG6" s="582"/>
      <c r="AH6" s="582"/>
      <c r="AI6" s="582"/>
      <c r="AJ6" s="582"/>
      <c r="AK6" s="582"/>
      <c r="AL6" s="582"/>
      <c r="AM6" s="582"/>
      <c r="AN6" s="582"/>
      <c r="AO6" s="582"/>
      <c r="AP6" s="582"/>
      <c r="AQ6" s="582"/>
      <c r="AS6" s="582"/>
      <c r="AU6" s="585"/>
      <c r="AV6" s="582"/>
      <c r="AW6" s="582"/>
      <c r="AX6" s="582"/>
      <c r="AY6" s="582"/>
      <c r="AZ6" s="582"/>
      <c r="BA6" s="582"/>
      <c r="BK6" s="679"/>
      <c r="BL6" s="680"/>
      <c r="BS6" s="589"/>
      <c r="BT6" s="589"/>
      <c r="BU6" s="589"/>
      <c r="BV6" s="589"/>
    </row>
    <row r="7" spans="1:77" s="584" customFormat="1" ht="18">
      <c r="A7" s="582"/>
      <c r="B7" s="583" t="s">
        <v>281</v>
      </c>
      <c r="D7" s="585"/>
      <c r="E7" s="585"/>
      <c r="F7" s="582"/>
      <c r="G7" s="582"/>
      <c r="J7" s="586"/>
      <c r="M7" s="586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2"/>
      <c r="AF7" s="582"/>
      <c r="AG7" s="582"/>
      <c r="AH7" s="582"/>
      <c r="AI7" s="582"/>
      <c r="AJ7" s="582"/>
      <c r="AK7" s="582"/>
      <c r="AL7" s="582"/>
      <c r="AM7" s="582"/>
      <c r="AN7" s="582"/>
      <c r="AO7" s="582"/>
      <c r="AP7" s="582"/>
      <c r="AQ7" s="582"/>
      <c r="AS7" s="582"/>
      <c r="AU7" s="585"/>
      <c r="AV7" s="582"/>
      <c r="AW7" s="582"/>
      <c r="AX7" s="582"/>
      <c r="AY7" s="582"/>
      <c r="AZ7" s="582"/>
      <c r="BA7" s="582"/>
      <c r="BK7" s="679"/>
      <c r="BL7" s="680"/>
      <c r="BS7" s="589"/>
      <c r="BT7" s="589"/>
      <c r="BU7" s="589"/>
      <c r="BV7" s="589"/>
    </row>
    <row r="8" spans="1:77" s="584" customFormat="1" ht="18">
      <c r="A8" s="582"/>
      <c r="B8" s="583"/>
      <c r="D8" s="585"/>
      <c r="E8" s="585"/>
      <c r="F8" s="582"/>
      <c r="G8" s="582"/>
      <c r="J8" s="586"/>
      <c r="M8" s="586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  <c r="AC8" s="587"/>
      <c r="AD8" s="587"/>
      <c r="AE8" s="582"/>
      <c r="AF8" s="582"/>
      <c r="AG8" s="582"/>
      <c r="AH8" s="582"/>
      <c r="AI8" s="582"/>
      <c r="AJ8" s="582"/>
      <c r="AK8" s="582"/>
      <c r="AL8" s="582"/>
      <c r="AM8" s="582"/>
      <c r="AN8" s="582"/>
      <c r="AO8" s="582"/>
      <c r="AP8" s="582"/>
      <c r="AQ8" s="582"/>
      <c r="AS8" s="582"/>
      <c r="AT8" s="582"/>
      <c r="AU8" s="582"/>
      <c r="BC8" s="582"/>
      <c r="BE8" s="585"/>
      <c r="BF8" s="588"/>
      <c r="BG8" s="582"/>
      <c r="BH8" s="582"/>
      <c r="BI8" s="582"/>
      <c r="BJ8" s="582"/>
      <c r="BK8" s="582"/>
      <c r="BL8" s="582"/>
      <c r="BM8" s="585"/>
      <c r="BU8" s="589"/>
      <c r="BV8" s="583"/>
      <c r="BW8" s="589"/>
      <c r="BX8" s="589"/>
      <c r="BY8" s="589"/>
    </row>
    <row r="9" spans="1:77" ht="18.75" thickBot="1">
      <c r="BL9" s="10"/>
      <c r="BO9" s="2"/>
      <c r="BR9" s="584"/>
      <c r="BT9" s="1"/>
      <c r="BU9" s="1"/>
      <c r="BV9" s="1"/>
      <c r="BW9"/>
      <c r="BX9"/>
      <c r="BY9"/>
    </row>
    <row r="10" spans="1:77" ht="18.75" customHeight="1">
      <c r="B10" s="521" t="s">
        <v>4</v>
      </c>
      <c r="C10" s="523"/>
      <c r="D10" s="521" t="s">
        <v>5</v>
      </c>
      <c r="E10" s="523"/>
      <c r="F10" s="521" t="s">
        <v>6</v>
      </c>
      <c r="G10" s="523"/>
      <c r="H10" s="530" t="s">
        <v>7</v>
      </c>
      <c r="I10" s="517"/>
      <c r="J10" s="517"/>
      <c r="K10" s="517"/>
      <c r="L10" s="517"/>
      <c r="M10" s="517"/>
      <c r="N10" s="517"/>
      <c r="O10" s="517"/>
      <c r="P10" s="517"/>
      <c r="Q10" s="518"/>
      <c r="R10" s="517" t="s">
        <v>271</v>
      </c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8"/>
      <c r="AE10" s="517" t="s">
        <v>8</v>
      </c>
      <c r="AF10" s="517"/>
      <c r="AG10" s="517"/>
      <c r="AH10" s="517"/>
      <c r="AI10" s="517"/>
      <c r="AJ10" s="517"/>
      <c r="AK10" s="517"/>
      <c r="AL10" s="517"/>
      <c r="AM10" s="517"/>
      <c r="AN10" s="517"/>
      <c r="AO10" s="517"/>
      <c r="AP10" s="517"/>
      <c r="AQ10" s="518"/>
      <c r="AR10" s="521" t="s">
        <v>280</v>
      </c>
      <c r="AS10" s="523"/>
      <c r="AT10" s="686" t="s">
        <v>285</v>
      </c>
      <c r="AU10" s="687"/>
      <c r="AV10" s="687"/>
      <c r="AW10" s="687"/>
      <c r="AX10" s="688"/>
      <c r="AY10" s="521" t="s">
        <v>279</v>
      </c>
      <c r="AZ10" s="522"/>
      <c r="BA10" s="522"/>
      <c r="BB10" s="530" t="s">
        <v>277</v>
      </c>
      <c r="BC10" s="517"/>
      <c r="BD10" s="517"/>
      <c r="BE10" s="517"/>
      <c r="BF10" s="517"/>
      <c r="BG10" s="517"/>
      <c r="BH10" s="517"/>
      <c r="BI10" s="517"/>
      <c r="BJ10" s="517"/>
      <c r="BK10" s="517"/>
      <c r="BL10" s="517"/>
      <c r="BM10" s="517"/>
      <c r="BN10" s="517"/>
      <c r="BO10" s="517"/>
      <c r="BP10" s="517"/>
      <c r="BQ10" s="517"/>
      <c r="BR10" s="518"/>
      <c r="BS10" s="11"/>
      <c r="BT10" s="12"/>
      <c r="BU10" s="12"/>
      <c r="BV10" s="12"/>
      <c r="BW10"/>
      <c r="BX10"/>
      <c r="BY10"/>
    </row>
    <row r="11" spans="1:77" ht="19.5" thickBot="1">
      <c r="B11" s="524"/>
      <c r="C11" s="526"/>
      <c r="D11" s="524"/>
      <c r="E11" s="526"/>
      <c r="F11" s="524"/>
      <c r="G11" s="526"/>
      <c r="H11" s="528" t="s">
        <v>12</v>
      </c>
      <c r="I11" s="529"/>
      <c r="J11" s="529"/>
      <c r="K11" s="529" t="s">
        <v>270</v>
      </c>
      <c r="L11" s="529"/>
      <c r="M11" s="529"/>
      <c r="N11" s="529"/>
      <c r="O11" s="529"/>
      <c r="P11" s="529"/>
      <c r="Q11" s="233"/>
      <c r="R11" s="333" t="s">
        <v>13</v>
      </c>
      <c r="S11" s="232" t="s">
        <v>14</v>
      </c>
      <c r="T11" s="232" t="s">
        <v>15</v>
      </c>
      <c r="U11" s="232" t="s">
        <v>16</v>
      </c>
      <c r="V11" s="232" t="s">
        <v>17</v>
      </c>
      <c r="W11" s="232" t="s">
        <v>18</v>
      </c>
      <c r="X11" s="232" t="s">
        <v>19</v>
      </c>
      <c r="Y11" s="232" t="s">
        <v>20</v>
      </c>
      <c r="Z11" s="232" t="s">
        <v>21</v>
      </c>
      <c r="AA11" s="232" t="s">
        <v>22</v>
      </c>
      <c r="AB11" s="232" t="s">
        <v>23</v>
      </c>
      <c r="AC11" s="232" t="s">
        <v>24</v>
      </c>
      <c r="AD11" s="233" t="s">
        <v>25</v>
      </c>
      <c r="AE11" s="333" t="s">
        <v>13</v>
      </c>
      <c r="AF11" s="232" t="s">
        <v>14</v>
      </c>
      <c r="AG11" s="232" t="s">
        <v>15</v>
      </c>
      <c r="AH11" s="232" t="s">
        <v>16</v>
      </c>
      <c r="AI11" s="232" t="s">
        <v>17</v>
      </c>
      <c r="AJ11" s="232" t="s">
        <v>18</v>
      </c>
      <c r="AK11" s="232" t="s">
        <v>19</v>
      </c>
      <c r="AL11" s="232" t="s">
        <v>20</v>
      </c>
      <c r="AM11" s="232" t="s">
        <v>21</v>
      </c>
      <c r="AN11" s="232" t="s">
        <v>22</v>
      </c>
      <c r="AO11" s="232" t="s">
        <v>23</v>
      </c>
      <c r="AP11" s="232" t="s">
        <v>24</v>
      </c>
      <c r="AQ11" s="232" t="s">
        <v>25</v>
      </c>
      <c r="AR11" s="524"/>
      <c r="AS11" s="526"/>
      <c r="AT11" s="685" t="s">
        <v>282</v>
      </c>
      <c r="AU11" s="515" t="s">
        <v>10</v>
      </c>
      <c r="AV11" s="519" t="s">
        <v>11</v>
      </c>
      <c r="AW11" s="520"/>
      <c r="AX11" s="689"/>
      <c r="AY11" s="524"/>
      <c r="AZ11" s="525"/>
      <c r="BA11" s="525"/>
      <c r="BB11" s="524" t="s">
        <v>9</v>
      </c>
      <c r="BC11" s="525"/>
      <c r="BD11" s="525"/>
      <c r="BE11" s="525"/>
      <c r="BF11" s="525"/>
      <c r="BG11" s="525"/>
      <c r="BH11" s="525"/>
      <c r="BI11" s="525"/>
      <c r="BJ11" s="526"/>
      <c r="BK11" s="591" t="s">
        <v>275</v>
      </c>
      <c r="BL11" s="527"/>
      <c r="BM11" s="527"/>
      <c r="BN11" s="527"/>
      <c r="BO11" s="527"/>
      <c r="BP11" s="527"/>
      <c r="BQ11" s="527" t="s">
        <v>276</v>
      </c>
      <c r="BR11" s="592"/>
      <c r="BS11" s="11"/>
      <c r="BT11" s="12"/>
      <c r="BU11" s="12"/>
      <c r="BV11" s="12"/>
      <c r="BW11"/>
      <c r="BX11"/>
      <c r="BY11"/>
    </row>
    <row r="12" spans="1:77" ht="169.5" customHeight="1" thickBot="1">
      <c r="B12" s="205" t="s">
        <v>26</v>
      </c>
      <c r="C12" s="132" t="s">
        <v>27</v>
      </c>
      <c r="D12" s="133" t="s">
        <v>28</v>
      </c>
      <c r="E12" s="134" t="s">
        <v>29</v>
      </c>
      <c r="F12" s="135" t="s">
        <v>30</v>
      </c>
      <c r="G12" s="132" t="s">
        <v>31</v>
      </c>
      <c r="H12" s="135" t="s">
        <v>32</v>
      </c>
      <c r="I12" s="136" t="s">
        <v>33</v>
      </c>
      <c r="J12" s="138" t="s">
        <v>34</v>
      </c>
      <c r="K12" s="135" t="s">
        <v>32</v>
      </c>
      <c r="L12" s="136" t="s">
        <v>35</v>
      </c>
      <c r="M12" s="318" t="s">
        <v>36</v>
      </c>
      <c r="N12" s="136" t="s">
        <v>37</v>
      </c>
      <c r="O12" s="136" t="s">
        <v>38</v>
      </c>
      <c r="P12" s="137" t="s">
        <v>39</v>
      </c>
      <c r="Q12" s="280" t="s">
        <v>40</v>
      </c>
      <c r="R12" s="209" t="s">
        <v>41</v>
      </c>
      <c r="S12" s="209" t="s">
        <v>42</v>
      </c>
      <c r="T12" s="209" t="s">
        <v>43</v>
      </c>
      <c r="U12" s="209" t="s">
        <v>44</v>
      </c>
      <c r="V12" s="209" t="s">
        <v>45</v>
      </c>
      <c r="W12" s="209" t="s">
        <v>46</v>
      </c>
      <c r="X12" s="209" t="s">
        <v>47</v>
      </c>
      <c r="Y12" s="209" t="s">
        <v>48</v>
      </c>
      <c r="Z12" s="209" t="s">
        <v>49</v>
      </c>
      <c r="AA12" s="209" t="s">
        <v>50</v>
      </c>
      <c r="AB12" s="209" t="s">
        <v>51</v>
      </c>
      <c r="AC12" s="209" t="s">
        <v>52</v>
      </c>
      <c r="AD12" s="132" t="s">
        <v>53</v>
      </c>
      <c r="AE12" s="209" t="s">
        <v>54</v>
      </c>
      <c r="AF12" s="209" t="s">
        <v>55</v>
      </c>
      <c r="AG12" s="209" t="s">
        <v>56</v>
      </c>
      <c r="AH12" s="209" t="s">
        <v>57</v>
      </c>
      <c r="AI12" s="209" t="s">
        <v>58</v>
      </c>
      <c r="AJ12" s="209" t="s">
        <v>59</v>
      </c>
      <c r="AK12" s="209" t="s">
        <v>60</v>
      </c>
      <c r="AL12" s="209" t="s">
        <v>61</v>
      </c>
      <c r="AM12" s="209" t="s">
        <v>62</v>
      </c>
      <c r="AN12" s="209" t="s">
        <v>63</v>
      </c>
      <c r="AO12" s="209" t="s">
        <v>64</v>
      </c>
      <c r="AP12" s="209" t="s">
        <v>65</v>
      </c>
      <c r="AQ12" s="209" t="s">
        <v>66</v>
      </c>
      <c r="AR12" s="303" t="s">
        <v>67</v>
      </c>
      <c r="AS12" s="132" t="s">
        <v>69</v>
      </c>
      <c r="AT12" s="607" t="s">
        <v>79</v>
      </c>
      <c r="AU12" s="391" t="s">
        <v>80</v>
      </c>
      <c r="AV12" s="230" t="s">
        <v>81</v>
      </c>
      <c r="AW12" s="235" t="s">
        <v>82</v>
      </c>
      <c r="AX12" s="597" t="s">
        <v>83</v>
      </c>
      <c r="AY12" s="607" t="s">
        <v>84</v>
      </c>
      <c r="AZ12" s="436" t="s">
        <v>68</v>
      </c>
      <c r="BA12" s="604" t="s">
        <v>70</v>
      </c>
      <c r="BB12" s="661" t="s">
        <v>71</v>
      </c>
      <c r="BC12" s="662" t="s">
        <v>72</v>
      </c>
      <c r="BD12" s="662" t="s">
        <v>73</v>
      </c>
      <c r="BE12" s="662" t="s">
        <v>74</v>
      </c>
      <c r="BF12" s="662" t="s">
        <v>75</v>
      </c>
      <c r="BG12" s="662" t="s">
        <v>76</v>
      </c>
      <c r="BH12" s="662" t="s">
        <v>77</v>
      </c>
      <c r="BI12" s="662" t="s">
        <v>283</v>
      </c>
      <c r="BJ12" s="662" t="s">
        <v>78</v>
      </c>
      <c r="BK12" s="135" t="s">
        <v>85</v>
      </c>
      <c r="BL12" s="139" t="s">
        <v>86</v>
      </c>
      <c r="BM12" s="136" t="s">
        <v>87</v>
      </c>
      <c r="BN12" s="136" t="s">
        <v>88</v>
      </c>
      <c r="BO12" s="136" t="s">
        <v>89</v>
      </c>
      <c r="BP12" s="137" t="s">
        <v>90</v>
      </c>
      <c r="BQ12" s="416" t="s">
        <v>254</v>
      </c>
      <c r="BR12" s="140" t="s">
        <v>91</v>
      </c>
      <c r="BS12" s="8"/>
      <c r="BT12" s="5"/>
      <c r="BU12" s="5"/>
      <c r="BV12" s="5"/>
      <c r="BW12"/>
      <c r="BX12"/>
      <c r="BY12"/>
    </row>
    <row r="13" spans="1:77" ht="5.0999999999999996" customHeight="1" thickBot="1">
      <c r="B13" s="63"/>
      <c r="C13" s="65"/>
      <c r="D13" s="64"/>
      <c r="E13" s="65"/>
      <c r="F13" s="66"/>
      <c r="G13" s="67"/>
      <c r="H13" s="66"/>
      <c r="I13" s="68"/>
      <c r="J13" s="105"/>
      <c r="K13" s="64"/>
      <c r="L13" s="68"/>
      <c r="M13" s="150"/>
      <c r="N13" s="68"/>
      <c r="O13" s="68"/>
      <c r="P13" s="281"/>
      <c r="Q13" s="282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9"/>
      <c r="AE13" s="68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304"/>
      <c r="AS13" s="67"/>
      <c r="AT13" s="395"/>
      <c r="AU13" s="380"/>
      <c r="AV13" s="71"/>
      <c r="AW13" s="236"/>
      <c r="AX13" s="67"/>
      <c r="AY13" s="395"/>
      <c r="AZ13" s="71"/>
      <c r="BA13" s="67"/>
      <c r="BB13" s="64"/>
      <c r="BC13" s="68"/>
      <c r="BD13" s="68"/>
      <c r="BE13" s="68"/>
      <c r="BF13" s="68"/>
      <c r="BG13" s="68"/>
      <c r="BH13" s="68"/>
      <c r="BI13" s="226"/>
      <c r="BJ13" s="70"/>
      <c r="BK13" s="66"/>
      <c r="BL13" s="69"/>
      <c r="BM13" s="69"/>
      <c r="BN13" s="69"/>
      <c r="BO13" s="69"/>
      <c r="BP13" s="70"/>
      <c r="BQ13" s="213"/>
      <c r="BR13" s="72"/>
      <c r="BS13" s="1"/>
      <c r="BT13" s="7"/>
      <c r="BU13" s="7"/>
      <c r="BW13"/>
      <c r="BX13"/>
      <c r="BY13"/>
    </row>
    <row r="14" spans="1:77" s="3" customFormat="1" ht="18.75">
      <c r="B14" s="169" t="s">
        <v>92</v>
      </c>
      <c r="C14" s="110"/>
      <c r="D14" s="78"/>
      <c r="E14" s="79"/>
      <c r="F14" s="80"/>
      <c r="G14" s="81"/>
      <c r="H14" s="82"/>
      <c r="I14" s="113"/>
      <c r="J14" s="144"/>
      <c r="K14" s="82"/>
      <c r="L14" s="113"/>
      <c r="M14" s="141"/>
      <c r="N14" s="153"/>
      <c r="O14" s="153"/>
      <c r="P14" s="283"/>
      <c r="Q14" s="284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40"/>
      <c r="AE14" s="83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305"/>
      <c r="AS14" s="81"/>
      <c r="AT14" s="396"/>
      <c r="AU14" s="381"/>
      <c r="AV14" s="86"/>
      <c r="AW14" s="237"/>
      <c r="AX14" s="81"/>
      <c r="AY14" s="396"/>
      <c r="AZ14" s="86"/>
      <c r="BA14" s="81"/>
      <c r="BB14" s="377"/>
      <c r="BC14" s="83"/>
      <c r="BD14" s="83"/>
      <c r="BE14" s="83"/>
      <c r="BF14" s="83"/>
      <c r="BG14" s="83"/>
      <c r="BH14" s="83"/>
      <c r="BI14" s="227"/>
      <c r="BJ14" s="85"/>
      <c r="BK14" s="80"/>
      <c r="BL14" s="84"/>
      <c r="BM14" s="84"/>
      <c r="BN14" s="84"/>
      <c r="BO14" s="84"/>
      <c r="BP14" s="85"/>
      <c r="BQ14" s="214"/>
      <c r="BR14" s="87"/>
      <c r="BS14" s="9"/>
      <c r="BT14" s="6"/>
      <c r="BU14" s="6"/>
      <c r="BV14" s="6"/>
    </row>
    <row r="15" spans="1:77" s="3" customFormat="1" ht="18.75">
      <c r="B15" s="88" t="s">
        <v>93</v>
      </c>
      <c r="C15" s="114" t="s">
        <v>94</v>
      </c>
      <c r="D15" s="99" t="s">
        <v>95</v>
      </c>
      <c r="E15" s="37" t="s">
        <v>96</v>
      </c>
      <c r="F15" s="13" t="s">
        <v>97</v>
      </c>
      <c r="G15" s="14" t="s">
        <v>97</v>
      </c>
      <c r="H15" s="13">
        <v>1208</v>
      </c>
      <c r="I15" s="15">
        <v>1391</v>
      </c>
      <c r="J15" s="143">
        <f t="shared" ref="J15:J21" si="0">I15/H15</f>
        <v>1.1514900662251655</v>
      </c>
      <c r="K15" s="162">
        <v>1208</v>
      </c>
      <c r="L15" s="15">
        <f>SUM(R15:AD15)</f>
        <v>1155</v>
      </c>
      <c r="M15" s="164">
        <f t="shared" ref="M15:M21" si="1">L15/K15</f>
        <v>0.95612582781456956</v>
      </c>
      <c r="N15" s="165">
        <f t="shared" ref="N15:N23" si="2">M15-J15</f>
        <v>-0.19536423841059591</v>
      </c>
      <c r="O15" s="165">
        <v>0.8</v>
      </c>
      <c r="P15" s="285">
        <f>M15-O15</f>
        <v>0.15612582781456952</v>
      </c>
      <c r="Q15" s="286">
        <v>30</v>
      </c>
      <c r="R15" s="210" t="s">
        <v>98</v>
      </c>
      <c r="S15" s="210" t="s">
        <v>98</v>
      </c>
      <c r="T15" s="210" t="s">
        <v>98</v>
      </c>
      <c r="U15" s="210" t="s">
        <v>98</v>
      </c>
      <c r="V15" s="210" t="s">
        <v>98</v>
      </c>
      <c r="W15" s="210" t="s">
        <v>98</v>
      </c>
      <c r="X15" s="210" t="s">
        <v>98</v>
      </c>
      <c r="Y15" s="210" t="s">
        <v>98</v>
      </c>
      <c r="Z15" s="210" t="s">
        <v>98</v>
      </c>
      <c r="AA15" s="210">
        <v>288</v>
      </c>
      <c r="AB15" s="210">
        <v>313</v>
      </c>
      <c r="AC15" s="210">
        <v>274</v>
      </c>
      <c r="AD15" s="14">
        <v>280</v>
      </c>
      <c r="AE15" s="17" t="s">
        <v>98</v>
      </c>
      <c r="AF15" s="210" t="s">
        <v>98</v>
      </c>
      <c r="AG15" s="210" t="s">
        <v>98</v>
      </c>
      <c r="AH15" s="210" t="s">
        <v>98</v>
      </c>
      <c r="AI15" s="210" t="s">
        <v>98</v>
      </c>
      <c r="AJ15" s="210" t="s">
        <v>98</v>
      </c>
      <c r="AK15" s="210" t="s">
        <v>98</v>
      </c>
      <c r="AL15" s="210" t="s">
        <v>98</v>
      </c>
      <c r="AM15" s="210" t="s">
        <v>98</v>
      </c>
      <c r="AN15" s="210">
        <f t="shared" ref="AN15:AQ21" si="3">ROUNDUP(AA15/$Q15,0)</f>
        <v>10</v>
      </c>
      <c r="AO15" s="210">
        <f t="shared" si="3"/>
        <v>11</v>
      </c>
      <c r="AP15" s="210">
        <f t="shared" si="3"/>
        <v>10</v>
      </c>
      <c r="AQ15" s="210">
        <f t="shared" si="3"/>
        <v>10</v>
      </c>
      <c r="AR15" s="306">
        <f t="shared" ref="AR15:AR21" si="4">SUM(AE15:AQ15)</f>
        <v>41</v>
      </c>
      <c r="AS15" s="14">
        <f>SUM(R15:AD15)/AR15</f>
        <v>28.170731707317074</v>
      </c>
      <c r="AT15" s="608">
        <v>6</v>
      </c>
      <c r="AU15" s="382">
        <v>2</v>
      </c>
      <c r="AV15" s="16">
        <v>0</v>
      </c>
      <c r="AW15" s="210">
        <v>1</v>
      </c>
      <c r="AX15" s="14">
        <v>0</v>
      </c>
      <c r="AY15" s="575">
        <f>AR15+SUM(AT15:AX15)</f>
        <v>50</v>
      </c>
      <c r="AZ15" s="16">
        <v>96</v>
      </c>
      <c r="BA15" s="536">
        <f>AZ15-AY15</f>
        <v>46</v>
      </c>
      <c r="BB15" s="710"/>
      <c r="BC15" s="711"/>
      <c r="BD15" s="711"/>
      <c r="BE15" s="711"/>
      <c r="BF15" s="711"/>
      <c r="BG15" s="711"/>
      <c r="BH15" s="711"/>
      <c r="BI15" s="721"/>
      <c r="BJ15" s="722"/>
      <c r="BK15" s="13" t="s">
        <v>97</v>
      </c>
      <c r="BL15" s="17" t="s">
        <v>97</v>
      </c>
      <c r="BM15" s="17" t="s">
        <v>97</v>
      </c>
      <c r="BN15" s="17" t="s">
        <v>97</v>
      </c>
      <c r="BO15" s="17" t="s">
        <v>97</v>
      </c>
      <c r="BP15" s="42">
        <v>0</v>
      </c>
      <c r="BQ15" s="215">
        <v>3</v>
      </c>
      <c r="BR15" s="45" t="s">
        <v>99</v>
      </c>
      <c r="BT15" s="206"/>
      <c r="BU15" s="206"/>
      <c r="BV15" s="9"/>
    </row>
    <row r="16" spans="1:77" s="3" customFormat="1" ht="18.75">
      <c r="B16" s="91" t="s">
        <v>101</v>
      </c>
      <c r="C16" s="109" t="s">
        <v>102</v>
      </c>
      <c r="D16" s="89" t="s">
        <v>95</v>
      </c>
      <c r="E16" s="90" t="s">
        <v>96</v>
      </c>
      <c r="F16" s="13" t="s">
        <v>97</v>
      </c>
      <c r="G16" s="14" t="s">
        <v>97</v>
      </c>
      <c r="H16" s="13">
        <v>2168</v>
      </c>
      <c r="I16" s="15">
        <v>901</v>
      </c>
      <c r="J16" s="143">
        <f t="shared" ref="J16" si="5">I16/H16</f>
        <v>0.41559040590405905</v>
      </c>
      <c r="K16" s="24">
        <v>2168</v>
      </c>
      <c r="L16" s="15">
        <f t="shared" ref="L16:L22" si="6">SUM(R16:AD16)</f>
        <v>966</v>
      </c>
      <c r="M16" s="157">
        <f t="shared" si="1"/>
        <v>0.44557195571955721</v>
      </c>
      <c r="N16" s="158">
        <f t="shared" si="2"/>
        <v>2.9981549815498165E-2</v>
      </c>
      <c r="O16" s="158">
        <v>0.8</v>
      </c>
      <c r="P16" s="287">
        <f t="shared" ref="P16:P46" si="7">M16-O16</f>
        <v>-0.35442804428044283</v>
      </c>
      <c r="Q16" s="286">
        <v>30</v>
      </c>
      <c r="R16" s="210" t="s">
        <v>98</v>
      </c>
      <c r="S16" s="210" t="s">
        <v>98</v>
      </c>
      <c r="T16" s="210" t="s">
        <v>98</v>
      </c>
      <c r="U16" s="210" t="s">
        <v>98</v>
      </c>
      <c r="V16" s="210" t="s">
        <v>98</v>
      </c>
      <c r="W16" s="210" t="s">
        <v>98</v>
      </c>
      <c r="X16" s="210" t="s">
        <v>98</v>
      </c>
      <c r="Y16" s="210" t="s">
        <v>98</v>
      </c>
      <c r="Z16" s="210" t="s">
        <v>98</v>
      </c>
      <c r="AA16" s="210">
        <v>237</v>
      </c>
      <c r="AB16" s="210">
        <v>259</v>
      </c>
      <c r="AC16" s="210">
        <v>249</v>
      </c>
      <c r="AD16" s="14">
        <v>221</v>
      </c>
      <c r="AE16" s="17" t="s">
        <v>98</v>
      </c>
      <c r="AF16" s="210" t="s">
        <v>98</v>
      </c>
      <c r="AG16" s="210" t="s">
        <v>98</v>
      </c>
      <c r="AH16" s="210" t="s">
        <v>98</v>
      </c>
      <c r="AI16" s="210" t="s">
        <v>98</v>
      </c>
      <c r="AJ16" s="210" t="s">
        <v>98</v>
      </c>
      <c r="AK16" s="210" t="s">
        <v>98</v>
      </c>
      <c r="AL16" s="210" t="s">
        <v>98</v>
      </c>
      <c r="AM16" s="210" t="s">
        <v>98</v>
      </c>
      <c r="AN16" s="210">
        <f t="shared" si="3"/>
        <v>8</v>
      </c>
      <c r="AO16" s="210">
        <f t="shared" si="3"/>
        <v>9</v>
      </c>
      <c r="AP16" s="210">
        <f t="shared" si="3"/>
        <v>9</v>
      </c>
      <c r="AQ16" s="210">
        <f t="shared" si="3"/>
        <v>8</v>
      </c>
      <c r="AR16" s="306">
        <f t="shared" si="4"/>
        <v>34</v>
      </c>
      <c r="AS16" s="14">
        <f t="shared" ref="AS16:AS21" si="8">SUM(R16:AD16)/AR16</f>
        <v>28.411764705882351</v>
      </c>
      <c r="AT16" s="608">
        <v>6</v>
      </c>
      <c r="AU16" s="382">
        <v>2</v>
      </c>
      <c r="AV16" s="16">
        <v>0</v>
      </c>
      <c r="AW16" s="210">
        <v>1</v>
      </c>
      <c r="AX16" s="14">
        <v>0</v>
      </c>
      <c r="AY16" s="575">
        <f t="shared" ref="AY16:AY21" si="9">AR16+SUM(AT16:AX16)</f>
        <v>43</v>
      </c>
      <c r="AZ16" s="690">
        <v>88</v>
      </c>
      <c r="BA16" s="595">
        <f t="shared" ref="BA16:BA21" si="10">AZ16-AY16</f>
        <v>45</v>
      </c>
      <c r="BB16" s="712"/>
      <c r="BC16" s="713"/>
      <c r="BD16" s="713"/>
      <c r="BE16" s="713"/>
      <c r="BF16" s="713"/>
      <c r="BG16" s="713"/>
      <c r="BH16" s="713"/>
      <c r="BI16" s="723"/>
      <c r="BJ16" s="724"/>
      <c r="BK16" s="13">
        <v>2</v>
      </c>
      <c r="BL16" s="17" t="s">
        <v>97</v>
      </c>
      <c r="BM16" s="17">
        <v>2</v>
      </c>
      <c r="BN16" s="17">
        <v>2</v>
      </c>
      <c r="BO16" s="17" t="s">
        <v>97</v>
      </c>
      <c r="BP16" s="42" t="s">
        <v>98</v>
      </c>
      <c r="BQ16" s="215">
        <v>4.3</v>
      </c>
      <c r="BR16" s="45" t="s">
        <v>103</v>
      </c>
      <c r="BS16" s="9"/>
      <c r="BT16" s="206"/>
      <c r="BU16" s="206"/>
      <c r="BV16" s="6"/>
    </row>
    <row r="17" spans="1:77" s="4" customFormat="1" ht="18.75">
      <c r="A17" s="3"/>
      <c r="B17" s="91" t="s">
        <v>104</v>
      </c>
      <c r="C17" s="109" t="s">
        <v>102</v>
      </c>
      <c r="D17" s="89" t="s">
        <v>95</v>
      </c>
      <c r="E17" s="90" t="s">
        <v>96</v>
      </c>
      <c r="F17" s="94" t="s">
        <v>98</v>
      </c>
      <c r="G17" s="93" t="s">
        <v>98</v>
      </c>
      <c r="H17" s="13">
        <v>1128</v>
      </c>
      <c r="I17" s="15">
        <v>515</v>
      </c>
      <c r="J17" s="143">
        <f t="shared" si="0"/>
        <v>0.45656028368794327</v>
      </c>
      <c r="K17" s="24">
        <v>1128</v>
      </c>
      <c r="L17" s="15">
        <f t="shared" si="6"/>
        <v>384</v>
      </c>
      <c r="M17" s="157">
        <f t="shared" si="1"/>
        <v>0.34042553191489361</v>
      </c>
      <c r="N17" s="158">
        <f t="shared" si="2"/>
        <v>-0.11613475177304966</v>
      </c>
      <c r="O17" s="158">
        <v>0.8</v>
      </c>
      <c r="P17" s="287">
        <f t="shared" si="7"/>
        <v>-0.45957446808510644</v>
      </c>
      <c r="Q17" s="286">
        <v>30</v>
      </c>
      <c r="R17" s="210" t="s">
        <v>98</v>
      </c>
      <c r="S17" s="210" t="s">
        <v>98</v>
      </c>
      <c r="T17" s="210" t="s">
        <v>98</v>
      </c>
      <c r="U17" s="210" t="s">
        <v>98</v>
      </c>
      <c r="V17" s="210" t="s">
        <v>98</v>
      </c>
      <c r="W17" s="210" t="s">
        <v>98</v>
      </c>
      <c r="X17" s="210" t="s">
        <v>98</v>
      </c>
      <c r="Y17" s="210" t="s">
        <v>98</v>
      </c>
      <c r="Z17" s="210" t="s">
        <v>98</v>
      </c>
      <c r="AA17" s="210">
        <v>134</v>
      </c>
      <c r="AB17" s="210">
        <v>100</v>
      </c>
      <c r="AC17" s="210">
        <v>82</v>
      </c>
      <c r="AD17" s="14">
        <v>68</v>
      </c>
      <c r="AE17" s="17" t="s">
        <v>98</v>
      </c>
      <c r="AF17" s="210" t="s">
        <v>98</v>
      </c>
      <c r="AG17" s="210" t="s">
        <v>98</v>
      </c>
      <c r="AH17" s="210" t="s">
        <v>98</v>
      </c>
      <c r="AI17" s="210" t="s">
        <v>98</v>
      </c>
      <c r="AJ17" s="210" t="s">
        <v>98</v>
      </c>
      <c r="AK17" s="210" t="s">
        <v>98</v>
      </c>
      <c r="AL17" s="210" t="s">
        <v>98</v>
      </c>
      <c r="AM17" s="210" t="s">
        <v>98</v>
      </c>
      <c r="AN17" s="210">
        <f t="shared" si="3"/>
        <v>5</v>
      </c>
      <c r="AO17" s="210">
        <f t="shared" si="3"/>
        <v>4</v>
      </c>
      <c r="AP17" s="210">
        <f t="shared" si="3"/>
        <v>3</v>
      </c>
      <c r="AQ17" s="210">
        <f t="shared" si="3"/>
        <v>3</v>
      </c>
      <c r="AR17" s="306">
        <f t="shared" si="4"/>
        <v>15</v>
      </c>
      <c r="AS17" s="14">
        <f t="shared" si="8"/>
        <v>25.6</v>
      </c>
      <c r="AT17" s="608">
        <v>6</v>
      </c>
      <c r="AU17" s="389" t="s">
        <v>105</v>
      </c>
      <c r="AV17" s="360" t="s">
        <v>105</v>
      </c>
      <c r="AW17" s="361" t="s">
        <v>105</v>
      </c>
      <c r="AX17" s="92" t="s">
        <v>105</v>
      </c>
      <c r="AY17" s="575">
        <f t="shared" si="9"/>
        <v>21</v>
      </c>
      <c r="AZ17" s="16">
        <v>60</v>
      </c>
      <c r="BA17" s="595">
        <f t="shared" si="10"/>
        <v>39</v>
      </c>
      <c r="BB17" s="712"/>
      <c r="BC17" s="713"/>
      <c r="BD17" s="713"/>
      <c r="BE17" s="713"/>
      <c r="BF17" s="713"/>
      <c r="BG17" s="713"/>
      <c r="BH17" s="713"/>
      <c r="BI17" s="723"/>
      <c r="BJ17" s="724"/>
      <c r="BK17" s="13" t="s">
        <v>97</v>
      </c>
      <c r="BL17" s="17" t="s">
        <v>97</v>
      </c>
      <c r="BM17" s="17" t="s">
        <v>97</v>
      </c>
      <c r="BN17" s="17">
        <v>2</v>
      </c>
      <c r="BO17" s="17" t="s">
        <v>97</v>
      </c>
      <c r="BP17" s="42" t="s">
        <v>98</v>
      </c>
      <c r="BQ17" s="215">
        <v>3</v>
      </c>
      <c r="BR17" s="45" t="s">
        <v>99</v>
      </c>
      <c r="BS17" s="9"/>
      <c r="BT17" s="206"/>
      <c r="BU17" s="206"/>
      <c r="BV17" s="6"/>
    </row>
    <row r="18" spans="1:77" s="3" customFormat="1" ht="18.75">
      <c r="A18" s="6"/>
      <c r="B18" s="88" t="s">
        <v>106</v>
      </c>
      <c r="C18" s="112" t="s">
        <v>94</v>
      </c>
      <c r="D18" s="99" t="s">
        <v>107</v>
      </c>
      <c r="E18" s="20" t="s">
        <v>96</v>
      </c>
      <c r="F18" s="94" t="s">
        <v>98</v>
      </c>
      <c r="G18" s="93" t="s">
        <v>98</v>
      </c>
      <c r="H18" s="94">
        <v>1473</v>
      </c>
      <c r="I18" s="15">
        <v>747</v>
      </c>
      <c r="J18" s="143">
        <f t="shared" si="0"/>
        <v>0.50712830957230137</v>
      </c>
      <c r="K18" s="19">
        <v>1473</v>
      </c>
      <c r="L18" s="15">
        <f t="shared" si="6"/>
        <v>576</v>
      </c>
      <c r="M18" s="157">
        <f t="shared" si="1"/>
        <v>0.3910386965376782</v>
      </c>
      <c r="N18" s="158">
        <f t="shared" si="2"/>
        <v>-0.11608961303462317</v>
      </c>
      <c r="O18" s="158">
        <v>0.8</v>
      </c>
      <c r="P18" s="287">
        <f t="shared" si="7"/>
        <v>-0.40896130346232185</v>
      </c>
      <c r="Q18" s="288">
        <v>30</v>
      </c>
      <c r="R18" s="210" t="s">
        <v>98</v>
      </c>
      <c r="S18" s="210" t="s">
        <v>98</v>
      </c>
      <c r="T18" s="210" t="s">
        <v>98</v>
      </c>
      <c r="U18" s="210" t="s">
        <v>98</v>
      </c>
      <c r="V18" s="210" t="s">
        <v>98</v>
      </c>
      <c r="W18" s="210" t="s">
        <v>98</v>
      </c>
      <c r="X18" s="210" t="s">
        <v>98</v>
      </c>
      <c r="Y18" s="210" t="s">
        <v>98</v>
      </c>
      <c r="Z18" s="210" t="s">
        <v>98</v>
      </c>
      <c r="AA18" s="210">
        <v>182</v>
      </c>
      <c r="AB18" s="210">
        <v>135</v>
      </c>
      <c r="AC18" s="210">
        <v>128</v>
      </c>
      <c r="AD18" s="14">
        <v>131</v>
      </c>
      <c r="AE18" s="17" t="s">
        <v>98</v>
      </c>
      <c r="AF18" s="210" t="s">
        <v>98</v>
      </c>
      <c r="AG18" s="210" t="s">
        <v>98</v>
      </c>
      <c r="AH18" s="210" t="s">
        <v>98</v>
      </c>
      <c r="AI18" s="210" t="s">
        <v>98</v>
      </c>
      <c r="AJ18" s="210" t="s">
        <v>98</v>
      </c>
      <c r="AK18" s="210" t="s">
        <v>98</v>
      </c>
      <c r="AL18" s="210" t="s">
        <v>98</v>
      </c>
      <c r="AM18" s="210" t="s">
        <v>98</v>
      </c>
      <c r="AN18" s="210">
        <f t="shared" si="3"/>
        <v>7</v>
      </c>
      <c r="AO18" s="210">
        <f t="shared" si="3"/>
        <v>5</v>
      </c>
      <c r="AP18" s="210">
        <f t="shared" si="3"/>
        <v>5</v>
      </c>
      <c r="AQ18" s="210">
        <f t="shared" si="3"/>
        <v>5</v>
      </c>
      <c r="AR18" s="306">
        <f t="shared" si="4"/>
        <v>22</v>
      </c>
      <c r="AS18" s="14">
        <f t="shared" si="8"/>
        <v>26.181818181818183</v>
      </c>
      <c r="AT18" s="557">
        <v>3</v>
      </c>
      <c r="AU18" s="389" t="s">
        <v>105</v>
      </c>
      <c r="AV18" s="360" t="s">
        <v>105</v>
      </c>
      <c r="AW18" s="361" t="s">
        <v>105</v>
      </c>
      <c r="AX18" s="92" t="s">
        <v>105</v>
      </c>
      <c r="AY18" s="575">
        <f t="shared" si="9"/>
        <v>25</v>
      </c>
      <c r="AZ18" s="438">
        <v>68</v>
      </c>
      <c r="BA18" s="595">
        <f t="shared" si="10"/>
        <v>43</v>
      </c>
      <c r="BB18" s="712"/>
      <c r="BC18" s="713"/>
      <c r="BD18" s="713"/>
      <c r="BE18" s="713"/>
      <c r="BF18" s="713"/>
      <c r="BG18" s="713"/>
      <c r="BH18" s="713"/>
      <c r="BI18" s="723"/>
      <c r="BJ18" s="740"/>
      <c r="BK18" s="94" t="s">
        <v>97</v>
      </c>
      <c r="BL18" s="96" t="s">
        <v>97</v>
      </c>
      <c r="BM18" s="96">
        <v>2</v>
      </c>
      <c r="BN18" s="96" t="s">
        <v>97</v>
      </c>
      <c r="BO18" s="96" t="s">
        <v>97</v>
      </c>
      <c r="BP18" s="97">
        <v>0</v>
      </c>
      <c r="BQ18" s="224">
        <v>2.7</v>
      </c>
      <c r="BR18" s="98" t="s">
        <v>103</v>
      </c>
      <c r="BS18" s="6"/>
      <c r="BT18" s="206"/>
      <c r="BU18" s="206"/>
      <c r="BV18" s="9" t="s">
        <v>108</v>
      </c>
    </row>
    <row r="19" spans="1:77" s="3" customFormat="1" ht="18.75">
      <c r="B19" s="91" t="s">
        <v>109</v>
      </c>
      <c r="C19" s="109" t="s">
        <v>110</v>
      </c>
      <c r="D19" s="36" t="s">
        <v>95</v>
      </c>
      <c r="E19" s="90" t="s">
        <v>96</v>
      </c>
      <c r="F19" s="13" t="s">
        <v>98</v>
      </c>
      <c r="G19" s="14" t="s">
        <v>97</v>
      </c>
      <c r="H19" s="13">
        <v>1056</v>
      </c>
      <c r="I19" s="15">
        <v>440</v>
      </c>
      <c r="J19" s="143">
        <f t="shared" si="0"/>
        <v>0.41666666666666669</v>
      </c>
      <c r="K19" s="24">
        <v>1056</v>
      </c>
      <c r="L19" s="15">
        <f t="shared" si="6"/>
        <v>454</v>
      </c>
      <c r="M19" s="157">
        <f t="shared" si="1"/>
        <v>0.42992424242424243</v>
      </c>
      <c r="N19" s="158">
        <f t="shared" si="2"/>
        <v>1.3257575757575746E-2</v>
      </c>
      <c r="O19" s="158">
        <v>0.8</v>
      </c>
      <c r="P19" s="287">
        <f t="shared" si="7"/>
        <v>-0.37007575757575761</v>
      </c>
      <c r="Q19" s="286">
        <v>30</v>
      </c>
      <c r="R19" s="210" t="s">
        <v>98</v>
      </c>
      <c r="S19" s="210" t="s">
        <v>98</v>
      </c>
      <c r="T19" s="210" t="s">
        <v>98</v>
      </c>
      <c r="U19" s="210" t="s">
        <v>98</v>
      </c>
      <c r="V19" s="210" t="s">
        <v>98</v>
      </c>
      <c r="W19" s="210" t="s">
        <v>98</v>
      </c>
      <c r="X19" s="210" t="s">
        <v>98</v>
      </c>
      <c r="Y19" s="210" t="s">
        <v>98</v>
      </c>
      <c r="Z19" s="210" t="s">
        <v>98</v>
      </c>
      <c r="AA19" s="210">
        <v>132</v>
      </c>
      <c r="AB19" s="210">
        <v>117</v>
      </c>
      <c r="AC19" s="210">
        <v>113</v>
      </c>
      <c r="AD19" s="14">
        <v>92</v>
      </c>
      <c r="AE19" s="17" t="s">
        <v>98</v>
      </c>
      <c r="AF19" s="210" t="s">
        <v>98</v>
      </c>
      <c r="AG19" s="210" t="s">
        <v>98</v>
      </c>
      <c r="AH19" s="210" t="s">
        <v>98</v>
      </c>
      <c r="AI19" s="210" t="s">
        <v>98</v>
      </c>
      <c r="AJ19" s="210" t="s">
        <v>98</v>
      </c>
      <c r="AK19" s="210" t="s">
        <v>98</v>
      </c>
      <c r="AL19" s="210" t="s">
        <v>98</v>
      </c>
      <c r="AM19" s="210" t="s">
        <v>98</v>
      </c>
      <c r="AN19" s="210">
        <f t="shared" si="3"/>
        <v>5</v>
      </c>
      <c r="AO19" s="210">
        <f t="shared" si="3"/>
        <v>4</v>
      </c>
      <c r="AP19" s="210">
        <f t="shared" si="3"/>
        <v>4</v>
      </c>
      <c r="AQ19" s="210">
        <f t="shared" si="3"/>
        <v>4</v>
      </c>
      <c r="AR19" s="306">
        <f t="shared" si="4"/>
        <v>17</v>
      </c>
      <c r="AS19" s="14">
        <f t="shared" si="8"/>
        <v>26.705882352941178</v>
      </c>
      <c r="AT19" s="608">
        <v>6</v>
      </c>
      <c r="AU19" s="382">
        <v>2</v>
      </c>
      <c r="AV19" s="16" t="s">
        <v>105</v>
      </c>
      <c r="AW19" s="210" t="s">
        <v>105</v>
      </c>
      <c r="AX19" s="14" t="s">
        <v>105</v>
      </c>
      <c r="AY19" s="575">
        <f t="shared" si="9"/>
        <v>25</v>
      </c>
      <c r="AZ19" s="16">
        <v>53</v>
      </c>
      <c r="BA19" s="595">
        <f t="shared" si="10"/>
        <v>28</v>
      </c>
      <c r="BB19" s="712"/>
      <c r="BC19" s="713"/>
      <c r="BD19" s="713"/>
      <c r="BE19" s="713"/>
      <c r="BF19" s="713"/>
      <c r="BG19" s="713"/>
      <c r="BH19" s="713"/>
      <c r="BI19" s="723"/>
      <c r="BJ19" s="724"/>
      <c r="BK19" s="13" t="s">
        <v>97</v>
      </c>
      <c r="BL19" s="17" t="s">
        <v>97</v>
      </c>
      <c r="BM19" s="17" t="s">
        <v>97</v>
      </c>
      <c r="BN19" s="17" t="s">
        <v>97</v>
      </c>
      <c r="BO19" s="17" t="s">
        <v>97</v>
      </c>
      <c r="BP19" s="42">
        <v>0</v>
      </c>
      <c r="BQ19" s="215">
        <v>3</v>
      </c>
      <c r="BR19" s="45" t="s">
        <v>99</v>
      </c>
      <c r="BS19" s="9"/>
      <c r="BT19" s="206"/>
      <c r="BU19" s="206"/>
      <c r="BV19" s="9" t="s">
        <v>111</v>
      </c>
    </row>
    <row r="20" spans="1:77" s="3" customFormat="1" ht="18.75">
      <c r="B20" s="91" t="s">
        <v>112</v>
      </c>
      <c r="C20" s="90" t="s">
        <v>94</v>
      </c>
      <c r="D20" s="89" t="s">
        <v>107</v>
      </c>
      <c r="E20" s="90" t="s">
        <v>96</v>
      </c>
      <c r="F20" s="94" t="s">
        <v>97</v>
      </c>
      <c r="G20" s="14" t="s">
        <v>98</v>
      </c>
      <c r="H20" s="13">
        <v>635</v>
      </c>
      <c r="I20" s="15">
        <v>625</v>
      </c>
      <c r="J20" s="143">
        <f t="shared" si="0"/>
        <v>0.98425196850393704</v>
      </c>
      <c r="K20" s="13">
        <v>625</v>
      </c>
      <c r="L20" s="15">
        <f t="shared" si="6"/>
        <v>532</v>
      </c>
      <c r="M20" s="157">
        <f t="shared" ref="M20" si="11">L20/K20</f>
        <v>0.85119999999999996</v>
      </c>
      <c r="N20" s="158">
        <f t="shared" si="2"/>
        <v>-0.13305196850393708</v>
      </c>
      <c r="O20" s="158">
        <v>0.8</v>
      </c>
      <c r="P20" s="287">
        <f t="shared" ref="P20" si="12">M20-O20</f>
        <v>5.1199999999999912E-2</v>
      </c>
      <c r="Q20" s="286">
        <v>30</v>
      </c>
      <c r="R20" s="210" t="s">
        <v>98</v>
      </c>
      <c r="S20" s="210" t="s">
        <v>98</v>
      </c>
      <c r="T20" s="210" t="s">
        <v>98</v>
      </c>
      <c r="U20" s="210" t="s">
        <v>98</v>
      </c>
      <c r="V20" s="210" t="s">
        <v>98</v>
      </c>
      <c r="W20" s="210" t="s">
        <v>98</v>
      </c>
      <c r="X20" s="210" t="s">
        <v>98</v>
      </c>
      <c r="Y20" s="210" t="s">
        <v>98</v>
      </c>
      <c r="Z20" s="210" t="s">
        <v>98</v>
      </c>
      <c r="AA20" s="210">
        <v>136</v>
      </c>
      <c r="AB20" s="210">
        <v>148</v>
      </c>
      <c r="AC20" s="210">
        <v>124</v>
      </c>
      <c r="AD20" s="14">
        <v>124</v>
      </c>
      <c r="AE20" s="17" t="s">
        <v>98</v>
      </c>
      <c r="AF20" s="210" t="s">
        <v>98</v>
      </c>
      <c r="AG20" s="210" t="s">
        <v>98</v>
      </c>
      <c r="AH20" s="210" t="s">
        <v>98</v>
      </c>
      <c r="AI20" s="210" t="s">
        <v>98</v>
      </c>
      <c r="AJ20" s="210" t="s">
        <v>98</v>
      </c>
      <c r="AK20" s="210" t="s">
        <v>98</v>
      </c>
      <c r="AL20" s="210" t="s">
        <v>98</v>
      </c>
      <c r="AM20" s="210" t="s">
        <v>98</v>
      </c>
      <c r="AN20" s="210">
        <f t="shared" si="3"/>
        <v>5</v>
      </c>
      <c r="AO20" s="210">
        <f t="shared" si="3"/>
        <v>5</v>
      </c>
      <c r="AP20" s="210">
        <f t="shared" si="3"/>
        <v>5</v>
      </c>
      <c r="AQ20" s="210">
        <f t="shared" si="3"/>
        <v>5</v>
      </c>
      <c r="AR20" s="306">
        <f t="shared" si="4"/>
        <v>20</v>
      </c>
      <c r="AS20" s="14">
        <f t="shared" si="8"/>
        <v>26.6</v>
      </c>
      <c r="AT20" s="608">
        <v>2</v>
      </c>
      <c r="AU20" s="382" t="s">
        <v>105</v>
      </c>
      <c r="AV20" s="16">
        <v>1</v>
      </c>
      <c r="AW20" s="210">
        <v>0</v>
      </c>
      <c r="AX20" s="14">
        <v>0</v>
      </c>
      <c r="AY20" s="575">
        <f t="shared" si="9"/>
        <v>23</v>
      </c>
      <c r="AZ20" s="16">
        <v>27</v>
      </c>
      <c r="BA20" s="595">
        <f t="shared" si="10"/>
        <v>4</v>
      </c>
      <c r="BB20" s="712"/>
      <c r="BC20" s="713"/>
      <c r="BD20" s="713"/>
      <c r="BE20" s="713"/>
      <c r="BF20" s="713"/>
      <c r="BG20" s="713"/>
      <c r="BH20" s="713"/>
      <c r="BI20" s="723"/>
      <c r="BJ20" s="724"/>
      <c r="BK20" s="13" t="s">
        <v>97</v>
      </c>
      <c r="BL20" s="17">
        <v>0</v>
      </c>
      <c r="BM20" s="17" t="s">
        <v>97</v>
      </c>
      <c r="BN20" s="17" t="s">
        <v>97</v>
      </c>
      <c r="BO20" s="17" t="s">
        <v>97</v>
      </c>
      <c r="BP20" s="42" t="s">
        <v>113</v>
      </c>
      <c r="BQ20" s="215">
        <v>3.7</v>
      </c>
      <c r="BR20" s="45" t="s">
        <v>99</v>
      </c>
      <c r="BS20" s="9"/>
      <c r="BT20" s="206"/>
      <c r="BU20" s="206"/>
      <c r="BV20" s="9"/>
    </row>
    <row r="21" spans="1:77" s="4" customFormat="1" ht="18.75">
      <c r="A21" s="6"/>
      <c r="B21" s="88" t="s">
        <v>114</v>
      </c>
      <c r="C21" s="90" t="s">
        <v>94</v>
      </c>
      <c r="D21" s="89" t="s">
        <v>107</v>
      </c>
      <c r="E21" s="90" t="s">
        <v>96</v>
      </c>
      <c r="F21" s="29" t="s">
        <v>97</v>
      </c>
      <c r="G21" s="28" t="s">
        <v>98</v>
      </c>
      <c r="H21" s="29">
        <v>1295</v>
      </c>
      <c r="I21" s="21">
        <v>577</v>
      </c>
      <c r="J21" s="143">
        <f t="shared" si="0"/>
        <v>0.44555984555984557</v>
      </c>
      <c r="K21" s="19">
        <v>1295</v>
      </c>
      <c r="L21" s="15">
        <f t="shared" si="6"/>
        <v>401</v>
      </c>
      <c r="M21" s="151">
        <f t="shared" si="1"/>
        <v>0.30965250965250968</v>
      </c>
      <c r="N21" s="152">
        <f t="shared" si="2"/>
        <v>-0.13590733590733589</v>
      </c>
      <c r="O21" s="152">
        <v>0.8</v>
      </c>
      <c r="P21" s="289">
        <f t="shared" si="7"/>
        <v>-0.49034749034749037</v>
      </c>
      <c r="Q21" s="290">
        <v>30</v>
      </c>
      <c r="R21" s="210" t="s">
        <v>98</v>
      </c>
      <c r="S21" s="210" t="s">
        <v>98</v>
      </c>
      <c r="T21" s="210" t="s">
        <v>98</v>
      </c>
      <c r="U21" s="210" t="s">
        <v>98</v>
      </c>
      <c r="V21" s="210" t="s">
        <v>98</v>
      </c>
      <c r="W21" s="210" t="s">
        <v>98</v>
      </c>
      <c r="X21" s="210" t="s">
        <v>98</v>
      </c>
      <c r="Y21" s="210" t="s">
        <v>98</v>
      </c>
      <c r="Z21" s="210" t="s">
        <v>98</v>
      </c>
      <c r="AA21" s="210">
        <v>123</v>
      </c>
      <c r="AB21" s="210">
        <v>110</v>
      </c>
      <c r="AC21" s="210">
        <v>81</v>
      </c>
      <c r="AD21" s="14">
        <v>87</v>
      </c>
      <c r="AE21" s="17" t="s">
        <v>98</v>
      </c>
      <c r="AF21" s="210" t="s">
        <v>98</v>
      </c>
      <c r="AG21" s="210" t="s">
        <v>98</v>
      </c>
      <c r="AH21" s="210" t="s">
        <v>98</v>
      </c>
      <c r="AI21" s="210" t="s">
        <v>98</v>
      </c>
      <c r="AJ21" s="210" t="s">
        <v>98</v>
      </c>
      <c r="AK21" s="210" t="s">
        <v>98</v>
      </c>
      <c r="AL21" s="210" t="s">
        <v>98</v>
      </c>
      <c r="AM21" s="210" t="s">
        <v>98</v>
      </c>
      <c r="AN21" s="210">
        <f t="shared" si="3"/>
        <v>5</v>
      </c>
      <c r="AO21" s="210">
        <f t="shared" si="3"/>
        <v>4</v>
      </c>
      <c r="AP21" s="210">
        <f t="shared" si="3"/>
        <v>3</v>
      </c>
      <c r="AQ21" s="210">
        <f t="shared" si="3"/>
        <v>3</v>
      </c>
      <c r="AR21" s="306">
        <f t="shared" si="4"/>
        <v>15</v>
      </c>
      <c r="AS21" s="14">
        <f t="shared" si="8"/>
        <v>26.733333333333334</v>
      </c>
      <c r="AT21" s="578">
        <v>4</v>
      </c>
      <c r="AU21" s="387" t="s">
        <v>105</v>
      </c>
      <c r="AV21" s="101">
        <v>0</v>
      </c>
      <c r="AW21" s="238">
        <v>1</v>
      </c>
      <c r="AX21" s="28">
        <v>0</v>
      </c>
      <c r="AY21" s="575">
        <f t="shared" si="9"/>
        <v>20</v>
      </c>
      <c r="AZ21" s="101">
        <v>63</v>
      </c>
      <c r="BA21" s="595">
        <f t="shared" si="10"/>
        <v>43</v>
      </c>
      <c r="BB21" s="712"/>
      <c r="BC21" s="713"/>
      <c r="BD21" s="713"/>
      <c r="BE21" s="713"/>
      <c r="BF21" s="713"/>
      <c r="BG21" s="713"/>
      <c r="BH21" s="713"/>
      <c r="BI21" s="723"/>
      <c r="BJ21" s="738"/>
      <c r="BK21" s="29" t="s">
        <v>97</v>
      </c>
      <c r="BL21" s="27" t="s">
        <v>97</v>
      </c>
      <c r="BM21" s="27" t="s">
        <v>97</v>
      </c>
      <c r="BN21" s="27" t="s">
        <v>97</v>
      </c>
      <c r="BO21" s="27" t="s">
        <v>97</v>
      </c>
      <c r="BP21" s="44">
        <v>0</v>
      </c>
      <c r="BQ21" s="217">
        <v>3</v>
      </c>
      <c r="BR21" s="48" t="s">
        <v>99</v>
      </c>
      <c r="BS21" s="6"/>
      <c r="BT21" s="206"/>
      <c r="BU21" s="206"/>
      <c r="BV21" s="9"/>
    </row>
    <row r="22" spans="1:77" s="4" customFormat="1" ht="19.5" thickBot="1">
      <c r="A22" s="6"/>
      <c r="B22" s="88" t="s">
        <v>115</v>
      </c>
      <c r="C22" s="109" t="s">
        <v>98</v>
      </c>
      <c r="D22" s="38" t="s">
        <v>98</v>
      </c>
      <c r="E22" s="20" t="s">
        <v>98</v>
      </c>
      <c r="F22" s="29" t="s">
        <v>98</v>
      </c>
      <c r="G22" s="28" t="s">
        <v>98</v>
      </c>
      <c r="H22" s="29" t="s">
        <v>98</v>
      </c>
      <c r="I22" s="21" t="s">
        <v>98</v>
      </c>
      <c r="J22" s="147" t="s">
        <v>98</v>
      </c>
      <c r="K22" s="19" t="s">
        <v>98</v>
      </c>
      <c r="L22" s="15">
        <f t="shared" si="6"/>
        <v>55</v>
      </c>
      <c r="M22" s="151" t="s">
        <v>98</v>
      </c>
      <c r="N22" s="152" t="s">
        <v>98</v>
      </c>
      <c r="O22" s="158" t="s">
        <v>98</v>
      </c>
      <c r="P22" s="289" t="s">
        <v>98</v>
      </c>
      <c r="Q22" s="290" t="s">
        <v>98</v>
      </c>
      <c r="R22" s="231" t="s">
        <v>98</v>
      </c>
      <c r="S22" s="231" t="s">
        <v>98</v>
      </c>
      <c r="T22" s="231" t="s">
        <v>98</v>
      </c>
      <c r="U22" s="231" t="s">
        <v>98</v>
      </c>
      <c r="V22" s="231" t="s">
        <v>98</v>
      </c>
      <c r="W22" s="231" t="s">
        <v>98</v>
      </c>
      <c r="X22" s="231" t="s">
        <v>98</v>
      </c>
      <c r="Y22" s="231" t="s">
        <v>98</v>
      </c>
      <c r="Z22" s="231" t="s">
        <v>98</v>
      </c>
      <c r="AA22" s="231">
        <v>13</v>
      </c>
      <c r="AB22" s="231">
        <v>12</v>
      </c>
      <c r="AC22" s="231">
        <v>16</v>
      </c>
      <c r="AD22" s="93">
        <v>14</v>
      </c>
      <c r="AE22" s="96" t="s">
        <v>98</v>
      </c>
      <c r="AF22" s="231" t="s">
        <v>98</v>
      </c>
      <c r="AG22" s="231" t="s">
        <v>98</v>
      </c>
      <c r="AH22" s="231" t="s">
        <v>98</v>
      </c>
      <c r="AI22" s="231" t="s">
        <v>98</v>
      </c>
      <c r="AJ22" s="231" t="s">
        <v>98</v>
      </c>
      <c r="AK22" s="231" t="s">
        <v>98</v>
      </c>
      <c r="AL22" s="231" t="s">
        <v>98</v>
      </c>
      <c r="AM22" s="231" t="s">
        <v>98</v>
      </c>
      <c r="AN22" s="231"/>
      <c r="AO22" s="231"/>
      <c r="AP22" s="231"/>
      <c r="AQ22" s="231"/>
      <c r="AR22" s="307"/>
      <c r="AS22" s="28"/>
      <c r="AT22" s="609" t="s">
        <v>98</v>
      </c>
      <c r="AU22" s="387" t="s">
        <v>98</v>
      </c>
      <c r="AV22" s="220" t="s">
        <v>98</v>
      </c>
      <c r="AW22" s="239" t="s">
        <v>98</v>
      </c>
      <c r="AX22" s="20" t="s">
        <v>98</v>
      </c>
      <c r="AY22" s="693" t="s">
        <v>98</v>
      </c>
      <c r="AZ22" s="101" t="s">
        <v>98</v>
      </c>
      <c r="BA22" s="596" t="s">
        <v>98</v>
      </c>
      <c r="BB22" s="760"/>
      <c r="BC22" s="761"/>
      <c r="BD22" s="761"/>
      <c r="BE22" s="761"/>
      <c r="BF22" s="761"/>
      <c r="BG22" s="761"/>
      <c r="BH22" s="761"/>
      <c r="BI22" s="762"/>
      <c r="BJ22" s="741"/>
      <c r="BK22" s="94" t="s">
        <v>97</v>
      </c>
      <c r="BL22" s="27">
        <v>0</v>
      </c>
      <c r="BM22" s="27" t="s">
        <v>116</v>
      </c>
      <c r="BN22" s="27">
        <v>0</v>
      </c>
      <c r="BO22" s="27">
        <v>0</v>
      </c>
      <c r="BP22" s="49" t="s">
        <v>117</v>
      </c>
      <c r="BQ22" s="225" t="s">
        <v>98</v>
      </c>
      <c r="BR22" s="48" t="s">
        <v>99</v>
      </c>
      <c r="BS22" s="9"/>
      <c r="BT22" s="6"/>
      <c r="BU22" s="6"/>
      <c r="BV22" s="6"/>
    </row>
    <row r="23" spans="1:77" s="3" customFormat="1" ht="19.5" thickBot="1">
      <c r="B23" s="108" t="s">
        <v>118</v>
      </c>
      <c r="C23" s="110"/>
      <c r="D23" s="78"/>
      <c r="E23" s="79"/>
      <c r="F23" s="80"/>
      <c r="G23" s="81"/>
      <c r="H23" s="82">
        <f>SUM(H15:H22)</f>
        <v>8963</v>
      </c>
      <c r="I23" s="113">
        <f>SUM(I15:I22)</f>
        <v>5196</v>
      </c>
      <c r="J23" s="144">
        <f>I23/H23</f>
        <v>0.57971661274126962</v>
      </c>
      <c r="K23" s="82">
        <f>SUM(K15:K22)</f>
        <v>8953</v>
      </c>
      <c r="L23" s="113">
        <f>SUM(L15:L22)</f>
        <v>4523</v>
      </c>
      <c r="M23" s="141">
        <f>L23/K23</f>
        <v>0.5051937897911315</v>
      </c>
      <c r="N23" s="153">
        <f t="shared" si="2"/>
        <v>-7.4522822950138123E-2</v>
      </c>
      <c r="O23" s="153">
        <v>0.8</v>
      </c>
      <c r="P23" s="283">
        <f t="shared" si="7"/>
        <v>-0.29480621020886855</v>
      </c>
      <c r="Q23" s="284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40"/>
      <c r="AE23" s="83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305"/>
      <c r="AS23" s="644">
        <f>AVERAGE(AS15:AS22)</f>
        <v>26.914790040184592</v>
      </c>
      <c r="AT23" s="396"/>
      <c r="AU23" s="381"/>
      <c r="AV23" s="86">
        <f>SUM(AV15:AV22)</f>
        <v>1</v>
      </c>
      <c r="AW23" s="237">
        <f t="shared" ref="AW23" si="13">SUM(AW15:AW22)</f>
        <v>3</v>
      </c>
      <c r="AX23" s="81">
        <f t="shared" ref="AX23" si="14">SUM(AX15:AX22)</f>
        <v>0</v>
      </c>
      <c r="AY23" s="396"/>
      <c r="AZ23" s="86"/>
      <c r="BA23" s="81"/>
      <c r="BB23" s="377"/>
      <c r="BC23" s="83"/>
      <c r="BD23" s="83"/>
      <c r="BE23" s="83"/>
      <c r="BF23" s="83"/>
      <c r="BG23" s="83"/>
      <c r="BH23" s="83"/>
      <c r="BI23" s="227"/>
      <c r="BJ23" s="85"/>
      <c r="BK23" s="80"/>
      <c r="BL23" s="84"/>
      <c r="BM23" s="84"/>
      <c r="BN23" s="84"/>
      <c r="BO23" s="84"/>
      <c r="BP23" s="85"/>
      <c r="BQ23" s="214"/>
      <c r="BR23" s="87"/>
      <c r="BS23" s="9"/>
      <c r="BT23" s="6"/>
      <c r="BU23" s="6"/>
      <c r="BV23" s="6"/>
    </row>
    <row r="24" spans="1:77" ht="5.0999999999999996" customHeight="1">
      <c r="B24" s="63"/>
      <c r="C24" s="65"/>
      <c r="D24" s="64"/>
      <c r="E24" s="65"/>
      <c r="F24" s="66"/>
      <c r="G24" s="67"/>
      <c r="H24" s="66"/>
      <c r="I24" s="68"/>
      <c r="J24" s="105"/>
      <c r="K24" s="64"/>
      <c r="L24" s="68"/>
      <c r="M24" s="150"/>
      <c r="N24" s="68"/>
      <c r="O24" s="68"/>
      <c r="P24" s="281"/>
      <c r="Q24" s="282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9"/>
      <c r="AE24" s="68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304"/>
      <c r="AS24" s="67"/>
      <c r="AT24" s="395"/>
      <c r="AU24" s="380"/>
      <c r="AV24" s="71"/>
      <c r="AW24" s="236"/>
      <c r="AX24" s="67"/>
      <c r="AY24" s="395"/>
      <c r="AZ24" s="71"/>
      <c r="BA24" s="67"/>
      <c r="BB24" s="64"/>
      <c r="BC24" s="68"/>
      <c r="BD24" s="68"/>
      <c r="BE24" s="68"/>
      <c r="BF24" s="68"/>
      <c r="BG24" s="68"/>
      <c r="BH24" s="68"/>
      <c r="BI24" s="226"/>
      <c r="BJ24" s="70"/>
      <c r="BK24" s="66"/>
      <c r="BL24" s="69"/>
      <c r="BM24" s="69"/>
      <c r="BN24" s="69"/>
      <c r="BO24" s="69"/>
      <c r="BP24" s="70"/>
      <c r="BQ24" s="213"/>
      <c r="BR24" s="72"/>
      <c r="BS24" s="1"/>
      <c r="BT24" s="7"/>
      <c r="BU24" s="7"/>
      <c r="BW24"/>
      <c r="BX24"/>
      <c r="BY24"/>
    </row>
    <row r="25" spans="1:77" s="3" customFormat="1" ht="19.5" thickBot="1">
      <c r="B25" s="88"/>
      <c r="C25" s="37"/>
      <c r="D25" s="36"/>
      <c r="E25" s="37"/>
      <c r="F25" s="13"/>
      <c r="G25" s="14"/>
      <c r="H25" s="13"/>
      <c r="I25" s="15"/>
      <c r="J25" s="143"/>
      <c r="K25" s="13"/>
      <c r="L25" s="15"/>
      <c r="M25" s="151"/>
      <c r="N25" s="152"/>
      <c r="O25" s="152"/>
      <c r="P25" s="289"/>
      <c r="Q25" s="286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14"/>
      <c r="AE25" s="17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306"/>
      <c r="AS25" s="14"/>
      <c r="AT25" s="397"/>
      <c r="AU25" s="382"/>
      <c r="AV25" s="16"/>
      <c r="AW25" s="210"/>
      <c r="AX25" s="14"/>
      <c r="AY25" s="397"/>
      <c r="AZ25" s="16"/>
      <c r="BA25" s="14"/>
      <c r="BB25" s="13"/>
      <c r="BC25" s="17"/>
      <c r="BD25" s="17"/>
      <c r="BE25" s="17"/>
      <c r="BF25" s="17"/>
      <c r="BG25" s="17"/>
      <c r="BH25" s="17"/>
      <c r="BI25" s="210"/>
      <c r="BJ25" s="42"/>
      <c r="BK25" s="13"/>
      <c r="BL25" s="17"/>
      <c r="BM25" s="17"/>
      <c r="BN25" s="17"/>
      <c r="BO25" s="17"/>
      <c r="BP25" s="42"/>
      <c r="BQ25" s="215"/>
      <c r="BR25" s="45"/>
      <c r="BS25" s="9"/>
      <c r="BT25" s="6"/>
      <c r="BU25" s="6"/>
      <c r="BV25" s="6"/>
    </row>
    <row r="26" spans="1:77" ht="5.0999999999999996" customHeight="1" thickBot="1">
      <c r="B26" s="63"/>
      <c r="C26" s="65"/>
      <c r="D26" s="64"/>
      <c r="E26" s="65"/>
      <c r="F26" s="66"/>
      <c r="G26" s="67"/>
      <c r="H26" s="66"/>
      <c r="I26" s="68"/>
      <c r="J26" s="105"/>
      <c r="K26" s="64"/>
      <c r="L26" s="68"/>
      <c r="M26" s="150"/>
      <c r="N26" s="68"/>
      <c r="O26" s="68"/>
      <c r="P26" s="281"/>
      <c r="Q26" s="282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9"/>
      <c r="AE26" s="68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304"/>
      <c r="AS26" s="67"/>
      <c r="AT26" s="395"/>
      <c r="AU26" s="380"/>
      <c r="AV26" s="71"/>
      <c r="AW26" s="236"/>
      <c r="AX26" s="67"/>
      <c r="AY26" s="395"/>
      <c r="AZ26" s="71"/>
      <c r="BA26" s="67"/>
      <c r="BB26" s="64"/>
      <c r="BC26" s="68"/>
      <c r="BD26" s="68"/>
      <c r="BE26" s="68"/>
      <c r="BF26" s="68"/>
      <c r="BG26" s="68"/>
      <c r="BH26" s="68"/>
      <c r="BI26" s="226"/>
      <c r="BJ26" s="70"/>
      <c r="BK26" s="66"/>
      <c r="BL26" s="69"/>
      <c r="BM26" s="69"/>
      <c r="BN26" s="69"/>
      <c r="BO26" s="69"/>
      <c r="BP26" s="70"/>
      <c r="BQ26" s="213"/>
      <c r="BR26" s="72"/>
      <c r="BS26" s="1"/>
      <c r="BT26" s="7"/>
      <c r="BU26" s="7"/>
      <c r="BW26"/>
      <c r="BX26"/>
      <c r="BY26"/>
    </row>
    <row r="27" spans="1:77" s="3" customFormat="1" ht="18.75">
      <c r="B27" s="169" t="s">
        <v>119</v>
      </c>
      <c r="C27" s="110"/>
      <c r="D27" s="78"/>
      <c r="E27" s="79"/>
      <c r="F27" s="80"/>
      <c r="G27" s="81"/>
      <c r="H27" s="82"/>
      <c r="I27" s="113"/>
      <c r="J27" s="144"/>
      <c r="K27" s="82"/>
      <c r="L27" s="113"/>
      <c r="M27" s="141"/>
      <c r="N27" s="153"/>
      <c r="O27" s="153"/>
      <c r="P27" s="283"/>
      <c r="Q27" s="284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40"/>
      <c r="AE27" s="83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305"/>
      <c r="AS27" s="81"/>
      <c r="AT27" s="396"/>
      <c r="AU27" s="381"/>
      <c r="AV27" s="86"/>
      <c r="AW27" s="237"/>
      <c r="AX27" s="81"/>
      <c r="AY27" s="396"/>
      <c r="AZ27" s="86"/>
      <c r="BA27" s="81"/>
      <c r="BB27" s="377"/>
      <c r="BC27" s="83"/>
      <c r="BD27" s="83"/>
      <c r="BE27" s="83"/>
      <c r="BF27" s="83"/>
      <c r="BG27" s="83"/>
      <c r="BH27" s="83"/>
      <c r="BI27" s="227"/>
      <c r="BJ27" s="85"/>
      <c r="BK27" s="80"/>
      <c r="BL27" s="84"/>
      <c r="BM27" s="84"/>
      <c r="BN27" s="84"/>
      <c r="BO27" s="84"/>
      <c r="BP27" s="85"/>
      <c r="BQ27" s="214"/>
      <c r="BR27" s="87"/>
      <c r="BS27" s="9"/>
      <c r="BT27" s="6"/>
      <c r="BU27" s="6"/>
      <c r="BV27" s="6"/>
    </row>
    <row r="28" spans="1:77" s="3" customFormat="1" ht="19.5" thickBot="1">
      <c r="B28" s="91" t="s">
        <v>120</v>
      </c>
      <c r="C28" s="112" t="s">
        <v>94</v>
      </c>
      <c r="D28" s="89" t="s">
        <v>107</v>
      </c>
      <c r="E28" s="90" t="s">
        <v>107</v>
      </c>
      <c r="F28" s="13" t="s">
        <v>98</v>
      </c>
      <c r="G28" s="14" t="s">
        <v>97</v>
      </c>
      <c r="H28" s="13">
        <v>1150</v>
      </c>
      <c r="I28" s="15">
        <v>840</v>
      </c>
      <c r="J28" s="143">
        <f t="shared" ref="J28" si="15">I28/H28</f>
        <v>0.73043478260869565</v>
      </c>
      <c r="K28" s="13">
        <v>1150</v>
      </c>
      <c r="L28" s="15">
        <f t="shared" ref="L28" si="16">SUM(R28:AD28)</f>
        <v>860</v>
      </c>
      <c r="M28" s="157">
        <f t="shared" ref="M28" si="17">L28/K28</f>
        <v>0.74782608695652175</v>
      </c>
      <c r="N28" s="158">
        <f>M28-J28</f>
        <v>1.7391304347826098E-2</v>
      </c>
      <c r="O28" s="158">
        <v>0.8</v>
      </c>
      <c r="P28" s="287">
        <f t="shared" ref="P28:P29" si="18">M28-O28</f>
        <v>-5.2173913043478293E-2</v>
      </c>
      <c r="Q28" s="286">
        <v>29</v>
      </c>
      <c r="R28" s="210" t="s">
        <v>98</v>
      </c>
      <c r="S28" s="210" t="s">
        <v>98</v>
      </c>
      <c r="T28" s="210" t="s">
        <v>98</v>
      </c>
      <c r="U28" s="210" t="s">
        <v>98</v>
      </c>
      <c r="V28" s="210" t="s">
        <v>98</v>
      </c>
      <c r="W28" s="210" t="s">
        <v>98</v>
      </c>
      <c r="X28" s="210">
        <v>127</v>
      </c>
      <c r="Y28" s="210">
        <v>102</v>
      </c>
      <c r="Z28" s="210">
        <v>127</v>
      </c>
      <c r="AA28" s="210">
        <v>137</v>
      </c>
      <c r="AB28" s="210">
        <v>106</v>
      </c>
      <c r="AC28" s="210">
        <v>126</v>
      </c>
      <c r="AD28" s="14">
        <v>135</v>
      </c>
      <c r="AE28" s="17" t="s">
        <v>98</v>
      </c>
      <c r="AF28" s="210" t="s">
        <v>98</v>
      </c>
      <c r="AG28" s="210" t="s">
        <v>98</v>
      </c>
      <c r="AH28" s="210" t="s">
        <v>98</v>
      </c>
      <c r="AI28" s="210" t="s">
        <v>98</v>
      </c>
      <c r="AJ28" s="210" t="s">
        <v>98</v>
      </c>
      <c r="AK28" s="210">
        <f t="shared" ref="AK28:AQ28" si="19">ROUNDUP(X28/$Q28,0)</f>
        <v>5</v>
      </c>
      <c r="AL28" s="210">
        <f t="shared" si="19"/>
        <v>4</v>
      </c>
      <c r="AM28" s="210">
        <f t="shared" si="19"/>
        <v>5</v>
      </c>
      <c r="AN28" s="210">
        <f t="shared" si="19"/>
        <v>5</v>
      </c>
      <c r="AO28" s="210">
        <f t="shared" si="19"/>
        <v>4</v>
      </c>
      <c r="AP28" s="210">
        <f t="shared" si="19"/>
        <v>5</v>
      </c>
      <c r="AQ28" s="210">
        <f t="shared" si="19"/>
        <v>5</v>
      </c>
      <c r="AR28" s="306">
        <f>SUM(AE28:AQ28)</f>
        <v>33</v>
      </c>
      <c r="AS28" s="14">
        <f>SUM(R28:AD28)/AR28</f>
        <v>26.060606060606062</v>
      </c>
      <c r="AT28" s="608">
        <v>1</v>
      </c>
      <c r="AU28" s="382" t="s">
        <v>105</v>
      </c>
      <c r="AV28" s="16" t="s">
        <v>105</v>
      </c>
      <c r="AW28" s="210" t="s">
        <v>105</v>
      </c>
      <c r="AX28" s="14" t="s">
        <v>105</v>
      </c>
      <c r="AY28" s="608">
        <f>AR28+SUM(AT28:AX28)</f>
        <v>34</v>
      </c>
      <c r="AZ28" s="694">
        <v>72</v>
      </c>
      <c r="BA28" s="574">
        <f>AZ28-AY28</f>
        <v>38</v>
      </c>
      <c r="BB28" s="13"/>
      <c r="BC28" s="17"/>
      <c r="BD28" s="17"/>
      <c r="BE28" s="17"/>
      <c r="BF28" s="17"/>
      <c r="BG28" s="17"/>
      <c r="BH28" s="17"/>
      <c r="BI28" s="210"/>
      <c r="BJ28" s="42"/>
      <c r="BK28" s="13">
        <v>2</v>
      </c>
      <c r="BL28" s="17">
        <v>2</v>
      </c>
      <c r="BM28" s="17">
        <v>2</v>
      </c>
      <c r="BN28" s="17">
        <v>1</v>
      </c>
      <c r="BO28" s="17">
        <v>0</v>
      </c>
      <c r="BP28" s="42">
        <v>0</v>
      </c>
      <c r="BQ28" s="215">
        <v>4.7</v>
      </c>
      <c r="BR28" s="45" t="s">
        <v>103</v>
      </c>
      <c r="BS28" s="9"/>
      <c r="BT28" s="206"/>
      <c r="BU28" s="206"/>
      <c r="BV28" s="6"/>
    </row>
    <row r="29" spans="1:77" s="3" customFormat="1" ht="19.149999999999999" customHeight="1" thickBot="1">
      <c r="B29" s="108" t="s">
        <v>121</v>
      </c>
      <c r="C29" s="110"/>
      <c r="D29" s="78"/>
      <c r="E29" s="79"/>
      <c r="F29" s="80"/>
      <c r="G29" s="81"/>
      <c r="H29" s="82">
        <f>SUM(H28:H28)</f>
        <v>1150</v>
      </c>
      <c r="I29" s="113">
        <f>SUM(I28:I28)</f>
        <v>840</v>
      </c>
      <c r="J29" s="144">
        <f>I29/H29</f>
        <v>0.73043478260869565</v>
      </c>
      <c r="K29" s="82">
        <f>SUM(K28:K28)</f>
        <v>1150</v>
      </c>
      <c r="L29" s="113">
        <f>SUM(L28:L28)</f>
        <v>860</v>
      </c>
      <c r="M29" s="141">
        <f>L29/K29</f>
        <v>0.74782608695652175</v>
      </c>
      <c r="N29" s="153">
        <f>M29-J29</f>
        <v>1.7391304347826098E-2</v>
      </c>
      <c r="O29" s="153">
        <v>0.8</v>
      </c>
      <c r="P29" s="283">
        <f t="shared" si="18"/>
        <v>-5.2173913043478293E-2</v>
      </c>
      <c r="Q29" s="284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40"/>
      <c r="AE29" s="83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305"/>
      <c r="AS29" s="81"/>
      <c r="AT29" s="396"/>
      <c r="AU29" s="381"/>
      <c r="AV29" s="86"/>
      <c r="AW29" s="237"/>
      <c r="AX29" s="81"/>
      <c r="AY29" s="396"/>
      <c r="AZ29" s="86"/>
      <c r="BA29" s="81"/>
      <c r="BB29" s="377"/>
      <c r="BC29" s="83"/>
      <c r="BD29" s="83"/>
      <c r="BE29" s="83"/>
      <c r="BF29" s="83"/>
      <c r="BG29" s="83"/>
      <c r="BH29" s="83"/>
      <c r="BI29" s="227"/>
      <c r="BJ29" s="85"/>
      <c r="BK29" s="80"/>
      <c r="BL29" s="84"/>
      <c r="BM29" s="84"/>
      <c r="BN29" s="84"/>
      <c r="BO29" s="84"/>
      <c r="BP29" s="85"/>
      <c r="BQ29" s="214"/>
      <c r="BR29" s="87"/>
      <c r="BS29" s="9"/>
      <c r="BT29" s="6"/>
      <c r="BU29" s="6"/>
      <c r="BV29" s="6"/>
    </row>
    <row r="30" spans="1:77" ht="5.0999999999999996" customHeight="1">
      <c r="B30" s="63"/>
      <c r="C30" s="65"/>
      <c r="D30" s="64"/>
      <c r="E30" s="65"/>
      <c r="F30" s="66"/>
      <c r="G30" s="67"/>
      <c r="H30" s="66"/>
      <c r="I30" s="68"/>
      <c r="J30" s="105"/>
      <c r="K30" s="64"/>
      <c r="L30" s="68"/>
      <c r="M30" s="150"/>
      <c r="N30" s="68"/>
      <c r="O30" s="68"/>
      <c r="P30" s="281"/>
      <c r="Q30" s="282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9"/>
      <c r="AE30" s="68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304"/>
      <c r="AS30" s="67"/>
      <c r="AT30" s="395"/>
      <c r="AU30" s="380"/>
      <c r="AV30" s="71"/>
      <c r="AW30" s="236"/>
      <c r="AX30" s="67"/>
      <c r="AY30" s="395"/>
      <c r="AZ30" s="71"/>
      <c r="BA30" s="67"/>
      <c r="BB30" s="64"/>
      <c r="BC30" s="68"/>
      <c r="BD30" s="68"/>
      <c r="BE30" s="68"/>
      <c r="BF30" s="68"/>
      <c r="BG30" s="68"/>
      <c r="BH30" s="68"/>
      <c r="BI30" s="226"/>
      <c r="BJ30" s="70"/>
      <c r="BK30" s="66"/>
      <c r="BL30" s="69"/>
      <c r="BM30" s="69"/>
      <c r="BN30" s="69"/>
      <c r="BO30" s="69"/>
      <c r="BP30" s="70"/>
      <c r="BQ30" s="213"/>
      <c r="BR30" s="72"/>
      <c r="BS30" s="1"/>
      <c r="BT30" s="7"/>
      <c r="BU30" s="7"/>
      <c r="BW30"/>
      <c r="BX30"/>
      <c r="BY30"/>
    </row>
    <row r="31" spans="1:77" s="3" customFormat="1" ht="19.5" thickBot="1">
      <c r="B31" s="88"/>
      <c r="C31" s="37"/>
      <c r="D31" s="36"/>
      <c r="E31" s="37"/>
      <c r="F31" s="13"/>
      <c r="G31" s="14"/>
      <c r="H31" s="13"/>
      <c r="I31" s="15"/>
      <c r="J31" s="143"/>
      <c r="K31" s="13"/>
      <c r="L31" s="15"/>
      <c r="M31" s="151"/>
      <c r="N31" s="152"/>
      <c r="O31" s="152"/>
      <c r="P31" s="289"/>
      <c r="Q31" s="286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14"/>
      <c r="AE31" s="17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306"/>
      <c r="AS31" s="14"/>
      <c r="AT31" s="397"/>
      <c r="AU31" s="382"/>
      <c r="AV31" s="16"/>
      <c r="AW31" s="210"/>
      <c r="AX31" s="14"/>
      <c r="AY31" s="397"/>
      <c r="AZ31" s="16"/>
      <c r="BA31" s="14"/>
      <c r="BB31" s="13"/>
      <c r="BC31" s="17"/>
      <c r="BD31" s="17"/>
      <c r="BE31" s="17"/>
      <c r="BF31" s="17"/>
      <c r="BG31" s="17"/>
      <c r="BH31" s="17"/>
      <c r="BI31" s="210"/>
      <c r="BJ31" s="42"/>
      <c r="BK31" s="13"/>
      <c r="BL31" s="17"/>
      <c r="BM31" s="17"/>
      <c r="BN31" s="17"/>
      <c r="BO31" s="17"/>
      <c r="BP31" s="42"/>
      <c r="BQ31" s="215"/>
      <c r="BR31" s="45"/>
      <c r="BS31" s="9"/>
      <c r="BT31" s="6"/>
      <c r="BU31" s="6"/>
      <c r="BV31" s="6"/>
    </row>
    <row r="32" spans="1:77" ht="5.0999999999999996" customHeight="1" thickBot="1">
      <c r="B32" s="63"/>
      <c r="C32" s="65"/>
      <c r="D32" s="64"/>
      <c r="E32" s="65"/>
      <c r="F32" s="66"/>
      <c r="G32" s="67"/>
      <c r="H32" s="66"/>
      <c r="I32" s="68"/>
      <c r="J32" s="105"/>
      <c r="K32" s="64"/>
      <c r="L32" s="68"/>
      <c r="M32" s="150"/>
      <c r="N32" s="68"/>
      <c r="O32" s="68"/>
      <c r="P32" s="281"/>
      <c r="Q32" s="282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9"/>
      <c r="AE32" s="68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304"/>
      <c r="AS32" s="67"/>
      <c r="AT32" s="395"/>
      <c r="AU32" s="380"/>
      <c r="AV32" s="71"/>
      <c r="AW32" s="236"/>
      <c r="AX32" s="67"/>
      <c r="AY32" s="395"/>
      <c r="AZ32" s="71"/>
      <c r="BA32" s="67"/>
      <c r="BB32" s="64"/>
      <c r="BC32" s="68"/>
      <c r="BD32" s="68"/>
      <c r="BE32" s="68"/>
      <c r="BF32" s="68"/>
      <c r="BG32" s="68"/>
      <c r="BH32" s="68"/>
      <c r="BI32" s="226"/>
      <c r="BJ32" s="70"/>
      <c r="BK32" s="66"/>
      <c r="BL32" s="69"/>
      <c r="BM32" s="69"/>
      <c r="BN32" s="69"/>
      <c r="BO32" s="69"/>
      <c r="BP32" s="70"/>
      <c r="BQ32" s="213"/>
      <c r="BR32" s="72"/>
      <c r="BS32" s="1"/>
      <c r="BT32" s="7"/>
      <c r="BU32" s="7"/>
      <c r="BW32"/>
      <c r="BX32"/>
      <c r="BY32"/>
    </row>
    <row r="33" spans="1:77" s="3" customFormat="1" ht="18.75">
      <c r="B33" s="169" t="s">
        <v>122</v>
      </c>
      <c r="C33" s="110"/>
      <c r="D33" s="78"/>
      <c r="E33" s="79"/>
      <c r="F33" s="80"/>
      <c r="G33" s="81"/>
      <c r="H33" s="82"/>
      <c r="I33" s="113"/>
      <c r="J33" s="144"/>
      <c r="K33" s="82"/>
      <c r="L33" s="113"/>
      <c r="M33" s="141"/>
      <c r="N33" s="153"/>
      <c r="O33" s="153"/>
      <c r="P33" s="283"/>
      <c r="Q33" s="284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40"/>
      <c r="AE33" s="83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305"/>
      <c r="AS33" s="81"/>
      <c r="AT33" s="396"/>
      <c r="AU33" s="381"/>
      <c r="AV33" s="86"/>
      <c r="AW33" s="237"/>
      <c r="AX33" s="81"/>
      <c r="AY33" s="396"/>
      <c r="AZ33" s="86"/>
      <c r="BA33" s="81"/>
      <c r="BB33" s="377"/>
      <c r="BC33" s="83"/>
      <c r="BD33" s="83"/>
      <c r="BE33" s="83"/>
      <c r="BF33" s="83"/>
      <c r="BG33" s="83"/>
      <c r="BH33" s="83"/>
      <c r="BI33" s="227"/>
      <c r="BJ33" s="85"/>
      <c r="BK33" s="80"/>
      <c r="BL33" s="84"/>
      <c r="BM33" s="84"/>
      <c r="BN33" s="84"/>
      <c r="BO33" s="84"/>
      <c r="BP33" s="85"/>
      <c r="BQ33" s="214"/>
      <c r="BR33" s="87"/>
      <c r="BS33" s="9"/>
      <c r="BT33" s="6"/>
      <c r="BU33" s="6"/>
      <c r="BV33" s="6"/>
    </row>
    <row r="34" spans="1:77" s="3" customFormat="1" ht="18.75">
      <c r="B34" s="88" t="s">
        <v>265</v>
      </c>
      <c r="C34" s="109" t="s">
        <v>110</v>
      </c>
      <c r="D34" s="348" t="s">
        <v>128</v>
      </c>
      <c r="E34" s="349" t="s">
        <v>125</v>
      </c>
      <c r="F34" s="13" t="s">
        <v>98</v>
      </c>
      <c r="G34" s="14" t="s">
        <v>97</v>
      </c>
      <c r="H34" s="24">
        <v>1176</v>
      </c>
      <c r="I34" s="21">
        <v>695</v>
      </c>
      <c r="J34" s="143">
        <f t="shared" ref="J34" si="20">I34/H34</f>
        <v>0.59098639455782309</v>
      </c>
      <c r="K34" s="13">
        <v>1176</v>
      </c>
      <c r="L34" s="15">
        <f t="shared" ref="L34:L41" si="21">SUM(R34:AD34)</f>
        <v>519</v>
      </c>
      <c r="M34" s="154">
        <f t="shared" ref="M34" si="22">L34/K34</f>
        <v>0.44132653061224492</v>
      </c>
      <c r="N34" s="155">
        <f>M34-J34</f>
        <v>-0.14965986394557818</v>
      </c>
      <c r="O34" s="155">
        <v>0.8</v>
      </c>
      <c r="P34" s="291">
        <f t="shared" ref="P34" si="23">M34-O34</f>
        <v>-0.35867346938775513</v>
      </c>
      <c r="Q34" s="286">
        <v>28</v>
      </c>
      <c r="R34" s="210" t="s">
        <v>98</v>
      </c>
      <c r="S34" s="210" t="s">
        <v>98</v>
      </c>
      <c r="T34" s="210" t="s">
        <v>98</v>
      </c>
      <c r="U34" s="210" t="s">
        <v>98</v>
      </c>
      <c r="V34" s="210" t="s">
        <v>98</v>
      </c>
      <c r="W34" s="210" t="s">
        <v>98</v>
      </c>
      <c r="X34" s="210">
        <v>163</v>
      </c>
      <c r="Y34" s="210">
        <v>172</v>
      </c>
      <c r="Z34" s="210">
        <v>184</v>
      </c>
      <c r="AA34" s="210" t="s">
        <v>98</v>
      </c>
      <c r="AB34" s="210" t="s">
        <v>98</v>
      </c>
      <c r="AC34" s="210" t="s">
        <v>98</v>
      </c>
      <c r="AD34" s="14" t="s">
        <v>98</v>
      </c>
      <c r="AE34" s="17" t="s">
        <v>98</v>
      </c>
      <c r="AF34" s="210" t="s">
        <v>98</v>
      </c>
      <c r="AG34" s="210" t="s">
        <v>98</v>
      </c>
      <c r="AH34" s="210" t="s">
        <v>98</v>
      </c>
      <c r="AI34" s="210" t="s">
        <v>98</v>
      </c>
      <c r="AJ34" s="210" t="s">
        <v>98</v>
      </c>
      <c r="AK34" s="210">
        <f>ROUNDUP(X34/$Q34,0)</f>
        <v>6</v>
      </c>
      <c r="AL34" s="210">
        <f>ROUNDUP(Y34/$Q34,0)</f>
        <v>7</v>
      </c>
      <c r="AM34" s="210">
        <f>ROUNDUP(Z34/$Q34,0)</f>
        <v>7</v>
      </c>
      <c r="AN34" s="210" t="s">
        <v>98</v>
      </c>
      <c r="AO34" s="210" t="s">
        <v>98</v>
      </c>
      <c r="AP34" s="210" t="s">
        <v>98</v>
      </c>
      <c r="AQ34" s="210" t="s">
        <v>98</v>
      </c>
      <c r="AR34" s="306">
        <f>SUM(AE34:AQ34)</f>
        <v>20</v>
      </c>
      <c r="AS34" s="93">
        <f t="shared" ref="AS34:AS41" si="24">SUM(R34:AD34)/AR34</f>
        <v>25.95</v>
      </c>
      <c r="AT34" s="608">
        <v>3</v>
      </c>
      <c r="AU34" s="382">
        <v>2</v>
      </c>
      <c r="AV34" s="16" t="s">
        <v>105</v>
      </c>
      <c r="AW34" s="210" t="s">
        <v>105</v>
      </c>
      <c r="AX34" s="14" t="s">
        <v>105</v>
      </c>
      <c r="AY34" s="557">
        <f t="shared" ref="AY34:AY41" si="25">AR34+SUM(AT34:AX34)</f>
        <v>25</v>
      </c>
      <c r="AZ34" s="16">
        <v>55</v>
      </c>
      <c r="BA34" s="574">
        <f t="shared" ref="BA34:BA41" si="26">AZ34-AY34</f>
        <v>30</v>
      </c>
      <c r="BB34" s="13">
        <v>4</v>
      </c>
      <c r="BC34" s="17">
        <v>3</v>
      </c>
      <c r="BD34" s="17">
        <v>1</v>
      </c>
      <c r="BE34" s="17">
        <v>1</v>
      </c>
      <c r="BF34" s="17">
        <v>3</v>
      </c>
      <c r="BG34" s="17" t="s">
        <v>100</v>
      </c>
      <c r="BH34" s="17">
        <v>1</v>
      </c>
      <c r="BI34" s="382">
        <v>1</v>
      </c>
      <c r="BJ34" s="42">
        <v>0</v>
      </c>
      <c r="BK34" s="19" t="s">
        <v>97</v>
      </c>
      <c r="BL34" s="21" t="s">
        <v>97</v>
      </c>
      <c r="BM34" s="21" t="s">
        <v>97</v>
      </c>
      <c r="BN34" s="21" t="s">
        <v>97</v>
      </c>
      <c r="BO34" s="21" t="s">
        <v>139</v>
      </c>
      <c r="BP34" s="43">
        <v>0</v>
      </c>
      <c r="BQ34" s="218">
        <v>3.7</v>
      </c>
      <c r="BR34" s="46" t="s">
        <v>103</v>
      </c>
      <c r="BS34" s="9"/>
      <c r="BT34" s="206"/>
      <c r="BU34" s="206"/>
      <c r="BV34" s="207" t="s">
        <v>140</v>
      </c>
    </row>
    <row r="35" spans="1:77" s="4" customFormat="1" ht="18.75">
      <c r="A35" s="6"/>
      <c r="B35" s="18" t="s">
        <v>123</v>
      </c>
      <c r="C35" s="112" t="s">
        <v>102</v>
      </c>
      <c r="D35" s="346" t="s">
        <v>124</v>
      </c>
      <c r="E35" s="347" t="s">
        <v>125</v>
      </c>
      <c r="F35" s="29" t="s">
        <v>97</v>
      </c>
      <c r="G35" s="28" t="s">
        <v>98</v>
      </c>
      <c r="H35" s="19">
        <v>641</v>
      </c>
      <c r="I35" s="21">
        <v>385</v>
      </c>
      <c r="J35" s="145">
        <f t="shared" ref="J35:J46" si="27">I35/H35</f>
        <v>0.60062402496099843</v>
      </c>
      <c r="K35" s="19">
        <v>641</v>
      </c>
      <c r="L35" s="21">
        <f t="shared" si="21"/>
        <v>391</v>
      </c>
      <c r="M35" s="154">
        <f t="shared" ref="M35:M46" si="28">L35/K35</f>
        <v>0.60998439937597504</v>
      </c>
      <c r="N35" s="155">
        <f t="shared" ref="N35:N39" si="29">M35-J35</f>
        <v>9.3603744149766133E-3</v>
      </c>
      <c r="O35" s="155">
        <v>0.8</v>
      </c>
      <c r="P35" s="291">
        <f t="shared" si="7"/>
        <v>-0.19001560062402501</v>
      </c>
      <c r="Q35" s="290">
        <v>28</v>
      </c>
      <c r="R35" s="210" t="s">
        <v>98</v>
      </c>
      <c r="S35" s="210" t="s">
        <v>98</v>
      </c>
      <c r="T35" s="210" t="s">
        <v>98</v>
      </c>
      <c r="U35" s="210" t="s">
        <v>98</v>
      </c>
      <c r="V35" s="210" t="s">
        <v>98</v>
      </c>
      <c r="W35" s="210" t="s">
        <v>98</v>
      </c>
      <c r="X35" s="210">
        <v>125</v>
      </c>
      <c r="Y35" s="210">
        <v>139</v>
      </c>
      <c r="Z35" s="210">
        <v>127</v>
      </c>
      <c r="AA35" s="210" t="s">
        <v>98</v>
      </c>
      <c r="AB35" s="210" t="s">
        <v>98</v>
      </c>
      <c r="AC35" s="210" t="s">
        <v>98</v>
      </c>
      <c r="AD35" s="14" t="s">
        <v>98</v>
      </c>
      <c r="AE35" s="17" t="s">
        <v>98</v>
      </c>
      <c r="AF35" s="210" t="s">
        <v>98</v>
      </c>
      <c r="AG35" s="210" t="s">
        <v>98</v>
      </c>
      <c r="AH35" s="210" t="s">
        <v>98</v>
      </c>
      <c r="AI35" s="210" t="s">
        <v>98</v>
      </c>
      <c r="AJ35" s="210" t="s">
        <v>98</v>
      </c>
      <c r="AK35" s="210">
        <f t="shared" ref="AK35:AM41" si="30">ROUNDUP(X35/$Q35,0)</f>
        <v>5</v>
      </c>
      <c r="AL35" s="210">
        <f t="shared" si="30"/>
        <v>5</v>
      </c>
      <c r="AM35" s="210">
        <f t="shared" si="30"/>
        <v>5</v>
      </c>
      <c r="AN35" s="210" t="s">
        <v>98</v>
      </c>
      <c r="AO35" s="210" t="s">
        <v>98</v>
      </c>
      <c r="AP35" s="210" t="s">
        <v>98</v>
      </c>
      <c r="AQ35" s="210" t="s">
        <v>98</v>
      </c>
      <c r="AR35" s="306">
        <f t="shared" ref="AR35:AR41" si="31">SUM(AE35:AQ35)</f>
        <v>15</v>
      </c>
      <c r="AS35" s="93">
        <f t="shared" si="24"/>
        <v>26.066666666666666</v>
      </c>
      <c r="AT35" s="610">
        <v>2</v>
      </c>
      <c r="AU35" s="387" t="s">
        <v>105</v>
      </c>
      <c r="AV35" s="220">
        <v>2</v>
      </c>
      <c r="AW35" s="239">
        <v>0</v>
      </c>
      <c r="AX35" s="20">
        <v>0</v>
      </c>
      <c r="AY35" s="557">
        <f t="shared" si="25"/>
        <v>19</v>
      </c>
      <c r="AZ35" s="220">
        <v>33</v>
      </c>
      <c r="BA35" s="593">
        <f t="shared" si="26"/>
        <v>14</v>
      </c>
      <c r="BB35" s="13">
        <v>1</v>
      </c>
      <c r="BC35" s="17">
        <v>1</v>
      </c>
      <c r="BD35" s="17">
        <v>1</v>
      </c>
      <c r="BE35" s="17">
        <v>1</v>
      </c>
      <c r="BF35" s="17">
        <v>1</v>
      </c>
      <c r="BG35" s="17" t="s">
        <v>100</v>
      </c>
      <c r="BH35" s="17">
        <v>1</v>
      </c>
      <c r="BI35" s="393">
        <v>1</v>
      </c>
      <c r="BJ35" s="43">
        <v>0</v>
      </c>
      <c r="BK35" s="19">
        <v>0</v>
      </c>
      <c r="BL35" s="21" t="s">
        <v>97</v>
      </c>
      <c r="BM35" s="21" t="s">
        <v>97</v>
      </c>
      <c r="BN35" s="21" t="s">
        <v>97</v>
      </c>
      <c r="BO35" s="21">
        <v>0</v>
      </c>
      <c r="BP35" s="43" t="s">
        <v>98</v>
      </c>
      <c r="BQ35" s="224">
        <v>3</v>
      </c>
      <c r="BR35" s="46" t="s">
        <v>103</v>
      </c>
      <c r="BS35" s="22"/>
      <c r="BT35" s="206"/>
      <c r="BU35" s="206"/>
      <c r="BV35" s="207" t="s">
        <v>126</v>
      </c>
    </row>
    <row r="36" spans="1:77" s="3" customFormat="1" ht="18.75">
      <c r="A36" s="6"/>
      <c r="B36" s="91" t="s">
        <v>127</v>
      </c>
      <c r="C36" s="109" t="s">
        <v>94</v>
      </c>
      <c r="D36" s="348" t="s">
        <v>128</v>
      </c>
      <c r="E36" s="350" t="s">
        <v>125</v>
      </c>
      <c r="F36" s="13" t="s">
        <v>97</v>
      </c>
      <c r="G36" s="93" t="s">
        <v>97</v>
      </c>
      <c r="H36" s="94">
        <v>1115</v>
      </c>
      <c r="I36" s="15">
        <v>473</v>
      </c>
      <c r="J36" s="143">
        <f t="shared" si="27"/>
        <v>0.42421524663677129</v>
      </c>
      <c r="K36" s="95">
        <v>1115</v>
      </c>
      <c r="L36" s="15">
        <f t="shared" si="21"/>
        <v>488</v>
      </c>
      <c r="M36" s="151">
        <f t="shared" si="28"/>
        <v>0.43766816143497755</v>
      </c>
      <c r="N36" s="152">
        <f t="shared" si="29"/>
        <v>1.3452914798206261E-2</v>
      </c>
      <c r="O36" s="158">
        <v>0.8</v>
      </c>
      <c r="P36" s="289">
        <f t="shared" si="7"/>
        <v>-0.36233183856502249</v>
      </c>
      <c r="Q36" s="288">
        <v>28</v>
      </c>
      <c r="R36" s="210" t="s">
        <v>98</v>
      </c>
      <c r="S36" s="210" t="s">
        <v>98</v>
      </c>
      <c r="T36" s="210" t="s">
        <v>98</v>
      </c>
      <c r="U36" s="210" t="s">
        <v>98</v>
      </c>
      <c r="V36" s="210" t="s">
        <v>98</v>
      </c>
      <c r="W36" s="210" t="s">
        <v>98</v>
      </c>
      <c r="X36" s="210">
        <v>179</v>
      </c>
      <c r="Y36" s="210">
        <v>160</v>
      </c>
      <c r="Z36" s="210">
        <v>149</v>
      </c>
      <c r="AA36" s="210" t="s">
        <v>98</v>
      </c>
      <c r="AB36" s="210" t="s">
        <v>98</v>
      </c>
      <c r="AC36" s="210" t="s">
        <v>98</v>
      </c>
      <c r="AD36" s="14" t="s">
        <v>98</v>
      </c>
      <c r="AE36" s="17" t="s">
        <v>98</v>
      </c>
      <c r="AF36" s="210" t="s">
        <v>98</v>
      </c>
      <c r="AG36" s="210" t="s">
        <v>98</v>
      </c>
      <c r="AH36" s="210" t="s">
        <v>98</v>
      </c>
      <c r="AI36" s="210" t="s">
        <v>98</v>
      </c>
      <c r="AJ36" s="210" t="s">
        <v>98</v>
      </c>
      <c r="AK36" s="210">
        <f t="shared" si="30"/>
        <v>7</v>
      </c>
      <c r="AL36" s="210">
        <f t="shared" si="30"/>
        <v>6</v>
      </c>
      <c r="AM36" s="210">
        <f t="shared" si="30"/>
        <v>6</v>
      </c>
      <c r="AN36" s="210" t="s">
        <v>98</v>
      </c>
      <c r="AO36" s="210" t="s">
        <v>98</v>
      </c>
      <c r="AP36" s="210" t="s">
        <v>98</v>
      </c>
      <c r="AQ36" s="210" t="s">
        <v>98</v>
      </c>
      <c r="AR36" s="306">
        <f t="shared" si="31"/>
        <v>19</v>
      </c>
      <c r="AS36" s="93">
        <f t="shared" si="24"/>
        <v>25.684210526315791</v>
      </c>
      <c r="AT36" s="557">
        <v>5</v>
      </c>
      <c r="AU36" s="389">
        <v>2</v>
      </c>
      <c r="AV36" s="101">
        <v>3</v>
      </c>
      <c r="AW36" s="238">
        <v>0</v>
      </c>
      <c r="AX36" s="28">
        <v>0</v>
      </c>
      <c r="AY36" s="557">
        <f t="shared" si="25"/>
        <v>29</v>
      </c>
      <c r="AZ36" s="438">
        <v>50</v>
      </c>
      <c r="BA36" s="593">
        <f t="shared" si="26"/>
        <v>21</v>
      </c>
      <c r="BB36" s="13"/>
      <c r="BC36" s="17"/>
      <c r="BD36" s="17"/>
      <c r="BE36" s="17"/>
      <c r="BF36" s="17"/>
      <c r="BG36" s="17" t="s">
        <v>100</v>
      </c>
      <c r="BH36" s="17"/>
      <c r="BI36" s="210"/>
      <c r="BJ36" s="97"/>
      <c r="BK36" s="94" t="s">
        <v>97</v>
      </c>
      <c r="BL36" s="96" t="s">
        <v>97</v>
      </c>
      <c r="BM36" s="96" t="s">
        <v>97</v>
      </c>
      <c r="BN36" s="96" t="s">
        <v>97</v>
      </c>
      <c r="BO36" s="96" t="s">
        <v>97</v>
      </c>
      <c r="BP36" s="97">
        <v>0</v>
      </c>
      <c r="BQ36" s="218">
        <v>3.3</v>
      </c>
      <c r="BR36" s="98" t="s">
        <v>99</v>
      </c>
      <c r="BS36" s="6"/>
      <c r="BT36" s="206"/>
      <c r="BU36" s="206"/>
      <c r="BV36" s="207"/>
    </row>
    <row r="37" spans="1:77" s="3" customFormat="1" ht="18.75">
      <c r="B37" s="18" t="s">
        <v>129</v>
      </c>
      <c r="C37" s="109" t="s">
        <v>102</v>
      </c>
      <c r="D37" s="348" t="s">
        <v>124</v>
      </c>
      <c r="E37" s="347" t="s">
        <v>125</v>
      </c>
      <c r="F37" s="24" t="s">
        <v>97</v>
      </c>
      <c r="G37" s="25" t="s">
        <v>97</v>
      </c>
      <c r="H37" s="24">
        <v>842</v>
      </c>
      <c r="I37" s="21">
        <v>550</v>
      </c>
      <c r="J37" s="143">
        <f t="shared" si="27"/>
        <v>0.65320665083135387</v>
      </c>
      <c r="K37" s="24">
        <v>842</v>
      </c>
      <c r="L37" s="21">
        <f t="shared" si="21"/>
        <v>480</v>
      </c>
      <c r="M37" s="151">
        <f t="shared" si="28"/>
        <v>0.57007125890736343</v>
      </c>
      <c r="N37" s="152">
        <f t="shared" si="29"/>
        <v>-8.3135391923990443E-2</v>
      </c>
      <c r="O37" s="158">
        <v>0.8</v>
      </c>
      <c r="P37" s="289">
        <f t="shared" si="7"/>
        <v>-0.22992874109263661</v>
      </c>
      <c r="Q37" s="290">
        <v>28</v>
      </c>
      <c r="R37" s="210" t="s">
        <v>98</v>
      </c>
      <c r="S37" s="210" t="s">
        <v>98</v>
      </c>
      <c r="T37" s="210" t="s">
        <v>98</v>
      </c>
      <c r="U37" s="210" t="s">
        <v>98</v>
      </c>
      <c r="V37" s="210" t="s">
        <v>98</v>
      </c>
      <c r="W37" s="210" t="s">
        <v>98</v>
      </c>
      <c r="X37" s="210">
        <v>155</v>
      </c>
      <c r="Y37" s="210">
        <v>162</v>
      </c>
      <c r="Z37" s="210">
        <v>163</v>
      </c>
      <c r="AA37" s="210" t="s">
        <v>98</v>
      </c>
      <c r="AB37" s="210" t="s">
        <v>98</v>
      </c>
      <c r="AC37" s="210" t="s">
        <v>98</v>
      </c>
      <c r="AD37" s="14" t="s">
        <v>98</v>
      </c>
      <c r="AE37" s="17" t="s">
        <v>98</v>
      </c>
      <c r="AF37" s="210" t="s">
        <v>98</v>
      </c>
      <c r="AG37" s="210" t="s">
        <v>98</v>
      </c>
      <c r="AH37" s="210" t="s">
        <v>98</v>
      </c>
      <c r="AI37" s="210" t="s">
        <v>98</v>
      </c>
      <c r="AJ37" s="210" t="s">
        <v>98</v>
      </c>
      <c r="AK37" s="210">
        <f t="shared" si="30"/>
        <v>6</v>
      </c>
      <c r="AL37" s="210">
        <f t="shared" si="30"/>
        <v>6</v>
      </c>
      <c r="AM37" s="210">
        <f t="shared" si="30"/>
        <v>6</v>
      </c>
      <c r="AN37" s="210" t="s">
        <v>98</v>
      </c>
      <c r="AO37" s="210" t="s">
        <v>98</v>
      </c>
      <c r="AP37" s="210" t="s">
        <v>98</v>
      </c>
      <c r="AQ37" s="210" t="s">
        <v>98</v>
      </c>
      <c r="AR37" s="306">
        <f t="shared" si="31"/>
        <v>18</v>
      </c>
      <c r="AS37" s="93">
        <f t="shared" si="24"/>
        <v>26.666666666666668</v>
      </c>
      <c r="AT37" s="611">
        <v>4</v>
      </c>
      <c r="AU37" s="387">
        <v>2</v>
      </c>
      <c r="AV37" s="220">
        <v>2</v>
      </c>
      <c r="AW37" s="239">
        <v>0</v>
      </c>
      <c r="AX37" s="20">
        <v>0</v>
      </c>
      <c r="AY37" s="557">
        <f t="shared" si="25"/>
        <v>26</v>
      </c>
      <c r="AZ37" s="101">
        <v>37</v>
      </c>
      <c r="BA37" s="594">
        <f t="shared" si="26"/>
        <v>11</v>
      </c>
      <c r="BB37" s="13"/>
      <c r="BC37" s="17"/>
      <c r="BD37" s="17"/>
      <c r="BE37" s="17"/>
      <c r="BF37" s="17"/>
      <c r="BG37" s="17" t="s">
        <v>100</v>
      </c>
      <c r="BH37" s="17"/>
      <c r="BI37" s="210"/>
      <c r="BJ37" s="49"/>
      <c r="BK37" s="24" t="s">
        <v>97</v>
      </c>
      <c r="BL37" s="26">
        <v>0</v>
      </c>
      <c r="BM37" s="26" t="s">
        <v>97</v>
      </c>
      <c r="BN37" s="26">
        <v>0</v>
      </c>
      <c r="BO37" s="26">
        <v>0</v>
      </c>
      <c r="BP37" s="43" t="s">
        <v>130</v>
      </c>
      <c r="BQ37" s="218">
        <v>2.7</v>
      </c>
      <c r="BR37" s="47" t="s">
        <v>103</v>
      </c>
      <c r="BS37" s="9"/>
      <c r="BT37" s="206"/>
      <c r="BU37" s="206"/>
      <c r="BV37" s="207" t="s">
        <v>131</v>
      </c>
    </row>
    <row r="38" spans="1:77" s="4" customFormat="1" ht="18.75">
      <c r="A38" s="6"/>
      <c r="B38" s="18" t="s">
        <v>132</v>
      </c>
      <c r="C38" s="109" t="s">
        <v>102</v>
      </c>
      <c r="D38" s="100" t="s">
        <v>133</v>
      </c>
      <c r="E38" s="39" t="s">
        <v>125</v>
      </c>
      <c r="F38" s="24" t="s">
        <v>97</v>
      </c>
      <c r="G38" s="345" t="s">
        <v>97</v>
      </c>
      <c r="H38" s="19">
        <v>580</v>
      </c>
      <c r="I38" s="21">
        <v>263</v>
      </c>
      <c r="J38" s="143">
        <f t="shared" si="27"/>
        <v>0.45344827586206898</v>
      </c>
      <c r="K38" s="19">
        <v>580</v>
      </c>
      <c r="L38" s="21">
        <f t="shared" si="21"/>
        <v>453</v>
      </c>
      <c r="M38" s="157">
        <f t="shared" si="28"/>
        <v>0.78103448275862064</v>
      </c>
      <c r="N38" s="158">
        <f t="shared" si="29"/>
        <v>0.32758620689655166</v>
      </c>
      <c r="O38" s="158">
        <v>0.8</v>
      </c>
      <c r="P38" s="287">
        <f t="shared" si="7"/>
        <v>-1.8965517241379404E-2</v>
      </c>
      <c r="Q38" s="290">
        <v>28</v>
      </c>
      <c r="R38" s="210" t="s">
        <v>98</v>
      </c>
      <c r="S38" s="210" t="s">
        <v>98</v>
      </c>
      <c r="T38" s="210" t="s">
        <v>98</v>
      </c>
      <c r="U38" s="210" t="s">
        <v>98</v>
      </c>
      <c r="V38" s="210" t="s">
        <v>98</v>
      </c>
      <c r="W38" s="210" t="s">
        <v>98</v>
      </c>
      <c r="X38" s="210">
        <v>154</v>
      </c>
      <c r="Y38" s="210">
        <v>155</v>
      </c>
      <c r="Z38" s="210">
        <v>144</v>
      </c>
      <c r="AA38" s="210" t="s">
        <v>98</v>
      </c>
      <c r="AB38" s="210" t="s">
        <v>98</v>
      </c>
      <c r="AC38" s="210" t="s">
        <v>98</v>
      </c>
      <c r="AD38" s="14" t="s">
        <v>98</v>
      </c>
      <c r="AE38" s="17" t="s">
        <v>98</v>
      </c>
      <c r="AF38" s="210" t="s">
        <v>98</v>
      </c>
      <c r="AG38" s="210" t="s">
        <v>98</v>
      </c>
      <c r="AH38" s="210" t="s">
        <v>98</v>
      </c>
      <c r="AI38" s="210" t="s">
        <v>98</v>
      </c>
      <c r="AJ38" s="210" t="s">
        <v>98</v>
      </c>
      <c r="AK38" s="210">
        <f t="shared" si="30"/>
        <v>6</v>
      </c>
      <c r="AL38" s="210">
        <f t="shared" si="30"/>
        <v>6</v>
      </c>
      <c r="AM38" s="210">
        <f t="shared" si="30"/>
        <v>6</v>
      </c>
      <c r="AN38" s="210" t="s">
        <v>98</v>
      </c>
      <c r="AO38" s="210" t="s">
        <v>98</v>
      </c>
      <c r="AP38" s="210" t="s">
        <v>98</v>
      </c>
      <c r="AQ38" s="210" t="s">
        <v>98</v>
      </c>
      <c r="AR38" s="306">
        <f t="shared" si="31"/>
        <v>18</v>
      </c>
      <c r="AS38" s="93">
        <f t="shared" si="24"/>
        <v>25.166666666666668</v>
      </c>
      <c r="AT38" s="610">
        <v>4</v>
      </c>
      <c r="AU38" s="387">
        <v>2</v>
      </c>
      <c r="AV38" s="220">
        <v>2</v>
      </c>
      <c r="AW38" s="239">
        <v>0</v>
      </c>
      <c r="AX38" s="20">
        <v>0</v>
      </c>
      <c r="AY38" s="557">
        <f t="shared" si="25"/>
        <v>26</v>
      </c>
      <c r="AZ38" s="691">
        <v>28</v>
      </c>
      <c r="BA38" s="573">
        <f t="shared" si="26"/>
        <v>2</v>
      </c>
      <c r="BB38" s="13"/>
      <c r="BC38" s="17"/>
      <c r="BD38" s="17"/>
      <c r="BE38" s="17"/>
      <c r="BF38" s="17"/>
      <c r="BG38" s="17" t="s">
        <v>100</v>
      </c>
      <c r="BH38" s="17"/>
      <c r="BI38" s="210"/>
      <c r="BJ38" s="43"/>
      <c r="BK38" s="19">
        <v>2</v>
      </c>
      <c r="BL38" s="21">
        <v>0</v>
      </c>
      <c r="BM38" s="21">
        <v>2</v>
      </c>
      <c r="BN38" s="21" t="s">
        <v>97</v>
      </c>
      <c r="BO38" s="21" t="s">
        <v>97</v>
      </c>
      <c r="BP38" s="43" t="s">
        <v>134</v>
      </c>
      <c r="BQ38" s="225">
        <v>3.3</v>
      </c>
      <c r="BR38" s="46" t="s">
        <v>103</v>
      </c>
      <c r="BS38" s="22"/>
      <c r="BT38" s="206"/>
      <c r="BU38" s="206"/>
      <c r="BV38" s="207" t="s">
        <v>126</v>
      </c>
    </row>
    <row r="39" spans="1:77" s="4" customFormat="1" ht="18.75">
      <c r="A39" s="3"/>
      <c r="B39" s="18" t="s">
        <v>135</v>
      </c>
      <c r="C39" s="109" t="s">
        <v>94</v>
      </c>
      <c r="D39" s="351" t="s">
        <v>136</v>
      </c>
      <c r="E39" s="347" t="s">
        <v>125</v>
      </c>
      <c r="F39" s="13" t="s">
        <v>98</v>
      </c>
      <c r="G39" s="25" t="s">
        <v>97</v>
      </c>
      <c r="H39" s="24">
        <v>951</v>
      </c>
      <c r="I39" s="21">
        <v>789</v>
      </c>
      <c r="J39" s="147">
        <f t="shared" si="27"/>
        <v>0.82965299684542582</v>
      </c>
      <c r="K39" s="24">
        <v>951</v>
      </c>
      <c r="L39" s="21">
        <f t="shared" si="21"/>
        <v>445</v>
      </c>
      <c r="M39" s="151">
        <f t="shared" si="28"/>
        <v>0.46792849631966349</v>
      </c>
      <c r="N39" s="152">
        <f t="shared" si="29"/>
        <v>-0.36172450052576233</v>
      </c>
      <c r="O39" s="155">
        <v>0.8</v>
      </c>
      <c r="P39" s="289">
        <f t="shared" si="7"/>
        <v>-0.33207150368033655</v>
      </c>
      <c r="Q39" s="290">
        <v>28</v>
      </c>
      <c r="R39" s="210" t="s">
        <v>98</v>
      </c>
      <c r="S39" s="210" t="s">
        <v>98</v>
      </c>
      <c r="T39" s="210" t="s">
        <v>98</v>
      </c>
      <c r="U39" s="210" t="s">
        <v>98</v>
      </c>
      <c r="V39" s="210" t="s">
        <v>98</v>
      </c>
      <c r="W39" s="210" t="s">
        <v>98</v>
      </c>
      <c r="X39" s="210">
        <v>137</v>
      </c>
      <c r="Y39" s="210">
        <v>154</v>
      </c>
      <c r="Z39" s="210">
        <v>154</v>
      </c>
      <c r="AA39" s="210" t="s">
        <v>98</v>
      </c>
      <c r="AB39" s="210" t="s">
        <v>98</v>
      </c>
      <c r="AC39" s="210" t="s">
        <v>98</v>
      </c>
      <c r="AD39" s="14" t="s">
        <v>98</v>
      </c>
      <c r="AE39" s="17" t="s">
        <v>98</v>
      </c>
      <c r="AF39" s="210" t="s">
        <v>98</v>
      </c>
      <c r="AG39" s="210" t="s">
        <v>98</v>
      </c>
      <c r="AH39" s="210" t="s">
        <v>98</v>
      </c>
      <c r="AI39" s="210" t="s">
        <v>98</v>
      </c>
      <c r="AJ39" s="210" t="s">
        <v>98</v>
      </c>
      <c r="AK39" s="210">
        <f t="shared" si="30"/>
        <v>5</v>
      </c>
      <c r="AL39" s="210">
        <f t="shared" si="30"/>
        <v>6</v>
      </c>
      <c r="AM39" s="210">
        <f t="shared" si="30"/>
        <v>6</v>
      </c>
      <c r="AN39" s="210" t="s">
        <v>98</v>
      </c>
      <c r="AO39" s="210" t="s">
        <v>98</v>
      </c>
      <c r="AP39" s="210" t="s">
        <v>98</v>
      </c>
      <c r="AQ39" s="210" t="s">
        <v>98</v>
      </c>
      <c r="AR39" s="306">
        <f t="shared" si="31"/>
        <v>17</v>
      </c>
      <c r="AS39" s="93">
        <f t="shared" si="24"/>
        <v>26.176470588235293</v>
      </c>
      <c r="AT39" s="611">
        <v>3</v>
      </c>
      <c r="AU39" s="387">
        <v>2</v>
      </c>
      <c r="AV39" s="211" t="s">
        <v>105</v>
      </c>
      <c r="AW39" s="238" t="s">
        <v>105</v>
      </c>
      <c r="AX39" s="28" t="s">
        <v>105</v>
      </c>
      <c r="AY39" s="557">
        <f t="shared" si="25"/>
        <v>22</v>
      </c>
      <c r="AZ39" s="101">
        <v>38</v>
      </c>
      <c r="BA39" s="594">
        <f t="shared" si="26"/>
        <v>16</v>
      </c>
      <c r="BB39" s="13"/>
      <c r="BC39" s="17"/>
      <c r="BD39" s="17"/>
      <c r="BE39" s="17"/>
      <c r="BF39" s="17"/>
      <c r="BG39" s="17" t="s">
        <v>100</v>
      </c>
      <c r="BH39" s="17"/>
      <c r="BI39" s="210"/>
      <c r="BJ39" s="49"/>
      <c r="BK39" s="24" t="s">
        <v>97</v>
      </c>
      <c r="BL39" s="26">
        <v>0</v>
      </c>
      <c r="BM39" s="26" t="s">
        <v>116</v>
      </c>
      <c r="BN39" s="26">
        <v>0</v>
      </c>
      <c r="BO39" s="26" t="s">
        <v>97</v>
      </c>
      <c r="BP39" s="49" t="s">
        <v>117</v>
      </c>
      <c r="BQ39" s="218">
        <v>3</v>
      </c>
      <c r="BR39" s="47" t="s">
        <v>99</v>
      </c>
      <c r="BS39" s="3"/>
      <c r="BT39" s="206"/>
      <c r="BU39" s="206"/>
      <c r="BV39" s="207" t="s">
        <v>137</v>
      </c>
    </row>
    <row r="40" spans="1:77" s="4" customFormat="1" ht="18.75">
      <c r="A40" s="6"/>
      <c r="B40" s="18" t="s">
        <v>141</v>
      </c>
      <c r="C40" s="112" t="s">
        <v>94</v>
      </c>
      <c r="D40" s="352" t="s">
        <v>107</v>
      </c>
      <c r="E40" s="347" t="s">
        <v>125</v>
      </c>
      <c r="F40" s="29" t="s">
        <v>98</v>
      </c>
      <c r="G40" s="28" t="s">
        <v>98</v>
      </c>
      <c r="H40" s="29">
        <v>1116</v>
      </c>
      <c r="I40" s="21">
        <v>297</v>
      </c>
      <c r="J40" s="147">
        <f t="shared" si="27"/>
        <v>0.2661290322580645</v>
      </c>
      <c r="K40" s="19">
        <v>1116</v>
      </c>
      <c r="L40" s="21">
        <f t="shared" si="21"/>
        <v>321</v>
      </c>
      <c r="M40" s="157">
        <f t="shared" si="28"/>
        <v>0.28763440860215056</v>
      </c>
      <c r="N40" s="158">
        <f>M40-J40</f>
        <v>2.1505376344086058E-2</v>
      </c>
      <c r="O40" s="158">
        <v>0.8</v>
      </c>
      <c r="P40" s="287">
        <f t="shared" si="7"/>
        <v>-0.51236559139784954</v>
      </c>
      <c r="Q40" s="290">
        <v>28</v>
      </c>
      <c r="R40" s="210" t="s">
        <v>98</v>
      </c>
      <c r="S40" s="210" t="s">
        <v>98</v>
      </c>
      <c r="T40" s="210" t="s">
        <v>98</v>
      </c>
      <c r="U40" s="210" t="s">
        <v>98</v>
      </c>
      <c r="V40" s="210" t="s">
        <v>98</v>
      </c>
      <c r="W40" s="210" t="s">
        <v>98</v>
      </c>
      <c r="X40" s="210">
        <v>98</v>
      </c>
      <c r="Y40" s="210">
        <v>127</v>
      </c>
      <c r="Z40" s="210">
        <v>96</v>
      </c>
      <c r="AA40" s="210" t="s">
        <v>98</v>
      </c>
      <c r="AB40" s="210" t="s">
        <v>98</v>
      </c>
      <c r="AC40" s="210" t="s">
        <v>98</v>
      </c>
      <c r="AD40" s="14" t="s">
        <v>98</v>
      </c>
      <c r="AE40" s="17" t="s">
        <v>98</v>
      </c>
      <c r="AF40" s="210" t="s">
        <v>98</v>
      </c>
      <c r="AG40" s="210" t="s">
        <v>98</v>
      </c>
      <c r="AH40" s="210" t="s">
        <v>98</v>
      </c>
      <c r="AI40" s="210" t="s">
        <v>98</v>
      </c>
      <c r="AJ40" s="210" t="s">
        <v>98</v>
      </c>
      <c r="AK40" s="210">
        <f t="shared" si="30"/>
        <v>4</v>
      </c>
      <c r="AL40" s="210">
        <f t="shared" si="30"/>
        <v>5</v>
      </c>
      <c r="AM40" s="210">
        <f t="shared" si="30"/>
        <v>4</v>
      </c>
      <c r="AN40" s="210" t="s">
        <v>98</v>
      </c>
      <c r="AO40" s="210" t="s">
        <v>98</v>
      </c>
      <c r="AP40" s="210" t="s">
        <v>98</v>
      </c>
      <c r="AQ40" s="210" t="s">
        <v>98</v>
      </c>
      <c r="AR40" s="306">
        <f t="shared" si="31"/>
        <v>13</v>
      </c>
      <c r="AS40" s="93">
        <f t="shared" si="24"/>
        <v>24.692307692307693</v>
      </c>
      <c r="AT40" s="578">
        <v>4</v>
      </c>
      <c r="AU40" s="387" t="s">
        <v>105</v>
      </c>
      <c r="AV40" s="220">
        <v>3</v>
      </c>
      <c r="AW40" s="239">
        <v>1</v>
      </c>
      <c r="AX40" s="20">
        <v>0</v>
      </c>
      <c r="AY40" s="557">
        <f t="shared" si="25"/>
        <v>21</v>
      </c>
      <c r="AZ40" s="101">
        <v>46</v>
      </c>
      <c r="BA40" s="549">
        <f t="shared" si="26"/>
        <v>25</v>
      </c>
      <c r="BB40" s="13"/>
      <c r="BC40" s="17"/>
      <c r="BD40" s="17"/>
      <c r="BE40" s="17"/>
      <c r="BF40" s="17"/>
      <c r="BG40" s="17" t="s">
        <v>100</v>
      </c>
      <c r="BH40" s="17"/>
      <c r="BI40" s="210"/>
      <c r="BJ40" s="44"/>
      <c r="BK40" s="29" t="s">
        <v>97</v>
      </c>
      <c r="BL40" s="27" t="s">
        <v>97</v>
      </c>
      <c r="BM40" s="27" t="s">
        <v>97</v>
      </c>
      <c r="BN40" s="27" t="s">
        <v>97</v>
      </c>
      <c r="BO40" s="27" t="s">
        <v>97</v>
      </c>
      <c r="BP40" s="44">
        <v>0</v>
      </c>
      <c r="BQ40" s="217">
        <v>4</v>
      </c>
      <c r="BR40" s="48" t="s">
        <v>103</v>
      </c>
      <c r="BS40" s="6"/>
      <c r="BT40" s="206"/>
      <c r="BU40" s="206"/>
      <c r="BV40" s="207" t="s">
        <v>142</v>
      </c>
    </row>
    <row r="41" spans="1:77" s="4" customFormat="1" ht="18.75">
      <c r="A41" s="3"/>
      <c r="B41" s="88" t="s">
        <v>143</v>
      </c>
      <c r="C41" s="112" t="s">
        <v>94</v>
      </c>
      <c r="D41" s="100" t="s">
        <v>133</v>
      </c>
      <c r="E41" s="37" t="s">
        <v>125</v>
      </c>
      <c r="F41" s="29" t="s">
        <v>98</v>
      </c>
      <c r="G41" s="28" t="s">
        <v>98</v>
      </c>
      <c r="H41" s="24">
        <v>404</v>
      </c>
      <c r="I41" s="21">
        <v>183</v>
      </c>
      <c r="J41" s="147">
        <f>I41/H41</f>
        <v>0.45297029702970298</v>
      </c>
      <c r="K41" s="24">
        <v>404</v>
      </c>
      <c r="L41" s="21">
        <f t="shared" si="21"/>
        <v>318</v>
      </c>
      <c r="M41" s="157">
        <f>L41/K41</f>
        <v>0.78712871287128716</v>
      </c>
      <c r="N41" s="158">
        <f>M41-J41</f>
        <v>0.33415841584158418</v>
      </c>
      <c r="O41" s="155">
        <v>0.8</v>
      </c>
      <c r="P41" s="287">
        <f>M41-O41</f>
        <v>-1.2871287128712883E-2</v>
      </c>
      <c r="Q41" s="292">
        <v>28</v>
      </c>
      <c r="R41" s="210" t="s">
        <v>98</v>
      </c>
      <c r="S41" s="210" t="s">
        <v>98</v>
      </c>
      <c r="T41" s="210" t="s">
        <v>98</v>
      </c>
      <c r="U41" s="210" t="s">
        <v>98</v>
      </c>
      <c r="V41" s="210" t="s">
        <v>98</v>
      </c>
      <c r="W41" s="210" t="s">
        <v>98</v>
      </c>
      <c r="X41" s="210">
        <v>70</v>
      </c>
      <c r="Y41" s="210">
        <v>114</v>
      </c>
      <c r="Z41" s="210">
        <v>134</v>
      </c>
      <c r="AA41" s="210" t="s">
        <v>98</v>
      </c>
      <c r="AB41" s="210" t="s">
        <v>98</v>
      </c>
      <c r="AC41" s="210" t="s">
        <v>98</v>
      </c>
      <c r="AD41" s="14" t="s">
        <v>98</v>
      </c>
      <c r="AE41" s="17" t="s">
        <v>98</v>
      </c>
      <c r="AF41" s="210" t="s">
        <v>98</v>
      </c>
      <c r="AG41" s="210" t="s">
        <v>98</v>
      </c>
      <c r="AH41" s="210" t="s">
        <v>98</v>
      </c>
      <c r="AI41" s="210" t="s">
        <v>98</v>
      </c>
      <c r="AJ41" s="210" t="s">
        <v>98</v>
      </c>
      <c r="AK41" s="210">
        <f t="shared" si="30"/>
        <v>3</v>
      </c>
      <c r="AL41" s="210">
        <f t="shared" si="30"/>
        <v>5</v>
      </c>
      <c r="AM41" s="210">
        <f t="shared" si="30"/>
        <v>5</v>
      </c>
      <c r="AN41" s="210" t="s">
        <v>98</v>
      </c>
      <c r="AO41" s="210" t="s">
        <v>98</v>
      </c>
      <c r="AP41" s="210" t="s">
        <v>98</v>
      </c>
      <c r="AQ41" s="210" t="s">
        <v>98</v>
      </c>
      <c r="AR41" s="306">
        <f t="shared" si="31"/>
        <v>13</v>
      </c>
      <c r="AS41" s="93">
        <f t="shared" si="24"/>
        <v>24.46153846153846</v>
      </c>
      <c r="AT41" s="611">
        <v>2</v>
      </c>
      <c r="AU41" s="387" t="s">
        <v>105</v>
      </c>
      <c r="AV41" s="220" t="s">
        <v>105</v>
      </c>
      <c r="AW41" s="239" t="s">
        <v>105</v>
      </c>
      <c r="AX41" s="20" t="s">
        <v>105</v>
      </c>
      <c r="AY41" s="557">
        <f t="shared" si="25"/>
        <v>15</v>
      </c>
      <c r="AZ41" s="439">
        <v>21</v>
      </c>
      <c r="BA41" s="594">
        <f t="shared" si="26"/>
        <v>6</v>
      </c>
      <c r="BB41" s="13" t="s">
        <v>144</v>
      </c>
      <c r="BC41" s="17">
        <v>1</v>
      </c>
      <c r="BD41" s="17">
        <v>1</v>
      </c>
      <c r="BE41" s="17"/>
      <c r="BF41" s="17" t="s">
        <v>144</v>
      </c>
      <c r="BG41" s="17" t="s">
        <v>100</v>
      </c>
      <c r="BH41" s="17">
        <v>1</v>
      </c>
      <c r="BI41" s="210"/>
      <c r="BJ41" s="49"/>
      <c r="BK41" s="24" t="s">
        <v>97</v>
      </c>
      <c r="BL41" s="26" t="s">
        <v>97</v>
      </c>
      <c r="BM41" s="26" t="s">
        <v>97</v>
      </c>
      <c r="BN41" s="26" t="s">
        <v>97</v>
      </c>
      <c r="BO41" s="26">
        <v>0</v>
      </c>
      <c r="BP41" s="49">
        <v>0</v>
      </c>
      <c r="BQ41" s="225">
        <v>3.3</v>
      </c>
      <c r="BR41" s="47" t="s">
        <v>99</v>
      </c>
      <c r="BS41" s="3"/>
      <c r="BV41" s="9"/>
    </row>
    <row r="42" spans="1:77" s="4" customFormat="1" ht="18.75">
      <c r="A42" s="6"/>
      <c r="B42" s="243" t="s">
        <v>145</v>
      </c>
      <c r="C42" s="254" t="s">
        <v>110</v>
      </c>
      <c r="D42" s="261" t="s">
        <v>133</v>
      </c>
      <c r="E42" s="246" t="s">
        <v>146</v>
      </c>
      <c r="F42" s="262" t="s">
        <v>98</v>
      </c>
      <c r="G42" s="263" t="s">
        <v>98</v>
      </c>
      <c r="H42" s="262">
        <v>350</v>
      </c>
      <c r="I42" s="249">
        <v>260</v>
      </c>
      <c r="J42" s="264">
        <f t="shared" si="27"/>
        <v>0.74285714285714288</v>
      </c>
      <c r="K42" s="247" t="s">
        <v>100</v>
      </c>
      <c r="L42" s="249" t="s">
        <v>100</v>
      </c>
      <c r="M42" s="251" t="s">
        <v>100</v>
      </c>
      <c r="N42" s="252" t="s">
        <v>100</v>
      </c>
      <c r="O42" s="253" t="s">
        <v>100</v>
      </c>
      <c r="P42" s="293" t="s">
        <v>100</v>
      </c>
      <c r="Q42" s="294">
        <v>28</v>
      </c>
      <c r="R42" s="255" t="s">
        <v>98</v>
      </c>
      <c r="S42" s="255" t="s">
        <v>98</v>
      </c>
      <c r="T42" s="255" t="s">
        <v>98</v>
      </c>
      <c r="U42" s="255" t="s">
        <v>98</v>
      </c>
      <c r="V42" s="255" t="s">
        <v>98</v>
      </c>
      <c r="W42" s="255" t="s">
        <v>98</v>
      </c>
      <c r="X42" s="255" t="s">
        <v>98</v>
      </c>
      <c r="Y42" s="255" t="s">
        <v>98</v>
      </c>
      <c r="Z42" s="255" t="s">
        <v>98</v>
      </c>
      <c r="AA42" s="255" t="s">
        <v>98</v>
      </c>
      <c r="AB42" s="255" t="s">
        <v>98</v>
      </c>
      <c r="AC42" s="255" t="s">
        <v>98</v>
      </c>
      <c r="AD42" s="309" t="s">
        <v>98</v>
      </c>
      <c r="AE42" s="257" t="s">
        <v>98</v>
      </c>
      <c r="AF42" s="255" t="s">
        <v>98</v>
      </c>
      <c r="AG42" s="255" t="s">
        <v>98</v>
      </c>
      <c r="AH42" s="255" t="s">
        <v>98</v>
      </c>
      <c r="AI42" s="255" t="s">
        <v>98</v>
      </c>
      <c r="AJ42" s="255" t="s">
        <v>98</v>
      </c>
      <c r="AK42" s="255" t="s">
        <v>98</v>
      </c>
      <c r="AL42" s="255" t="s">
        <v>98</v>
      </c>
      <c r="AM42" s="255" t="s">
        <v>98</v>
      </c>
      <c r="AN42" s="255" t="s">
        <v>98</v>
      </c>
      <c r="AO42" s="255" t="s">
        <v>98</v>
      </c>
      <c r="AP42" s="255" t="s">
        <v>98</v>
      </c>
      <c r="AQ42" s="255" t="s">
        <v>98</v>
      </c>
      <c r="AR42" s="308">
        <v>0</v>
      </c>
      <c r="AS42" s="263" t="s">
        <v>98</v>
      </c>
      <c r="AT42" s="398" t="s">
        <v>98</v>
      </c>
      <c r="AU42" s="383" t="s">
        <v>98</v>
      </c>
      <c r="AV42" s="258" t="s">
        <v>98</v>
      </c>
      <c r="AW42" s="259" t="s">
        <v>98</v>
      </c>
      <c r="AX42" s="248" t="s">
        <v>98</v>
      </c>
      <c r="AY42" s="398">
        <v>0</v>
      </c>
      <c r="AZ42" s="376">
        <v>16</v>
      </c>
      <c r="BA42" s="263">
        <v>0</v>
      </c>
      <c r="BB42" s="378" t="s">
        <v>98</v>
      </c>
      <c r="BC42" s="257" t="s">
        <v>98</v>
      </c>
      <c r="BD42" s="257" t="s">
        <v>98</v>
      </c>
      <c r="BE42" s="257" t="s">
        <v>98</v>
      </c>
      <c r="BF42" s="257" t="s">
        <v>98</v>
      </c>
      <c r="BG42" s="257" t="s">
        <v>98</v>
      </c>
      <c r="BH42" s="257" t="s">
        <v>98</v>
      </c>
      <c r="BI42" s="255"/>
      <c r="BJ42" s="266" t="s">
        <v>98</v>
      </c>
      <c r="BK42" s="262" t="s">
        <v>97</v>
      </c>
      <c r="BL42" s="265" t="s">
        <v>97</v>
      </c>
      <c r="BM42" s="265" t="s">
        <v>116</v>
      </c>
      <c r="BN42" s="265" t="s">
        <v>97</v>
      </c>
      <c r="BO42" s="265">
        <v>0</v>
      </c>
      <c r="BP42" s="266">
        <v>0</v>
      </c>
      <c r="BQ42" s="385">
        <v>2.2999999999999998</v>
      </c>
      <c r="BR42" s="267" t="s">
        <v>99</v>
      </c>
      <c r="BS42" s="6"/>
      <c r="BT42" s="206"/>
      <c r="BU42" s="206"/>
      <c r="BV42" s="9"/>
    </row>
    <row r="43" spans="1:77" s="4" customFormat="1" ht="18.75">
      <c r="A43" s="6"/>
      <c r="B43" s="243" t="s">
        <v>147</v>
      </c>
      <c r="C43" s="254" t="s">
        <v>102</v>
      </c>
      <c r="D43" s="261" t="s">
        <v>133</v>
      </c>
      <c r="E43" s="246" t="s">
        <v>146</v>
      </c>
      <c r="F43" s="262" t="s">
        <v>98</v>
      </c>
      <c r="G43" s="263" t="s">
        <v>98</v>
      </c>
      <c r="H43" s="262">
        <v>434</v>
      </c>
      <c r="I43" s="249">
        <v>242</v>
      </c>
      <c r="J43" s="264">
        <v>0.55760368663594473</v>
      </c>
      <c r="K43" s="247" t="s">
        <v>100</v>
      </c>
      <c r="L43" s="249" t="s">
        <v>100</v>
      </c>
      <c r="M43" s="251" t="s">
        <v>100</v>
      </c>
      <c r="N43" s="252" t="s">
        <v>100</v>
      </c>
      <c r="O43" s="253" t="s">
        <v>100</v>
      </c>
      <c r="P43" s="293" t="s">
        <v>100</v>
      </c>
      <c r="Q43" s="294">
        <v>28</v>
      </c>
      <c r="R43" s="255" t="s">
        <v>98</v>
      </c>
      <c r="S43" s="255" t="s">
        <v>98</v>
      </c>
      <c r="T43" s="255" t="s">
        <v>98</v>
      </c>
      <c r="U43" s="255" t="s">
        <v>98</v>
      </c>
      <c r="V43" s="255" t="s">
        <v>98</v>
      </c>
      <c r="W43" s="255" t="s">
        <v>98</v>
      </c>
      <c r="X43" s="255" t="s">
        <v>98</v>
      </c>
      <c r="Y43" s="255" t="s">
        <v>98</v>
      </c>
      <c r="Z43" s="255" t="s">
        <v>98</v>
      </c>
      <c r="AA43" s="255" t="s">
        <v>98</v>
      </c>
      <c r="AB43" s="255" t="s">
        <v>98</v>
      </c>
      <c r="AC43" s="255" t="s">
        <v>98</v>
      </c>
      <c r="AD43" s="309" t="s">
        <v>98</v>
      </c>
      <c r="AE43" s="257" t="s">
        <v>98</v>
      </c>
      <c r="AF43" s="255" t="s">
        <v>98</v>
      </c>
      <c r="AG43" s="255" t="s">
        <v>98</v>
      </c>
      <c r="AH43" s="255" t="s">
        <v>98</v>
      </c>
      <c r="AI43" s="255" t="s">
        <v>98</v>
      </c>
      <c r="AJ43" s="255" t="s">
        <v>98</v>
      </c>
      <c r="AK43" s="255" t="s">
        <v>98</v>
      </c>
      <c r="AL43" s="255" t="s">
        <v>98</v>
      </c>
      <c r="AM43" s="255" t="s">
        <v>98</v>
      </c>
      <c r="AN43" s="255" t="s">
        <v>98</v>
      </c>
      <c r="AO43" s="255" t="s">
        <v>98</v>
      </c>
      <c r="AP43" s="255" t="s">
        <v>98</v>
      </c>
      <c r="AQ43" s="255" t="s">
        <v>98</v>
      </c>
      <c r="AR43" s="308">
        <v>0</v>
      </c>
      <c r="AS43" s="263" t="s">
        <v>98</v>
      </c>
      <c r="AT43" s="398" t="s">
        <v>98</v>
      </c>
      <c r="AU43" s="383" t="s">
        <v>98</v>
      </c>
      <c r="AV43" s="258" t="s">
        <v>98</v>
      </c>
      <c r="AW43" s="259" t="s">
        <v>98</v>
      </c>
      <c r="AX43" s="248" t="s">
        <v>98</v>
      </c>
      <c r="AY43" s="398">
        <v>0</v>
      </c>
      <c r="AZ43" s="376">
        <v>17</v>
      </c>
      <c r="BA43" s="263">
        <v>0</v>
      </c>
      <c r="BB43" s="378" t="s">
        <v>98</v>
      </c>
      <c r="BC43" s="257" t="s">
        <v>98</v>
      </c>
      <c r="BD43" s="257" t="s">
        <v>98</v>
      </c>
      <c r="BE43" s="257" t="s">
        <v>98</v>
      </c>
      <c r="BF43" s="257" t="s">
        <v>98</v>
      </c>
      <c r="BG43" s="257" t="s">
        <v>98</v>
      </c>
      <c r="BH43" s="257" t="s">
        <v>98</v>
      </c>
      <c r="BI43" s="255"/>
      <c r="BJ43" s="266" t="s">
        <v>98</v>
      </c>
      <c r="BK43" s="268" t="s">
        <v>97</v>
      </c>
      <c r="BL43" s="269">
        <v>0</v>
      </c>
      <c r="BM43" s="269" t="s">
        <v>97</v>
      </c>
      <c r="BN43" s="269">
        <v>0</v>
      </c>
      <c r="BO43" s="269">
        <v>0</v>
      </c>
      <c r="BP43" s="270" t="s">
        <v>130</v>
      </c>
      <c r="BQ43" s="417">
        <v>4.3</v>
      </c>
      <c r="BR43" s="271" t="s">
        <v>99</v>
      </c>
      <c r="BS43" s="6"/>
      <c r="BT43" s="206"/>
      <c r="BU43" s="206"/>
      <c r="BV43" s="9"/>
    </row>
    <row r="44" spans="1:77" s="4" customFormat="1" ht="18.75">
      <c r="A44" s="6"/>
      <c r="B44" s="243" t="s">
        <v>148</v>
      </c>
      <c r="C44" s="254" t="s">
        <v>102</v>
      </c>
      <c r="D44" s="261" t="s">
        <v>133</v>
      </c>
      <c r="E44" s="246" t="s">
        <v>146</v>
      </c>
      <c r="F44" s="262" t="s">
        <v>98</v>
      </c>
      <c r="G44" s="263" t="s">
        <v>98</v>
      </c>
      <c r="H44" s="262">
        <v>808</v>
      </c>
      <c r="I44" s="249">
        <v>383</v>
      </c>
      <c r="J44" s="264">
        <v>0.47400990099009899</v>
      </c>
      <c r="K44" s="247" t="s">
        <v>100</v>
      </c>
      <c r="L44" s="249" t="s">
        <v>100</v>
      </c>
      <c r="M44" s="251" t="s">
        <v>100</v>
      </c>
      <c r="N44" s="252" t="s">
        <v>100</v>
      </c>
      <c r="O44" s="253" t="s">
        <v>100</v>
      </c>
      <c r="P44" s="293" t="s">
        <v>100</v>
      </c>
      <c r="Q44" s="294">
        <v>28</v>
      </c>
      <c r="R44" s="255" t="s">
        <v>98</v>
      </c>
      <c r="S44" s="255" t="s">
        <v>98</v>
      </c>
      <c r="T44" s="255" t="s">
        <v>98</v>
      </c>
      <c r="U44" s="255" t="s">
        <v>98</v>
      </c>
      <c r="V44" s="255" t="s">
        <v>98</v>
      </c>
      <c r="W44" s="255" t="s">
        <v>98</v>
      </c>
      <c r="X44" s="255" t="s">
        <v>98</v>
      </c>
      <c r="Y44" s="255" t="s">
        <v>98</v>
      </c>
      <c r="Z44" s="255" t="s">
        <v>98</v>
      </c>
      <c r="AA44" s="255" t="s">
        <v>98</v>
      </c>
      <c r="AB44" s="255" t="s">
        <v>98</v>
      </c>
      <c r="AC44" s="255" t="s">
        <v>98</v>
      </c>
      <c r="AD44" s="309" t="s">
        <v>98</v>
      </c>
      <c r="AE44" s="257" t="s">
        <v>98</v>
      </c>
      <c r="AF44" s="255" t="s">
        <v>98</v>
      </c>
      <c r="AG44" s="255" t="s">
        <v>98</v>
      </c>
      <c r="AH44" s="255" t="s">
        <v>98</v>
      </c>
      <c r="AI44" s="255" t="s">
        <v>98</v>
      </c>
      <c r="AJ44" s="255" t="s">
        <v>98</v>
      </c>
      <c r="AK44" s="255" t="s">
        <v>98</v>
      </c>
      <c r="AL44" s="255" t="s">
        <v>98</v>
      </c>
      <c r="AM44" s="255" t="s">
        <v>98</v>
      </c>
      <c r="AN44" s="255" t="s">
        <v>98</v>
      </c>
      <c r="AO44" s="255" t="s">
        <v>98</v>
      </c>
      <c r="AP44" s="255" t="s">
        <v>98</v>
      </c>
      <c r="AQ44" s="255" t="s">
        <v>98</v>
      </c>
      <c r="AR44" s="308">
        <v>0</v>
      </c>
      <c r="AS44" s="263" t="s">
        <v>98</v>
      </c>
      <c r="AT44" s="398" t="s">
        <v>98</v>
      </c>
      <c r="AU44" s="383" t="s">
        <v>98</v>
      </c>
      <c r="AV44" s="258" t="s">
        <v>98</v>
      </c>
      <c r="AW44" s="259" t="s">
        <v>98</v>
      </c>
      <c r="AX44" s="248" t="s">
        <v>98</v>
      </c>
      <c r="AY44" s="398">
        <v>0</v>
      </c>
      <c r="AZ44" s="376">
        <v>33</v>
      </c>
      <c r="BA44" s="263">
        <v>0</v>
      </c>
      <c r="BB44" s="378" t="s">
        <v>98</v>
      </c>
      <c r="BC44" s="257" t="s">
        <v>98</v>
      </c>
      <c r="BD44" s="257" t="s">
        <v>98</v>
      </c>
      <c r="BE44" s="257" t="s">
        <v>98</v>
      </c>
      <c r="BF44" s="257" t="s">
        <v>98</v>
      </c>
      <c r="BG44" s="257" t="s">
        <v>98</v>
      </c>
      <c r="BH44" s="257" t="s">
        <v>98</v>
      </c>
      <c r="BI44" s="255"/>
      <c r="BJ44" s="266" t="s">
        <v>98</v>
      </c>
      <c r="BK44" s="262" t="s">
        <v>97</v>
      </c>
      <c r="BL44" s="265" t="s">
        <v>97</v>
      </c>
      <c r="BM44" s="265" t="s">
        <v>97</v>
      </c>
      <c r="BN44" s="265" t="s">
        <v>97</v>
      </c>
      <c r="BO44" s="265" t="s">
        <v>97</v>
      </c>
      <c r="BP44" s="266" t="s">
        <v>98</v>
      </c>
      <c r="BQ44" s="385">
        <v>4.3</v>
      </c>
      <c r="BR44" s="267" t="s">
        <v>103</v>
      </c>
      <c r="BS44" s="6"/>
      <c r="BT44" s="206"/>
      <c r="BU44" s="206"/>
      <c r="BV44" s="9"/>
    </row>
    <row r="45" spans="1:77" s="4" customFormat="1" ht="19.5" thickBot="1">
      <c r="A45" s="6"/>
      <c r="B45" s="88" t="s">
        <v>115</v>
      </c>
      <c r="C45" s="109" t="s">
        <v>98</v>
      </c>
      <c r="D45" s="38" t="s">
        <v>98</v>
      </c>
      <c r="E45" s="20" t="s">
        <v>98</v>
      </c>
      <c r="F45" s="29" t="s">
        <v>98</v>
      </c>
      <c r="G45" s="28" t="s">
        <v>98</v>
      </c>
      <c r="H45" s="29" t="s">
        <v>98</v>
      </c>
      <c r="I45" s="21" t="s">
        <v>98</v>
      </c>
      <c r="J45" s="147" t="s">
        <v>98</v>
      </c>
      <c r="K45" s="19" t="s">
        <v>98</v>
      </c>
      <c r="L45" s="15">
        <f t="shared" ref="L45" si="32">SUM(R45:AD45)</f>
        <v>42</v>
      </c>
      <c r="M45" s="231" t="s">
        <v>98</v>
      </c>
      <c r="N45" s="231" t="s">
        <v>98</v>
      </c>
      <c r="O45" s="231" t="s">
        <v>98</v>
      </c>
      <c r="P45" s="231" t="s">
        <v>98</v>
      </c>
      <c r="Q45" s="290" t="s">
        <v>98</v>
      </c>
      <c r="R45" s="231" t="s">
        <v>98</v>
      </c>
      <c r="S45" s="231" t="s">
        <v>98</v>
      </c>
      <c r="T45" s="231" t="s">
        <v>98</v>
      </c>
      <c r="U45" s="231" t="s">
        <v>98</v>
      </c>
      <c r="V45" s="231" t="s">
        <v>98</v>
      </c>
      <c r="W45" s="231" t="s">
        <v>98</v>
      </c>
      <c r="X45" s="231">
        <v>12</v>
      </c>
      <c r="Y45" s="231">
        <v>16</v>
      </c>
      <c r="Z45" s="231">
        <v>14</v>
      </c>
      <c r="AA45" s="231" t="s">
        <v>98</v>
      </c>
      <c r="AB45" s="231" t="s">
        <v>98</v>
      </c>
      <c r="AC45" s="231" t="s">
        <v>98</v>
      </c>
      <c r="AD45" s="93" t="s">
        <v>98</v>
      </c>
      <c r="AE45" s="96" t="s">
        <v>98</v>
      </c>
      <c r="AF45" s="231" t="s">
        <v>98</v>
      </c>
      <c r="AG45" s="231" t="s">
        <v>98</v>
      </c>
      <c r="AH45" s="231" t="s">
        <v>98</v>
      </c>
      <c r="AI45" s="231" t="s">
        <v>98</v>
      </c>
      <c r="AJ45" s="231" t="s">
        <v>98</v>
      </c>
      <c r="AK45" s="231" t="s">
        <v>98</v>
      </c>
      <c r="AL45" s="231" t="s">
        <v>98</v>
      </c>
      <c r="AM45" s="231" t="s">
        <v>98</v>
      </c>
      <c r="AN45" s="231" t="s">
        <v>98</v>
      </c>
      <c r="AO45" s="231" t="s">
        <v>98</v>
      </c>
      <c r="AP45" s="231" t="s">
        <v>98</v>
      </c>
      <c r="AQ45" s="231" t="s">
        <v>98</v>
      </c>
      <c r="AR45" s="307" t="s">
        <v>98</v>
      </c>
      <c r="AS45" s="28"/>
      <c r="AT45" s="598" t="s">
        <v>98</v>
      </c>
      <c r="AU45" s="387" t="s">
        <v>98</v>
      </c>
      <c r="AV45" s="220" t="s">
        <v>98</v>
      </c>
      <c r="AW45" s="239" t="s">
        <v>98</v>
      </c>
      <c r="AX45" s="20" t="s">
        <v>98</v>
      </c>
      <c r="AY45" s="399" t="s">
        <v>98</v>
      </c>
      <c r="AZ45" s="101" t="s">
        <v>98</v>
      </c>
      <c r="BA45" s="28" t="s">
        <v>98</v>
      </c>
      <c r="BB45" s="94" t="s">
        <v>98</v>
      </c>
      <c r="BC45" s="96" t="s">
        <v>98</v>
      </c>
      <c r="BD45" s="96" t="s">
        <v>98</v>
      </c>
      <c r="BE45" s="96" t="s">
        <v>98</v>
      </c>
      <c r="BF45" s="96" t="s">
        <v>98</v>
      </c>
      <c r="BG45" s="96" t="s">
        <v>98</v>
      </c>
      <c r="BH45" s="96" t="s">
        <v>98</v>
      </c>
      <c r="BI45" s="231"/>
      <c r="BJ45" s="44" t="s">
        <v>98</v>
      </c>
      <c r="BK45" s="94" t="s">
        <v>97</v>
      </c>
      <c r="BL45" s="27">
        <v>0</v>
      </c>
      <c r="BM45" s="27" t="s">
        <v>116</v>
      </c>
      <c r="BN45" s="27">
        <v>0</v>
      </c>
      <c r="BO45" s="27">
        <v>0</v>
      </c>
      <c r="BP45" s="49" t="s">
        <v>117</v>
      </c>
      <c r="BQ45" s="225" t="s">
        <v>98</v>
      </c>
      <c r="BR45" s="48" t="s">
        <v>99</v>
      </c>
      <c r="BS45" s="9"/>
      <c r="BT45" s="6"/>
      <c r="BU45" s="6"/>
      <c r="BV45" s="6"/>
    </row>
    <row r="46" spans="1:77" s="3" customFormat="1" ht="19.5" thickBot="1">
      <c r="B46" s="108" t="s">
        <v>149</v>
      </c>
      <c r="C46" s="110"/>
      <c r="D46" s="78"/>
      <c r="E46" s="79"/>
      <c r="F46" s="80"/>
      <c r="G46" s="81"/>
      <c r="H46" s="125">
        <f>SUM(H35:H45)</f>
        <v>7241</v>
      </c>
      <c r="I46" s="126">
        <f>SUM(I35:I45)</f>
        <v>3825</v>
      </c>
      <c r="J46" s="149">
        <f t="shared" si="27"/>
        <v>0.52824195553100406</v>
      </c>
      <c r="K46" s="82">
        <f>SUM(K35:K45)</f>
        <v>5649</v>
      </c>
      <c r="L46" s="113">
        <f>SUM(L34:L45)</f>
        <v>3457</v>
      </c>
      <c r="M46" s="141">
        <f t="shared" si="28"/>
        <v>0.61196671977341122</v>
      </c>
      <c r="N46" s="153">
        <f>M46-J46</f>
        <v>8.3724764242407157E-2</v>
      </c>
      <c r="O46" s="153">
        <v>0.8</v>
      </c>
      <c r="P46" s="283">
        <f t="shared" si="7"/>
        <v>-0.18803328022658883</v>
      </c>
      <c r="Q46" s="284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40"/>
      <c r="AE46" s="83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305"/>
      <c r="AS46" s="644">
        <f>AVERAGE(AS34:AS44)</f>
        <v>25.608065908549655</v>
      </c>
      <c r="AT46" s="396"/>
      <c r="AU46" s="381"/>
      <c r="AV46" s="86">
        <f>SUM(AV35:AV45)</f>
        <v>12</v>
      </c>
      <c r="AW46" s="237">
        <f>SUM(AW35:AW45)</f>
        <v>1</v>
      </c>
      <c r="AX46" s="81">
        <f>SUM(AX35:AX45)</f>
        <v>0</v>
      </c>
      <c r="AY46" s="396"/>
      <c r="AZ46" s="86"/>
      <c r="BA46" s="81"/>
      <c r="BB46" s="377"/>
      <c r="BC46" s="83"/>
      <c r="BD46" s="83"/>
      <c r="BE46" s="83"/>
      <c r="BF46" s="83"/>
      <c r="BG46" s="83"/>
      <c r="BH46" s="83"/>
      <c r="BI46" s="227"/>
      <c r="BJ46" s="85"/>
      <c r="BK46" s="80"/>
      <c r="BL46" s="84"/>
      <c r="BM46" s="84"/>
      <c r="BN46" s="84"/>
      <c r="BO46" s="84"/>
      <c r="BP46" s="85"/>
      <c r="BQ46" s="214"/>
      <c r="BR46" s="87"/>
      <c r="BS46" s="9"/>
      <c r="BT46" s="6"/>
      <c r="BU46" s="6"/>
      <c r="BV46" s="6"/>
    </row>
    <row r="47" spans="1:77" ht="5.0999999999999996" customHeight="1">
      <c r="B47" s="63"/>
      <c r="C47" s="65"/>
      <c r="D47" s="64"/>
      <c r="E47" s="65"/>
      <c r="F47" s="66"/>
      <c r="G47" s="67"/>
      <c r="H47" s="66"/>
      <c r="I47" s="68"/>
      <c r="J47" s="105"/>
      <c r="K47" s="64"/>
      <c r="L47" s="68"/>
      <c r="M47" s="150"/>
      <c r="N47" s="68"/>
      <c r="O47" s="68"/>
      <c r="P47" s="281"/>
      <c r="Q47" s="282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9"/>
      <c r="AE47" s="68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304"/>
      <c r="AS47" s="67"/>
      <c r="AT47" s="395"/>
      <c r="AU47" s="380"/>
      <c r="AV47" s="71"/>
      <c r="AW47" s="236"/>
      <c r="AX47" s="67"/>
      <c r="AY47" s="395"/>
      <c r="AZ47" s="71"/>
      <c r="BA47" s="67"/>
      <c r="BB47" s="64"/>
      <c r="BC47" s="68"/>
      <c r="BD47" s="68"/>
      <c r="BE47" s="68"/>
      <c r="BF47" s="68"/>
      <c r="BG47" s="68"/>
      <c r="BH47" s="68"/>
      <c r="BI47" s="226"/>
      <c r="BJ47" s="70"/>
      <c r="BK47" s="66"/>
      <c r="BL47" s="69"/>
      <c r="BM47" s="69"/>
      <c r="BN47" s="69"/>
      <c r="BO47" s="69"/>
      <c r="BP47" s="70"/>
      <c r="BQ47" s="213"/>
      <c r="BR47" s="72"/>
      <c r="BS47" s="1"/>
      <c r="BT47" s="7"/>
      <c r="BU47" s="7"/>
      <c r="BW47"/>
      <c r="BX47"/>
      <c r="BY47"/>
    </row>
    <row r="48" spans="1:77" s="3" customFormat="1" ht="19.5" thickBot="1">
      <c r="B48" s="88"/>
      <c r="C48" s="109"/>
      <c r="D48" s="36"/>
      <c r="E48" s="37"/>
      <c r="F48" s="13"/>
      <c r="G48" s="14"/>
      <c r="H48" s="13"/>
      <c r="I48" s="15"/>
      <c r="J48" s="143"/>
      <c r="K48" s="13"/>
      <c r="L48" s="15"/>
      <c r="M48" s="151"/>
      <c r="N48" s="152"/>
      <c r="O48" s="152"/>
      <c r="P48" s="289"/>
      <c r="Q48" s="286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14"/>
      <c r="AE48" s="17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306"/>
      <c r="AS48" s="14"/>
      <c r="AT48" s="397"/>
      <c r="AU48" s="382"/>
      <c r="AV48" s="16"/>
      <c r="AW48" s="210"/>
      <c r="AX48" s="14"/>
      <c r="AY48" s="397"/>
      <c r="AZ48" s="16"/>
      <c r="BA48" s="14"/>
      <c r="BB48" s="13"/>
      <c r="BC48" s="17"/>
      <c r="BD48" s="17"/>
      <c r="BE48" s="17"/>
      <c r="BF48" s="17"/>
      <c r="BG48" s="17"/>
      <c r="BH48" s="17"/>
      <c r="BI48" s="210"/>
      <c r="BJ48" s="42"/>
      <c r="BK48" s="13"/>
      <c r="BL48" s="17"/>
      <c r="BM48" s="17"/>
      <c r="BN48" s="17"/>
      <c r="BO48" s="17"/>
      <c r="BP48" s="42"/>
      <c r="BQ48" s="215"/>
      <c r="BR48" s="45"/>
      <c r="BS48" s="9"/>
      <c r="BT48" s="6"/>
      <c r="BU48" s="6"/>
      <c r="BV48" s="6"/>
    </row>
    <row r="49" spans="1:77" ht="5.0999999999999996" customHeight="1" thickBot="1">
      <c r="B49" s="63"/>
      <c r="C49" s="65"/>
      <c r="D49" s="64"/>
      <c r="E49" s="65"/>
      <c r="F49" s="66"/>
      <c r="G49" s="67"/>
      <c r="H49" s="66"/>
      <c r="I49" s="68"/>
      <c r="J49" s="105"/>
      <c r="K49" s="64"/>
      <c r="L49" s="68"/>
      <c r="M49" s="150"/>
      <c r="N49" s="68"/>
      <c r="O49" s="68"/>
      <c r="P49" s="281"/>
      <c r="Q49" s="282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9"/>
      <c r="AE49" s="68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304"/>
      <c r="AS49" s="67"/>
      <c r="AT49" s="395"/>
      <c r="AU49" s="380"/>
      <c r="AV49" s="71"/>
      <c r="AW49" s="236"/>
      <c r="AX49" s="67"/>
      <c r="AY49" s="395"/>
      <c r="AZ49" s="71"/>
      <c r="BA49" s="67"/>
      <c r="BB49" s="64"/>
      <c r="BC49" s="68"/>
      <c r="BD49" s="68"/>
      <c r="BE49" s="68"/>
      <c r="BF49" s="68"/>
      <c r="BG49" s="68"/>
      <c r="BH49" s="68"/>
      <c r="BI49" s="226"/>
      <c r="BJ49" s="70"/>
      <c r="BK49" s="66"/>
      <c r="BL49" s="69"/>
      <c r="BM49" s="69"/>
      <c r="BN49" s="69"/>
      <c r="BO49" s="69"/>
      <c r="BP49" s="70"/>
      <c r="BQ49" s="213"/>
      <c r="BR49" s="72"/>
      <c r="BS49" s="1"/>
      <c r="BT49" s="7"/>
      <c r="BU49" s="7"/>
      <c r="BW49"/>
      <c r="BX49"/>
      <c r="BY49"/>
    </row>
    <row r="50" spans="1:77" s="3" customFormat="1" ht="18.75">
      <c r="B50" s="169" t="s">
        <v>150</v>
      </c>
      <c r="C50" s="110"/>
      <c r="D50" s="78"/>
      <c r="E50" s="79"/>
      <c r="F50" s="80"/>
      <c r="G50" s="81"/>
      <c r="H50" s="82"/>
      <c r="I50" s="113"/>
      <c r="J50" s="144"/>
      <c r="K50" s="82"/>
      <c r="L50" s="113"/>
      <c r="M50" s="141"/>
      <c r="N50" s="153"/>
      <c r="O50" s="153"/>
      <c r="P50" s="283"/>
      <c r="Q50" s="284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40"/>
      <c r="AE50" s="83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305"/>
      <c r="AS50" s="81"/>
      <c r="AT50" s="396"/>
      <c r="AU50" s="381"/>
      <c r="AV50" s="86"/>
      <c r="AW50" s="237"/>
      <c r="AX50" s="81"/>
      <c r="AY50" s="396"/>
      <c r="AZ50" s="86"/>
      <c r="BA50" s="81"/>
      <c r="BB50" s="377"/>
      <c r="BC50" s="83"/>
      <c r="BD50" s="83"/>
      <c r="BE50" s="83"/>
      <c r="BF50" s="83"/>
      <c r="BG50" s="83"/>
      <c r="BH50" s="83"/>
      <c r="BI50" s="227"/>
      <c r="BJ50" s="85"/>
      <c r="BK50" s="80"/>
      <c r="BL50" s="84"/>
      <c r="BM50" s="84"/>
      <c r="BN50" s="84"/>
      <c r="BO50" s="84"/>
      <c r="BP50" s="85"/>
      <c r="BQ50" s="214"/>
      <c r="BR50" s="87"/>
      <c r="BS50" s="9"/>
      <c r="BT50" s="6"/>
      <c r="BU50" s="6"/>
      <c r="BV50" s="6"/>
    </row>
    <row r="51" spans="1:77" s="4" customFormat="1" ht="18.75">
      <c r="A51" s="6"/>
      <c r="B51" s="18" t="s">
        <v>153</v>
      </c>
      <c r="C51" s="112" t="s">
        <v>102</v>
      </c>
      <c r="D51" s="38" t="s">
        <v>154</v>
      </c>
      <c r="E51" s="39" t="s">
        <v>152</v>
      </c>
      <c r="F51" s="24" t="s">
        <v>98</v>
      </c>
      <c r="G51" s="28" t="s">
        <v>97</v>
      </c>
      <c r="H51" s="29">
        <v>360</v>
      </c>
      <c r="I51" s="21">
        <v>322</v>
      </c>
      <c r="J51" s="145">
        <f t="shared" ref="J51:J72" si="33">I51/H51</f>
        <v>0.89444444444444449</v>
      </c>
      <c r="K51" s="19">
        <v>360</v>
      </c>
      <c r="L51" s="21">
        <f t="shared" ref="L51:L73" si="34">SUM(R51:AD51)</f>
        <v>362</v>
      </c>
      <c r="M51" s="154">
        <f t="shared" ref="M51:M81" si="35">L51/K51</f>
        <v>1.0055555555555555</v>
      </c>
      <c r="N51" s="155">
        <f t="shared" ref="N51:N56" si="36">M51-J51</f>
        <v>0.11111111111111105</v>
      </c>
      <c r="O51" s="155">
        <v>0.8</v>
      </c>
      <c r="P51" s="291">
        <f t="shared" ref="P51:P72" si="37">M51-O51</f>
        <v>0.20555555555555549</v>
      </c>
      <c r="Q51" s="290">
        <v>25</v>
      </c>
      <c r="R51" s="210">
        <v>64</v>
      </c>
      <c r="S51" s="210">
        <v>56</v>
      </c>
      <c r="T51" s="210">
        <v>65</v>
      </c>
      <c r="U51" s="210">
        <v>64</v>
      </c>
      <c r="V51" s="368">
        <v>60</v>
      </c>
      <c r="W51" s="368">
        <v>53</v>
      </c>
      <c r="X51" s="210" t="s">
        <v>98</v>
      </c>
      <c r="Y51" s="210" t="s">
        <v>98</v>
      </c>
      <c r="Z51" s="210" t="s">
        <v>98</v>
      </c>
      <c r="AA51" s="210" t="s">
        <v>98</v>
      </c>
      <c r="AB51" s="210" t="s">
        <v>98</v>
      </c>
      <c r="AC51" s="210" t="s">
        <v>98</v>
      </c>
      <c r="AD51" s="14" t="s">
        <v>98</v>
      </c>
      <c r="AE51" s="17">
        <f t="shared" ref="AE51" si="38">ROUNDUP(R51/$Q51,0)</f>
        <v>3</v>
      </c>
      <c r="AF51" s="210">
        <f t="shared" ref="AF51" si="39">ROUNDUP(S51/$Q51,0)</f>
        <v>3</v>
      </c>
      <c r="AG51" s="210">
        <f t="shared" ref="AG51" si="40">ROUNDUP(T51/$Q51,0)</f>
        <v>3</v>
      </c>
      <c r="AH51" s="210">
        <f t="shared" ref="AH51" si="41">ROUNDUP(U51/$Q51,0)</f>
        <v>3</v>
      </c>
      <c r="AI51" s="560">
        <v>2</v>
      </c>
      <c r="AJ51" s="560">
        <v>2</v>
      </c>
      <c r="AK51" s="210" t="s">
        <v>98</v>
      </c>
      <c r="AL51" s="210" t="s">
        <v>98</v>
      </c>
      <c r="AM51" s="210" t="s">
        <v>98</v>
      </c>
      <c r="AN51" s="210" t="s">
        <v>98</v>
      </c>
      <c r="AO51" s="210" t="s">
        <v>98</v>
      </c>
      <c r="AP51" s="210" t="s">
        <v>98</v>
      </c>
      <c r="AQ51" s="210" t="s">
        <v>98</v>
      </c>
      <c r="AR51" s="306">
        <f>SUM(AE51:AQ51)</f>
        <v>16</v>
      </c>
      <c r="AS51" s="93">
        <f t="shared" ref="AS51:AS73" si="42">SUM(R51:AD51)/AR51</f>
        <v>22.625</v>
      </c>
      <c r="AT51" s="612">
        <v>0</v>
      </c>
      <c r="AU51" s="387">
        <v>2</v>
      </c>
      <c r="AV51" s="577" t="s">
        <v>105</v>
      </c>
      <c r="AW51" s="239" t="s">
        <v>105</v>
      </c>
      <c r="AX51" s="20" t="s">
        <v>105</v>
      </c>
      <c r="AY51" s="557">
        <f t="shared" ref="AY51:AY79" si="43">AR51+SUM(AT51:AX51)</f>
        <v>18</v>
      </c>
      <c r="AZ51" s="101">
        <v>15</v>
      </c>
      <c r="BA51" s="20">
        <f>AZ51-AR51</f>
        <v>-1</v>
      </c>
      <c r="BB51" s="13">
        <v>1</v>
      </c>
      <c r="BC51" s="17">
        <v>1</v>
      </c>
      <c r="BD51" s="17"/>
      <c r="BE51" s="17" t="s">
        <v>100</v>
      </c>
      <c r="BF51" s="17"/>
      <c r="BG51" s="17"/>
      <c r="BH51" s="17" t="s">
        <v>100</v>
      </c>
      <c r="BI51" s="210"/>
      <c r="BJ51" s="44"/>
      <c r="BK51" s="29" t="s">
        <v>97</v>
      </c>
      <c r="BL51" s="27">
        <v>0</v>
      </c>
      <c r="BM51" s="27">
        <v>0</v>
      </c>
      <c r="BN51" s="27">
        <v>0</v>
      </c>
      <c r="BO51" s="27" t="s">
        <v>105</v>
      </c>
      <c r="BP51" s="44" t="s">
        <v>155</v>
      </c>
      <c r="BQ51" s="217">
        <v>2.2999999999999998</v>
      </c>
      <c r="BR51" s="48" t="s">
        <v>103</v>
      </c>
      <c r="BS51" s="9"/>
      <c r="BT51" s="206"/>
      <c r="BU51" s="206"/>
      <c r="BV51" s="6"/>
    </row>
    <row r="52" spans="1:77" s="4" customFormat="1" ht="18.75">
      <c r="A52" s="6"/>
      <c r="B52" s="88" t="s">
        <v>156</v>
      </c>
      <c r="C52" s="112" t="s">
        <v>102</v>
      </c>
      <c r="D52" s="38" t="s">
        <v>157</v>
      </c>
      <c r="E52" s="20" t="s">
        <v>152</v>
      </c>
      <c r="F52" s="24" t="s">
        <v>97</v>
      </c>
      <c r="G52" s="25" t="s">
        <v>97</v>
      </c>
      <c r="H52" s="29">
        <v>566</v>
      </c>
      <c r="I52" s="21">
        <v>362</v>
      </c>
      <c r="J52" s="147">
        <f t="shared" si="33"/>
        <v>0.63957597173144876</v>
      </c>
      <c r="K52" s="19">
        <v>566</v>
      </c>
      <c r="L52" s="21">
        <f t="shared" si="34"/>
        <v>343</v>
      </c>
      <c r="M52" s="157">
        <f t="shared" si="35"/>
        <v>0.60600706713780916</v>
      </c>
      <c r="N52" s="158">
        <f t="shared" si="36"/>
        <v>-3.3568904593639592E-2</v>
      </c>
      <c r="O52" s="158">
        <v>0.8</v>
      </c>
      <c r="P52" s="287">
        <f t="shared" si="37"/>
        <v>-0.19399293286219088</v>
      </c>
      <c r="Q52" s="290">
        <v>25</v>
      </c>
      <c r="R52" s="210">
        <v>66</v>
      </c>
      <c r="S52" s="210">
        <v>57</v>
      </c>
      <c r="T52" s="368">
        <v>61</v>
      </c>
      <c r="U52" s="368">
        <v>56</v>
      </c>
      <c r="V52" s="368">
        <v>54</v>
      </c>
      <c r="W52" s="210">
        <v>49</v>
      </c>
      <c r="X52" s="210" t="s">
        <v>98</v>
      </c>
      <c r="Y52" s="210" t="s">
        <v>98</v>
      </c>
      <c r="Z52" s="210" t="s">
        <v>98</v>
      </c>
      <c r="AA52" s="210" t="s">
        <v>98</v>
      </c>
      <c r="AB52" s="210" t="s">
        <v>98</v>
      </c>
      <c r="AC52" s="210" t="s">
        <v>98</v>
      </c>
      <c r="AD52" s="14" t="s">
        <v>98</v>
      </c>
      <c r="AE52" s="17">
        <f>ROUNDUP(R52/$Q52,0)</f>
        <v>3</v>
      </c>
      <c r="AF52" s="210">
        <f t="shared" ref="AF52" si="44">ROUNDUP(S52/$Q52,0)</f>
        <v>3</v>
      </c>
      <c r="AG52" s="210">
        <f t="shared" ref="AG52:AH52" si="45">ROUNDUP(T52/$Q52,0)</f>
        <v>3</v>
      </c>
      <c r="AH52" s="210">
        <f t="shared" si="45"/>
        <v>3</v>
      </c>
      <c r="AI52" s="210">
        <f t="shared" ref="AI52" si="46">ROUNDUP(V52/$Q52,0)</f>
        <v>3</v>
      </c>
      <c r="AJ52" s="210">
        <f t="shared" ref="AJ52" si="47">ROUNDUP(W52/$Q52,0)</f>
        <v>2</v>
      </c>
      <c r="AK52" s="210" t="s">
        <v>98</v>
      </c>
      <c r="AL52" s="210" t="s">
        <v>98</v>
      </c>
      <c r="AM52" s="210" t="s">
        <v>98</v>
      </c>
      <c r="AN52" s="210" t="s">
        <v>98</v>
      </c>
      <c r="AO52" s="210" t="s">
        <v>98</v>
      </c>
      <c r="AP52" s="210" t="s">
        <v>98</v>
      </c>
      <c r="AQ52" s="210" t="s">
        <v>98</v>
      </c>
      <c r="AR52" s="306">
        <f t="shared" ref="AR52:AR73" si="48">SUM(AE52:AQ52)</f>
        <v>17</v>
      </c>
      <c r="AS52" s="28">
        <f t="shared" si="42"/>
        <v>20.176470588235293</v>
      </c>
      <c r="AT52" s="578">
        <v>2</v>
      </c>
      <c r="AU52" s="387" t="s">
        <v>105</v>
      </c>
      <c r="AV52" s="602">
        <v>3</v>
      </c>
      <c r="AW52" s="238">
        <v>0</v>
      </c>
      <c r="AX52" s="28">
        <v>0</v>
      </c>
      <c r="AY52" s="557">
        <f t="shared" si="43"/>
        <v>22</v>
      </c>
      <c r="AZ52" s="101">
        <v>27</v>
      </c>
      <c r="BA52" s="20">
        <f>AZ52-AR52</f>
        <v>10</v>
      </c>
      <c r="BB52" s="13"/>
      <c r="BC52" s="17"/>
      <c r="BD52" s="17"/>
      <c r="BE52" s="17" t="s">
        <v>100</v>
      </c>
      <c r="BF52" s="17"/>
      <c r="BG52" s="17"/>
      <c r="BH52" s="17" t="s">
        <v>100</v>
      </c>
      <c r="BI52" s="210"/>
      <c r="BJ52" s="44"/>
      <c r="BK52" s="29" t="s">
        <v>97</v>
      </c>
      <c r="BL52" s="27">
        <v>0</v>
      </c>
      <c r="BM52" s="27">
        <v>0</v>
      </c>
      <c r="BN52" s="27" t="s">
        <v>97</v>
      </c>
      <c r="BO52" s="27" t="s">
        <v>105</v>
      </c>
      <c r="BP52" s="44" t="s">
        <v>158</v>
      </c>
      <c r="BQ52" s="217">
        <v>2.2999999999999998</v>
      </c>
      <c r="BR52" s="48" t="s">
        <v>99</v>
      </c>
      <c r="BS52" s="9"/>
      <c r="BT52" s="206"/>
      <c r="BU52" s="206"/>
      <c r="BV52" s="6"/>
    </row>
    <row r="53" spans="1:77" s="4" customFormat="1" ht="18.75">
      <c r="A53" s="6"/>
      <c r="B53" s="18" t="s">
        <v>159</v>
      </c>
      <c r="C53" s="112" t="s">
        <v>102</v>
      </c>
      <c r="D53" s="348" t="s">
        <v>124</v>
      </c>
      <c r="E53" s="347" t="s">
        <v>152</v>
      </c>
      <c r="F53" s="24" t="s">
        <v>97</v>
      </c>
      <c r="G53" s="28" t="s">
        <v>98</v>
      </c>
      <c r="H53" s="29">
        <v>589</v>
      </c>
      <c r="I53" s="21">
        <v>391</v>
      </c>
      <c r="J53" s="145">
        <f t="shared" si="33"/>
        <v>0.66383701188455013</v>
      </c>
      <c r="K53" s="19">
        <v>589</v>
      </c>
      <c r="L53" s="21">
        <f t="shared" si="34"/>
        <v>303</v>
      </c>
      <c r="M53" s="154">
        <f t="shared" si="35"/>
        <v>0.51443123938879454</v>
      </c>
      <c r="N53" s="155">
        <f t="shared" si="36"/>
        <v>-0.1494057724957556</v>
      </c>
      <c r="O53" s="155">
        <v>0.8</v>
      </c>
      <c r="P53" s="291">
        <f t="shared" si="37"/>
        <v>-0.28556876061120551</v>
      </c>
      <c r="Q53" s="290">
        <v>25</v>
      </c>
      <c r="R53" s="210">
        <v>56</v>
      </c>
      <c r="S53" s="210">
        <v>58</v>
      </c>
      <c r="T53" s="210">
        <v>46</v>
      </c>
      <c r="U53" s="368">
        <v>54</v>
      </c>
      <c r="V53" s="210">
        <v>45</v>
      </c>
      <c r="W53" s="210">
        <v>44</v>
      </c>
      <c r="X53" s="210" t="s">
        <v>98</v>
      </c>
      <c r="Y53" s="210" t="s">
        <v>98</v>
      </c>
      <c r="Z53" s="210" t="s">
        <v>98</v>
      </c>
      <c r="AA53" s="210" t="s">
        <v>98</v>
      </c>
      <c r="AB53" s="210" t="s">
        <v>98</v>
      </c>
      <c r="AC53" s="210" t="s">
        <v>98</v>
      </c>
      <c r="AD53" s="14" t="s">
        <v>98</v>
      </c>
      <c r="AE53" s="17">
        <f t="shared" ref="AE53:AE73" si="49">ROUNDUP(R53/$Q53,0)</f>
        <v>3</v>
      </c>
      <c r="AF53" s="210">
        <f t="shared" ref="AF53:AF73" si="50">ROUNDUP(S53/$Q53,0)</f>
        <v>3</v>
      </c>
      <c r="AG53" s="210">
        <f t="shared" ref="AG53:AG73" si="51">ROUNDUP(T53/$Q53,0)</f>
        <v>2</v>
      </c>
      <c r="AH53" s="210">
        <f t="shared" ref="AH53:AH73" si="52">ROUNDUP(U53/$Q53,0)</f>
        <v>3</v>
      </c>
      <c r="AI53" s="210">
        <f t="shared" ref="AI53:AI73" si="53">ROUNDUP(V53/$Q53,0)</f>
        <v>2</v>
      </c>
      <c r="AJ53" s="210">
        <f t="shared" ref="AJ53:AJ73" si="54">ROUNDUP(W53/$Q53,0)</f>
        <v>2</v>
      </c>
      <c r="AK53" s="210" t="s">
        <v>98</v>
      </c>
      <c r="AL53" s="210" t="s">
        <v>98</v>
      </c>
      <c r="AM53" s="210" t="s">
        <v>98</v>
      </c>
      <c r="AN53" s="210" t="s">
        <v>98</v>
      </c>
      <c r="AO53" s="210" t="s">
        <v>98</v>
      </c>
      <c r="AP53" s="210" t="s">
        <v>98</v>
      </c>
      <c r="AQ53" s="210" t="s">
        <v>98</v>
      </c>
      <c r="AR53" s="306">
        <f t="shared" si="48"/>
        <v>15</v>
      </c>
      <c r="AS53" s="28">
        <f t="shared" si="42"/>
        <v>20.2</v>
      </c>
      <c r="AT53" s="578">
        <v>2</v>
      </c>
      <c r="AU53" s="387" t="s">
        <v>105</v>
      </c>
      <c r="AV53" s="602">
        <v>3</v>
      </c>
      <c r="AW53" s="238">
        <v>0</v>
      </c>
      <c r="AX53" s="28">
        <v>0</v>
      </c>
      <c r="AY53" s="557">
        <f t="shared" si="43"/>
        <v>20</v>
      </c>
      <c r="AZ53" s="101">
        <v>27</v>
      </c>
      <c r="BA53" s="20">
        <f>AZ53-AR53</f>
        <v>12</v>
      </c>
      <c r="BB53" s="13">
        <v>1</v>
      </c>
      <c r="BC53" s="17">
        <v>1</v>
      </c>
      <c r="BD53" s="17">
        <v>1</v>
      </c>
      <c r="BE53" s="17" t="s">
        <v>100</v>
      </c>
      <c r="BF53" s="17">
        <v>1</v>
      </c>
      <c r="BG53" s="17">
        <v>1</v>
      </c>
      <c r="BH53" s="17" t="s">
        <v>100</v>
      </c>
      <c r="BI53" s="210"/>
      <c r="BJ53" s="44">
        <v>0</v>
      </c>
      <c r="BK53" s="29" t="s">
        <v>97</v>
      </c>
      <c r="BL53" s="27">
        <v>0</v>
      </c>
      <c r="BM53" s="27">
        <v>0</v>
      </c>
      <c r="BN53" s="27" t="s">
        <v>97</v>
      </c>
      <c r="BO53" s="27" t="s">
        <v>105</v>
      </c>
      <c r="BP53" s="44" t="s">
        <v>113</v>
      </c>
      <c r="BQ53" s="217">
        <v>3.3</v>
      </c>
      <c r="BR53" s="48" t="s">
        <v>99</v>
      </c>
      <c r="BS53" s="9"/>
      <c r="BT53" s="206"/>
      <c r="BU53" s="206"/>
      <c r="BV53" s="9" t="s">
        <v>160</v>
      </c>
    </row>
    <row r="54" spans="1:77" s="4" customFormat="1" ht="18.75">
      <c r="A54" s="3"/>
      <c r="B54" s="18" t="s">
        <v>161</v>
      </c>
      <c r="C54" s="112" t="s">
        <v>102</v>
      </c>
      <c r="D54" s="38" t="s">
        <v>154</v>
      </c>
      <c r="E54" s="39" t="s">
        <v>152</v>
      </c>
      <c r="F54" s="13" t="s">
        <v>98</v>
      </c>
      <c r="G54" s="14" t="s">
        <v>97</v>
      </c>
      <c r="H54" s="24">
        <v>684</v>
      </c>
      <c r="I54" s="21">
        <v>430</v>
      </c>
      <c r="J54" s="147">
        <f t="shared" si="33"/>
        <v>0.62865497076023391</v>
      </c>
      <c r="K54" s="24">
        <v>684</v>
      </c>
      <c r="L54" s="21">
        <f t="shared" si="34"/>
        <v>489</v>
      </c>
      <c r="M54" s="157">
        <f t="shared" si="35"/>
        <v>0.71491228070175439</v>
      </c>
      <c r="N54" s="158">
        <f t="shared" si="36"/>
        <v>8.6257309941520477E-2</v>
      </c>
      <c r="O54" s="158">
        <v>0.8</v>
      </c>
      <c r="P54" s="287">
        <f t="shared" si="37"/>
        <v>-8.5087719298245656E-2</v>
      </c>
      <c r="Q54" s="290">
        <v>25</v>
      </c>
      <c r="R54" s="210">
        <v>104</v>
      </c>
      <c r="S54" s="210">
        <v>87</v>
      </c>
      <c r="T54" s="210">
        <v>74</v>
      </c>
      <c r="U54" s="368">
        <v>79</v>
      </c>
      <c r="V54" s="368">
        <v>83</v>
      </c>
      <c r="W54" s="368">
        <v>62</v>
      </c>
      <c r="X54" s="210" t="s">
        <v>98</v>
      </c>
      <c r="Y54" s="210" t="s">
        <v>98</v>
      </c>
      <c r="Z54" s="210" t="s">
        <v>98</v>
      </c>
      <c r="AA54" s="210" t="s">
        <v>98</v>
      </c>
      <c r="AB54" s="210" t="s">
        <v>98</v>
      </c>
      <c r="AC54" s="210" t="s">
        <v>98</v>
      </c>
      <c r="AD54" s="14" t="s">
        <v>98</v>
      </c>
      <c r="AE54" s="17">
        <f t="shared" si="49"/>
        <v>5</v>
      </c>
      <c r="AF54" s="210">
        <f t="shared" si="50"/>
        <v>4</v>
      </c>
      <c r="AG54" s="210">
        <f t="shared" si="51"/>
        <v>3</v>
      </c>
      <c r="AH54" s="210">
        <f t="shared" si="52"/>
        <v>4</v>
      </c>
      <c r="AI54" s="210">
        <f t="shared" si="53"/>
        <v>4</v>
      </c>
      <c r="AJ54" s="210">
        <f t="shared" si="54"/>
        <v>3</v>
      </c>
      <c r="AK54" s="210" t="s">
        <v>98</v>
      </c>
      <c r="AL54" s="210" t="s">
        <v>98</v>
      </c>
      <c r="AM54" s="210" t="s">
        <v>98</v>
      </c>
      <c r="AN54" s="210" t="s">
        <v>98</v>
      </c>
      <c r="AO54" s="210" t="s">
        <v>98</v>
      </c>
      <c r="AP54" s="210" t="s">
        <v>98</v>
      </c>
      <c r="AQ54" s="210" t="s">
        <v>98</v>
      </c>
      <c r="AR54" s="306">
        <f t="shared" si="48"/>
        <v>23</v>
      </c>
      <c r="AS54" s="28">
        <f t="shared" si="42"/>
        <v>21.260869565217391</v>
      </c>
      <c r="AT54" s="611">
        <v>2</v>
      </c>
      <c r="AU54" s="387">
        <v>2</v>
      </c>
      <c r="AV54" s="577" t="s">
        <v>105</v>
      </c>
      <c r="AW54" s="239" t="s">
        <v>105</v>
      </c>
      <c r="AX54" s="20" t="s">
        <v>105</v>
      </c>
      <c r="AY54" s="557">
        <f t="shared" si="43"/>
        <v>27</v>
      </c>
      <c r="AZ54" s="101">
        <v>29</v>
      </c>
      <c r="BA54" s="20">
        <f>AZ54-AR54</f>
        <v>6</v>
      </c>
      <c r="BB54" s="13"/>
      <c r="BC54" s="17"/>
      <c r="BD54" s="17"/>
      <c r="BE54" s="17" t="s">
        <v>100</v>
      </c>
      <c r="BF54" s="17"/>
      <c r="BG54" s="17"/>
      <c r="BH54" s="17" t="s">
        <v>100</v>
      </c>
      <c r="BI54" s="210"/>
      <c r="BJ54" s="49"/>
      <c r="BK54" s="24" t="s">
        <v>97</v>
      </c>
      <c r="BL54" s="26" t="s">
        <v>97</v>
      </c>
      <c r="BM54" s="26" t="s">
        <v>97</v>
      </c>
      <c r="BN54" s="26" t="s">
        <v>97</v>
      </c>
      <c r="BO54" s="27" t="s">
        <v>105</v>
      </c>
      <c r="BP54" s="49" t="s">
        <v>98</v>
      </c>
      <c r="BQ54" s="225">
        <v>4.3</v>
      </c>
      <c r="BR54" s="47" t="s">
        <v>99</v>
      </c>
      <c r="BS54" s="9"/>
      <c r="BT54" s="206"/>
      <c r="BU54" s="206"/>
      <c r="BV54" s="9" t="s">
        <v>162</v>
      </c>
    </row>
    <row r="55" spans="1:77" s="4" customFormat="1" ht="18.75">
      <c r="A55" s="6"/>
      <c r="B55" s="18" t="s">
        <v>163</v>
      </c>
      <c r="C55" s="112" t="s">
        <v>94</v>
      </c>
      <c r="D55" s="100" t="s">
        <v>157</v>
      </c>
      <c r="E55" s="39" t="s">
        <v>152</v>
      </c>
      <c r="F55" s="29" t="s">
        <v>97</v>
      </c>
      <c r="G55" s="28" t="s">
        <v>97</v>
      </c>
      <c r="H55" s="19">
        <v>532</v>
      </c>
      <c r="I55" s="21">
        <v>455</v>
      </c>
      <c r="J55" s="145">
        <f t="shared" si="33"/>
        <v>0.85526315789473684</v>
      </c>
      <c r="K55" s="19">
        <v>532</v>
      </c>
      <c r="L55" s="21">
        <f t="shared" si="34"/>
        <v>301</v>
      </c>
      <c r="M55" s="154">
        <f t="shared" si="35"/>
        <v>0.56578947368421051</v>
      </c>
      <c r="N55" s="155">
        <f t="shared" si="36"/>
        <v>-0.28947368421052633</v>
      </c>
      <c r="O55" s="155">
        <v>0.8</v>
      </c>
      <c r="P55" s="291">
        <f t="shared" si="37"/>
        <v>-0.23421052631578954</v>
      </c>
      <c r="Q55" s="290">
        <v>25</v>
      </c>
      <c r="R55" s="210">
        <v>51</v>
      </c>
      <c r="S55" s="210">
        <v>46</v>
      </c>
      <c r="T55" s="210">
        <v>50</v>
      </c>
      <c r="U55" s="210">
        <v>49</v>
      </c>
      <c r="V55" s="368">
        <v>57</v>
      </c>
      <c r="W55" s="210">
        <v>48</v>
      </c>
      <c r="X55" s="210" t="s">
        <v>98</v>
      </c>
      <c r="Y55" s="210" t="s">
        <v>98</v>
      </c>
      <c r="Z55" s="210" t="s">
        <v>98</v>
      </c>
      <c r="AA55" s="210" t="s">
        <v>98</v>
      </c>
      <c r="AB55" s="210" t="s">
        <v>98</v>
      </c>
      <c r="AC55" s="210" t="s">
        <v>98</v>
      </c>
      <c r="AD55" s="14" t="s">
        <v>98</v>
      </c>
      <c r="AE55" s="17">
        <f t="shared" si="49"/>
        <v>3</v>
      </c>
      <c r="AF55" s="210">
        <f t="shared" si="50"/>
        <v>2</v>
      </c>
      <c r="AG55" s="210">
        <f t="shared" si="51"/>
        <v>2</v>
      </c>
      <c r="AH55" s="210">
        <f t="shared" si="52"/>
        <v>2</v>
      </c>
      <c r="AI55" s="210">
        <f t="shared" si="53"/>
        <v>3</v>
      </c>
      <c r="AJ55" s="210">
        <f t="shared" si="54"/>
        <v>2</v>
      </c>
      <c r="AK55" s="210" t="s">
        <v>98</v>
      </c>
      <c r="AL55" s="210" t="s">
        <v>98</v>
      </c>
      <c r="AM55" s="210" t="s">
        <v>98</v>
      </c>
      <c r="AN55" s="210" t="s">
        <v>98</v>
      </c>
      <c r="AO55" s="210" t="s">
        <v>98</v>
      </c>
      <c r="AP55" s="210" t="s">
        <v>98</v>
      </c>
      <c r="AQ55" s="210" t="s">
        <v>98</v>
      </c>
      <c r="AR55" s="306">
        <f t="shared" si="48"/>
        <v>14</v>
      </c>
      <c r="AS55" s="20">
        <f t="shared" si="42"/>
        <v>21.5</v>
      </c>
      <c r="AT55" s="610">
        <v>1</v>
      </c>
      <c r="AU55" s="387">
        <v>1</v>
      </c>
      <c r="AV55" s="577">
        <v>2</v>
      </c>
      <c r="AW55" s="239">
        <v>0</v>
      </c>
      <c r="AX55" s="20">
        <v>0</v>
      </c>
      <c r="AY55" s="557">
        <f t="shared" si="43"/>
        <v>18</v>
      </c>
      <c r="AZ55" s="220">
        <v>21</v>
      </c>
      <c r="BA55" s="20">
        <f>AZ55-AR55</f>
        <v>7</v>
      </c>
      <c r="BB55" s="13"/>
      <c r="BC55" s="17"/>
      <c r="BD55" s="17"/>
      <c r="BE55" s="17" t="s">
        <v>100</v>
      </c>
      <c r="BF55" s="17"/>
      <c r="BG55" s="17"/>
      <c r="BH55" s="17" t="s">
        <v>100</v>
      </c>
      <c r="BI55" s="210"/>
      <c r="BJ55" s="43"/>
      <c r="BK55" s="24" t="s">
        <v>97</v>
      </c>
      <c r="BL55" s="21" t="s">
        <v>97</v>
      </c>
      <c r="BM55" s="21" t="s">
        <v>116</v>
      </c>
      <c r="BN55" s="21" t="s">
        <v>116</v>
      </c>
      <c r="BO55" s="27" t="s">
        <v>105</v>
      </c>
      <c r="BP55" s="43">
        <v>0</v>
      </c>
      <c r="BQ55" s="218">
        <v>3.3</v>
      </c>
      <c r="BR55" s="46" t="s">
        <v>99</v>
      </c>
      <c r="BS55" s="6"/>
      <c r="BT55" s="206"/>
      <c r="BU55" s="206"/>
      <c r="BV55" s="22" t="s">
        <v>164</v>
      </c>
    </row>
    <row r="56" spans="1:77" s="4" customFormat="1" ht="18.75">
      <c r="A56" s="3"/>
      <c r="B56" s="18" t="s">
        <v>165</v>
      </c>
      <c r="C56" s="112" t="s">
        <v>94</v>
      </c>
      <c r="D56" s="38" t="s">
        <v>154</v>
      </c>
      <c r="E56" s="39" t="s">
        <v>152</v>
      </c>
      <c r="F56" s="29" t="s">
        <v>98</v>
      </c>
      <c r="G56" s="28" t="s">
        <v>98</v>
      </c>
      <c r="H56" s="24">
        <v>593</v>
      </c>
      <c r="I56" s="21">
        <v>323</v>
      </c>
      <c r="J56" s="147">
        <f t="shared" si="33"/>
        <v>0.54468802698145025</v>
      </c>
      <c r="K56" s="24">
        <v>593</v>
      </c>
      <c r="L56" s="21">
        <f t="shared" si="34"/>
        <v>449</v>
      </c>
      <c r="M56" s="157">
        <f t="shared" si="35"/>
        <v>0.75716694772344018</v>
      </c>
      <c r="N56" s="158">
        <f t="shared" si="36"/>
        <v>0.21247892074198993</v>
      </c>
      <c r="O56" s="158">
        <v>0.8</v>
      </c>
      <c r="P56" s="287">
        <f t="shared" si="37"/>
        <v>-4.2833052276559869E-2</v>
      </c>
      <c r="Q56" s="290">
        <v>25</v>
      </c>
      <c r="R56" s="210">
        <v>79</v>
      </c>
      <c r="S56" s="210">
        <v>83</v>
      </c>
      <c r="T56" s="210">
        <v>70</v>
      </c>
      <c r="U56" s="368">
        <v>78</v>
      </c>
      <c r="V56" s="368">
        <v>80</v>
      </c>
      <c r="W56" s="368">
        <v>59</v>
      </c>
      <c r="X56" s="210" t="s">
        <v>98</v>
      </c>
      <c r="Y56" s="210" t="s">
        <v>98</v>
      </c>
      <c r="Z56" s="210" t="s">
        <v>98</v>
      </c>
      <c r="AA56" s="210" t="s">
        <v>98</v>
      </c>
      <c r="AB56" s="210" t="s">
        <v>98</v>
      </c>
      <c r="AC56" s="210" t="s">
        <v>98</v>
      </c>
      <c r="AD56" s="14" t="s">
        <v>98</v>
      </c>
      <c r="AE56" s="17">
        <f t="shared" si="49"/>
        <v>4</v>
      </c>
      <c r="AF56" s="210">
        <f t="shared" si="50"/>
        <v>4</v>
      </c>
      <c r="AG56" s="210">
        <f t="shared" si="51"/>
        <v>3</v>
      </c>
      <c r="AH56" s="210">
        <f t="shared" si="52"/>
        <v>4</v>
      </c>
      <c r="AI56" s="210">
        <f t="shared" si="53"/>
        <v>4</v>
      </c>
      <c r="AJ56" s="210">
        <f t="shared" si="54"/>
        <v>3</v>
      </c>
      <c r="AK56" s="210" t="s">
        <v>98</v>
      </c>
      <c r="AL56" s="210" t="s">
        <v>98</v>
      </c>
      <c r="AM56" s="210" t="s">
        <v>98</v>
      </c>
      <c r="AN56" s="210" t="s">
        <v>98</v>
      </c>
      <c r="AO56" s="210" t="s">
        <v>98</v>
      </c>
      <c r="AP56" s="210" t="s">
        <v>98</v>
      </c>
      <c r="AQ56" s="210" t="s">
        <v>98</v>
      </c>
      <c r="AR56" s="306">
        <f t="shared" si="48"/>
        <v>22</v>
      </c>
      <c r="AS56" s="28">
        <f t="shared" si="42"/>
        <v>20.40909090909091</v>
      </c>
      <c r="AT56" s="611">
        <v>3</v>
      </c>
      <c r="AU56" s="387" t="s">
        <v>105</v>
      </c>
      <c r="AV56" s="577" t="s">
        <v>105</v>
      </c>
      <c r="AW56" s="239" t="s">
        <v>105</v>
      </c>
      <c r="AX56" s="20" t="s">
        <v>105</v>
      </c>
      <c r="AY56" s="557">
        <f t="shared" si="43"/>
        <v>25</v>
      </c>
      <c r="AZ56" s="101">
        <v>28</v>
      </c>
      <c r="BA56" s="20">
        <f>AZ56-AR56</f>
        <v>6</v>
      </c>
      <c r="BB56" s="13"/>
      <c r="BC56" s="17"/>
      <c r="BD56" s="17"/>
      <c r="BE56" s="17" t="s">
        <v>100</v>
      </c>
      <c r="BF56" s="17"/>
      <c r="BG56" s="17"/>
      <c r="BH56" s="17" t="s">
        <v>100</v>
      </c>
      <c r="BI56" s="210"/>
      <c r="BJ56" s="49"/>
      <c r="BK56" s="24" t="s">
        <v>97</v>
      </c>
      <c r="BL56" s="26">
        <v>0</v>
      </c>
      <c r="BM56" s="26" t="s">
        <v>97</v>
      </c>
      <c r="BN56" s="26">
        <v>0</v>
      </c>
      <c r="BO56" s="27" t="s">
        <v>105</v>
      </c>
      <c r="BP56" s="49" t="s">
        <v>117</v>
      </c>
      <c r="BQ56" s="225">
        <v>4</v>
      </c>
      <c r="BR56" s="47" t="s">
        <v>103</v>
      </c>
      <c r="BS56" s="3"/>
      <c r="BT56" s="206"/>
      <c r="BU56" s="206"/>
      <c r="BV56" s="22"/>
    </row>
    <row r="57" spans="1:77" s="4" customFormat="1" ht="18.75">
      <c r="A57" s="6"/>
      <c r="B57" s="18" t="s">
        <v>166</v>
      </c>
      <c r="C57" s="112" t="s">
        <v>102</v>
      </c>
      <c r="D57" s="38" t="s">
        <v>154</v>
      </c>
      <c r="E57" s="39" t="s">
        <v>152</v>
      </c>
      <c r="F57" s="29" t="s">
        <v>97</v>
      </c>
      <c r="G57" s="28" t="s">
        <v>98</v>
      </c>
      <c r="H57" s="29">
        <v>386</v>
      </c>
      <c r="I57" s="21">
        <v>212</v>
      </c>
      <c r="J57" s="146">
        <f t="shared" si="33"/>
        <v>0.54922279792746109</v>
      </c>
      <c r="K57" s="19">
        <v>386</v>
      </c>
      <c r="L57" s="21">
        <f t="shared" si="34"/>
        <v>259</v>
      </c>
      <c r="M57" s="156">
        <f t="shared" si="35"/>
        <v>0.67098445595854928</v>
      </c>
      <c r="N57" s="159">
        <f t="shared" ref="N57:N63" si="55">M57-J57</f>
        <v>0.12176165803108818</v>
      </c>
      <c r="O57" s="159">
        <v>0.8</v>
      </c>
      <c r="P57" s="295">
        <f t="shared" si="37"/>
        <v>-0.12901554404145077</v>
      </c>
      <c r="Q57" s="290">
        <v>25</v>
      </c>
      <c r="R57" s="210">
        <v>49</v>
      </c>
      <c r="S57" s="210">
        <v>49</v>
      </c>
      <c r="T57" s="210">
        <v>23</v>
      </c>
      <c r="U57" s="210">
        <v>50</v>
      </c>
      <c r="V57" s="210">
        <v>50</v>
      </c>
      <c r="W57" s="210">
        <v>38</v>
      </c>
      <c r="X57" s="210" t="s">
        <v>98</v>
      </c>
      <c r="Y57" s="210" t="s">
        <v>98</v>
      </c>
      <c r="Z57" s="210" t="s">
        <v>98</v>
      </c>
      <c r="AA57" s="210" t="s">
        <v>98</v>
      </c>
      <c r="AB57" s="210" t="s">
        <v>98</v>
      </c>
      <c r="AC57" s="210" t="s">
        <v>98</v>
      </c>
      <c r="AD57" s="14" t="s">
        <v>98</v>
      </c>
      <c r="AE57" s="191">
        <f t="shared" si="49"/>
        <v>2</v>
      </c>
      <c r="AF57" s="369">
        <f t="shared" si="50"/>
        <v>2</v>
      </c>
      <c r="AG57" s="210">
        <f t="shared" si="51"/>
        <v>1</v>
      </c>
      <c r="AH57" s="210">
        <f t="shared" si="52"/>
        <v>2</v>
      </c>
      <c r="AI57" s="210">
        <f t="shared" si="53"/>
        <v>2</v>
      </c>
      <c r="AJ57" s="210">
        <f t="shared" si="54"/>
        <v>2</v>
      </c>
      <c r="AK57" s="210" t="s">
        <v>98</v>
      </c>
      <c r="AL57" s="210" t="s">
        <v>98</v>
      </c>
      <c r="AM57" s="210" t="s">
        <v>98</v>
      </c>
      <c r="AN57" s="210" t="s">
        <v>98</v>
      </c>
      <c r="AO57" s="210" t="s">
        <v>98</v>
      </c>
      <c r="AP57" s="210" t="s">
        <v>98</v>
      </c>
      <c r="AQ57" s="210" t="s">
        <v>98</v>
      </c>
      <c r="AR57" s="306">
        <f t="shared" si="48"/>
        <v>11</v>
      </c>
      <c r="AS57" s="28">
        <f t="shared" si="42"/>
        <v>23.545454545454547</v>
      </c>
      <c r="AT57" s="578">
        <v>2</v>
      </c>
      <c r="AU57" s="387" t="s">
        <v>105</v>
      </c>
      <c r="AV57" s="602">
        <v>1</v>
      </c>
      <c r="AW57" s="238">
        <v>0</v>
      </c>
      <c r="AX57" s="28">
        <v>0</v>
      </c>
      <c r="AY57" s="557">
        <f t="shared" si="43"/>
        <v>14</v>
      </c>
      <c r="AZ57" s="101">
        <v>17</v>
      </c>
      <c r="BA57" s="20">
        <f>AZ57-AR57</f>
        <v>6</v>
      </c>
      <c r="BB57" s="13"/>
      <c r="BC57" s="17"/>
      <c r="BD57" s="17"/>
      <c r="BE57" s="17" t="s">
        <v>100</v>
      </c>
      <c r="BF57" s="17"/>
      <c r="BG57" s="17"/>
      <c r="BH57" s="17" t="s">
        <v>100</v>
      </c>
      <c r="BI57" s="210"/>
      <c r="BJ57" s="44"/>
      <c r="BK57" s="29" t="s">
        <v>97</v>
      </c>
      <c r="BL57" s="27">
        <v>0</v>
      </c>
      <c r="BM57" s="27" t="s">
        <v>97</v>
      </c>
      <c r="BN57" s="27">
        <v>0</v>
      </c>
      <c r="BO57" s="27" t="s">
        <v>105</v>
      </c>
      <c r="BP57" s="44" t="s">
        <v>130</v>
      </c>
      <c r="BQ57" s="217">
        <v>2.5</v>
      </c>
      <c r="BR57" s="48" t="s">
        <v>99</v>
      </c>
      <c r="BS57" s="9"/>
      <c r="BT57" s="206"/>
      <c r="BU57" s="206"/>
      <c r="BV57" s="6"/>
    </row>
    <row r="58" spans="1:77" s="4" customFormat="1" ht="18.75">
      <c r="A58" s="6"/>
      <c r="B58" s="18" t="s">
        <v>167</v>
      </c>
      <c r="C58" s="112" t="s">
        <v>94</v>
      </c>
      <c r="D58" s="346" t="s">
        <v>124</v>
      </c>
      <c r="E58" s="347" t="s">
        <v>152</v>
      </c>
      <c r="F58" s="24" t="s">
        <v>97</v>
      </c>
      <c r="G58" s="25" t="s">
        <v>97</v>
      </c>
      <c r="H58" s="19">
        <v>576</v>
      </c>
      <c r="I58" s="21">
        <v>395</v>
      </c>
      <c r="J58" s="145">
        <f t="shared" si="33"/>
        <v>0.68576388888888884</v>
      </c>
      <c r="K58" s="19">
        <v>576</v>
      </c>
      <c r="L58" s="21">
        <f t="shared" si="34"/>
        <v>452</v>
      </c>
      <c r="M58" s="154">
        <f t="shared" si="35"/>
        <v>0.78472222222222221</v>
      </c>
      <c r="N58" s="155">
        <f t="shared" si="55"/>
        <v>9.895833333333337E-2</v>
      </c>
      <c r="O58" s="155">
        <v>0.8</v>
      </c>
      <c r="P58" s="291">
        <f t="shared" si="37"/>
        <v>-1.5277777777777835E-2</v>
      </c>
      <c r="Q58" s="290">
        <v>25</v>
      </c>
      <c r="R58" s="210">
        <v>68</v>
      </c>
      <c r="S58" s="210">
        <v>75</v>
      </c>
      <c r="T58" s="368">
        <v>81</v>
      </c>
      <c r="U58" s="368">
        <v>77</v>
      </c>
      <c r="V58" s="210">
        <v>71</v>
      </c>
      <c r="W58" s="368">
        <v>80</v>
      </c>
      <c r="X58" s="210" t="s">
        <v>98</v>
      </c>
      <c r="Y58" s="210" t="s">
        <v>98</v>
      </c>
      <c r="Z58" s="210" t="s">
        <v>98</v>
      </c>
      <c r="AA58" s="210" t="s">
        <v>98</v>
      </c>
      <c r="AB58" s="210" t="s">
        <v>98</v>
      </c>
      <c r="AC58" s="210" t="s">
        <v>98</v>
      </c>
      <c r="AD58" s="14" t="s">
        <v>98</v>
      </c>
      <c r="AE58" s="17">
        <f t="shared" si="49"/>
        <v>3</v>
      </c>
      <c r="AF58" s="210">
        <f t="shared" si="50"/>
        <v>3</v>
      </c>
      <c r="AG58" s="210">
        <f t="shared" si="51"/>
        <v>4</v>
      </c>
      <c r="AH58" s="210">
        <f t="shared" si="52"/>
        <v>4</v>
      </c>
      <c r="AI58" s="210">
        <f t="shared" si="53"/>
        <v>3</v>
      </c>
      <c r="AJ58" s="210">
        <f t="shared" si="54"/>
        <v>4</v>
      </c>
      <c r="AK58" s="210" t="s">
        <v>98</v>
      </c>
      <c r="AL58" s="210" t="s">
        <v>98</v>
      </c>
      <c r="AM58" s="210" t="s">
        <v>98</v>
      </c>
      <c r="AN58" s="210" t="s">
        <v>98</v>
      </c>
      <c r="AO58" s="210" t="s">
        <v>98</v>
      </c>
      <c r="AP58" s="210" t="s">
        <v>98</v>
      </c>
      <c r="AQ58" s="210" t="s">
        <v>98</v>
      </c>
      <c r="AR58" s="306">
        <f t="shared" si="48"/>
        <v>21</v>
      </c>
      <c r="AS58" s="20">
        <f t="shared" si="42"/>
        <v>21.523809523809526</v>
      </c>
      <c r="AT58" s="610">
        <v>2</v>
      </c>
      <c r="AU58" s="387">
        <v>2</v>
      </c>
      <c r="AV58" s="577">
        <v>2</v>
      </c>
      <c r="AW58" s="239">
        <v>0</v>
      </c>
      <c r="AX58" s="20">
        <v>0</v>
      </c>
      <c r="AY58" s="557">
        <f t="shared" si="43"/>
        <v>27</v>
      </c>
      <c r="AZ58" s="220">
        <v>24</v>
      </c>
      <c r="BA58" s="20">
        <f>AZ58-AR58</f>
        <v>3</v>
      </c>
      <c r="BB58" s="13"/>
      <c r="BC58" s="17"/>
      <c r="BD58" s="17"/>
      <c r="BE58" s="17" t="s">
        <v>100</v>
      </c>
      <c r="BF58" s="17"/>
      <c r="BG58" s="17"/>
      <c r="BH58" s="17" t="s">
        <v>100</v>
      </c>
      <c r="BI58" s="210"/>
      <c r="BJ58" s="43"/>
      <c r="BK58" s="19" t="s">
        <v>97</v>
      </c>
      <c r="BL58" s="21" t="s">
        <v>97</v>
      </c>
      <c r="BM58" s="21" t="s">
        <v>97</v>
      </c>
      <c r="BN58" s="21" t="s">
        <v>97</v>
      </c>
      <c r="BO58" s="21" t="s">
        <v>97</v>
      </c>
      <c r="BP58" s="43">
        <v>0</v>
      </c>
      <c r="BQ58" s="218">
        <v>3.3</v>
      </c>
      <c r="BR58" s="47" t="s">
        <v>99</v>
      </c>
      <c r="BS58" s="6"/>
      <c r="BT58" s="206"/>
      <c r="BU58" s="206"/>
      <c r="BV58" s="22" t="s">
        <v>164</v>
      </c>
    </row>
    <row r="59" spans="1:77" s="4" customFormat="1" ht="18.75">
      <c r="A59" s="6"/>
      <c r="B59" s="18" t="s">
        <v>284</v>
      </c>
      <c r="C59" s="112" t="s">
        <v>110</v>
      </c>
      <c r="D59" s="346" t="s">
        <v>124</v>
      </c>
      <c r="E59" s="347" t="s">
        <v>152</v>
      </c>
      <c r="F59" s="24" t="s">
        <v>97</v>
      </c>
      <c r="G59" s="25" t="s">
        <v>98</v>
      </c>
      <c r="H59" s="19">
        <v>1122</v>
      </c>
      <c r="I59" s="21">
        <v>355</v>
      </c>
      <c r="J59" s="145">
        <v>0.31639928698752229</v>
      </c>
      <c r="K59" s="19">
        <v>1122</v>
      </c>
      <c r="L59" s="21">
        <f t="shared" si="34"/>
        <v>809</v>
      </c>
      <c r="M59" s="154">
        <f t="shared" ref="M59" si="56">L59/K59</f>
        <v>0.72103386809269165</v>
      </c>
      <c r="N59" s="155">
        <f t="shared" ref="N59" si="57">M59-J59</f>
        <v>0.40463458110516937</v>
      </c>
      <c r="O59" s="155">
        <v>0.8</v>
      </c>
      <c r="P59" s="291">
        <f t="shared" ref="P59" si="58">M59-O59</f>
        <v>-7.896613190730839E-2</v>
      </c>
      <c r="Q59" s="290">
        <v>25</v>
      </c>
      <c r="R59" s="368">
        <v>151</v>
      </c>
      <c r="S59" s="210">
        <v>140</v>
      </c>
      <c r="T59" s="210">
        <v>143</v>
      </c>
      <c r="U59" s="210">
        <v>136</v>
      </c>
      <c r="V59" s="210">
        <v>115</v>
      </c>
      <c r="W59" s="210">
        <v>124</v>
      </c>
      <c r="X59" s="210" t="s">
        <v>98</v>
      </c>
      <c r="Y59" s="210" t="s">
        <v>98</v>
      </c>
      <c r="Z59" s="210" t="s">
        <v>98</v>
      </c>
      <c r="AA59" s="210" t="s">
        <v>98</v>
      </c>
      <c r="AB59" s="210" t="s">
        <v>98</v>
      </c>
      <c r="AC59" s="210" t="s">
        <v>98</v>
      </c>
      <c r="AD59" s="14" t="s">
        <v>98</v>
      </c>
      <c r="AE59" s="17">
        <f t="shared" si="49"/>
        <v>7</v>
      </c>
      <c r="AF59" s="210">
        <f t="shared" si="50"/>
        <v>6</v>
      </c>
      <c r="AG59" s="210">
        <f t="shared" si="51"/>
        <v>6</v>
      </c>
      <c r="AH59" s="210">
        <f t="shared" si="52"/>
        <v>6</v>
      </c>
      <c r="AI59" s="210">
        <f t="shared" si="53"/>
        <v>5</v>
      </c>
      <c r="AJ59" s="210">
        <f t="shared" si="54"/>
        <v>5</v>
      </c>
      <c r="AK59" s="210" t="s">
        <v>98</v>
      </c>
      <c r="AL59" s="210" t="s">
        <v>98</v>
      </c>
      <c r="AM59" s="210" t="s">
        <v>98</v>
      </c>
      <c r="AN59" s="210" t="s">
        <v>98</v>
      </c>
      <c r="AO59" s="210" t="s">
        <v>98</v>
      </c>
      <c r="AP59" s="210" t="s">
        <v>98</v>
      </c>
      <c r="AQ59" s="210" t="s">
        <v>98</v>
      </c>
      <c r="AR59" s="306">
        <f t="shared" ref="AR59" si="59">SUM(AE59:AQ59)</f>
        <v>35</v>
      </c>
      <c r="AS59" s="20">
        <f t="shared" si="42"/>
        <v>23.114285714285714</v>
      </c>
      <c r="AT59" s="610">
        <v>3</v>
      </c>
      <c r="AU59" s="387" t="s">
        <v>105</v>
      </c>
      <c r="AV59" s="577">
        <v>4</v>
      </c>
      <c r="AW59" s="239">
        <v>0</v>
      </c>
      <c r="AX59" s="20">
        <v>0</v>
      </c>
      <c r="AY59" s="557">
        <f t="shared" si="43"/>
        <v>42</v>
      </c>
      <c r="AZ59" s="220">
        <v>48</v>
      </c>
      <c r="BA59" s="20">
        <f>AZ59-AR59</f>
        <v>13</v>
      </c>
      <c r="BB59" s="13"/>
      <c r="BC59" s="17"/>
      <c r="BD59" s="17"/>
      <c r="BE59" s="17" t="s">
        <v>100</v>
      </c>
      <c r="BF59" s="17"/>
      <c r="BG59" s="17"/>
      <c r="BH59" s="17" t="s">
        <v>100</v>
      </c>
      <c r="BI59" s="210"/>
      <c r="BJ59" s="43"/>
      <c r="BK59" s="19" t="s">
        <v>97</v>
      </c>
      <c r="BL59" s="21">
        <v>0</v>
      </c>
      <c r="BM59" s="21" t="s">
        <v>97</v>
      </c>
      <c r="BN59" s="21">
        <v>0</v>
      </c>
      <c r="BO59" s="21">
        <v>0</v>
      </c>
      <c r="BP59" s="43" t="s">
        <v>130</v>
      </c>
      <c r="BQ59" s="218">
        <v>2</v>
      </c>
      <c r="BR59" s="47" t="s">
        <v>103</v>
      </c>
      <c r="BS59" s="6"/>
      <c r="BT59" s="22">
        <v>-38</v>
      </c>
      <c r="BU59" s="22"/>
      <c r="BV59" s="207" t="s">
        <v>140</v>
      </c>
    </row>
    <row r="60" spans="1:77" s="4" customFormat="1" ht="18.75">
      <c r="A60" s="6"/>
      <c r="B60" s="88" t="s">
        <v>168</v>
      </c>
      <c r="C60" s="112" t="s">
        <v>102</v>
      </c>
      <c r="D60" s="353" t="s">
        <v>124</v>
      </c>
      <c r="E60" s="354" t="s">
        <v>152</v>
      </c>
      <c r="F60" s="24" t="s">
        <v>97</v>
      </c>
      <c r="G60" s="343" t="s">
        <v>97</v>
      </c>
      <c r="H60" s="29">
        <v>1146</v>
      </c>
      <c r="I60" s="21">
        <v>444</v>
      </c>
      <c r="J60" s="147">
        <f t="shared" si="33"/>
        <v>0.38743455497382201</v>
      </c>
      <c r="K60" s="19">
        <v>1146</v>
      </c>
      <c r="L60" s="21">
        <f t="shared" si="34"/>
        <v>523</v>
      </c>
      <c r="M60" s="157">
        <f t="shared" si="35"/>
        <v>0.45636998254799299</v>
      </c>
      <c r="N60" s="158">
        <f t="shared" si="55"/>
        <v>6.8935427574170982E-2</v>
      </c>
      <c r="O60" s="158">
        <v>0.8</v>
      </c>
      <c r="P60" s="287">
        <f t="shared" si="37"/>
        <v>-0.34363001745200705</v>
      </c>
      <c r="Q60" s="290">
        <v>25</v>
      </c>
      <c r="R60" s="210">
        <v>87</v>
      </c>
      <c r="S60" s="210">
        <v>74</v>
      </c>
      <c r="T60" s="210">
        <v>95</v>
      </c>
      <c r="U60" s="210">
        <v>87</v>
      </c>
      <c r="V60" s="210">
        <v>99</v>
      </c>
      <c r="W60" s="368">
        <v>81</v>
      </c>
      <c r="X60" s="210" t="s">
        <v>98</v>
      </c>
      <c r="Y60" s="210" t="s">
        <v>98</v>
      </c>
      <c r="Z60" s="210" t="s">
        <v>98</v>
      </c>
      <c r="AA60" s="210" t="s">
        <v>98</v>
      </c>
      <c r="AB60" s="210" t="s">
        <v>98</v>
      </c>
      <c r="AC60" s="210" t="s">
        <v>98</v>
      </c>
      <c r="AD60" s="14" t="s">
        <v>98</v>
      </c>
      <c r="AE60" s="17">
        <f t="shared" si="49"/>
        <v>4</v>
      </c>
      <c r="AF60" s="210">
        <f t="shared" si="50"/>
        <v>3</v>
      </c>
      <c r="AG60" s="210">
        <f t="shared" si="51"/>
        <v>4</v>
      </c>
      <c r="AH60" s="210">
        <f t="shared" si="52"/>
        <v>4</v>
      </c>
      <c r="AI60" s="210">
        <f t="shared" si="53"/>
        <v>4</v>
      </c>
      <c r="AJ60" s="210">
        <f t="shared" si="54"/>
        <v>4</v>
      </c>
      <c r="AK60" s="210" t="s">
        <v>98</v>
      </c>
      <c r="AL60" s="210" t="s">
        <v>98</v>
      </c>
      <c r="AM60" s="210" t="s">
        <v>98</v>
      </c>
      <c r="AN60" s="210" t="s">
        <v>98</v>
      </c>
      <c r="AO60" s="210" t="s">
        <v>98</v>
      </c>
      <c r="AP60" s="210" t="s">
        <v>98</v>
      </c>
      <c r="AQ60" s="210" t="s">
        <v>98</v>
      </c>
      <c r="AR60" s="306">
        <f t="shared" si="48"/>
        <v>23</v>
      </c>
      <c r="AS60" s="28">
        <f t="shared" si="42"/>
        <v>22.739130434782609</v>
      </c>
      <c r="AT60" s="578">
        <v>4</v>
      </c>
      <c r="AU60" s="387" t="s">
        <v>105</v>
      </c>
      <c r="AV60" s="602">
        <v>2</v>
      </c>
      <c r="AW60" s="238">
        <v>0</v>
      </c>
      <c r="AX60" s="28">
        <v>0</v>
      </c>
      <c r="AY60" s="557">
        <f t="shared" si="43"/>
        <v>29</v>
      </c>
      <c r="AZ60" s="101">
        <v>57</v>
      </c>
      <c r="BA60" s="20">
        <f>AZ60-AR60</f>
        <v>34</v>
      </c>
      <c r="BB60" s="13"/>
      <c r="BC60" s="17"/>
      <c r="BD60" s="17"/>
      <c r="BE60" s="17" t="s">
        <v>100</v>
      </c>
      <c r="BF60" s="17"/>
      <c r="BG60" s="17"/>
      <c r="BH60" s="17" t="s">
        <v>100</v>
      </c>
      <c r="BI60" s="210"/>
      <c r="BJ60" s="44"/>
      <c r="BK60" s="29" t="s">
        <v>97</v>
      </c>
      <c r="BL60" s="27" t="s">
        <v>97</v>
      </c>
      <c r="BM60" s="27" t="s">
        <v>97</v>
      </c>
      <c r="BN60" s="27">
        <v>2</v>
      </c>
      <c r="BO60" s="27" t="s">
        <v>97</v>
      </c>
      <c r="BP60" s="44" t="s">
        <v>98</v>
      </c>
      <c r="BQ60" s="217">
        <v>2.2999999999999998</v>
      </c>
      <c r="BR60" s="48" t="s">
        <v>99</v>
      </c>
      <c r="BS60" s="9"/>
      <c r="BT60" s="206"/>
      <c r="BU60" s="206"/>
      <c r="BV60" s="6"/>
    </row>
    <row r="61" spans="1:77" s="3" customFormat="1" ht="18.75">
      <c r="A61" s="6"/>
      <c r="B61" s="88" t="s">
        <v>169</v>
      </c>
      <c r="C61" s="112" t="s">
        <v>94</v>
      </c>
      <c r="D61" s="38" t="s">
        <v>154</v>
      </c>
      <c r="E61" s="20" t="s">
        <v>152</v>
      </c>
      <c r="F61" s="29" t="s">
        <v>98</v>
      </c>
      <c r="G61" s="343" t="s">
        <v>97</v>
      </c>
      <c r="H61" s="29">
        <v>474</v>
      </c>
      <c r="I61" s="21">
        <v>206</v>
      </c>
      <c r="J61" s="143">
        <f t="shared" si="33"/>
        <v>0.43459915611814348</v>
      </c>
      <c r="K61" s="19">
        <v>474</v>
      </c>
      <c r="L61" s="21">
        <f>SUM(R61:AD61)</f>
        <v>365</v>
      </c>
      <c r="M61" s="151">
        <f t="shared" si="35"/>
        <v>0.77004219409282704</v>
      </c>
      <c r="N61" s="152">
        <f t="shared" si="55"/>
        <v>0.33544303797468356</v>
      </c>
      <c r="O61" s="152">
        <v>0.8</v>
      </c>
      <c r="P61" s="289">
        <f t="shared" si="37"/>
        <v>-2.9957805907173007E-2</v>
      </c>
      <c r="Q61" s="290">
        <v>25</v>
      </c>
      <c r="R61" s="210">
        <v>57</v>
      </c>
      <c r="S61" s="210">
        <v>88</v>
      </c>
      <c r="T61" s="210">
        <v>50</v>
      </c>
      <c r="U61" s="210">
        <v>64</v>
      </c>
      <c r="V61" s="368">
        <v>61</v>
      </c>
      <c r="W61" s="210">
        <v>45</v>
      </c>
      <c r="X61" s="210" t="s">
        <v>98</v>
      </c>
      <c r="Y61" s="210" t="s">
        <v>98</v>
      </c>
      <c r="Z61" s="210" t="s">
        <v>98</v>
      </c>
      <c r="AA61" s="210" t="s">
        <v>98</v>
      </c>
      <c r="AB61" s="210" t="s">
        <v>98</v>
      </c>
      <c r="AC61" s="210" t="s">
        <v>98</v>
      </c>
      <c r="AD61" s="14" t="s">
        <v>98</v>
      </c>
      <c r="AE61" s="17">
        <f t="shared" si="49"/>
        <v>3</v>
      </c>
      <c r="AF61" s="210">
        <f t="shared" si="50"/>
        <v>4</v>
      </c>
      <c r="AG61" s="210">
        <f t="shared" si="51"/>
        <v>2</v>
      </c>
      <c r="AH61" s="210">
        <f t="shared" si="52"/>
        <v>3</v>
      </c>
      <c r="AI61" s="210">
        <f t="shared" si="53"/>
        <v>3</v>
      </c>
      <c r="AJ61" s="210">
        <f t="shared" si="54"/>
        <v>2</v>
      </c>
      <c r="AK61" s="210" t="s">
        <v>98</v>
      </c>
      <c r="AL61" s="210" t="s">
        <v>98</v>
      </c>
      <c r="AM61" s="210" t="s">
        <v>98</v>
      </c>
      <c r="AN61" s="210" t="s">
        <v>98</v>
      </c>
      <c r="AO61" s="210" t="s">
        <v>98</v>
      </c>
      <c r="AP61" s="210" t="s">
        <v>98</v>
      </c>
      <c r="AQ61" s="210" t="s">
        <v>98</v>
      </c>
      <c r="AR61" s="306">
        <f>SUM(AE61:AQ61)</f>
        <v>17</v>
      </c>
      <c r="AS61" s="28">
        <f t="shared" si="42"/>
        <v>21.470588235294116</v>
      </c>
      <c r="AT61" s="578">
        <v>2</v>
      </c>
      <c r="AU61" s="387">
        <v>2</v>
      </c>
      <c r="AV61" s="577" t="s">
        <v>105</v>
      </c>
      <c r="AW61" s="239" t="s">
        <v>105</v>
      </c>
      <c r="AX61" s="20" t="s">
        <v>105</v>
      </c>
      <c r="AY61" s="557">
        <f t="shared" si="43"/>
        <v>21</v>
      </c>
      <c r="AZ61" s="101">
        <v>21</v>
      </c>
      <c r="BA61" s="20">
        <f>AZ61-AR61</f>
        <v>4</v>
      </c>
      <c r="BB61" s="13"/>
      <c r="BC61" s="17"/>
      <c r="BD61" s="17"/>
      <c r="BE61" s="17" t="s">
        <v>100</v>
      </c>
      <c r="BF61" s="17"/>
      <c r="BG61" s="17"/>
      <c r="BH61" s="17" t="s">
        <v>100</v>
      </c>
      <c r="BI61" s="210"/>
      <c r="BJ61" s="44"/>
      <c r="BK61" s="29" t="s">
        <v>97</v>
      </c>
      <c r="BL61" s="27">
        <v>0</v>
      </c>
      <c r="BM61" s="27">
        <v>0</v>
      </c>
      <c r="BN61" s="27" t="s">
        <v>97</v>
      </c>
      <c r="BO61" s="27" t="s">
        <v>105</v>
      </c>
      <c r="BP61" s="44" t="s">
        <v>113</v>
      </c>
      <c r="BQ61" s="217">
        <v>3.7</v>
      </c>
      <c r="BR61" s="48" t="s">
        <v>99</v>
      </c>
      <c r="BS61" s="6"/>
      <c r="BT61" s="206"/>
      <c r="BU61" s="206"/>
      <c r="BV61" s="9"/>
    </row>
    <row r="62" spans="1:77" s="4" customFormat="1" ht="19.5" customHeight="1">
      <c r="A62" s="6"/>
      <c r="B62" s="18" t="s">
        <v>170</v>
      </c>
      <c r="C62" s="112" t="s">
        <v>94</v>
      </c>
      <c r="D62" s="38" t="s">
        <v>157</v>
      </c>
      <c r="E62" s="39" t="s">
        <v>152</v>
      </c>
      <c r="F62" s="29" t="s">
        <v>97</v>
      </c>
      <c r="G62" s="28" t="s">
        <v>98</v>
      </c>
      <c r="H62" s="29">
        <v>432</v>
      </c>
      <c r="I62" s="21">
        <v>192</v>
      </c>
      <c r="J62" s="145">
        <f t="shared" si="33"/>
        <v>0.44444444444444442</v>
      </c>
      <c r="K62" s="19">
        <v>432</v>
      </c>
      <c r="L62" s="21">
        <f t="shared" si="34"/>
        <v>329</v>
      </c>
      <c r="M62" s="154">
        <f t="shared" si="35"/>
        <v>0.76157407407407407</v>
      </c>
      <c r="N62" s="155">
        <f t="shared" si="55"/>
        <v>0.31712962962962965</v>
      </c>
      <c r="O62" s="155">
        <v>0.8</v>
      </c>
      <c r="P62" s="291">
        <f t="shared" si="37"/>
        <v>-3.8425925925925974E-2</v>
      </c>
      <c r="Q62" s="290">
        <v>25</v>
      </c>
      <c r="R62" s="210">
        <v>51</v>
      </c>
      <c r="S62" s="210">
        <v>56</v>
      </c>
      <c r="T62" s="368">
        <v>51</v>
      </c>
      <c r="U62" s="368">
        <v>60</v>
      </c>
      <c r="V62" s="368">
        <v>59</v>
      </c>
      <c r="W62" s="368">
        <v>52</v>
      </c>
      <c r="X62" s="210" t="s">
        <v>98</v>
      </c>
      <c r="Y62" s="210" t="s">
        <v>98</v>
      </c>
      <c r="Z62" s="210" t="s">
        <v>98</v>
      </c>
      <c r="AA62" s="210" t="s">
        <v>98</v>
      </c>
      <c r="AB62" s="210" t="s">
        <v>98</v>
      </c>
      <c r="AC62" s="210" t="s">
        <v>98</v>
      </c>
      <c r="AD62" s="14" t="s">
        <v>98</v>
      </c>
      <c r="AE62" s="17">
        <f t="shared" si="49"/>
        <v>3</v>
      </c>
      <c r="AF62" s="210">
        <f t="shared" si="50"/>
        <v>3</v>
      </c>
      <c r="AG62" s="210">
        <f t="shared" si="51"/>
        <v>3</v>
      </c>
      <c r="AH62" s="210">
        <f t="shared" si="52"/>
        <v>3</v>
      </c>
      <c r="AI62" s="210">
        <f t="shared" si="53"/>
        <v>3</v>
      </c>
      <c r="AJ62" s="210">
        <f t="shared" si="54"/>
        <v>3</v>
      </c>
      <c r="AK62" s="210" t="s">
        <v>98</v>
      </c>
      <c r="AL62" s="210" t="s">
        <v>98</v>
      </c>
      <c r="AM62" s="210" t="s">
        <v>98</v>
      </c>
      <c r="AN62" s="210" t="s">
        <v>98</v>
      </c>
      <c r="AO62" s="210" t="s">
        <v>98</v>
      </c>
      <c r="AP62" s="210" t="s">
        <v>98</v>
      </c>
      <c r="AQ62" s="210" t="s">
        <v>98</v>
      </c>
      <c r="AR62" s="306">
        <f t="shared" si="48"/>
        <v>18</v>
      </c>
      <c r="AS62" s="28">
        <f t="shared" si="42"/>
        <v>18.277777777777779</v>
      </c>
      <c r="AT62" s="578">
        <v>2</v>
      </c>
      <c r="AU62" s="387" t="s">
        <v>105</v>
      </c>
      <c r="AV62" s="602">
        <v>3</v>
      </c>
      <c r="AW62" s="238">
        <v>0</v>
      </c>
      <c r="AX62" s="28">
        <v>0</v>
      </c>
      <c r="AY62" s="557">
        <f t="shared" si="43"/>
        <v>23</v>
      </c>
      <c r="AZ62" s="101">
        <v>22</v>
      </c>
      <c r="BA62" s="20">
        <f>AZ62-AR62</f>
        <v>4</v>
      </c>
      <c r="BB62" s="13"/>
      <c r="BC62" s="17"/>
      <c r="BD62" s="17"/>
      <c r="BE62" s="17" t="s">
        <v>100</v>
      </c>
      <c r="BF62" s="17"/>
      <c r="BG62" s="17"/>
      <c r="BH62" s="17" t="s">
        <v>100</v>
      </c>
      <c r="BI62" s="210"/>
      <c r="BJ62" s="44"/>
      <c r="BK62" s="24" t="s">
        <v>97</v>
      </c>
      <c r="BL62" s="27">
        <v>0</v>
      </c>
      <c r="BM62" s="27" t="s">
        <v>97</v>
      </c>
      <c r="BN62" s="27">
        <v>0</v>
      </c>
      <c r="BO62" s="27" t="s">
        <v>105</v>
      </c>
      <c r="BP62" s="49" t="s">
        <v>117</v>
      </c>
      <c r="BQ62" s="225">
        <v>3.7</v>
      </c>
      <c r="BR62" s="48" t="s">
        <v>103</v>
      </c>
      <c r="BS62" s="6"/>
      <c r="BT62" s="206"/>
      <c r="BU62" s="206"/>
      <c r="BV62" s="22" t="s">
        <v>164</v>
      </c>
    </row>
    <row r="63" spans="1:77" s="4" customFormat="1" ht="18.75">
      <c r="A63" s="6"/>
      <c r="B63" s="18" t="s">
        <v>171</v>
      </c>
      <c r="C63" s="112" t="s">
        <v>94</v>
      </c>
      <c r="D63" s="348" t="s">
        <v>124</v>
      </c>
      <c r="E63" s="347" t="s">
        <v>152</v>
      </c>
      <c r="F63" s="29" t="s">
        <v>97</v>
      </c>
      <c r="G63" s="28" t="s">
        <v>98</v>
      </c>
      <c r="H63" s="29">
        <v>570</v>
      </c>
      <c r="I63" s="21">
        <v>259</v>
      </c>
      <c r="J63" s="145">
        <f t="shared" si="33"/>
        <v>0.45438596491228073</v>
      </c>
      <c r="K63" s="19">
        <v>570</v>
      </c>
      <c r="L63" s="21">
        <f t="shared" si="34"/>
        <v>185</v>
      </c>
      <c r="M63" s="154">
        <f t="shared" si="35"/>
        <v>0.32456140350877194</v>
      </c>
      <c r="N63" s="155">
        <f t="shared" si="55"/>
        <v>-0.12982456140350879</v>
      </c>
      <c r="O63" s="155">
        <v>0.8</v>
      </c>
      <c r="P63" s="291">
        <f t="shared" si="37"/>
        <v>-0.4754385964912281</v>
      </c>
      <c r="Q63" s="290">
        <v>25</v>
      </c>
      <c r="R63" s="210">
        <v>30</v>
      </c>
      <c r="S63" s="210">
        <v>35</v>
      </c>
      <c r="T63" s="368">
        <v>27</v>
      </c>
      <c r="U63" s="210">
        <v>37</v>
      </c>
      <c r="V63" s="210">
        <v>37</v>
      </c>
      <c r="W63" s="210">
        <v>19</v>
      </c>
      <c r="X63" s="210" t="s">
        <v>98</v>
      </c>
      <c r="Y63" s="210" t="s">
        <v>98</v>
      </c>
      <c r="Z63" s="210" t="s">
        <v>98</v>
      </c>
      <c r="AA63" s="210" t="s">
        <v>98</v>
      </c>
      <c r="AB63" s="210" t="s">
        <v>98</v>
      </c>
      <c r="AC63" s="210" t="s">
        <v>98</v>
      </c>
      <c r="AD63" s="14" t="s">
        <v>98</v>
      </c>
      <c r="AE63" s="17">
        <f t="shared" si="49"/>
        <v>2</v>
      </c>
      <c r="AF63" s="210">
        <f t="shared" si="50"/>
        <v>2</v>
      </c>
      <c r="AG63" s="210">
        <f t="shared" si="51"/>
        <v>2</v>
      </c>
      <c r="AH63" s="210">
        <f t="shared" si="52"/>
        <v>2</v>
      </c>
      <c r="AI63" s="210">
        <f t="shared" si="53"/>
        <v>2</v>
      </c>
      <c r="AJ63" s="210">
        <f t="shared" si="54"/>
        <v>1</v>
      </c>
      <c r="AK63" s="210" t="s">
        <v>98</v>
      </c>
      <c r="AL63" s="210" t="s">
        <v>98</v>
      </c>
      <c r="AM63" s="210" t="s">
        <v>98</v>
      </c>
      <c r="AN63" s="210" t="s">
        <v>98</v>
      </c>
      <c r="AO63" s="210" t="s">
        <v>98</v>
      </c>
      <c r="AP63" s="210" t="s">
        <v>98</v>
      </c>
      <c r="AQ63" s="210" t="s">
        <v>98</v>
      </c>
      <c r="AR63" s="306">
        <f t="shared" si="48"/>
        <v>11</v>
      </c>
      <c r="AS63" s="28">
        <f t="shared" si="42"/>
        <v>16.818181818181817</v>
      </c>
      <c r="AT63" s="578">
        <v>2</v>
      </c>
      <c r="AU63" s="387" t="s">
        <v>105</v>
      </c>
      <c r="AV63" s="577">
        <v>1</v>
      </c>
      <c r="AW63" s="239">
        <v>0</v>
      </c>
      <c r="AX63" s="20">
        <v>0</v>
      </c>
      <c r="AY63" s="557">
        <f t="shared" si="43"/>
        <v>14</v>
      </c>
      <c r="AZ63" s="101">
        <v>27</v>
      </c>
      <c r="BA63" s="20">
        <f>AZ63-AR63</f>
        <v>16</v>
      </c>
      <c r="BB63" s="13"/>
      <c r="BC63" s="17"/>
      <c r="BD63" s="17"/>
      <c r="BE63" s="17" t="s">
        <v>100</v>
      </c>
      <c r="BF63" s="17"/>
      <c r="BG63" s="17"/>
      <c r="BH63" s="17" t="s">
        <v>100</v>
      </c>
      <c r="BI63" s="210"/>
      <c r="BJ63" s="44"/>
      <c r="BK63" s="29" t="s">
        <v>97</v>
      </c>
      <c r="BL63" s="27" t="s">
        <v>97</v>
      </c>
      <c r="BM63" s="27" t="s">
        <v>97</v>
      </c>
      <c r="BN63" s="27" t="s">
        <v>97</v>
      </c>
      <c r="BO63" s="27" t="s">
        <v>105</v>
      </c>
      <c r="BP63" s="44">
        <v>0</v>
      </c>
      <c r="BQ63" s="217">
        <v>3.3</v>
      </c>
      <c r="BR63" s="47" t="s">
        <v>99</v>
      </c>
      <c r="BS63" s="6"/>
      <c r="BT63" s="206"/>
      <c r="BU63" s="206"/>
      <c r="BV63" s="9"/>
    </row>
    <row r="64" spans="1:77" s="4" customFormat="1" ht="18.75">
      <c r="A64" s="6"/>
      <c r="B64" s="88" t="s">
        <v>172</v>
      </c>
      <c r="C64" s="109" t="s">
        <v>94</v>
      </c>
      <c r="D64" s="38" t="s">
        <v>157</v>
      </c>
      <c r="E64" s="20" t="s">
        <v>152</v>
      </c>
      <c r="F64" s="94" t="s">
        <v>97</v>
      </c>
      <c r="G64" s="93" t="s">
        <v>98</v>
      </c>
      <c r="H64" s="29">
        <v>725</v>
      </c>
      <c r="I64" s="21">
        <v>304</v>
      </c>
      <c r="J64" s="147">
        <f t="shared" si="33"/>
        <v>0.41931034482758622</v>
      </c>
      <c r="K64" s="19">
        <v>725</v>
      </c>
      <c r="L64" s="21">
        <f t="shared" si="34"/>
        <v>328</v>
      </c>
      <c r="M64" s="157">
        <f t="shared" si="35"/>
        <v>0.45241379310344826</v>
      </c>
      <c r="N64" s="158">
        <f t="shared" ref="N64:N73" si="60">M64-J64</f>
        <v>3.3103448275862035E-2</v>
      </c>
      <c r="O64" s="158">
        <v>0.8</v>
      </c>
      <c r="P64" s="287">
        <f t="shared" si="37"/>
        <v>-0.34758620689655179</v>
      </c>
      <c r="Q64" s="290">
        <v>25</v>
      </c>
      <c r="R64" s="210">
        <v>46</v>
      </c>
      <c r="S64" s="210">
        <v>59</v>
      </c>
      <c r="T64" s="368">
        <v>56</v>
      </c>
      <c r="U64" s="368">
        <v>57</v>
      </c>
      <c r="V64" s="368">
        <v>62</v>
      </c>
      <c r="W64" s="210">
        <v>48</v>
      </c>
      <c r="X64" s="210" t="s">
        <v>98</v>
      </c>
      <c r="Y64" s="210" t="s">
        <v>98</v>
      </c>
      <c r="Z64" s="210" t="s">
        <v>98</v>
      </c>
      <c r="AA64" s="210" t="s">
        <v>98</v>
      </c>
      <c r="AB64" s="210" t="s">
        <v>98</v>
      </c>
      <c r="AC64" s="210" t="s">
        <v>98</v>
      </c>
      <c r="AD64" s="14" t="s">
        <v>98</v>
      </c>
      <c r="AE64" s="17">
        <f t="shared" si="49"/>
        <v>2</v>
      </c>
      <c r="AF64" s="210">
        <f t="shared" si="50"/>
        <v>3</v>
      </c>
      <c r="AG64" s="210">
        <f t="shared" si="51"/>
        <v>3</v>
      </c>
      <c r="AH64" s="210">
        <f t="shared" si="52"/>
        <v>3</v>
      </c>
      <c r="AI64" s="210">
        <f t="shared" si="53"/>
        <v>3</v>
      </c>
      <c r="AJ64" s="210">
        <f t="shared" si="54"/>
        <v>2</v>
      </c>
      <c r="AK64" s="210" t="s">
        <v>98</v>
      </c>
      <c r="AL64" s="210" t="s">
        <v>98</v>
      </c>
      <c r="AM64" s="210" t="s">
        <v>98</v>
      </c>
      <c r="AN64" s="210" t="s">
        <v>98</v>
      </c>
      <c r="AO64" s="210" t="s">
        <v>98</v>
      </c>
      <c r="AP64" s="210" t="s">
        <v>98</v>
      </c>
      <c r="AQ64" s="210" t="s">
        <v>98</v>
      </c>
      <c r="AR64" s="306">
        <f t="shared" si="48"/>
        <v>16</v>
      </c>
      <c r="AS64" s="28">
        <f t="shared" si="42"/>
        <v>20.5</v>
      </c>
      <c r="AT64" s="578">
        <v>5</v>
      </c>
      <c r="AU64" s="387" t="s">
        <v>105</v>
      </c>
      <c r="AV64" s="602">
        <v>4</v>
      </c>
      <c r="AW64" s="238">
        <v>0</v>
      </c>
      <c r="AX64" s="28">
        <v>0</v>
      </c>
      <c r="AY64" s="557">
        <f t="shared" si="43"/>
        <v>25</v>
      </c>
      <c r="AZ64" s="101">
        <v>39</v>
      </c>
      <c r="BA64" s="20">
        <f>AZ64-AR64</f>
        <v>23</v>
      </c>
      <c r="BB64" s="13"/>
      <c r="BC64" s="17"/>
      <c r="BD64" s="17"/>
      <c r="BE64" s="17" t="s">
        <v>100</v>
      </c>
      <c r="BF64" s="17"/>
      <c r="BG64" s="17"/>
      <c r="BH64" s="17" t="s">
        <v>100</v>
      </c>
      <c r="BI64" s="210"/>
      <c r="BJ64" s="44"/>
      <c r="BK64" s="29" t="s">
        <v>97</v>
      </c>
      <c r="BL64" s="27" t="s">
        <v>97</v>
      </c>
      <c r="BM64" s="27" t="s">
        <v>97</v>
      </c>
      <c r="BN64" s="27" t="s">
        <v>97</v>
      </c>
      <c r="BO64" s="27" t="s">
        <v>105</v>
      </c>
      <c r="BP64" s="44">
        <v>0</v>
      </c>
      <c r="BQ64" s="217">
        <v>2.2999999999999998</v>
      </c>
      <c r="BR64" s="48" t="s">
        <v>103</v>
      </c>
      <c r="BS64" s="6"/>
      <c r="BT64" s="206"/>
      <c r="BU64" s="206"/>
      <c r="BV64" s="208" t="s">
        <v>173</v>
      </c>
    </row>
    <row r="65" spans="1:74" s="4" customFormat="1" ht="18.75">
      <c r="A65" s="6"/>
      <c r="B65" s="18" t="s">
        <v>174</v>
      </c>
      <c r="C65" s="117" t="s">
        <v>110</v>
      </c>
      <c r="D65" s="348" t="s">
        <v>124</v>
      </c>
      <c r="E65" s="347" t="s">
        <v>152</v>
      </c>
      <c r="F65" s="29" t="s">
        <v>97</v>
      </c>
      <c r="G65" s="28" t="s">
        <v>98</v>
      </c>
      <c r="H65" s="29">
        <v>633</v>
      </c>
      <c r="I65" s="21">
        <v>176</v>
      </c>
      <c r="J65" s="145">
        <f t="shared" si="33"/>
        <v>0.27804107424960506</v>
      </c>
      <c r="K65" s="19">
        <v>633</v>
      </c>
      <c r="L65" s="21">
        <f t="shared" si="34"/>
        <v>325</v>
      </c>
      <c r="M65" s="154">
        <f t="shared" si="35"/>
        <v>0.51342812006319116</v>
      </c>
      <c r="N65" s="155">
        <f t="shared" si="60"/>
        <v>0.2353870458135861</v>
      </c>
      <c r="O65" s="155">
        <v>0.8</v>
      </c>
      <c r="P65" s="291">
        <f t="shared" si="37"/>
        <v>-0.28657187993680888</v>
      </c>
      <c r="Q65" s="290">
        <v>25</v>
      </c>
      <c r="R65" s="210">
        <v>56</v>
      </c>
      <c r="S65" s="210">
        <v>62</v>
      </c>
      <c r="T65" s="210">
        <v>63</v>
      </c>
      <c r="U65" s="368">
        <v>51</v>
      </c>
      <c r="V65" s="210">
        <v>40</v>
      </c>
      <c r="W65" s="368">
        <v>53</v>
      </c>
      <c r="X65" s="210" t="s">
        <v>98</v>
      </c>
      <c r="Y65" s="210" t="s">
        <v>98</v>
      </c>
      <c r="Z65" s="210" t="s">
        <v>98</v>
      </c>
      <c r="AA65" s="210" t="s">
        <v>98</v>
      </c>
      <c r="AB65" s="210" t="s">
        <v>98</v>
      </c>
      <c r="AC65" s="210" t="s">
        <v>98</v>
      </c>
      <c r="AD65" s="14" t="s">
        <v>98</v>
      </c>
      <c r="AE65" s="17">
        <f t="shared" si="49"/>
        <v>3</v>
      </c>
      <c r="AF65" s="210">
        <f t="shared" si="50"/>
        <v>3</v>
      </c>
      <c r="AG65" s="210">
        <f t="shared" si="51"/>
        <v>3</v>
      </c>
      <c r="AH65" s="210">
        <f t="shared" si="52"/>
        <v>3</v>
      </c>
      <c r="AI65" s="210">
        <f t="shared" si="53"/>
        <v>2</v>
      </c>
      <c r="AJ65" s="210">
        <f t="shared" si="54"/>
        <v>3</v>
      </c>
      <c r="AK65" s="210" t="s">
        <v>98</v>
      </c>
      <c r="AL65" s="210" t="s">
        <v>98</v>
      </c>
      <c r="AM65" s="210" t="s">
        <v>98</v>
      </c>
      <c r="AN65" s="210" t="s">
        <v>98</v>
      </c>
      <c r="AO65" s="210" t="s">
        <v>98</v>
      </c>
      <c r="AP65" s="210" t="s">
        <v>98</v>
      </c>
      <c r="AQ65" s="210" t="s">
        <v>98</v>
      </c>
      <c r="AR65" s="306">
        <f t="shared" si="48"/>
        <v>17</v>
      </c>
      <c r="AS65" s="28">
        <f t="shared" si="42"/>
        <v>19.117647058823529</v>
      </c>
      <c r="AT65" s="578">
        <v>3</v>
      </c>
      <c r="AU65" s="387" t="s">
        <v>105</v>
      </c>
      <c r="AV65" s="602">
        <v>4</v>
      </c>
      <c r="AW65" s="238">
        <v>0</v>
      </c>
      <c r="AX65" s="28">
        <v>0</v>
      </c>
      <c r="AY65" s="557">
        <f t="shared" si="43"/>
        <v>24</v>
      </c>
      <c r="AZ65" s="101">
        <v>22</v>
      </c>
      <c r="BA65" s="20">
        <f>AZ65-AR65</f>
        <v>5</v>
      </c>
      <c r="BB65" s="13"/>
      <c r="BC65" s="17"/>
      <c r="BD65" s="17"/>
      <c r="BE65" s="17" t="s">
        <v>100</v>
      </c>
      <c r="BF65" s="17"/>
      <c r="BG65" s="17"/>
      <c r="BH65" s="17" t="s">
        <v>100</v>
      </c>
      <c r="BI65" s="210"/>
      <c r="BJ65" s="44"/>
      <c r="BK65" s="29" t="s">
        <v>97</v>
      </c>
      <c r="BL65" s="27">
        <v>0</v>
      </c>
      <c r="BM65" s="27" t="s">
        <v>97</v>
      </c>
      <c r="BN65" s="27" t="s">
        <v>97</v>
      </c>
      <c r="BO65" s="27" t="s">
        <v>105</v>
      </c>
      <c r="BP65" s="44" t="s">
        <v>175</v>
      </c>
      <c r="BQ65" s="217">
        <v>1</v>
      </c>
      <c r="BR65" s="48" t="s">
        <v>99</v>
      </c>
      <c r="BS65" s="9"/>
      <c r="BT65" s="206"/>
      <c r="BU65" s="206"/>
      <c r="BV65" s="208" t="s">
        <v>176</v>
      </c>
    </row>
    <row r="66" spans="1:74" s="4" customFormat="1" ht="18.75">
      <c r="A66" s="6"/>
      <c r="B66" s="88" t="s">
        <v>177</v>
      </c>
      <c r="C66" s="109" t="s">
        <v>102</v>
      </c>
      <c r="D66" s="38" t="s">
        <v>154</v>
      </c>
      <c r="E66" s="20" t="s">
        <v>152</v>
      </c>
      <c r="F66" s="24" t="s">
        <v>98</v>
      </c>
      <c r="G66" s="28" t="s">
        <v>98</v>
      </c>
      <c r="H66" s="94">
        <v>325</v>
      </c>
      <c r="I66" s="15">
        <v>233</v>
      </c>
      <c r="J66" s="143">
        <f t="shared" si="33"/>
        <v>0.71692307692307689</v>
      </c>
      <c r="K66" s="95">
        <v>325</v>
      </c>
      <c r="L66" s="21">
        <f t="shared" si="34"/>
        <v>264</v>
      </c>
      <c r="M66" s="151">
        <f t="shared" si="35"/>
        <v>0.81230769230769229</v>
      </c>
      <c r="N66" s="158">
        <f t="shared" si="60"/>
        <v>9.5384615384615401E-2</v>
      </c>
      <c r="O66" s="158">
        <v>0.8</v>
      </c>
      <c r="P66" s="287">
        <f t="shared" si="37"/>
        <v>1.2307692307692242E-2</v>
      </c>
      <c r="Q66" s="290">
        <v>25</v>
      </c>
      <c r="R66" s="210">
        <v>47</v>
      </c>
      <c r="S66" s="210">
        <v>60</v>
      </c>
      <c r="T66" s="210">
        <v>50</v>
      </c>
      <c r="U66" s="210">
        <v>36</v>
      </c>
      <c r="V66" s="210">
        <v>37</v>
      </c>
      <c r="W66" s="210">
        <v>34</v>
      </c>
      <c r="X66" s="210" t="s">
        <v>98</v>
      </c>
      <c r="Y66" s="210" t="s">
        <v>98</v>
      </c>
      <c r="Z66" s="210" t="s">
        <v>98</v>
      </c>
      <c r="AA66" s="210" t="s">
        <v>98</v>
      </c>
      <c r="AB66" s="210" t="s">
        <v>98</v>
      </c>
      <c r="AC66" s="210" t="s">
        <v>98</v>
      </c>
      <c r="AD66" s="14" t="s">
        <v>98</v>
      </c>
      <c r="AE66" s="17">
        <f t="shared" si="49"/>
        <v>2</v>
      </c>
      <c r="AF66" s="210">
        <f t="shared" si="50"/>
        <v>3</v>
      </c>
      <c r="AG66" s="210">
        <f t="shared" si="51"/>
        <v>2</v>
      </c>
      <c r="AH66" s="210">
        <f t="shared" si="52"/>
        <v>2</v>
      </c>
      <c r="AI66" s="210">
        <f t="shared" si="53"/>
        <v>2</v>
      </c>
      <c r="AJ66" s="210">
        <f t="shared" si="54"/>
        <v>2</v>
      </c>
      <c r="AK66" s="210" t="s">
        <v>98</v>
      </c>
      <c r="AL66" s="210" t="s">
        <v>98</v>
      </c>
      <c r="AM66" s="210" t="s">
        <v>98</v>
      </c>
      <c r="AN66" s="210" t="s">
        <v>98</v>
      </c>
      <c r="AO66" s="210" t="s">
        <v>98</v>
      </c>
      <c r="AP66" s="210" t="s">
        <v>98</v>
      </c>
      <c r="AQ66" s="210" t="s">
        <v>98</v>
      </c>
      <c r="AR66" s="306">
        <f t="shared" si="48"/>
        <v>13</v>
      </c>
      <c r="AS66" s="28">
        <f t="shared" si="42"/>
        <v>20.307692307692307</v>
      </c>
      <c r="AT66" s="578">
        <v>0</v>
      </c>
      <c r="AU66" s="387" t="s">
        <v>105</v>
      </c>
      <c r="AV66" s="577" t="s">
        <v>105</v>
      </c>
      <c r="AW66" s="239" t="s">
        <v>105</v>
      </c>
      <c r="AX66" s="20" t="s">
        <v>105</v>
      </c>
      <c r="AY66" s="557">
        <f t="shared" si="43"/>
        <v>13</v>
      </c>
      <c r="AZ66" s="101">
        <v>14</v>
      </c>
      <c r="BA66" s="20">
        <f>AZ66-AR66</f>
        <v>1</v>
      </c>
      <c r="BB66" s="13">
        <v>0</v>
      </c>
      <c r="BC66" s="17">
        <v>0.5</v>
      </c>
      <c r="BD66" s="17">
        <v>0.5</v>
      </c>
      <c r="BE66" s="17" t="s">
        <v>100</v>
      </c>
      <c r="BF66" s="17">
        <v>0.5</v>
      </c>
      <c r="BG66" s="17">
        <v>0.5</v>
      </c>
      <c r="BH66" s="17" t="s">
        <v>100</v>
      </c>
      <c r="BI66" s="210"/>
      <c r="BJ66" s="44">
        <v>0</v>
      </c>
      <c r="BK66" s="29" t="s">
        <v>97</v>
      </c>
      <c r="BL66" s="27">
        <v>0</v>
      </c>
      <c r="BM66" s="27">
        <v>0</v>
      </c>
      <c r="BN66" s="27">
        <v>0</v>
      </c>
      <c r="BO66" s="27" t="s">
        <v>105</v>
      </c>
      <c r="BP66" s="44" t="s">
        <v>155</v>
      </c>
      <c r="BQ66" s="217">
        <v>3.7</v>
      </c>
      <c r="BR66" s="48" t="s">
        <v>103</v>
      </c>
      <c r="BS66" s="9"/>
      <c r="BT66" s="206"/>
      <c r="BU66" s="206"/>
      <c r="BV66" s="6"/>
    </row>
    <row r="67" spans="1:74" s="4" customFormat="1" ht="18.75">
      <c r="A67" s="6"/>
      <c r="B67" s="88" t="s">
        <v>178</v>
      </c>
      <c r="C67" s="109" t="s">
        <v>102</v>
      </c>
      <c r="D67" s="38" t="s">
        <v>154</v>
      </c>
      <c r="E67" s="20" t="s">
        <v>152</v>
      </c>
      <c r="F67" s="24" t="s">
        <v>98</v>
      </c>
      <c r="G67" s="28" t="s">
        <v>98</v>
      </c>
      <c r="H67" s="94">
        <v>345</v>
      </c>
      <c r="I67" s="15">
        <v>212</v>
      </c>
      <c r="J67" s="143">
        <f t="shared" si="33"/>
        <v>0.61449275362318845</v>
      </c>
      <c r="K67" s="95">
        <v>345</v>
      </c>
      <c r="L67" s="21">
        <f t="shared" si="34"/>
        <v>294</v>
      </c>
      <c r="M67" s="151">
        <f t="shared" si="35"/>
        <v>0.85217391304347823</v>
      </c>
      <c r="N67" s="158">
        <f t="shared" si="60"/>
        <v>0.23768115942028978</v>
      </c>
      <c r="O67" s="158">
        <v>0.8</v>
      </c>
      <c r="P67" s="287">
        <f t="shared" ref="P67" si="61">M67-O67</f>
        <v>5.2173913043478182E-2</v>
      </c>
      <c r="Q67" s="290">
        <v>25</v>
      </c>
      <c r="R67" s="210">
        <v>57</v>
      </c>
      <c r="S67" s="210">
        <v>53</v>
      </c>
      <c r="T67" s="210">
        <v>44</v>
      </c>
      <c r="U67" s="210">
        <v>50</v>
      </c>
      <c r="V67" s="210">
        <v>49</v>
      </c>
      <c r="W67" s="210">
        <v>41</v>
      </c>
      <c r="X67" s="210" t="s">
        <v>98</v>
      </c>
      <c r="Y67" s="210" t="s">
        <v>98</v>
      </c>
      <c r="Z67" s="210" t="s">
        <v>98</v>
      </c>
      <c r="AA67" s="210" t="s">
        <v>98</v>
      </c>
      <c r="AB67" s="210" t="s">
        <v>98</v>
      </c>
      <c r="AC67" s="210" t="s">
        <v>98</v>
      </c>
      <c r="AD67" s="14" t="s">
        <v>98</v>
      </c>
      <c r="AE67" s="17">
        <f t="shared" si="49"/>
        <v>3</v>
      </c>
      <c r="AF67" s="210">
        <f t="shared" si="50"/>
        <v>3</v>
      </c>
      <c r="AG67" s="210">
        <f t="shared" si="51"/>
        <v>2</v>
      </c>
      <c r="AH67" s="210">
        <f t="shared" si="52"/>
        <v>2</v>
      </c>
      <c r="AI67" s="210">
        <f t="shared" si="53"/>
        <v>2</v>
      </c>
      <c r="AJ67" s="210">
        <f t="shared" si="54"/>
        <v>2</v>
      </c>
      <c r="AK67" s="210" t="s">
        <v>98</v>
      </c>
      <c r="AL67" s="210" t="s">
        <v>98</v>
      </c>
      <c r="AM67" s="210" t="s">
        <v>98</v>
      </c>
      <c r="AN67" s="210" t="s">
        <v>98</v>
      </c>
      <c r="AO67" s="210" t="s">
        <v>98</v>
      </c>
      <c r="AP67" s="210" t="s">
        <v>98</v>
      </c>
      <c r="AQ67" s="210" t="s">
        <v>98</v>
      </c>
      <c r="AR67" s="306">
        <f t="shared" si="48"/>
        <v>14</v>
      </c>
      <c r="AS67" s="28">
        <f t="shared" si="42"/>
        <v>21</v>
      </c>
      <c r="AT67" s="578">
        <v>2</v>
      </c>
      <c r="AU67" s="387" t="s">
        <v>105</v>
      </c>
      <c r="AV67" s="577" t="s">
        <v>105</v>
      </c>
      <c r="AW67" s="239" t="s">
        <v>105</v>
      </c>
      <c r="AX67" s="20" t="s">
        <v>105</v>
      </c>
      <c r="AY67" s="557">
        <f t="shared" si="43"/>
        <v>16</v>
      </c>
      <c r="AZ67" s="101">
        <v>16</v>
      </c>
      <c r="BA67" s="20">
        <f>AZ67-AR67</f>
        <v>2</v>
      </c>
      <c r="BB67" s="13"/>
      <c r="BC67" s="17"/>
      <c r="BD67" s="17"/>
      <c r="BE67" s="17" t="s">
        <v>100</v>
      </c>
      <c r="BF67" s="17"/>
      <c r="BG67" s="17"/>
      <c r="BH67" s="17" t="s">
        <v>100</v>
      </c>
      <c r="BI67" s="210"/>
      <c r="BJ67" s="44"/>
      <c r="BK67" s="29" t="s">
        <v>97</v>
      </c>
      <c r="BL67" s="27">
        <v>0</v>
      </c>
      <c r="BM67" s="27" t="s">
        <v>97</v>
      </c>
      <c r="BN67" s="27">
        <v>0</v>
      </c>
      <c r="BO67" s="27">
        <v>0</v>
      </c>
      <c r="BP67" s="44" t="s">
        <v>130</v>
      </c>
      <c r="BQ67" s="217">
        <v>4</v>
      </c>
      <c r="BR67" s="48" t="s">
        <v>99</v>
      </c>
      <c r="BS67" s="9"/>
      <c r="BT67" s="206"/>
      <c r="BU67" s="206"/>
      <c r="BV67" s="9" t="s">
        <v>179</v>
      </c>
    </row>
    <row r="68" spans="1:74" s="4" customFormat="1" ht="18.75">
      <c r="A68" s="6"/>
      <c r="B68" s="88" t="s">
        <v>286</v>
      </c>
      <c r="C68" s="109" t="s">
        <v>110</v>
      </c>
      <c r="D68" s="348" t="s">
        <v>154</v>
      </c>
      <c r="E68" s="354" t="s">
        <v>146</v>
      </c>
      <c r="F68" s="24" t="s">
        <v>98</v>
      </c>
      <c r="G68" s="28" t="s">
        <v>98</v>
      </c>
      <c r="H68" s="94">
        <v>275</v>
      </c>
      <c r="I68" s="15">
        <v>126</v>
      </c>
      <c r="J68" s="143">
        <f>I68/H68</f>
        <v>0.45818181818181819</v>
      </c>
      <c r="K68" s="19" t="s">
        <v>100</v>
      </c>
      <c r="L68" s="21">
        <f t="shared" si="34"/>
        <v>163</v>
      </c>
      <c r="M68" s="151" t="s">
        <v>100</v>
      </c>
      <c r="N68" s="152" t="s">
        <v>100</v>
      </c>
      <c r="O68" s="158" t="s">
        <v>100</v>
      </c>
      <c r="P68" s="289" t="s">
        <v>100</v>
      </c>
      <c r="Q68" s="290">
        <v>25</v>
      </c>
      <c r="R68" s="231">
        <v>32</v>
      </c>
      <c r="S68" s="231">
        <v>29</v>
      </c>
      <c r="T68" s="231">
        <v>20</v>
      </c>
      <c r="U68" s="231">
        <v>30</v>
      </c>
      <c r="V68" s="231">
        <v>29</v>
      </c>
      <c r="W68" s="231">
        <v>23</v>
      </c>
      <c r="X68" s="231" t="s">
        <v>98</v>
      </c>
      <c r="Y68" s="231" t="s">
        <v>98</v>
      </c>
      <c r="Z68" s="231" t="s">
        <v>98</v>
      </c>
      <c r="AA68" s="231" t="s">
        <v>98</v>
      </c>
      <c r="AB68" s="231" t="s">
        <v>98</v>
      </c>
      <c r="AC68" s="231" t="s">
        <v>98</v>
      </c>
      <c r="AD68" s="93" t="s">
        <v>98</v>
      </c>
      <c r="AE68" s="96">
        <f t="shared" si="49"/>
        <v>2</v>
      </c>
      <c r="AF68" s="231">
        <f t="shared" si="50"/>
        <v>2</v>
      </c>
      <c r="AG68" s="231">
        <f t="shared" si="51"/>
        <v>1</v>
      </c>
      <c r="AH68" s="231">
        <f t="shared" si="52"/>
        <v>2</v>
      </c>
      <c r="AI68" s="231">
        <f t="shared" si="53"/>
        <v>2</v>
      </c>
      <c r="AJ68" s="231">
        <f t="shared" si="54"/>
        <v>1</v>
      </c>
      <c r="AK68" s="231" t="s">
        <v>98</v>
      </c>
      <c r="AL68" s="231" t="s">
        <v>98</v>
      </c>
      <c r="AM68" s="231" t="s">
        <v>98</v>
      </c>
      <c r="AN68" s="231" t="s">
        <v>98</v>
      </c>
      <c r="AO68" s="231" t="s">
        <v>98</v>
      </c>
      <c r="AP68" s="231" t="s">
        <v>98</v>
      </c>
      <c r="AQ68" s="231" t="s">
        <v>98</v>
      </c>
      <c r="AR68" s="307">
        <f t="shared" si="48"/>
        <v>10</v>
      </c>
      <c r="AS68" s="28">
        <f t="shared" si="42"/>
        <v>16.3</v>
      </c>
      <c r="AT68" s="578">
        <v>0</v>
      </c>
      <c r="AU68" s="387">
        <v>0</v>
      </c>
      <c r="AV68" s="577">
        <v>0</v>
      </c>
      <c r="AW68" s="239">
        <v>0</v>
      </c>
      <c r="AX68" s="20">
        <v>0</v>
      </c>
      <c r="AY68" s="557">
        <f t="shared" si="43"/>
        <v>10</v>
      </c>
      <c r="AZ68" s="101">
        <v>12</v>
      </c>
      <c r="BA68" s="20">
        <f>AZ68-AR68</f>
        <v>2</v>
      </c>
      <c r="BB68" s="94"/>
      <c r="BC68" s="96"/>
      <c r="BD68" s="96"/>
      <c r="BE68" s="96"/>
      <c r="BF68" s="96"/>
      <c r="BG68" s="96"/>
      <c r="BH68" s="96"/>
      <c r="BI68" s="231"/>
      <c r="BJ68" s="44"/>
      <c r="BK68" s="29" t="s">
        <v>97</v>
      </c>
      <c r="BL68" s="27" t="s">
        <v>97</v>
      </c>
      <c r="BM68" s="27" t="s">
        <v>116</v>
      </c>
      <c r="BN68" s="27" t="s">
        <v>116</v>
      </c>
      <c r="BO68" s="27">
        <v>0</v>
      </c>
      <c r="BP68" s="44">
        <v>0</v>
      </c>
      <c r="BQ68" s="217">
        <v>3</v>
      </c>
      <c r="BR68" s="48" t="s">
        <v>99</v>
      </c>
      <c r="BS68" s="9"/>
      <c r="BT68" s="6"/>
      <c r="BU68" s="6"/>
      <c r="BV68" s="6"/>
    </row>
    <row r="69" spans="1:74" s="4" customFormat="1" ht="18.75">
      <c r="A69" s="6"/>
      <c r="B69" s="88" t="s">
        <v>181</v>
      </c>
      <c r="C69" s="109" t="s">
        <v>94</v>
      </c>
      <c r="D69" s="346" t="s">
        <v>124</v>
      </c>
      <c r="E69" s="354" t="s">
        <v>152</v>
      </c>
      <c r="F69" s="29" t="s">
        <v>97</v>
      </c>
      <c r="G69" s="28" t="s">
        <v>97</v>
      </c>
      <c r="H69" s="29">
        <v>470</v>
      </c>
      <c r="I69" s="21">
        <v>251</v>
      </c>
      <c r="J69" s="143">
        <f t="shared" si="33"/>
        <v>0.53404255319148941</v>
      </c>
      <c r="K69" s="19">
        <v>470</v>
      </c>
      <c r="L69" s="21">
        <f t="shared" si="34"/>
        <v>387</v>
      </c>
      <c r="M69" s="157">
        <f t="shared" si="35"/>
        <v>0.82340425531914896</v>
      </c>
      <c r="N69" s="158">
        <f t="shared" si="60"/>
        <v>0.28936170212765955</v>
      </c>
      <c r="O69" s="158">
        <v>0.8</v>
      </c>
      <c r="P69" s="287">
        <f t="shared" si="37"/>
        <v>2.3404255319148914E-2</v>
      </c>
      <c r="Q69" s="290">
        <v>25</v>
      </c>
      <c r="R69" s="210">
        <v>72</v>
      </c>
      <c r="S69" s="210">
        <v>73</v>
      </c>
      <c r="T69" s="368">
        <v>55</v>
      </c>
      <c r="U69" s="368">
        <v>57</v>
      </c>
      <c r="V69" s="210">
        <v>74</v>
      </c>
      <c r="W69" s="368">
        <v>56</v>
      </c>
      <c r="X69" s="210" t="s">
        <v>98</v>
      </c>
      <c r="Y69" s="210" t="s">
        <v>98</v>
      </c>
      <c r="Z69" s="210" t="s">
        <v>98</v>
      </c>
      <c r="AA69" s="210" t="s">
        <v>98</v>
      </c>
      <c r="AB69" s="210" t="s">
        <v>98</v>
      </c>
      <c r="AC69" s="210" t="s">
        <v>98</v>
      </c>
      <c r="AD69" s="14" t="s">
        <v>98</v>
      </c>
      <c r="AE69" s="17">
        <f t="shared" si="49"/>
        <v>3</v>
      </c>
      <c r="AF69" s="210">
        <f t="shared" si="50"/>
        <v>3</v>
      </c>
      <c r="AG69" s="210">
        <f t="shared" si="51"/>
        <v>3</v>
      </c>
      <c r="AH69" s="210">
        <f t="shared" si="52"/>
        <v>3</v>
      </c>
      <c r="AI69" s="210">
        <f t="shared" si="53"/>
        <v>3</v>
      </c>
      <c r="AJ69" s="210">
        <f t="shared" si="54"/>
        <v>3</v>
      </c>
      <c r="AK69" s="210" t="s">
        <v>98</v>
      </c>
      <c r="AL69" s="210" t="s">
        <v>98</v>
      </c>
      <c r="AM69" s="210" t="s">
        <v>98</v>
      </c>
      <c r="AN69" s="210" t="s">
        <v>98</v>
      </c>
      <c r="AO69" s="210" t="s">
        <v>98</v>
      </c>
      <c r="AP69" s="210" t="s">
        <v>98</v>
      </c>
      <c r="AQ69" s="210" t="s">
        <v>98</v>
      </c>
      <c r="AR69" s="306">
        <f t="shared" si="48"/>
        <v>18</v>
      </c>
      <c r="AS69" s="28">
        <f t="shared" si="42"/>
        <v>21.5</v>
      </c>
      <c r="AT69" s="578">
        <v>3</v>
      </c>
      <c r="AU69" s="387">
        <v>2</v>
      </c>
      <c r="AV69" s="577">
        <v>2</v>
      </c>
      <c r="AW69" s="239">
        <v>0</v>
      </c>
      <c r="AX69" s="20">
        <v>0</v>
      </c>
      <c r="AY69" s="557">
        <f t="shared" si="43"/>
        <v>25</v>
      </c>
      <c r="AZ69" s="101">
        <v>25</v>
      </c>
      <c r="BA69" s="20">
        <f>AZ69-AR69</f>
        <v>7</v>
      </c>
      <c r="BB69" s="13"/>
      <c r="BC69" s="17"/>
      <c r="BD69" s="17"/>
      <c r="BE69" s="17" t="s">
        <v>100</v>
      </c>
      <c r="BF69" s="17"/>
      <c r="BG69" s="17"/>
      <c r="BH69" s="17" t="s">
        <v>100</v>
      </c>
      <c r="BI69" s="210"/>
      <c r="BJ69" s="44"/>
      <c r="BK69" s="29" t="s">
        <v>97</v>
      </c>
      <c r="BL69" s="27" t="s">
        <v>97</v>
      </c>
      <c r="BM69" s="27" t="s">
        <v>97</v>
      </c>
      <c r="BN69" s="27" t="s">
        <v>97</v>
      </c>
      <c r="BO69" s="27" t="s">
        <v>105</v>
      </c>
      <c r="BP69" s="44">
        <v>0</v>
      </c>
      <c r="BQ69" s="217">
        <v>3.7</v>
      </c>
      <c r="BR69" s="48" t="s">
        <v>99</v>
      </c>
      <c r="BS69" s="6"/>
      <c r="BT69" s="206"/>
      <c r="BU69" s="206"/>
      <c r="BV69" s="208" t="s">
        <v>182</v>
      </c>
    </row>
    <row r="70" spans="1:74" s="4" customFormat="1" ht="18.75">
      <c r="A70" s="6"/>
      <c r="B70" s="102" t="s">
        <v>183</v>
      </c>
      <c r="C70" s="109" t="s">
        <v>94</v>
      </c>
      <c r="D70" s="38" t="s">
        <v>157</v>
      </c>
      <c r="E70" s="20" t="s">
        <v>152</v>
      </c>
      <c r="F70" s="94" t="s">
        <v>97</v>
      </c>
      <c r="G70" s="344" t="s">
        <v>97</v>
      </c>
      <c r="H70" s="29">
        <v>614</v>
      </c>
      <c r="I70" s="21">
        <v>189</v>
      </c>
      <c r="J70" s="143">
        <f t="shared" si="33"/>
        <v>0.30781758957654726</v>
      </c>
      <c r="K70" s="19">
        <v>614</v>
      </c>
      <c r="L70" s="21">
        <f t="shared" si="34"/>
        <v>441</v>
      </c>
      <c r="M70" s="157">
        <f t="shared" si="35"/>
        <v>0.71824104234527686</v>
      </c>
      <c r="N70" s="158">
        <f t="shared" si="60"/>
        <v>0.4104234527687296</v>
      </c>
      <c r="O70" s="158">
        <v>0.8</v>
      </c>
      <c r="P70" s="287">
        <f t="shared" si="37"/>
        <v>-8.1758957654723186E-2</v>
      </c>
      <c r="Q70" s="290">
        <v>25</v>
      </c>
      <c r="R70" s="210">
        <v>71</v>
      </c>
      <c r="S70" s="210">
        <v>80</v>
      </c>
      <c r="T70" s="210">
        <v>81</v>
      </c>
      <c r="U70" s="210">
        <v>70</v>
      </c>
      <c r="V70" s="210">
        <v>73</v>
      </c>
      <c r="W70" s="210">
        <v>66</v>
      </c>
      <c r="X70" s="210" t="s">
        <v>98</v>
      </c>
      <c r="Y70" s="210" t="s">
        <v>98</v>
      </c>
      <c r="Z70" s="210" t="s">
        <v>98</v>
      </c>
      <c r="AA70" s="210" t="s">
        <v>98</v>
      </c>
      <c r="AB70" s="210" t="s">
        <v>98</v>
      </c>
      <c r="AC70" s="210" t="s">
        <v>98</v>
      </c>
      <c r="AD70" s="14" t="s">
        <v>98</v>
      </c>
      <c r="AE70" s="17">
        <f t="shared" si="49"/>
        <v>3</v>
      </c>
      <c r="AF70" s="210">
        <f t="shared" si="50"/>
        <v>4</v>
      </c>
      <c r="AG70" s="210">
        <f t="shared" si="51"/>
        <v>4</v>
      </c>
      <c r="AH70" s="210">
        <f t="shared" si="52"/>
        <v>3</v>
      </c>
      <c r="AI70" s="210">
        <f t="shared" si="53"/>
        <v>3</v>
      </c>
      <c r="AJ70" s="210">
        <f t="shared" si="54"/>
        <v>3</v>
      </c>
      <c r="AK70" s="210" t="s">
        <v>98</v>
      </c>
      <c r="AL70" s="210" t="s">
        <v>98</v>
      </c>
      <c r="AM70" s="210" t="s">
        <v>98</v>
      </c>
      <c r="AN70" s="210" t="s">
        <v>98</v>
      </c>
      <c r="AO70" s="210" t="s">
        <v>98</v>
      </c>
      <c r="AP70" s="210" t="s">
        <v>98</v>
      </c>
      <c r="AQ70" s="210" t="s">
        <v>98</v>
      </c>
      <c r="AR70" s="306">
        <f t="shared" si="48"/>
        <v>20</v>
      </c>
      <c r="AS70" s="28">
        <f t="shared" si="42"/>
        <v>22.05</v>
      </c>
      <c r="AT70" s="578">
        <v>2</v>
      </c>
      <c r="AU70" s="387">
        <v>1</v>
      </c>
      <c r="AV70" s="577">
        <v>2</v>
      </c>
      <c r="AW70" s="239">
        <v>0</v>
      </c>
      <c r="AX70" s="20">
        <v>0</v>
      </c>
      <c r="AY70" s="557">
        <f t="shared" si="43"/>
        <v>25</v>
      </c>
      <c r="AZ70" s="101">
        <v>29</v>
      </c>
      <c r="BA70" s="20">
        <f>AZ70-AR70</f>
        <v>9</v>
      </c>
      <c r="BB70" s="13">
        <v>1</v>
      </c>
      <c r="BC70" s="17">
        <v>1</v>
      </c>
      <c r="BD70" s="17">
        <v>1</v>
      </c>
      <c r="BE70" s="17" t="s">
        <v>100</v>
      </c>
      <c r="BF70" s="17"/>
      <c r="BG70" s="17">
        <v>1</v>
      </c>
      <c r="BH70" s="17" t="s">
        <v>100</v>
      </c>
      <c r="BI70" s="210"/>
      <c r="BJ70" s="44"/>
      <c r="BK70" s="29" t="s">
        <v>97</v>
      </c>
      <c r="BL70" s="27" t="s">
        <v>97</v>
      </c>
      <c r="BM70" s="27" t="s">
        <v>97</v>
      </c>
      <c r="BN70" s="27" t="s">
        <v>97</v>
      </c>
      <c r="BO70" s="27" t="s">
        <v>105</v>
      </c>
      <c r="BP70" s="44">
        <v>0</v>
      </c>
      <c r="BQ70" s="217">
        <v>3.7</v>
      </c>
      <c r="BR70" s="48" t="s">
        <v>99</v>
      </c>
      <c r="BS70" s="6"/>
      <c r="BT70" s="373" t="s">
        <v>184</v>
      </c>
      <c r="BU70" s="206"/>
      <c r="BV70" s="208" t="s">
        <v>185</v>
      </c>
    </row>
    <row r="71" spans="1:74" s="4" customFormat="1" ht="18.75">
      <c r="A71" s="6"/>
      <c r="B71" s="88" t="s">
        <v>186</v>
      </c>
      <c r="C71" s="109" t="s">
        <v>102</v>
      </c>
      <c r="D71" s="38" t="s">
        <v>157</v>
      </c>
      <c r="E71" s="20" t="s">
        <v>152</v>
      </c>
      <c r="F71" s="29" t="s">
        <v>187</v>
      </c>
      <c r="G71" s="343" t="s">
        <v>97</v>
      </c>
      <c r="H71" s="29">
        <v>400</v>
      </c>
      <c r="I71" s="21">
        <v>180</v>
      </c>
      <c r="J71" s="147">
        <f t="shared" si="33"/>
        <v>0.45</v>
      </c>
      <c r="K71" s="19">
        <v>400</v>
      </c>
      <c r="L71" s="21">
        <f>SUM(R71:AD71)</f>
        <v>308</v>
      </c>
      <c r="M71" s="157">
        <f t="shared" si="35"/>
        <v>0.77</v>
      </c>
      <c r="N71" s="158">
        <f t="shared" si="60"/>
        <v>0.32</v>
      </c>
      <c r="O71" s="158">
        <v>0.8</v>
      </c>
      <c r="P71" s="287">
        <f t="shared" si="37"/>
        <v>-3.0000000000000027E-2</v>
      </c>
      <c r="Q71" s="290">
        <v>25</v>
      </c>
      <c r="R71" s="210">
        <v>49</v>
      </c>
      <c r="S71" s="210">
        <v>59</v>
      </c>
      <c r="T71" s="368">
        <v>61</v>
      </c>
      <c r="U71" s="210">
        <v>49</v>
      </c>
      <c r="V71" s="210">
        <v>47</v>
      </c>
      <c r="W71" s="210">
        <v>43</v>
      </c>
      <c r="X71" s="210" t="s">
        <v>98</v>
      </c>
      <c r="Y71" s="210" t="s">
        <v>98</v>
      </c>
      <c r="Z71" s="210" t="s">
        <v>98</v>
      </c>
      <c r="AA71" s="210" t="s">
        <v>98</v>
      </c>
      <c r="AB71" s="210" t="s">
        <v>98</v>
      </c>
      <c r="AC71" s="210" t="s">
        <v>98</v>
      </c>
      <c r="AD71" s="14" t="s">
        <v>98</v>
      </c>
      <c r="AE71" s="17">
        <f t="shared" si="49"/>
        <v>2</v>
      </c>
      <c r="AF71" s="210">
        <f t="shared" si="50"/>
        <v>3</v>
      </c>
      <c r="AG71" s="210">
        <f t="shared" si="51"/>
        <v>3</v>
      </c>
      <c r="AH71" s="210">
        <f t="shared" si="52"/>
        <v>2</v>
      </c>
      <c r="AI71" s="210">
        <f t="shared" si="53"/>
        <v>2</v>
      </c>
      <c r="AJ71" s="210">
        <f t="shared" si="54"/>
        <v>2</v>
      </c>
      <c r="AK71" s="210" t="s">
        <v>98</v>
      </c>
      <c r="AL71" s="210" t="s">
        <v>98</v>
      </c>
      <c r="AM71" s="210" t="s">
        <v>98</v>
      </c>
      <c r="AN71" s="210" t="s">
        <v>98</v>
      </c>
      <c r="AO71" s="210" t="s">
        <v>98</v>
      </c>
      <c r="AP71" s="210" t="s">
        <v>98</v>
      </c>
      <c r="AQ71" s="210" t="s">
        <v>98</v>
      </c>
      <c r="AR71" s="306">
        <f t="shared" si="48"/>
        <v>14</v>
      </c>
      <c r="AS71" s="28">
        <f t="shared" si="42"/>
        <v>22</v>
      </c>
      <c r="AT71" s="578">
        <v>2</v>
      </c>
      <c r="AU71" s="387" t="s">
        <v>105</v>
      </c>
      <c r="AV71" s="602">
        <v>0</v>
      </c>
      <c r="AW71" s="238">
        <v>0</v>
      </c>
      <c r="AX71" s="28">
        <v>0</v>
      </c>
      <c r="AY71" s="557">
        <f t="shared" si="43"/>
        <v>16</v>
      </c>
      <c r="AZ71" s="101">
        <v>18</v>
      </c>
      <c r="BA71" s="20">
        <f>AZ71-AR71</f>
        <v>4</v>
      </c>
      <c r="BB71" s="13"/>
      <c r="BC71" s="17"/>
      <c r="BD71" s="17"/>
      <c r="BE71" s="17" t="s">
        <v>100</v>
      </c>
      <c r="BF71" s="17"/>
      <c r="BG71" s="17"/>
      <c r="BH71" s="17" t="s">
        <v>100</v>
      </c>
      <c r="BI71" s="210"/>
      <c r="BJ71" s="44"/>
      <c r="BK71" s="94" t="s">
        <v>97</v>
      </c>
      <c r="BL71" s="27">
        <v>0</v>
      </c>
      <c r="BM71" s="27" t="s">
        <v>97</v>
      </c>
      <c r="BN71" s="27">
        <v>0</v>
      </c>
      <c r="BO71" s="27" t="s">
        <v>105</v>
      </c>
      <c r="BP71" s="44" t="s">
        <v>130</v>
      </c>
      <c r="BQ71" s="217">
        <v>4</v>
      </c>
      <c r="BR71" s="48" t="s">
        <v>103</v>
      </c>
      <c r="BS71" s="9"/>
      <c r="BT71" s="206"/>
      <c r="BU71" s="206"/>
      <c r="BV71" s="6"/>
    </row>
    <row r="72" spans="1:74" s="3" customFormat="1" ht="18.75">
      <c r="A72" s="6"/>
      <c r="B72" s="88" t="s">
        <v>188</v>
      </c>
      <c r="C72" s="109" t="s">
        <v>102</v>
      </c>
      <c r="D72" s="19" t="s">
        <v>157</v>
      </c>
      <c r="E72" s="20" t="s">
        <v>152</v>
      </c>
      <c r="F72" s="24" t="s">
        <v>97</v>
      </c>
      <c r="G72" s="28" t="s">
        <v>98</v>
      </c>
      <c r="H72" s="29">
        <v>419</v>
      </c>
      <c r="I72" s="21">
        <v>312</v>
      </c>
      <c r="J72" s="143">
        <f t="shared" si="33"/>
        <v>0.74463007159904537</v>
      </c>
      <c r="K72" s="19">
        <v>419</v>
      </c>
      <c r="L72" s="21">
        <f t="shared" si="34"/>
        <v>237</v>
      </c>
      <c r="M72" s="151">
        <f t="shared" si="35"/>
        <v>0.56563245823389019</v>
      </c>
      <c r="N72" s="152">
        <f t="shared" si="60"/>
        <v>-0.17899761336515518</v>
      </c>
      <c r="O72" s="152">
        <v>0.8</v>
      </c>
      <c r="P72" s="289">
        <f t="shared" si="37"/>
        <v>-0.23436754176610985</v>
      </c>
      <c r="Q72" s="290">
        <v>25</v>
      </c>
      <c r="R72" s="210">
        <v>50</v>
      </c>
      <c r="S72" s="210">
        <v>37</v>
      </c>
      <c r="T72" s="210">
        <v>53</v>
      </c>
      <c r="U72" s="210">
        <v>36</v>
      </c>
      <c r="V72" s="210">
        <v>31</v>
      </c>
      <c r="W72" s="210">
        <v>30</v>
      </c>
      <c r="X72" s="210" t="s">
        <v>98</v>
      </c>
      <c r="Y72" s="210" t="s">
        <v>98</v>
      </c>
      <c r="Z72" s="210" t="s">
        <v>98</v>
      </c>
      <c r="AA72" s="210" t="s">
        <v>98</v>
      </c>
      <c r="AB72" s="210" t="s">
        <v>98</v>
      </c>
      <c r="AC72" s="210" t="s">
        <v>98</v>
      </c>
      <c r="AD72" s="14" t="s">
        <v>98</v>
      </c>
      <c r="AE72" s="17">
        <f t="shared" si="49"/>
        <v>2</v>
      </c>
      <c r="AF72" s="210">
        <f t="shared" si="50"/>
        <v>2</v>
      </c>
      <c r="AG72" s="210">
        <f t="shared" si="51"/>
        <v>3</v>
      </c>
      <c r="AH72" s="210">
        <f t="shared" si="52"/>
        <v>2</v>
      </c>
      <c r="AI72" s="210">
        <f t="shared" si="53"/>
        <v>2</v>
      </c>
      <c r="AJ72" s="210">
        <f t="shared" si="54"/>
        <v>2</v>
      </c>
      <c r="AK72" s="210" t="s">
        <v>98</v>
      </c>
      <c r="AL72" s="210" t="s">
        <v>98</v>
      </c>
      <c r="AM72" s="210" t="s">
        <v>98</v>
      </c>
      <c r="AN72" s="210" t="s">
        <v>98</v>
      </c>
      <c r="AO72" s="210" t="s">
        <v>98</v>
      </c>
      <c r="AP72" s="210" t="s">
        <v>98</v>
      </c>
      <c r="AQ72" s="210" t="s">
        <v>98</v>
      </c>
      <c r="AR72" s="306">
        <f t="shared" si="48"/>
        <v>13</v>
      </c>
      <c r="AS72" s="28">
        <f t="shared" si="42"/>
        <v>18.23076923076923</v>
      </c>
      <c r="AT72" s="578">
        <v>2</v>
      </c>
      <c r="AU72" s="387" t="s">
        <v>105</v>
      </c>
      <c r="AV72" s="602">
        <v>3</v>
      </c>
      <c r="AW72" s="238">
        <v>0</v>
      </c>
      <c r="AX72" s="28">
        <v>0</v>
      </c>
      <c r="AY72" s="557">
        <f t="shared" si="43"/>
        <v>18</v>
      </c>
      <c r="AZ72" s="101">
        <v>19</v>
      </c>
      <c r="BA72" s="20">
        <f>AZ72-AR72</f>
        <v>6</v>
      </c>
      <c r="BC72" s="17"/>
      <c r="BD72" s="17"/>
      <c r="BE72" s="17" t="s">
        <v>100</v>
      </c>
      <c r="BF72" s="17"/>
      <c r="BG72" s="17"/>
      <c r="BH72" s="17" t="s">
        <v>100</v>
      </c>
      <c r="BI72" s="210"/>
      <c r="BJ72" s="44"/>
      <c r="BK72" s="94" t="s">
        <v>97</v>
      </c>
      <c r="BL72" s="27" t="s">
        <v>97</v>
      </c>
      <c r="BM72" s="27" t="s">
        <v>97</v>
      </c>
      <c r="BN72" s="27" t="s">
        <v>97</v>
      </c>
      <c r="BO72" s="27" t="s">
        <v>105</v>
      </c>
      <c r="BP72" s="44" t="s">
        <v>98</v>
      </c>
      <c r="BQ72" s="217">
        <v>3.3</v>
      </c>
      <c r="BR72" s="48" t="s">
        <v>103</v>
      </c>
      <c r="BS72" s="9"/>
      <c r="BT72" s="206"/>
      <c r="BU72" s="206"/>
      <c r="BV72" s="22" t="s">
        <v>164</v>
      </c>
    </row>
    <row r="73" spans="1:74" s="4" customFormat="1" ht="18.75">
      <c r="A73" s="6"/>
      <c r="B73" s="88" t="s">
        <v>189</v>
      </c>
      <c r="C73" s="109" t="s">
        <v>102</v>
      </c>
      <c r="D73" s="38" t="s">
        <v>154</v>
      </c>
      <c r="E73" s="20" t="s">
        <v>152</v>
      </c>
      <c r="F73" s="29" t="s">
        <v>98</v>
      </c>
      <c r="G73" s="28" t="s">
        <v>98</v>
      </c>
      <c r="H73" s="29">
        <v>308</v>
      </c>
      <c r="I73" s="21">
        <v>139</v>
      </c>
      <c r="J73" s="147">
        <f t="shared" ref="J73:J79" si="62">I73/H73</f>
        <v>0.45129870129870131</v>
      </c>
      <c r="K73" s="19">
        <v>308</v>
      </c>
      <c r="L73" s="21">
        <f t="shared" si="34"/>
        <v>233</v>
      </c>
      <c r="M73" s="157">
        <f t="shared" ref="M73" si="63">L73/K73</f>
        <v>0.75649350649350644</v>
      </c>
      <c r="N73" s="158">
        <f t="shared" si="60"/>
        <v>0.30519480519480513</v>
      </c>
      <c r="O73" s="158">
        <v>0.8</v>
      </c>
      <c r="P73" s="287">
        <f t="shared" ref="P73" si="64">M73-O73</f>
        <v>-4.3506493506493604E-2</v>
      </c>
      <c r="Q73" s="290">
        <v>25</v>
      </c>
      <c r="R73" s="210">
        <v>45</v>
      </c>
      <c r="S73" s="210">
        <v>28</v>
      </c>
      <c r="T73" s="210">
        <v>48</v>
      </c>
      <c r="U73" s="210">
        <v>44</v>
      </c>
      <c r="V73" s="210">
        <v>26</v>
      </c>
      <c r="W73" s="210">
        <v>42</v>
      </c>
      <c r="X73" s="210" t="s">
        <v>98</v>
      </c>
      <c r="Y73" s="210" t="s">
        <v>98</v>
      </c>
      <c r="Z73" s="210" t="s">
        <v>98</v>
      </c>
      <c r="AA73" s="210" t="s">
        <v>98</v>
      </c>
      <c r="AB73" s="210" t="s">
        <v>98</v>
      </c>
      <c r="AC73" s="210" t="s">
        <v>98</v>
      </c>
      <c r="AD73" s="14" t="s">
        <v>98</v>
      </c>
      <c r="AE73" s="17">
        <f t="shared" si="49"/>
        <v>2</v>
      </c>
      <c r="AF73" s="210">
        <f t="shared" si="50"/>
        <v>2</v>
      </c>
      <c r="AG73" s="210">
        <f t="shared" si="51"/>
        <v>2</v>
      </c>
      <c r="AH73" s="210">
        <f t="shared" si="52"/>
        <v>2</v>
      </c>
      <c r="AI73" s="210">
        <f t="shared" si="53"/>
        <v>2</v>
      </c>
      <c r="AJ73" s="210">
        <f t="shared" si="54"/>
        <v>2</v>
      </c>
      <c r="AK73" s="210" t="s">
        <v>98</v>
      </c>
      <c r="AL73" s="210" t="s">
        <v>98</v>
      </c>
      <c r="AM73" s="210" t="s">
        <v>98</v>
      </c>
      <c r="AN73" s="210" t="s">
        <v>98</v>
      </c>
      <c r="AO73" s="210" t="s">
        <v>98</v>
      </c>
      <c r="AP73" s="210" t="s">
        <v>98</v>
      </c>
      <c r="AQ73" s="210" t="s">
        <v>98</v>
      </c>
      <c r="AR73" s="306">
        <f t="shared" si="48"/>
        <v>12</v>
      </c>
      <c r="AS73" s="28">
        <f t="shared" si="42"/>
        <v>19.416666666666668</v>
      </c>
      <c r="AT73" s="578">
        <v>3</v>
      </c>
      <c r="AU73" s="387" t="s">
        <v>105</v>
      </c>
      <c r="AV73" s="577" t="s">
        <v>105</v>
      </c>
      <c r="AW73" s="239" t="s">
        <v>105</v>
      </c>
      <c r="AX73" s="20" t="s">
        <v>105</v>
      </c>
      <c r="AY73" s="557">
        <f t="shared" si="43"/>
        <v>15</v>
      </c>
      <c r="AZ73" s="101">
        <v>16</v>
      </c>
      <c r="BA73" s="20">
        <f>AZ73-AR73</f>
        <v>4</v>
      </c>
      <c r="BB73" s="13"/>
      <c r="BC73" s="17"/>
      <c r="BD73" s="17"/>
      <c r="BE73" s="17" t="s">
        <v>100</v>
      </c>
      <c r="BF73" s="17"/>
      <c r="BG73" s="17"/>
      <c r="BH73" s="17" t="s">
        <v>100</v>
      </c>
      <c r="BI73" s="210"/>
      <c r="BJ73" s="44"/>
      <c r="BK73" s="94" t="s">
        <v>97</v>
      </c>
      <c r="BL73" s="27">
        <v>0</v>
      </c>
      <c r="BM73" s="27">
        <v>0</v>
      </c>
      <c r="BN73" s="27" t="s">
        <v>97</v>
      </c>
      <c r="BO73" s="27" t="s">
        <v>105</v>
      </c>
      <c r="BP73" s="44" t="s">
        <v>113</v>
      </c>
      <c r="BQ73" s="217">
        <v>2.2999999999999998</v>
      </c>
      <c r="BR73" s="48" t="s">
        <v>103</v>
      </c>
      <c r="BS73" s="9"/>
      <c r="BT73" s="206"/>
      <c r="BU73" s="206"/>
      <c r="BV73" s="6"/>
    </row>
    <row r="74" spans="1:74" s="4" customFormat="1" ht="18.75">
      <c r="A74" s="3"/>
      <c r="B74" s="243" t="s">
        <v>190</v>
      </c>
      <c r="C74" s="244" t="s">
        <v>94</v>
      </c>
      <c r="D74" s="245" t="s">
        <v>157</v>
      </c>
      <c r="E74" s="248" t="s">
        <v>146</v>
      </c>
      <c r="F74" s="262" t="s">
        <v>98</v>
      </c>
      <c r="G74" s="263" t="s">
        <v>98</v>
      </c>
      <c r="H74" s="272">
        <v>487</v>
      </c>
      <c r="I74" s="249">
        <v>270</v>
      </c>
      <c r="J74" s="250">
        <f>I74/H74</f>
        <v>0.55441478439425051</v>
      </c>
      <c r="K74" s="247" t="s">
        <v>100</v>
      </c>
      <c r="L74" s="249" t="s">
        <v>100</v>
      </c>
      <c r="M74" s="251" t="s">
        <v>100</v>
      </c>
      <c r="N74" s="252" t="s">
        <v>100</v>
      </c>
      <c r="O74" s="253" t="s">
        <v>100</v>
      </c>
      <c r="P74" s="293" t="s">
        <v>100</v>
      </c>
      <c r="Q74" s="294">
        <v>25</v>
      </c>
      <c r="R74" s="255" t="s">
        <v>98</v>
      </c>
      <c r="S74" s="255" t="s">
        <v>98</v>
      </c>
      <c r="T74" s="255" t="s">
        <v>98</v>
      </c>
      <c r="U74" s="255" t="s">
        <v>98</v>
      </c>
      <c r="V74" s="255" t="s">
        <v>98</v>
      </c>
      <c r="W74" s="255" t="s">
        <v>98</v>
      </c>
      <c r="X74" s="255" t="s">
        <v>98</v>
      </c>
      <c r="Y74" s="255" t="s">
        <v>98</v>
      </c>
      <c r="Z74" s="255" t="s">
        <v>98</v>
      </c>
      <c r="AA74" s="255" t="s">
        <v>98</v>
      </c>
      <c r="AB74" s="255" t="s">
        <v>98</v>
      </c>
      <c r="AC74" s="255" t="s">
        <v>98</v>
      </c>
      <c r="AD74" s="309" t="s">
        <v>98</v>
      </c>
      <c r="AE74" s="257" t="s">
        <v>98</v>
      </c>
      <c r="AF74" s="255" t="s">
        <v>98</v>
      </c>
      <c r="AG74" s="255" t="s">
        <v>98</v>
      </c>
      <c r="AH74" s="255" t="s">
        <v>98</v>
      </c>
      <c r="AI74" s="255" t="s">
        <v>98</v>
      </c>
      <c r="AJ74" s="255" t="s">
        <v>98</v>
      </c>
      <c r="AK74" s="255" t="s">
        <v>98</v>
      </c>
      <c r="AL74" s="255" t="s">
        <v>98</v>
      </c>
      <c r="AM74" s="255" t="s">
        <v>98</v>
      </c>
      <c r="AN74" s="255" t="s">
        <v>98</v>
      </c>
      <c r="AO74" s="255" t="s">
        <v>98</v>
      </c>
      <c r="AP74" s="255" t="s">
        <v>98</v>
      </c>
      <c r="AQ74" s="255" t="s">
        <v>98</v>
      </c>
      <c r="AR74" s="310">
        <v>0</v>
      </c>
      <c r="AS74" s="263" t="s">
        <v>98</v>
      </c>
      <c r="AT74" s="398" t="s">
        <v>98</v>
      </c>
      <c r="AU74" s="383" t="s">
        <v>98</v>
      </c>
      <c r="AV74" s="258" t="s">
        <v>98</v>
      </c>
      <c r="AW74" s="259" t="s">
        <v>98</v>
      </c>
      <c r="AX74" s="248" t="s">
        <v>98</v>
      </c>
      <c r="AY74" s="398">
        <f t="shared" si="43"/>
        <v>0</v>
      </c>
      <c r="AZ74" s="376">
        <v>20</v>
      </c>
      <c r="BA74" s="263">
        <v>0</v>
      </c>
      <c r="BB74" s="277" t="s">
        <v>98</v>
      </c>
      <c r="BC74" s="274" t="s">
        <v>98</v>
      </c>
      <c r="BD74" s="274" t="s">
        <v>98</v>
      </c>
      <c r="BE74" s="274" t="s">
        <v>98</v>
      </c>
      <c r="BF74" s="274" t="s">
        <v>98</v>
      </c>
      <c r="BG74" s="274" t="s">
        <v>98</v>
      </c>
      <c r="BH74" s="274" t="s">
        <v>98</v>
      </c>
      <c r="BI74" s="273"/>
      <c r="BJ74" s="266" t="s">
        <v>98</v>
      </c>
      <c r="BK74" s="262" t="s">
        <v>97</v>
      </c>
      <c r="BL74" s="265">
        <v>0</v>
      </c>
      <c r="BM74" s="265">
        <v>0</v>
      </c>
      <c r="BN74" s="249" t="s">
        <v>116</v>
      </c>
      <c r="BO74" s="265">
        <v>0</v>
      </c>
      <c r="BP74" s="266" t="s">
        <v>175</v>
      </c>
      <c r="BQ74" s="385">
        <v>2.2999999999999998</v>
      </c>
      <c r="BR74" s="267" t="s">
        <v>99</v>
      </c>
      <c r="BS74" s="3"/>
      <c r="BT74" s="9"/>
      <c r="BU74" s="9"/>
      <c r="BV74" s="207" t="s">
        <v>191</v>
      </c>
    </row>
    <row r="75" spans="1:74" s="3" customFormat="1" ht="18.75">
      <c r="A75" s="6"/>
      <c r="B75" s="243" t="s">
        <v>192</v>
      </c>
      <c r="C75" s="244" t="s">
        <v>110</v>
      </c>
      <c r="D75" s="245" t="s">
        <v>124</v>
      </c>
      <c r="E75" s="246" t="s">
        <v>146</v>
      </c>
      <c r="F75" s="247" t="s">
        <v>98</v>
      </c>
      <c r="G75" s="248" t="s">
        <v>98</v>
      </c>
      <c r="H75" s="247">
        <v>541</v>
      </c>
      <c r="I75" s="249">
        <v>163</v>
      </c>
      <c r="J75" s="250">
        <f>I75/H75</f>
        <v>0.30129390018484287</v>
      </c>
      <c r="K75" s="247" t="s">
        <v>100</v>
      </c>
      <c r="L75" s="249" t="s">
        <v>100</v>
      </c>
      <c r="M75" s="251" t="s">
        <v>100</v>
      </c>
      <c r="N75" s="252" t="s">
        <v>100</v>
      </c>
      <c r="O75" s="253" t="s">
        <v>100</v>
      </c>
      <c r="P75" s="293" t="s">
        <v>100</v>
      </c>
      <c r="Q75" s="294">
        <v>28</v>
      </c>
      <c r="R75" s="255" t="s">
        <v>98</v>
      </c>
      <c r="S75" s="255" t="s">
        <v>98</v>
      </c>
      <c r="T75" s="255" t="s">
        <v>98</v>
      </c>
      <c r="U75" s="255" t="s">
        <v>98</v>
      </c>
      <c r="V75" s="255" t="s">
        <v>98</v>
      </c>
      <c r="W75" s="255" t="s">
        <v>98</v>
      </c>
      <c r="X75" s="255" t="s">
        <v>98</v>
      </c>
      <c r="Y75" s="255" t="s">
        <v>98</v>
      </c>
      <c r="Z75" s="255" t="s">
        <v>98</v>
      </c>
      <c r="AA75" s="255" t="s">
        <v>98</v>
      </c>
      <c r="AB75" s="255" t="s">
        <v>98</v>
      </c>
      <c r="AC75" s="255" t="s">
        <v>98</v>
      </c>
      <c r="AD75" s="309" t="s">
        <v>98</v>
      </c>
      <c r="AE75" s="257" t="s">
        <v>98</v>
      </c>
      <c r="AF75" s="255" t="s">
        <v>98</v>
      </c>
      <c r="AG75" s="255" t="s">
        <v>98</v>
      </c>
      <c r="AH75" s="255" t="s">
        <v>98</v>
      </c>
      <c r="AI75" s="255" t="s">
        <v>98</v>
      </c>
      <c r="AJ75" s="255" t="s">
        <v>98</v>
      </c>
      <c r="AK75" s="255" t="s">
        <v>98</v>
      </c>
      <c r="AL75" s="255" t="s">
        <v>98</v>
      </c>
      <c r="AM75" s="255" t="s">
        <v>98</v>
      </c>
      <c r="AN75" s="255" t="s">
        <v>98</v>
      </c>
      <c r="AO75" s="255" t="s">
        <v>98</v>
      </c>
      <c r="AP75" s="255" t="s">
        <v>98</v>
      </c>
      <c r="AQ75" s="255" t="s">
        <v>98</v>
      </c>
      <c r="AR75" s="308">
        <v>0</v>
      </c>
      <c r="AS75" s="248" t="s">
        <v>98</v>
      </c>
      <c r="AT75" s="402" t="s">
        <v>98</v>
      </c>
      <c r="AU75" s="384" t="s">
        <v>98</v>
      </c>
      <c r="AV75" s="258" t="s">
        <v>98</v>
      </c>
      <c r="AW75" s="259" t="s">
        <v>98</v>
      </c>
      <c r="AX75" s="248" t="s">
        <v>98</v>
      </c>
      <c r="AY75" s="398">
        <f t="shared" si="43"/>
        <v>0</v>
      </c>
      <c r="AZ75" s="258">
        <v>26</v>
      </c>
      <c r="BA75" s="248">
        <v>0</v>
      </c>
      <c r="BB75" s="378" t="s">
        <v>98</v>
      </c>
      <c r="BC75" s="257" t="s">
        <v>98</v>
      </c>
      <c r="BD75" s="257" t="s">
        <v>98</v>
      </c>
      <c r="BE75" s="257" t="s">
        <v>98</v>
      </c>
      <c r="BF75" s="257" t="s">
        <v>98</v>
      </c>
      <c r="BG75" s="257" t="s">
        <v>98</v>
      </c>
      <c r="BH75" s="257" t="s">
        <v>98</v>
      </c>
      <c r="BI75" s="255"/>
      <c r="BJ75" s="256" t="s">
        <v>98</v>
      </c>
      <c r="BK75" s="247" t="s">
        <v>97</v>
      </c>
      <c r="BL75" s="249">
        <v>0</v>
      </c>
      <c r="BM75" s="249" t="s">
        <v>97</v>
      </c>
      <c r="BN75" s="249">
        <v>0</v>
      </c>
      <c r="BO75" s="249">
        <v>0</v>
      </c>
      <c r="BP75" s="256" t="s">
        <v>130</v>
      </c>
      <c r="BQ75" s="419">
        <v>2</v>
      </c>
      <c r="BR75" s="260" t="s">
        <v>99</v>
      </c>
      <c r="BS75" s="22"/>
      <c r="BT75" s="206"/>
      <c r="BU75" s="206"/>
      <c r="BV75" s="207" t="s">
        <v>193</v>
      </c>
    </row>
    <row r="76" spans="1:74" s="4" customFormat="1" ht="18.75">
      <c r="A76" s="6"/>
      <c r="B76" s="243" t="s">
        <v>194</v>
      </c>
      <c r="C76" s="244" t="s">
        <v>94</v>
      </c>
      <c r="D76" s="245" t="s">
        <v>157</v>
      </c>
      <c r="E76" s="248" t="s">
        <v>146</v>
      </c>
      <c r="F76" s="262" t="s">
        <v>98</v>
      </c>
      <c r="G76" s="263" t="s">
        <v>98</v>
      </c>
      <c r="H76" s="262">
        <v>532</v>
      </c>
      <c r="I76" s="249">
        <v>228</v>
      </c>
      <c r="J76" s="264">
        <f>I76/H76</f>
        <v>0.42857142857142855</v>
      </c>
      <c r="K76" s="247" t="s">
        <v>100</v>
      </c>
      <c r="L76" s="249" t="s">
        <v>100</v>
      </c>
      <c r="M76" s="251" t="s">
        <v>100</v>
      </c>
      <c r="N76" s="252" t="s">
        <v>100</v>
      </c>
      <c r="O76" s="253" t="s">
        <v>100</v>
      </c>
      <c r="P76" s="293" t="s">
        <v>100</v>
      </c>
      <c r="Q76" s="294">
        <v>25</v>
      </c>
      <c r="R76" s="255" t="s">
        <v>98</v>
      </c>
      <c r="S76" s="255" t="s">
        <v>98</v>
      </c>
      <c r="T76" s="255" t="s">
        <v>98</v>
      </c>
      <c r="U76" s="255" t="s">
        <v>98</v>
      </c>
      <c r="V76" s="255" t="s">
        <v>98</v>
      </c>
      <c r="W76" s="255" t="s">
        <v>98</v>
      </c>
      <c r="X76" s="255" t="s">
        <v>98</v>
      </c>
      <c r="Y76" s="255" t="s">
        <v>98</v>
      </c>
      <c r="Z76" s="255" t="s">
        <v>98</v>
      </c>
      <c r="AA76" s="255" t="s">
        <v>98</v>
      </c>
      <c r="AB76" s="255" t="s">
        <v>98</v>
      </c>
      <c r="AC76" s="255" t="s">
        <v>98</v>
      </c>
      <c r="AD76" s="309" t="s">
        <v>98</v>
      </c>
      <c r="AE76" s="257" t="s">
        <v>98</v>
      </c>
      <c r="AF76" s="255" t="s">
        <v>98</v>
      </c>
      <c r="AG76" s="255" t="s">
        <v>98</v>
      </c>
      <c r="AH76" s="255" t="s">
        <v>98</v>
      </c>
      <c r="AI76" s="255" t="s">
        <v>98</v>
      </c>
      <c r="AJ76" s="255" t="s">
        <v>98</v>
      </c>
      <c r="AK76" s="255" t="s">
        <v>98</v>
      </c>
      <c r="AL76" s="255" t="s">
        <v>98</v>
      </c>
      <c r="AM76" s="255" t="s">
        <v>98</v>
      </c>
      <c r="AN76" s="255" t="s">
        <v>98</v>
      </c>
      <c r="AO76" s="255" t="s">
        <v>98</v>
      </c>
      <c r="AP76" s="255" t="s">
        <v>98</v>
      </c>
      <c r="AQ76" s="255" t="s">
        <v>98</v>
      </c>
      <c r="AR76" s="310">
        <v>0</v>
      </c>
      <c r="AS76" s="263" t="s">
        <v>98</v>
      </c>
      <c r="AT76" s="398" t="s">
        <v>98</v>
      </c>
      <c r="AU76" s="383" t="s">
        <v>98</v>
      </c>
      <c r="AV76" s="258" t="s">
        <v>98</v>
      </c>
      <c r="AW76" s="259" t="s">
        <v>98</v>
      </c>
      <c r="AX76" s="248" t="s">
        <v>98</v>
      </c>
      <c r="AY76" s="398">
        <f t="shared" si="43"/>
        <v>0</v>
      </c>
      <c r="AZ76" s="376">
        <v>20</v>
      </c>
      <c r="BA76" s="263">
        <v>0</v>
      </c>
      <c r="BB76" s="277" t="s">
        <v>98</v>
      </c>
      <c r="BC76" s="274" t="s">
        <v>98</v>
      </c>
      <c r="BD76" s="274" t="s">
        <v>98</v>
      </c>
      <c r="BE76" s="274" t="s">
        <v>98</v>
      </c>
      <c r="BF76" s="274" t="s">
        <v>98</v>
      </c>
      <c r="BG76" s="274" t="s">
        <v>98</v>
      </c>
      <c r="BH76" s="274" t="s">
        <v>98</v>
      </c>
      <c r="BI76" s="273"/>
      <c r="BJ76" s="266" t="s">
        <v>98</v>
      </c>
      <c r="BK76" s="262" t="s">
        <v>97</v>
      </c>
      <c r="BL76" s="265" t="s">
        <v>97</v>
      </c>
      <c r="BM76" s="265" t="s">
        <v>97</v>
      </c>
      <c r="BN76" s="265" t="s">
        <v>97</v>
      </c>
      <c r="BO76" s="265">
        <v>0</v>
      </c>
      <c r="BP76" s="266">
        <v>0</v>
      </c>
      <c r="BQ76" s="385">
        <v>3.7</v>
      </c>
      <c r="BR76" s="275" t="s">
        <v>99</v>
      </c>
      <c r="BS76" s="6"/>
      <c r="BT76" s="9"/>
      <c r="BU76" s="9"/>
      <c r="BV76" s="208" t="s">
        <v>195</v>
      </c>
    </row>
    <row r="77" spans="1:74" s="4" customFormat="1" ht="18.75">
      <c r="A77" s="6"/>
      <c r="B77" s="766" t="s">
        <v>196</v>
      </c>
      <c r="C77" s="254" t="s">
        <v>110</v>
      </c>
      <c r="D77" s="355" t="s">
        <v>197</v>
      </c>
      <c r="E77" s="356" t="s">
        <v>198</v>
      </c>
      <c r="F77" s="268" t="s">
        <v>97</v>
      </c>
      <c r="G77" s="418" t="s">
        <v>97</v>
      </c>
      <c r="H77" s="262">
        <v>702</v>
      </c>
      <c r="I77" s="249">
        <v>0</v>
      </c>
      <c r="J77" s="264">
        <f t="shared" ref="J77" si="65">I77/H77</f>
        <v>0</v>
      </c>
      <c r="K77" s="247">
        <v>702</v>
      </c>
      <c r="L77" s="249">
        <f t="shared" ref="L77" si="66">SUM(R77:AD77)</f>
        <v>0</v>
      </c>
      <c r="M77" s="466">
        <f t="shared" ref="M77" si="67">L77/K77</f>
        <v>0</v>
      </c>
      <c r="N77" s="767">
        <f t="shared" ref="N77" si="68">M77-J77</f>
        <v>0</v>
      </c>
      <c r="O77" s="767">
        <v>0.8</v>
      </c>
      <c r="P77" s="768">
        <f t="shared" ref="P77" si="69">M77-O77</f>
        <v>-0.8</v>
      </c>
      <c r="Q77" s="769">
        <v>25</v>
      </c>
      <c r="R77" s="255" t="s">
        <v>98</v>
      </c>
      <c r="S77" s="255" t="s">
        <v>98</v>
      </c>
      <c r="T77" s="255" t="s">
        <v>98</v>
      </c>
      <c r="U77" s="255" t="s">
        <v>98</v>
      </c>
      <c r="V77" s="255" t="s">
        <v>98</v>
      </c>
      <c r="W77" s="255" t="s">
        <v>98</v>
      </c>
      <c r="X77" s="255" t="s">
        <v>98</v>
      </c>
      <c r="Y77" s="255" t="s">
        <v>98</v>
      </c>
      <c r="Z77" s="255" t="s">
        <v>98</v>
      </c>
      <c r="AA77" s="255" t="s">
        <v>98</v>
      </c>
      <c r="AB77" s="255" t="s">
        <v>98</v>
      </c>
      <c r="AC77" s="255" t="s">
        <v>98</v>
      </c>
      <c r="AD77" s="309" t="s">
        <v>98</v>
      </c>
      <c r="AE77" s="257" t="s">
        <v>98</v>
      </c>
      <c r="AF77" s="255" t="s">
        <v>98</v>
      </c>
      <c r="AG77" s="255" t="s">
        <v>98</v>
      </c>
      <c r="AH77" s="255" t="s">
        <v>98</v>
      </c>
      <c r="AI77" s="255" t="s">
        <v>98</v>
      </c>
      <c r="AJ77" s="255" t="s">
        <v>98</v>
      </c>
      <c r="AK77" s="255" t="s">
        <v>98</v>
      </c>
      <c r="AL77" s="255" t="s">
        <v>98</v>
      </c>
      <c r="AM77" s="255" t="s">
        <v>98</v>
      </c>
      <c r="AN77" s="255" t="s">
        <v>98</v>
      </c>
      <c r="AO77" s="255" t="s">
        <v>98</v>
      </c>
      <c r="AP77" s="255" t="s">
        <v>98</v>
      </c>
      <c r="AQ77" s="255" t="s">
        <v>98</v>
      </c>
      <c r="AR77" s="770">
        <f t="shared" ref="AR77" si="70">SUM(AE77:AQ77)</f>
        <v>0</v>
      </c>
      <c r="AS77" s="418" t="s">
        <v>98</v>
      </c>
      <c r="AT77" s="398" t="s">
        <v>98</v>
      </c>
      <c r="AU77" s="771" t="s">
        <v>98</v>
      </c>
      <c r="AV77" s="394" t="s">
        <v>98</v>
      </c>
      <c r="AW77" s="772" t="s">
        <v>98</v>
      </c>
      <c r="AX77" s="418" t="s">
        <v>98</v>
      </c>
      <c r="AY77" s="398">
        <f t="shared" si="43"/>
        <v>0</v>
      </c>
      <c r="AZ77" s="773">
        <v>31</v>
      </c>
      <c r="BA77" s="263">
        <f>AZ77-AR77</f>
        <v>31</v>
      </c>
      <c r="BB77" s="262" t="s">
        <v>98</v>
      </c>
      <c r="BC77" s="265" t="s">
        <v>98</v>
      </c>
      <c r="BD77" s="265" t="s">
        <v>98</v>
      </c>
      <c r="BE77" s="265" t="s">
        <v>98</v>
      </c>
      <c r="BF77" s="265" t="s">
        <v>98</v>
      </c>
      <c r="BG77" s="265" t="s">
        <v>98</v>
      </c>
      <c r="BH77" s="265" t="s">
        <v>98</v>
      </c>
      <c r="BI77" s="370"/>
      <c r="BJ77" s="266" t="s">
        <v>98</v>
      </c>
      <c r="BK77" s="268" t="s">
        <v>97</v>
      </c>
      <c r="BL77" s="269">
        <v>0</v>
      </c>
      <c r="BM77" s="269" t="s">
        <v>97</v>
      </c>
      <c r="BN77" s="269">
        <v>0</v>
      </c>
      <c r="BO77" s="269" t="s">
        <v>105</v>
      </c>
      <c r="BP77" s="270" t="s">
        <v>130</v>
      </c>
      <c r="BQ77" s="385">
        <v>1</v>
      </c>
      <c r="BR77" s="271" t="s">
        <v>99</v>
      </c>
      <c r="BS77" s="9"/>
      <c r="BT77" s="206"/>
      <c r="BU77" s="206"/>
      <c r="BV77" s="9" t="s">
        <v>199</v>
      </c>
    </row>
    <row r="78" spans="1:74" s="4" customFormat="1" ht="18.75">
      <c r="A78" s="6"/>
      <c r="B78" s="276" t="s">
        <v>200</v>
      </c>
      <c r="C78" s="254" t="s">
        <v>110</v>
      </c>
      <c r="D78" s="348" t="s">
        <v>124</v>
      </c>
      <c r="E78" s="354" t="s">
        <v>198</v>
      </c>
      <c r="F78" s="262" t="s">
        <v>98</v>
      </c>
      <c r="G78" s="263" t="s">
        <v>98</v>
      </c>
      <c r="H78" s="262">
        <v>382</v>
      </c>
      <c r="I78" s="249">
        <v>317</v>
      </c>
      <c r="J78" s="264">
        <f>I78/H78</f>
        <v>0.82984293193717273</v>
      </c>
      <c r="K78" s="247" t="s">
        <v>100</v>
      </c>
      <c r="L78" s="249" t="s">
        <v>100</v>
      </c>
      <c r="M78" s="251" t="s">
        <v>100</v>
      </c>
      <c r="N78" s="252" t="s">
        <v>100</v>
      </c>
      <c r="O78" s="253" t="s">
        <v>100</v>
      </c>
      <c r="P78" s="293" t="s">
        <v>100</v>
      </c>
      <c r="Q78" s="294">
        <v>25</v>
      </c>
      <c r="R78" s="255" t="s">
        <v>98</v>
      </c>
      <c r="S78" s="255" t="s">
        <v>98</v>
      </c>
      <c r="T78" s="255" t="s">
        <v>98</v>
      </c>
      <c r="U78" s="255" t="s">
        <v>98</v>
      </c>
      <c r="V78" s="255" t="s">
        <v>98</v>
      </c>
      <c r="W78" s="255" t="s">
        <v>98</v>
      </c>
      <c r="X78" s="255" t="s">
        <v>98</v>
      </c>
      <c r="Y78" s="255" t="s">
        <v>98</v>
      </c>
      <c r="Z78" s="255" t="s">
        <v>98</v>
      </c>
      <c r="AA78" s="255" t="s">
        <v>98</v>
      </c>
      <c r="AB78" s="255" t="s">
        <v>98</v>
      </c>
      <c r="AC78" s="255" t="s">
        <v>98</v>
      </c>
      <c r="AD78" s="309" t="s">
        <v>98</v>
      </c>
      <c r="AE78" s="257" t="s">
        <v>98</v>
      </c>
      <c r="AF78" s="255" t="s">
        <v>98</v>
      </c>
      <c r="AG78" s="255" t="s">
        <v>98</v>
      </c>
      <c r="AH78" s="255" t="s">
        <v>98</v>
      </c>
      <c r="AI78" s="255" t="s">
        <v>98</v>
      </c>
      <c r="AJ78" s="255" t="s">
        <v>98</v>
      </c>
      <c r="AK78" s="255" t="s">
        <v>98</v>
      </c>
      <c r="AL78" s="255" t="s">
        <v>98</v>
      </c>
      <c r="AM78" s="255" t="s">
        <v>98</v>
      </c>
      <c r="AN78" s="255" t="s">
        <v>98</v>
      </c>
      <c r="AO78" s="255" t="s">
        <v>98</v>
      </c>
      <c r="AP78" s="255" t="s">
        <v>98</v>
      </c>
      <c r="AQ78" s="255" t="s">
        <v>98</v>
      </c>
      <c r="AR78" s="310">
        <f t="shared" ref="AR78" si="71">SUM(AE78:AQ78)</f>
        <v>0</v>
      </c>
      <c r="AS78" s="263" t="s">
        <v>98</v>
      </c>
      <c r="AT78" s="398" t="s">
        <v>98</v>
      </c>
      <c r="AU78" s="383" t="s">
        <v>98</v>
      </c>
      <c r="AV78" s="258" t="s">
        <v>98</v>
      </c>
      <c r="AW78" s="259" t="s">
        <v>98</v>
      </c>
      <c r="AX78" s="248" t="s">
        <v>98</v>
      </c>
      <c r="AY78" s="398">
        <f t="shared" si="43"/>
        <v>0</v>
      </c>
      <c r="AZ78" s="376">
        <v>12</v>
      </c>
      <c r="BA78" s="263">
        <v>0</v>
      </c>
      <c r="BB78" s="277" t="s">
        <v>98</v>
      </c>
      <c r="BC78" s="274" t="s">
        <v>98</v>
      </c>
      <c r="BD78" s="274" t="s">
        <v>98</v>
      </c>
      <c r="BE78" s="274" t="s">
        <v>98</v>
      </c>
      <c r="BF78" s="274" t="s">
        <v>98</v>
      </c>
      <c r="BG78" s="274" t="s">
        <v>98</v>
      </c>
      <c r="BH78" s="274" t="s">
        <v>98</v>
      </c>
      <c r="BI78" s="273"/>
      <c r="BJ78" s="266" t="s">
        <v>98</v>
      </c>
      <c r="BK78" s="262" t="s">
        <v>97</v>
      </c>
      <c r="BL78" s="265" t="s">
        <v>97</v>
      </c>
      <c r="BM78" s="265" t="s">
        <v>116</v>
      </c>
      <c r="BN78" s="265" t="s">
        <v>97</v>
      </c>
      <c r="BO78" s="265">
        <v>0</v>
      </c>
      <c r="BP78" s="266">
        <v>0</v>
      </c>
      <c r="BQ78" s="385">
        <v>3.7</v>
      </c>
      <c r="BR78" s="267" t="s">
        <v>99</v>
      </c>
      <c r="BS78" s="6"/>
      <c r="BT78" s="9"/>
      <c r="BU78" s="9"/>
      <c r="BV78" s="9"/>
    </row>
    <row r="79" spans="1:74" s="4" customFormat="1" ht="18.75">
      <c r="A79" s="6"/>
      <c r="B79" s="276" t="s">
        <v>201</v>
      </c>
      <c r="C79" s="254" t="s">
        <v>94</v>
      </c>
      <c r="D79" s="245" t="s">
        <v>157</v>
      </c>
      <c r="E79" s="248" t="s">
        <v>146</v>
      </c>
      <c r="F79" s="262" t="s">
        <v>98</v>
      </c>
      <c r="G79" s="263" t="s">
        <v>98</v>
      </c>
      <c r="H79" s="262">
        <v>319</v>
      </c>
      <c r="I79" s="249">
        <v>224</v>
      </c>
      <c r="J79" s="264">
        <f t="shared" si="62"/>
        <v>0.70219435736677116</v>
      </c>
      <c r="K79" s="247" t="s">
        <v>100</v>
      </c>
      <c r="L79" s="249" t="s">
        <v>100</v>
      </c>
      <c r="M79" s="251" t="s">
        <v>100</v>
      </c>
      <c r="N79" s="252" t="s">
        <v>100</v>
      </c>
      <c r="O79" s="253" t="s">
        <v>100</v>
      </c>
      <c r="P79" s="293" t="s">
        <v>100</v>
      </c>
      <c r="Q79" s="294">
        <v>25</v>
      </c>
      <c r="R79" s="255" t="s">
        <v>98</v>
      </c>
      <c r="S79" s="255" t="s">
        <v>98</v>
      </c>
      <c r="T79" s="255" t="s">
        <v>98</v>
      </c>
      <c r="U79" s="255" t="s">
        <v>98</v>
      </c>
      <c r="V79" s="255" t="s">
        <v>98</v>
      </c>
      <c r="W79" s="255" t="s">
        <v>98</v>
      </c>
      <c r="X79" s="255" t="s">
        <v>98</v>
      </c>
      <c r="Y79" s="255" t="s">
        <v>98</v>
      </c>
      <c r="Z79" s="255" t="s">
        <v>98</v>
      </c>
      <c r="AA79" s="255" t="s">
        <v>98</v>
      </c>
      <c r="AB79" s="255" t="s">
        <v>98</v>
      </c>
      <c r="AC79" s="255" t="s">
        <v>98</v>
      </c>
      <c r="AD79" s="309" t="s">
        <v>98</v>
      </c>
      <c r="AE79" s="257" t="s">
        <v>98</v>
      </c>
      <c r="AF79" s="255" t="s">
        <v>98</v>
      </c>
      <c r="AG79" s="255" t="s">
        <v>98</v>
      </c>
      <c r="AH79" s="255" t="s">
        <v>98</v>
      </c>
      <c r="AI79" s="255" t="s">
        <v>98</v>
      </c>
      <c r="AJ79" s="255" t="s">
        <v>98</v>
      </c>
      <c r="AK79" s="255" t="s">
        <v>98</v>
      </c>
      <c r="AL79" s="255" t="s">
        <v>98</v>
      </c>
      <c r="AM79" s="255" t="s">
        <v>98</v>
      </c>
      <c r="AN79" s="255" t="s">
        <v>98</v>
      </c>
      <c r="AO79" s="255" t="s">
        <v>98</v>
      </c>
      <c r="AP79" s="255" t="s">
        <v>98</v>
      </c>
      <c r="AQ79" s="255" t="s">
        <v>98</v>
      </c>
      <c r="AR79" s="310">
        <v>0</v>
      </c>
      <c r="AS79" s="263" t="s">
        <v>98</v>
      </c>
      <c r="AT79" s="262" t="s">
        <v>98</v>
      </c>
      <c r="AU79" s="383" t="s">
        <v>98</v>
      </c>
      <c r="AV79" s="258" t="s">
        <v>98</v>
      </c>
      <c r="AW79" s="259" t="s">
        <v>98</v>
      </c>
      <c r="AX79" s="248" t="s">
        <v>98</v>
      </c>
      <c r="AY79" s="398">
        <f t="shared" si="43"/>
        <v>0</v>
      </c>
      <c r="AZ79" s="376">
        <v>15</v>
      </c>
      <c r="BA79" s="263">
        <v>0</v>
      </c>
      <c r="BB79" s="277" t="s">
        <v>98</v>
      </c>
      <c r="BC79" s="274" t="s">
        <v>98</v>
      </c>
      <c r="BD79" s="274" t="s">
        <v>98</v>
      </c>
      <c r="BE79" s="274" t="s">
        <v>98</v>
      </c>
      <c r="BF79" s="274" t="s">
        <v>98</v>
      </c>
      <c r="BG79" s="274" t="s">
        <v>98</v>
      </c>
      <c r="BH79" s="274" t="s">
        <v>98</v>
      </c>
      <c r="BI79" s="273"/>
      <c r="BJ79" s="266" t="s">
        <v>98</v>
      </c>
      <c r="BK79" s="277" t="s">
        <v>97</v>
      </c>
      <c r="BL79" s="265">
        <v>0</v>
      </c>
      <c r="BM79" s="265" t="s">
        <v>116</v>
      </c>
      <c r="BN79" s="265">
        <v>0</v>
      </c>
      <c r="BO79" s="265">
        <v>0</v>
      </c>
      <c r="BP79" s="279" t="s">
        <v>117</v>
      </c>
      <c r="BQ79" s="364">
        <v>2.7</v>
      </c>
      <c r="BR79" s="267" t="s">
        <v>99</v>
      </c>
      <c r="BS79" s="9"/>
      <c r="BT79" s="6"/>
      <c r="BU79" s="6"/>
      <c r="BV79" s="6"/>
    </row>
    <row r="80" spans="1:74" s="4" customFormat="1" ht="19.5" thickBot="1">
      <c r="A80" s="6"/>
      <c r="B80" s="88" t="s">
        <v>115</v>
      </c>
      <c r="C80" s="109"/>
      <c r="D80" s="38"/>
      <c r="E80" s="20"/>
      <c r="F80" s="29" t="s">
        <v>98</v>
      </c>
      <c r="G80" s="28" t="s">
        <v>98</v>
      </c>
      <c r="H80" s="29" t="s">
        <v>98</v>
      </c>
      <c r="I80" s="21" t="s">
        <v>98</v>
      </c>
      <c r="J80" s="147" t="s">
        <v>98</v>
      </c>
      <c r="K80" s="19" t="s">
        <v>98</v>
      </c>
      <c r="L80" s="21">
        <f>SUM(R80:AD80)</f>
        <v>139</v>
      </c>
      <c r="M80" s="151" t="s">
        <v>98</v>
      </c>
      <c r="N80" s="152" t="s">
        <v>98</v>
      </c>
      <c r="O80" s="158" t="s">
        <v>98</v>
      </c>
      <c r="P80" s="289" t="s">
        <v>98</v>
      </c>
      <c r="Q80" s="290" t="s">
        <v>98</v>
      </c>
      <c r="R80" s="231">
        <v>20</v>
      </c>
      <c r="S80" s="231">
        <v>28</v>
      </c>
      <c r="T80" s="231">
        <v>22</v>
      </c>
      <c r="U80" s="231">
        <v>28</v>
      </c>
      <c r="V80" s="231">
        <v>25</v>
      </c>
      <c r="W80" s="231">
        <v>16</v>
      </c>
      <c r="X80" s="231"/>
      <c r="Y80" s="231"/>
      <c r="Z80" s="231"/>
      <c r="AA80" s="231"/>
      <c r="AB80" s="231"/>
      <c r="AC80" s="231"/>
      <c r="AD80" s="93"/>
      <c r="AE80" s="96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307" t="s">
        <v>98</v>
      </c>
      <c r="AS80" s="28"/>
      <c r="AT80" s="598" t="s">
        <v>98</v>
      </c>
      <c r="AU80" s="387" t="s">
        <v>98</v>
      </c>
      <c r="AV80" s="220" t="s">
        <v>98</v>
      </c>
      <c r="AW80" s="239" t="s">
        <v>98</v>
      </c>
      <c r="AX80" s="20" t="s">
        <v>98</v>
      </c>
      <c r="AY80" s="399" t="s">
        <v>98</v>
      </c>
      <c r="AZ80" s="101" t="s">
        <v>98</v>
      </c>
      <c r="BA80" s="28" t="s">
        <v>98</v>
      </c>
      <c r="BB80" s="94"/>
      <c r="BC80" s="96"/>
      <c r="BD80" s="96"/>
      <c r="BE80" s="96"/>
      <c r="BF80" s="96"/>
      <c r="BG80" s="96"/>
      <c r="BH80" s="96"/>
      <c r="BI80" s="231"/>
      <c r="BJ80" s="44"/>
      <c r="BK80" s="94" t="s">
        <v>97</v>
      </c>
      <c r="BL80" s="27">
        <v>0</v>
      </c>
      <c r="BM80" s="27" t="s">
        <v>116</v>
      </c>
      <c r="BN80" s="27">
        <v>0</v>
      </c>
      <c r="BO80" s="27">
        <v>0</v>
      </c>
      <c r="BP80" s="49" t="s">
        <v>117</v>
      </c>
      <c r="BQ80" s="225" t="s">
        <v>98</v>
      </c>
      <c r="BR80" s="48" t="s">
        <v>99</v>
      </c>
      <c r="BS80" s="9"/>
      <c r="BT80" s="6"/>
      <c r="BU80" s="6"/>
      <c r="BV80" s="6"/>
    </row>
    <row r="81" spans="1:77" s="3" customFormat="1" ht="19.5" thickBot="1">
      <c r="B81" s="119" t="s">
        <v>202</v>
      </c>
      <c r="C81" s="120"/>
      <c r="D81" s="121"/>
      <c r="E81" s="122"/>
      <c r="F81" s="123"/>
      <c r="G81" s="124"/>
      <c r="H81" s="125">
        <f>SUM(H51:H80)</f>
        <v>15507</v>
      </c>
      <c r="I81" s="126">
        <f>SUM(I51:I80)</f>
        <v>7670</v>
      </c>
      <c r="J81" s="149">
        <f>I81/H81</f>
        <v>0.49461533500999549</v>
      </c>
      <c r="K81" s="125">
        <f>SUM(K51:K80)</f>
        <v>12971</v>
      </c>
      <c r="L81" s="126">
        <f>SUM(L51:L80)</f>
        <v>8288</v>
      </c>
      <c r="M81" s="142">
        <f t="shared" si="35"/>
        <v>0.63896384241770099</v>
      </c>
      <c r="N81" s="161">
        <f>M81-J81</f>
        <v>0.1443485074077055</v>
      </c>
      <c r="O81" s="161">
        <v>0.8</v>
      </c>
      <c r="P81" s="297">
        <f>M81-O81</f>
        <v>-0.16103615758229906</v>
      </c>
      <c r="Q81" s="298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41"/>
      <c r="AE81" s="127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312"/>
      <c r="AS81" s="620">
        <f>AVERAGE(AS51:AS79)</f>
        <v>20.612323233742675</v>
      </c>
      <c r="AT81" s="403"/>
      <c r="AU81" s="386"/>
      <c r="AV81" s="130">
        <f>SUM(AV51:AV80)</f>
        <v>36</v>
      </c>
      <c r="AW81" s="241">
        <f>SUM(AW51:AW80)</f>
        <v>0</v>
      </c>
      <c r="AX81" s="124">
        <f>SUM(AX51:AX80)</f>
        <v>0</v>
      </c>
      <c r="AY81" s="403"/>
      <c r="AZ81" s="130"/>
      <c r="BA81" s="124"/>
      <c r="BB81" s="379"/>
      <c r="BC81" s="127"/>
      <c r="BD81" s="127"/>
      <c r="BE81" s="127"/>
      <c r="BF81" s="127"/>
      <c r="BG81" s="127"/>
      <c r="BH81" s="127"/>
      <c r="BI81" s="229"/>
      <c r="BJ81" s="129"/>
      <c r="BK81" s="123"/>
      <c r="BL81" s="128"/>
      <c r="BM81" s="128"/>
      <c r="BN81" s="128"/>
      <c r="BO81" s="128"/>
      <c r="BP81" s="129"/>
      <c r="BQ81" s="219"/>
      <c r="BR81" s="131"/>
      <c r="BS81" s="9"/>
      <c r="BT81" s="6"/>
      <c r="BU81" s="6"/>
      <c r="BV81" s="6"/>
    </row>
    <row r="82" spans="1:77" ht="5.0999999999999996" customHeight="1">
      <c r="B82" s="63"/>
      <c r="C82" s="65"/>
      <c r="D82" s="64"/>
      <c r="E82" s="65"/>
      <c r="F82" s="66"/>
      <c r="G82" s="67"/>
      <c r="H82" s="66"/>
      <c r="I82" s="68"/>
      <c r="J82" s="105"/>
      <c r="K82" s="64"/>
      <c r="L82" s="68"/>
      <c r="M82" s="150"/>
      <c r="N82" s="68"/>
      <c r="O82" s="68"/>
      <c r="P82" s="281"/>
      <c r="Q82" s="282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9"/>
      <c r="AE82" s="68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304"/>
      <c r="AS82" s="67"/>
      <c r="AT82" s="395"/>
      <c r="AU82" s="380"/>
      <c r="AV82" s="71"/>
      <c r="AW82" s="236"/>
      <c r="AX82" s="67"/>
      <c r="AY82" s="395"/>
      <c r="AZ82" s="71"/>
      <c r="BA82" s="67"/>
      <c r="BB82" s="64"/>
      <c r="BC82" s="68"/>
      <c r="BD82" s="68"/>
      <c r="BE82" s="68"/>
      <c r="BF82" s="68"/>
      <c r="BG82" s="68"/>
      <c r="BH82" s="68"/>
      <c r="BI82" s="226"/>
      <c r="BJ82" s="70"/>
      <c r="BK82" s="66"/>
      <c r="BL82" s="69"/>
      <c r="BM82" s="69"/>
      <c r="BN82" s="69"/>
      <c r="BO82" s="69"/>
      <c r="BP82" s="70"/>
      <c r="BQ82" s="213"/>
      <c r="BR82" s="72"/>
      <c r="BS82" s="1"/>
      <c r="BT82" s="7"/>
      <c r="BU82" s="7"/>
      <c r="BW82"/>
      <c r="BX82"/>
      <c r="BY82"/>
    </row>
    <row r="83" spans="1:77" s="3" customFormat="1" ht="19.5" thickBot="1">
      <c r="B83" s="88"/>
      <c r="C83" s="109"/>
      <c r="D83" s="36"/>
      <c r="E83" s="37"/>
      <c r="F83" s="13"/>
      <c r="G83" s="14"/>
      <c r="H83" s="13"/>
      <c r="I83" s="15"/>
      <c r="J83" s="143"/>
      <c r="K83" s="13"/>
      <c r="L83" s="15"/>
      <c r="M83" s="151"/>
      <c r="N83" s="152"/>
      <c r="O83" s="152"/>
      <c r="P83" s="289"/>
      <c r="Q83" s="286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14"/>
      <c r="AE83" s="17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306"/>
      <c r="AS83" s="14"/>
      <c r="AT83" s="397"/>
      <c r="AU83" s="382"/>
      <c r="AV83" s="16"/>
      <c r="AW83" s="210"/>
      <c r="AX83" s="14"/>
      <c r="AY83" s="397"/>
      <c r="AZ83" s="16"/>
      <c r="BA83" s="14"/>
      <c r="BB83" s="13"/>
      <c r="BC83" s="17"/>
      <c r="BD83" s="17"/>
      <c r="BE83" s="17"/>
      <c r="BF83" s="17"/>
      <c r="BG83" s="17"/>
      <c r="BH83" s="17"/>
      <c r="BI83" s="210"/>
      <c r="BJ83" s="42"/>
      <c r="BK83" s="13"/>
      <c r="BL83" s="17"/>
      <c r="BM83" s="17"/>
      <c r="BN83" s="17"/>
      <c r="BO83" s="17"/>
      <c r="BP83" s="42"/>
      <c r="BQ83" s="215"/>
      <c r="BR83" s="45"/>
      <c r="BS83" s="9"/>
      <c r="BT83" s="6"/>
      <c r="BU83" s="6"/>
      <c r="BV83" s="6"/>
    </row>
    <row r="84" spans="1:77" ht="5.0999999999999996" customHeight="1" thickBot="1">
      <c r="B84" s="63"/>
      <c r="C84" s="65"/>
      <c r="D84" s="64"/>
      <c r="E84" s="65"/>
      <c r="F84" s="66"/>
      <c r="G84" s="67"/>
      <c r="H84" s="66"/>
      <c r="I84" s="68"/>
      <c r="J84" s="105"/>
      <c r="K84" s="64"/>
      <c r="L84" s="68"/>
      <c r="M84" s="150"/>
      <c r="N84" s="68"/>
      <c r="O84" s="68"/>
      <c r="P84" s="281"/>
      <c r="Q84" s="282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9"/>
      <c r="AE84" s="68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304"/>
      <c r="AS84" s="67"/>
      <c r="AT84" s="395"/>
      <c r="AU84" s="380"/>
      <c r="AV84" s="71"/>
      <c r="AW84" s="236"/>
      <c r="AX84" s="67"/>
      <c r="AY84" s="395"/>
      <c r="AZ84" s="71"/>
      <c r="BA84" s="67"/>
      <c r="BB84" s="64"/>
      <c r="BC84" s="68"/>
      <c r="BD84" s="68"/>
      <c r="BE84" s="68"/>
      <c r="BF84" s="68"/>
      <c r="BG84" s="68"/>
      <c r="BH84" s="68"/>
      <c r="BI84" s="226"/>
      <c r="BJ84" s="70"/>
      <c r="BK84" s="66"/>
      <c r="BL84" s="69"/>
      <c r="BM84" s="69"/>
      <c r="BN84" s="69"/>
      <c r="BO84" s="69"/>
      <c r="BP84" s="70"/>
      <c r="BQ84" s="213"/>
      <c r="BR84" s="72"/>
      <c r="BS84" s="1"/>
      <c r="BT84" s="7"/>
      <c r="BU84" s="7"/>
      <c r="BW84"/>
      <c r="BX84"/>
      <c r="BY84"/>
    </row>
    <row r="85" spans="1:77" s="3" customFormat="1" ht="18.75">
      <c r="B85" s="169" t="s">
        <v>203</v>
      </c>
      <c r="C85" s="110"/>
      <c r="D85" s="78"/>
      <c r="E85" s="79"/>
      <c r="F85" s="80"/>
      <c r="G85" s="81"/>
      <c r="H85" s="82"/>
      <c r="I85" s="113"/>
      <c r="J85" s="144"/>
      <c r="K85" s="82"/>
      <c r="L85" s="113"/>
      <c r="M85" s="141"/>
      <c r="N85" s="153"/>
      <c r="O85" s="153"/>
      <c r="P85" s="283"/>
      <c r="Q85" s="284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40"/>
      <c r="AE85" s="83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305"/>
      <c r="AS85" s="81"/>
      <c r="AT85" s="396"/>
      <c r="AU85" s="381"/>
      <c r="AV85" s="86"/>
      <c r="AW85" s="237"/>
      <c r="AX85" s="81"/>
      <c r="AY85" s="396"/>
      <c r="AZ85" s="86"/>
      <c r="BA85" s="81"/>
      <c r="BB85" s="377"/>
      <c r="BC85" s="83"/>
      <c r="BD85" s="83"/>
      <c r="BE85" s="83"/>
      <c r="BF85" s="83"/>
      <c r="BG85" s="83"/>
      <c r="BH85" s="83"/>
      <c r="BI85" s="227"/>
      <c r="BJ85" s="85"/>
      <c r="BK85" s="80"/>
      <c r="BL85" s="84"/>
      <c r="BM85" s="84"/>
      <c r="BN85" s="84"/>
      <c r="BO85" s="84"/>
      <c r="BP85" s="85"/>
      <c r="BQ85" s="214"/>
      <c r="BR85" s="87"/>
      <c r="BS85" s="9"/>
      <c r="BT85" s="6"/>
      <c r="BU85" s="6"/>
      <c r="BV85" s="6"/>
    </row>
    <row r="86" spans="1:77" s="4" customFormat="1" ht="18.75">
      <c r="A86" s="6"/>
      <c r="B86" s="88" t="s">
        <v>204</v>
      </c>
      <c r="C86" s="109" t="s">
        <v>94</v>
      </c>
      <c r="D86" s="348" t="s">
        <v>157</v>
      </c>
      <c r="E86" s="354" t="s">
        <v>152</v>
      </c>
      <c r="F86" s="94" t="s">
        <v>98</v>
      </c>
      <c r="G86" s="93" t="s">
        <v>98</v>
      </c>
      <c r="H86" s="29">
        <v>499</v>
      </c>
      <c r="I86" s="21">
        <v>116</v>
      </c>
      <c r="J86" s="147">
        <f>I86/H86</f>
        <v>0.23246492985971945</v>
      </c>
      <c r="K86" s="19">
        <v>499</v>
      </c>
      <c r="L86" s="21">
        <f>SUM(R86:AD86)</f>
        <v>248</v>
      </c>
      <c r="M86" s="157">
        <f t="shared" ref="M86" si="72">L86/K86</f>
        <v>0.4969939879759519</v>
      </c>
      <c r="N86" s="158">
        <f>M86-J86</f>
        <v>0.26452905811623245</v>
      </c>
      <c r="O86" s="158">
        <v>0.8</v>
      </c>
      <c r="P86" s="287">
        <f t="shared" ref="P86" si="73">M86-O86</f>
        <v>-0.30300601202404814</v>
      </c>
      <c r="Q86" s="290">
        <v>22</v>
      </c>
      <c r="R86" s="532">
        <v>52</v>
      </c>
      <c r="S86" s="210"/>
      <c r="T86" s="210"/>
      <c r="U86" s="210">
        <v>132</v>
      </c>
      <c r="V86" s="210"/>
      <c r="W86" s="210">
        <v>64</v>
      </c>
      <c r="X86" s="210" t="s">
        <v>98</v>
      </c>
      <c r="Y86" s="210" t="s">
        <v>98</v>
      </c>
      <c r="Z86" s="210" t="s">
        <v>98</v>
      </c>
      <c r="AA86" s="210" t="s">
        <v>98</v>
      </c>
      <c r="AB86" s="210" t="s">
        <v>98</v>
      </c>
      <c r="AC86" s="210" t="s">
        <v>98</v>
      </c>
      <c r="AD86" s="14" t="s">
        <v>98</v>
      </c>
      <c r="AE86" s="17">
        <f>ROUNDUP(R86/$Q86,0)</f>
        <v>3</v>
      </c>
      <c r="AF86" s="210" t="s">
        <v>98</v>
      </c>
      <c r="AG86" s="210" t="s">
        <v>98</v>
      </c>
      <c r="AH86" s="210">
        <f>ROUNDUP(U86/$Q86,0)</f>
        <v>6</v>
      </c>
      <c r="AI86" s="210" t="s">
        <v>98</v>
      </c>
      <c r="AJ86" s="210">
        <f>ROUNDUP(W86/$Q86,0)</f>
        <v>3</v>
      </c>
      <c r="AK86" s="210" t="s">
        <v>98</v>
      </c>
      <c r="AL86" s="210" t="s">
        <v>98</v>
      </c>
      <c r="AM86" s="210" t="s">
        <v>98</v>
      </c>
      <c r="AN86" s="210" t="s">
        <v>98</v>
      </c>
      <c r="AO86" s="210" t="s">
        <v>98</v>
      </c>
      <c r="AP86" s="210" t="s">
        <v>98</v>
      </c>
      <c r="AQ86" s="210" t="s">
        <v>98</v>
      </c>
      <c r="AR86" s="306">
        <f>SUM(AE86:AQ86)</f>
        <v>12</v>
      </c>
      <c r="AS86" s="28">
        <f>SUM(R86:AD86)/AR86</f>
        <v>20.666666666666668</v>
      </c>
      <c r="AT86" s="399">
        <v>2</v>
      </c>
      <c r="AU86" s="387" t="s">
        <v>105</v>
      </c>
      <c r="AV86" s="101">
        <v>0</v>
      </c>
      <c r="AW86" s="238">
        <v>0</v>
      </c>
      <c r="AX86" s="28">
        <v>0</v>
      </c>
      <c r="AY86" s="399">
        <v>4</v>
      </c>
      <c r="AZ86" s="101">
        <v>21</v>
      </c>
      <c r="BA86" s="28">
        <v>4</v>
      </c>
      <c r="BB86" s="13"/>
      <c r="BC86" s="17"/>
      <c r="BD86" s="17"/>
      <c r="BE86" s="17"/>
      <c r="BF86" s="17"/>
      <c r="BG86" s="17"/>
      <c r="BH86" s="17"/>
      <c r="BI86" s="210"/>
      <c r="BJ86" s="44"/>
      <c r="BK86" s="29" t="s">
        <v>97</v>
      </c>
      <c r="BL86" s="27">
        <v>0</v>
      </c>
      <c r="BM86" s="27">
        <v>0</v>
      </c>
      <c r="BN86" s="27" t="s">
        <v>97</v>
      </c>
      <c r="BO86" s="27" t="s">
        <v>105</v>
      </c>
      <c r="BP86" s="44" t="s">
        <v>113</v>
      </c>
      <c r="BQ86" s="217">
        <v>3.7</v>
      </c>
      <c r="BR86" s="48" t="s">
        <v>99</v>
      </c>
      <c r="BS86" s="6"/>
      <c r="BT86" s="9"/>
      <c r="BU86" s="9"/>
      <c r="BV86" s="9" t="s">
        <v>205</v>
      </c>
    </row>
    <row r="87" spans="1:77" s="4" customFormat="1" ht="19.5" thickBot="1">
      <c r="A87" s="6"/>
      <c r="B87" s="276" t="s">
        <v>206</v>
      </c>
      <c r="C87" s="254" t="s">
        <v>94</v>
      </c>
      <c r="D87" s="245" t="s">
        <v>157</v>
      </c>
      <c r="E87" s="248" t="s">
        <v>146</v>
      </c>
      <c r="F87" s="262" t="s">
        <v>98</v>
      </c>
      <c r="G87" s="263" t="s">
        <v>98</v>
      </c>
      <c r="H87" s="262">
        <v>468</v>
      </c>
      <c r="I87" s="249">
        <v>334</v>
      </c>
      <c r="J87" s="264">
        <f>I87/H87</f>
        <v>0.71367521367521369</v>
      </c>
      <c r="K87" s="247" t="s">
        <v>100</v>
      </c>
      <c r="L87" s="249" t="s">
        <v>100</v>
      </c>
      <c r="M87" s="251" t="s">
        <v>100</v>
      </c>
      <c r="N87" s="252" t="s">
        <v>100</v>
      </c>
      <c r="O87" s="253" t="s">
        <v>100</v>
      </c>
      <c r="P87" s="293" t="s">
        <v>100</v>
      </c>
      <c r="Q87" s="294">
        <v>22</v>
      </c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311"/>
      <c r="AE87" s="274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310">
        <v>0</v>
      </c>
      <c r="AS87" s="263"/>
      <c r="AT87" s="398">
        <v>0</v>
      </c>
      <c r="AU87" s="383">
        <v>0</v>
      </c>
      <c r="AV87" s="258">
        <v>0</v>
      </c>
      <c r="AW87" s="259">
        <v>0</v>
      </c>
      <c r="AX87" s="248">
        <v>0</v>
      </c>
      <c r="AY87" s="398">
        <v>0</v>
      </c>
      <c r="AZ87" s="376">
        <v>20</v>
      </c>
      <c r="BA87" s="263">
        <v>0</v>
      </c>
      <c r="BB87" s="277"/>
      <c r="BC87" s="274"/>
      <c r="BD87" s="274"/>
      <c r="BE87" s="274"/>
      <c r="BF87" s="274"/>
      <c r="BG87" s="274"/>
      <c r="BH87" s="274"/>
      <c r="BI87" s="273"/>
      <c r="BJ87" s="266"/>
      <c r="BK87" s="262">
        <v>1</v>
      </c>
      <c r="BL87" s="265">
        <v>0</v>
      </c>
      <c r="BM87" s="265">
        <v>0</v>
      </c>
      <c r="BN87" s="265">
        <v>0</v>
      </c>
      <c r="BO87" s="265">
        <v>0</v>
      </c>
      <c r="BP87" s="266" t="s">
        <v>155</v>
      </c>
      <c r="BQ87" s="385">
        <v>1</v>
      </c>
      <c r="BR87" s="267" t="s">
        <v>99</v>
      </c>
      <c r="BS87" s="6"/>
      <c r="BT87" s="9"/>
      <c r="BU87" s="9"/>
      <c r="BV87" s="9"/>
    </row>
    <row r="88" spans="1:77" s="3" customFormat="1" ht="19.5" thickBot="1">
      <c r="B88" s="119" t="s">
        <v>207</v>
      </c>
      <c r="C88" s="120"/>
      <c r="D88" s="121"/>
      <c r="E88" s="122"/>
      <c r="F88" s="123"/>
      <c r="G88" s="124"/>
      <c r="H88" s="125">
        <f>SUM(H86:H87)</f>
        <v>967</v>
      </c>
      <c r="I88" s="126">
        <f>SUM(I86:I87)</f>
        <v>450</v>
      </c>
      <c r="J88" s="149">
        <f>I88/H88</f>
        <v>0.46535677352637023</v>
      </c>
      <c r="K88" s="125">
        <f>SUM(K86:K87)</f>
        <v>499</v>
      </c>
      <c r="L88" s="126">
        <f>SUM(L86:L87)</f>
        <v>248</v>
      </c>
      <c r="M88" s="142">
        <f>L88/K88</f>
        <v>0.4969939879759519</v>
      </c>
      <c r="N88" s="161">
        <f>M88-J88</f>
        <v>3.1637214449581674E-2</v>
      </c>
      <c r="O88" s="161">
        <v>0.8</v>
      </c>
      <c r="P88" s="297">
        <f t="shared" ref="P88" si="74">M88-O88</f>
        <v>-0.30300601202404814</v>
      </c>
      <c r="Q88" s="298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41"/>
      <c r="AE88" s="127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312"/>
      <c r="AS88" s="620"/>
      <c r="AT88" s="403"/>
      <c r="AU88" s="386"/>
      <c r="AV88" s="86">
        <f>SUM(AV87:AV87)</f>
        <v>0</v>
      </c>
      <c r="AW88" s="241">
        <f>SUM(AW87:AW87)</f>
        <v>0</v>
      </c>
      <c r="AX88" s="124">
        <f>SUM(AX87:AX87)</f>
        <v>0</v>
      </c>
      <c r="AY88" s="403"/>
      <c r="AZ88" s="130"/>
      <c r="BA88" s="124"/>
      <c r="BB88" s="379"/>
      <c r="BC88" s="127"/>
      <c r="BD88" s="127"/>
      <c r="BE88" s="127"/>
      <c r="BF88" s="127"/>
      <c r="BG88" s="127"/>
      <c r="BH88" s="127"/>
      <c r="BI88" s="229"/>
      <c r="BJ88" s="129"/>
      <c r="BK88" s="123"/>
      <c r="BL88" s="128"/>
      <c r="BM88" s="128"/>
      <c r="BN88" s="128"/>
      <c r="BO88" s="128"/>
      <c r="BP88" s="129"/>
      <c r="BQ88" s="219"/>
      <c r="BR88" s="131"/>
      <c r="BS88" s="9"/>
      <c r="BT88" s="6"/>
      <c r="BU88" s="6"/>
      <c r="BV88" s="6"/>
    </row>
    <row r="89" spans="1:77" ht="5.0999999999999996" customHeight="1">
      <c r="B89" s="63"/>
      <c r="C89" s="65"/>
      <c r="D89" s="64"/>
      <c r="E89" s="65"/>
      <c r="F89" s="66"/>
      <c r="G89" s="67"/>
      <c r="H89" s="66"/>
      <c r="I89" s="68"/>
      <c r="J89" s="105"/>
      <c r="K89" s="64"/>
      <c r="L89" s="68"/>
      <c r="M89" s="150"/>
      <c r="N89" s="68"/>
      <c r="O89" s="68"/>
      <c r="P89" s="281"/>
      <c r="Q89" s="282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9"/>
      <c r="AE89" s="68"/>
      <c r="AF89" s="226"/>
      <c r="AG89" s="226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304"/>
      <c r="AS89" s="67"/>
      <c r="AT89" s="395"/>
      <c r="AU89" s="380"/>
      <c r="AV89" s="71"/>
      <c r="AW89" s="236"/>
      <c r="AX89" s="67"/>
      <c r="AY89" s="395"/>
      <c r="AZ89" s="71"/>
      <c r="BA89" s="67"/>
      <c r="BB89" s="64"/>
      <c r="BC89" s="68"/>
      <c r="BD89" s="68"/>
      <c r="BE89" s="68"/>
      <c r="BF89" s="68"/>
      <c r="BG89" s="68"/>
      <c r="BH89" s="68"/>
      <c r="BI89" s="226"/>
      <c r="BJ89" s="70"/>
      <c r="BK89" s="66"/>
      <c r="BL89" s="69"/>
      <c r="BM89" s="69"/>
      <c r="BN89" s="69"/>
      <c r="BO89" s="69"/>
      <c r="BP89" s="70"/>
      <c r="BQ89" s="213"/>
      <c r="BR89" s="72"/>
      <c r="BS89" s="1"/>
      <c r="BT89" s="7"/>
      <c r="BU89" s="7"/>
      <c r="BW89"/>
      <c r="BX89"/>
      <c r="BY89"/>
    </row>
    <row r="90" spans="1:77" s="3" customFormat="1" ht="19.5" thickBot="1">
      <c r="B90" s="88"/>
      <c r="C90" s="109"/>
      <c r="D90" s="36"/>
      <c r="E90" s="37"/>
      <c r="F90" s="13"/>
      <c r="G90" s="14"/>
      <c r="H90" s="13"/>
      <c r="I90" s="15"/>
      <c r="J90" s="143"/>
      <c r="K90" s="13"/>
      <c r="L90" s="15"/>
      <c r="M90" s="151"/>
      <c r="N90" s="152"/>
      <c r="O90" s="152"/>
      <c r="P90" s="289"/>
      <c r="Q90" s="286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14"/>
      <c r="AE90" s="17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306"/>
      <c r="AS90" s="14"/>
      <c r="AT90" s="397"/>
      <c r="AU90" s="382"/>
      <c r="AV90" s="16"/>
      <c r="AW90" s="210"/>
      <c r="AX90" s="14"/>
      <c r="AY90" s="397"/>
      <c r="AZ90" s="16"/>
      <c r="BA90" s="14"/>
      <c r="BB90" s="13"/>
      <c r="BC90" s="17"/>
      <c r="BD90" s="17"/>
      <c r="BE90" s="17"/>
      <c r="BF90" s="17"/>
      <c r="BG90" s="17"/>
      <c r="BH90" s="17"/>
      <c r="BI90" s="210"/>
      <c r="BJ90" s="42"/>
      <c r="BK90" s="13"/>
      <c r="BL90" s="17"/>
      <c r="BM90" s="17"/>
      <c r="BN90" s="17"/>
      <c r="BO90" s="17"/>
      <c r="BP90" s="42"/>
      <c r="BQ90" s="215"/>
      <c r="BR90" s="45"/>
      <c r="BS90" s="9"/>
      <c r="BT90" s="6"/>
      <c r="BU90" s="6"/>
      <c r="BV90" s="6"/>
    </row>
    <row r="91" spans="1:77" ht="5.0999999999999996" customHeight="1" thickBot="1">
      <c r="B91" s="63"/>
      <c r="C91" s="65"/>
      <c r="D91" s="64"/>
      <c r="E91" s="65"/>
      <c r="F91" s="66"/>
      <c r="G91" s="67"/>
      <c r="H91" s="66"/>
      <c r="I91" s="68"/>
      <c r="J91" s="105"/>
      <c r="K91" s="64"/>
      <c r="L91" s="68"/>
      <c r="M91" s="150"/>
      <c r="N91" s="68"/>
      <c r="O91" s="68"/>
      <c r="P91" s="281"/>
      <c r="Q91" s="282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9"/>
      <c r="AE91" s="68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304"/>
      <c r="AS91" s="67"/>
      <c r="AT91" s="395"/>
      <c r="AU91" s="380"/>
      <c r="AV91" s="71"/>
      <c r="AW91" s="236"/>
      <c r="AX91" s="67"/>
      <c r="AY91" s="395"/>
      <c r="AZ91" s="71"/>
      <c r="BA91" s="67"/>
      <c r="BB91" s="64"/>
      <c r="BC91" s="68"/>
      <c r="BD91" s="68"/>
      <c r="BE91" s="68"/>
      <c r="BF91" s="68"/>
      <c r="BG91" s="68"/>
      <c r="BH91" s="68"/>
      <c r="BI91" s="226"/>
      <c r="BJ91" s="70"/>
      <c r="BK91" s="66"/>
      <c r="BL91" s="69"/>
      <c r="BM91" s="69"/>
      <c r="BN91" s="69"/>
      <c r="BO91" s="69"/>
      <c r="BP91" s="70"/>
      <c r="BQ91" s="213"/>
      <c r="BR91" s="72"/>
      <c r="BS91" s="1"/>
      <c r="BT91" s="7"/>
      <c r="BU91" s="7"/>
      <c r="BW91"/>
      <c r="BX91"/>
      <c r="BY91"/>
    </row>
    <row r="92" spans="1:77" s="3" customFormat="1" ht="18.75">
      <c r="B92" s="169" t="s">
        <v>208</v>
      </c>
      <c r="C92" s="110"/>
      <c r="D92" s="78"/>
      <c r="E92" s="79"/>
      <c r="F92" s="80"/>
      <c r="G92" s="81"/>
      <c r="H92" s="82"/>
      <c r="I92" s="113"/>
      <c r="J92" s="144"/>
      <c r="K92" s="82"/>
      <c r="L92" s="113"/>
      <c r="M92" s="141"/>
      <c r="N92" s="153"/>
      <c r="O92" s="153"/>
      <c r="P92" s="283"/>
      <c r="Q92" s="284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335"/>
      <c r="AD92" s="340"/>
      <c r="AE92" s="83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305"/>
      <c r="AS92" s="81"/>
      <c r="AT92" s="396"/>
      <c r="AU92" s="381"/>
      <c r="AV92" s="86"/>
      <c r="AW92" s="237"/>
      <c r="AX92" s="81"/>
      <c r="AY92" s="396"/>
      <c r="AZ92" s="86"/>
      <c r="BA92" s="81"/>
      <c r="BB92" s="377"/>
      <c r="BC92" s="83"/>
      <c r="BD92" s="83"/>
      <c r="BE92" s="83"/>
      <c r="BF92" s="83"/>
      <c r="BG92" s="83"/>
      <c r="BH92" s="83"/>
      <c r="BI92" s="227"/>
      <c r="BJ92" s="85"/>
      <c r="BK92" s="80"/>
      <c r="BL92" s="84"/>
      <c r="BM92" s="84"/>
      <c r="BN92" s="84"/>
      <c r="BO92" s="84"/>
      <c r="BP92" s="85"/>
      <c r="BQ92" s="214"/>
      <c r="BR92" s="87"/>
      <c r="BS92" s="9"/>
      <c r="BT92" s="6"/>
      <c r="BU92" s="6"/>
      <c r="BV92" s="6"/>
    </row>
    <row r="93" spans="1:77" s="3" customFormat="1" ht="18.75">
      <c r="B93" s="88" t="s">
        <v>209</v>
      </c>
      <c r="C93" s="109" t="s">
        <v>110</v>
      </c>
      <c r="D93" s="38" t="s">
        <v>210</v>
      </c>
      <c r="E93" s="40" t="s">
        <v>210</v>
      </c>
      <c r="F93" s="13" t="s">
        <v>98</v>
      </c>
      <c r="G93" s="14" t="s">
        <v>98</v>
      </c>
      <c r="H93" s="24">
        <v>174</v>
      </c>
      <c r="I93" s="21">
        <v>30</v>
      </c>
      <c r="J93" s="143">
        <f t="shared" ref="J93:J98" si="75">I93/H93</f>
        <v>0.17241379310344829</v>
      </c>
      <c r="K93" s="13">
        <v>174</v>
      </c>
      <c r="L93" s="15">
        <v>49</v>
      </c>
      <c r="M93" s="154">
        <f t="shared" ref="M93" si="76">L93/K93</f>
        <v>0.28160919540229884</v>
      </c>
      <c r="N93" s="155">
        <f>M93-J93</f>
        <v>0.10919540229885055</v>
      </c>
      <c r="O93" s="155">
        <v>0.8</v>
      </c>
      <c r="P93" s="291">
        <f t="shared" ref="P93:P94" si="77">M93-O93</f>
        <v>-0.51839080459770126</v>
      </c>
      <c r="Q93" s="286">
        <v>12</v>
      </c>
      <c r="R93" s="210"/>
      <c r="S93" s="210"/>
      <c r="T93" s="210"/>
      <c r="U93" s="210"/>
      <c r="V93" s="728"/>
      <c r="W93" s="721"/>
      <c r="X93" s="721"/>
      <c r="Y93" s="721"/>
      <c r="Z93" s="721"/>
      <c r="AA93" s="721"/>
      <c r="AB93" s="721"/>
      <c r="AC93" s="721"/>
      <c r="AD93" s="722"/>
      <c r="AE93" s="710"/>
      <c r="AF93" s="721"/>
      <c r="AG93" s="721"/>
      <c r="AH93" s="721"/>
      <c r="AI93" s="721"/>
      <c r="AJ93" s="721"/>
      <c r="AK93" s="721"/>
      <c r="AL93" s="721"/>
      <c r="AM93" s="721"/>
      <c r="AN93" s="721"/>
      <c r="AO93" s="721"/>
      <c r="AP93" s="721"/>
      <c r="AQ93" s="722"/>
      <c r="AR93" s="306"/>
      <c r="AS93" s="14"/>
      <c r="AT93" s="397"/>
      <c r="AU93" s="382">
        <v>0</v>
      </c>
      <c r="AV93" s="16">
        <v>0</v>
      </c>
      <c r="AW93" s="210">
        <v>0</v>
      </c>
      <c r="AX93" s="14">
        <v>0</v>
      </c>
      <c r="AY93" s="397">
        <v>6</v>
      </c>
      <c r="AZ93" s="16">
        <v>19</v>
      </c>
      <c r="BA93" s="14">
        <v>6</v>
      </c>
      <c r="BB93" s="710"/>
      <c r="BC93" s="711"/>
      <c r="BD93" s="711"/>
      <c r="BE93" s="711"/>
      <c r="BF93" s="711"/>
      <c r="BG93" s="711"/>
      <c r="BH93" s="711"/>
      <c r="BI93" s="721"/>
      <c r="BJ93" s="722"/>
      <c r="BK93" s="13" t="s">
        <v>97</v>
      </c>
      <c r="BL93" s="17">
        <v>0</v>
      </c>
      <c r="BM93" s="17" t="s">
        <v>97</v>
      </c>
      <c r="BN93" s="17" t="s">
        <v>97</v>
      </c>
      <c r="BO93" s="17">
        <v>0</v>
      </c>
      <c r="BP93" s="42">
        <v>0</v>
      </c>
      <c r="BQ93" s="215">
        <v>4.7</v>
      </c>
      <c r="BR93" s="45" t="s">
        <v>99</v>
      </c>
      <c r="BS93" s="9"/>
      <c r="BT93" s="6"/>
      <c r="BU93" s="6"/>
      <c r="BV93" s="6"/>
    </row>
    <row r="94" spans="1:77" s="4" customFormat="1" ht="18.75">
      <c r="A94" s="6"/>
      <c r="B94" s="18" t="s">
        <v>211</v>
      </c>
      <c r="C94" s="112" t="s">
        <v>110</v>
      </c>
      <c r="D94" s="100" t="s">
        <v>210</v>
      </c>
      <c r="E94" s="39" t="s">
        <v>210</v>
      </c>
      <c r="F94" s="29" t="s">
        <v>97</v>
      </c>
      <c r="G94" s="28" t="s">
        <v>98</v>
      </c>
      <c r="H94" s="19">
        <v>348</v>
      </c>
      <c r="I94" s="21">
        <v>211</v>
      </c>
      <c r="J94" s="147">
        <f t="shared" si="75"/>
        <v>0.60632183908045978</v>
      </c>
      <c r="K94" s="19">
        <v>348</v>
      </c>
      <c r="L94" s="21">
        <v>197</v>
      </c>
      <c r="M94" s="151">
        <f t="shared" ref="M94" si="78">L94/K94</f>
        <v>0.56609195402298851</v>
      </c>
      <c r="N94" s="152">
        <f>M94-J94</f>
        <v>-4.0229885057471271E-2</v>
      </c>
      <c r="O94" s="158">
        <v>0.8</v>
      </c>
      <c r="P94" s="289">
        <f t="shared" si="77"/>
        <v>-0.23390804597701154</v>
      </c>
      <c r="Q94" s="290">
        <v>8</v>
      </c>
      <c r="R94" s="210"/>
      <c r="S94" s="210"/>
      <c r="T94" s="210"/>
      <c r="U94" s="210"/>
      <c r="V94" s="729"/>
      <c r="W94" s="723"/>
      <c r="X94" s="723"/>
      <c r="Y94" s="723"/>
      <c r="Z94" s="723"/>
      <c r="AA94" s="723"/>
      <c r="AB94" s="723"/>
      <c r="AC94" s="723"/>
      <c r="AD94" s="724"/>
      <c r="AE94" s="712"/>
      <c r="AF94" s="723"/>
      <c r="AG94" s="723"/>
      <c r="AH94" s="723"/>
      <c r="AI94" s="723"/>
      <c r="AJ94" s="723"/>
      <c r="AK94" s="723"/>
      <c r="AL94" s="723"/>
      <c r="AM94" s="723"/>
      <c r="AN94" s="723"/>
      <c r="AO94" s="723"/>
      <c r="AP94" s="723"/>
      <c r="AQ94" s="724"/>
      <c r="AR94" s="306"/>
      <c r="AS94" s="20"/>
      <c r="AT94" s="397"/>
      <c r="AU94" s="387">
        <v>0</v>
      </c>
      <c r="AV94" s="220">
        <v>2</v>
      </c>
      <c r="AW94" s="239">
        <v>0</v>
      </c>
      <c r="AX94" s="20">
        <v>0</v>
      </c>
      <c r="AY94" s="400">
        <v>6</v>
      </c>
      <c r="AZ94" s="220">
        <v>40</v>
      </c>
      <c r="BA94" s="20">
        <v>6</v>
      </c>
      <c r="BB94" s="712"/>
      <c r="BC94" s="713"/>
      <c r="BD94" s="713"/>
      <c r="BE94" s="713"/>
      <c r="BF94" s="713"/>
      <c r="BG94" s="713"/>
      <c r="BH94" s="713"/>
      <c r="BI94" s="723"/>
      <c r="BJ94" s="737"/>
      <c r="BK94" s="19" t="s">
        <v>97</v>
      </c>
      <c r="BL94" s="21" t="s">
        <v>97</v>
      </c>
      <c r="BM94" s="21" t="s">
        <v>97</v>
      </c>
      <c r="BN94" s="21" t="s">
        <v>97</v>
      </c>
      <c r="BO94" s="21">
        <v>0</v>
      </c>
      <c r="BP94" s="43">
        <v>0</v>
      </c>
      <c r="BQ94" s="218">
        <v>1.7</v>
      </c>
      <c r="BR94" s="46" t="s">
        <v>103</v>
      </c>
      <c r="BS94" s="22"/>
      <c r="BT94" s="23"/>
      <c r="BU94" s="23"/>
      <c r="BV94" s="22"/>
    </row>
    <row r="95" spans="1:77" s="3" customFormat="1" ht="18.75">
      <c r="B95" s="18" t="s">
        <v>212</v>
      </c>
      <c r="C95" s="109" t="s">
        <v>102</v>
      </c>
      <c r="D95" s="38" t="s">
        <v>210</v>
      </c>
      <c r="E95" s="39" t="s">
        <v>210</v>
      </c>
      <c r="F95" s="24" t="s">
        <v>98</v>
      </c>
      <c r="G95" s="25" t="s">
        <v>98</v>
      </c>
      <c r="H95" s="24">
        <v>104</v>
      </c>
      <c r="I95" s="21">
        <v>58</v>
      </c>
      <c r="J95" s="143">
        <f>I95/H95</f>
        <v>0.55769230769230771</v>
      </c>
      <c r="K95" s="24">
        <v>104</v>
      </c>
      <c r="L95" s="21">
        <v>62</v>
      </c>
      <c r="M95" s="151">
        <f t="shared" ref="M95:M96" si="79">L95/K95</f>
        <v>0.59615384615384615</v>
      </c>
      <c r="N95" s="152">
        <f>M95-J95</f>
        <v>3.8461538461538436E-2</v>
      </c>
      <c r="O95" s="155">
        <v>0.8</v>
      </c>
      <c r="P95" s="289">
        <f>M95-O95</f>
        <v>-0.2038461538461539</v>
      </c>
      <c r="Q95" s="290">
        <v>8</v>
      </c>
      <c r="R95" s="210"/>
      <c r="S95" s="210"/>
      <c r="T95" s="210"/>
      <c r="U95" s="210"/>
      <c r="V95" s="729"/>
      <c r="W95" s="723"/>
      <c r="X95" s="723"/>
      <c r="Y95" s="723"/>
      <c r="Z95" s="723"/>
      <c r="AA95" s="723"/>
      <c r="AB95" s="723"/>
      <c r="AC95" s="723"/>
      <c r="AD95" s="724"/>
      <c r="AE95" s="712"/>
      <c r="AF95" s="723"/>
      <c r="AG95" s="723"/>
      <c r="AH95" s="723"/>
      <c r="AI95" s="723"/>
      <c r="AJ95" s="723"/>
      <c r="AK95" s="723"/>
      <c r="AL95" s="723"/>
      <c r="AM95" s="723"/>
      <c r="AN95" s="723"/>
      <c r="AO95" s="723"/>
      <c r="AP95" s="723"/>
      <c r="AQ95" s="724"/>
      <c r="AR95" s="306"/>
      <c r="AS95" s="28"/>
      <c r="AT95" s="397"/>
      <c r="AU95" s="387">
        <v>0</v>
      </c>
      <c r="AV95" s="220">
        <v>0</v>
      </c>
      <c r="AW95" s="239">
        <v>0</v>
      </c>
      <c r="AX95" s="20">
        <v>0</v>
      </c>
      <c r="AY95" s="401">
        <v>0</v>
      </c>
      <c r="AZ95" s="101">
        <v>13</v>
      </c>
      <c r="BA95" s="25">
        <v>0</v>
      </c>
      <c r="BB95" s="712"/>
      <c r="BC95" s="713"/>
      <c r="BD95" s="713"/>
      <c r="BE95" s="713"/>
      <c r="BF95" s="713"/>
      <c r="BG95" s="713"/>
      <c r="BH95" s="713"/>
      <c r="BI95" s="723"/>
      <c r="BJ95" s="764"/>
      <c r="BK95" s="24">
        <v>0</v>
      </c>
      <c r="BL95" s="26">
        <v>0</v>
      </c>
      <c r="BM95" s="26">
        <v>0</v>
      </c>
      <c r="BN95" s="26">
        <v>0</v>
      </c>
      <c r="BO95" s="26" t="s">
        <v>97</v>
      </c>
      <c r="BP95" s="43" t="s">
        <v>155</v>
      </c>
      <c r="BQ95" s="218">
        <v>4</v>
      </c>
      <c r="BR95" s="47" t="s">
        <v>99</v>
      </c>
      <c r="BS95" s="9"/>
      <c r="BT95" s="6"/>
      <c r="BU95" s="6"/>
      <c r="BV95" s="23"/>
    </row>
    <row r="96" spans="1:77" s="4" customFormat="1" ht="18.75">
      <c r="A96" s="6"/>
      <c r="B96" s="18" t="s">
        <v>213</v>
      </c>
      <c r="C96" s="109" t="s">
        <v>102</v>
      </c>
      <c r="D96" s="100" t="s">
        <v>210</v>
      </c>
      <c r="E96" s="39" t="s">
        <v>210</v>
      </c>
      <c r="F96" s="24" t="s">
        <v>98</v>
      </c>
      <c r="G96" s="25" t="s">
        <v>98</v>
      </c>
      <c r="H96" s="19">
        <v>126</v>
      </c>
      <c r="I96" s="21">
        <v>77</v>
      </c>
      <c r="J96" s="146">
        <f t="shared" ref="J96" si="80">I96/H96</f>
        <v>0.61111111111111116</v>
      </c>
      <c r="K96" s="19">
        <v>126</v>
      </c>
      <c r="L96" s="21">
        <v>110</v>
      </c>
      <c r="M96" s="154">
        <f t="shared" si="79"/>
        <v>0.87301587301587302</v>
      </c>
      <c r="N96" s="155">
        <f>M96-J96</f>
        <v>0.26190476190476186</v>
      </c>
      <c r="O96" s="155">
        <v>0.8</v>
      </c>
      <c r="P96" s="291">
        <f t="shared" ref="P96" si="81">M96-O96</f>
        <v>7.3015873015872979E-2</v>
      </c>
      <c r="Q96" s="290">
        <v>30</v>
      </c>
      <c r="R96" s="210"/>
      <c r="S96" s="210"/>
      <c r="T96" s="210"/>
      <c r="U96" s="210"/>
      <c r="V96" s="729"/>
      <c r="W96" s="723"/>
      <c r="X96" s="723"/>
      <c r="Y96" s="723"/>
      <c r="Z96" s="723"/>
      <c r="AA96" s="723"/>
      <c r="AB96" s="723"/>
      <c r="AC96" s="723"/>
      <c r="AD96" s="724"/>
      <c r="AE96" s="712"/>
      <c r="AF96" s="723"/>
      <c r="AG96" s="723"/>
      <c r="AH96" s="723"/>
      <c r="AI96" s="723"/>
      <c r="AJ96" s="723"/>
      <c r="AK96" s="723"/>
      <c r="AL96" s="723"/>
      <c r="AM96" s="723"/>
      <c r="AN96" s="723"/>
      <c r="AO96" s="723"/>
      <c r="AP96" s="723"/>
      <c r="AQ96" s="724"/>
      <c r="AR96" s="306"/>
      <c r="AS96" s="20"/>
      <c r="AT96" s="400"/>
      <c r="AU96" s="387">
        <v>0</v>
      </c>
      <c r="AV96" s="220">
        <v>0</v>
      </c>
      <c r="AW96" s="239">
        <v>0</v>
      </c>
      <c r="AX96" s="20">
        <v>0</v>
      </c>
      <c r="AY96" s="400">
        <v>0</v>
      </c>
      <c r="AZ96" s="220">
        <v>3</v>
      </c>
      <c r="BA96" s="20">
        <v>0</v>
      </c>
      <c r="BB96" s="712"/>
      <c r="BC96" s="713"/>
      <c r="BD96" s="713"/>
      <c r="BE96" s="713"/>
      <c r="BF96" s="713"/>
      <c r="BG96" s="713"/>
      <c r="BH96" s="713"/>
      <c r="BI96" s="723"/>
      <c r="BJ96" s="764"/>
      <c r="BK96" s="19">
        <v>0</v>
      </c>
      <c r="BL96" s="21">
        <v>0</v>
      </c>
      <c r="BM96" s="21">
        <v>0</v>
      </c>
      <c r="BN96" s="21">
        <v>0</v>
      </c>
      <c r="BO96" s="21">
        <v>0</v>
      </c>
      <c r="BP96" s="43">
        <v>0</v>
      </c>
      <c r="BQ96" s="218">
        <v>2</v>
      </c>
      <c r="BR96" s="46" t="s">
        <v>99</v>
      </c>
      <c r="BS96" s="22"/>
      <c r="BT96" s="23"/>
      <c r="BU96" s="23"/>
      <c r="BV96" s="22" t="s">
        <v>214</v>
      </c>
    </row>
    <row r="97" spans="1:77" s="4" customFormat="1" ht="18.75">
      <c r="A97" s="6"/>
      <c r="B97" s="195" t="s">
        <v>215</v>
      </c>
      <c r="C97" s="182" t="s">
        <v>102</v>
      </c>
      <c r="D97" s="171" t="s">
        <v>210</v>
      </c>
      <c r="E97" s="196" t="s">
        <v>146</v>
      </c>
      <c r="F97" s="172" t="s">
        <v>98</v>
      </c>
      <c r="G97" s="197" t="s">
        <v>98</v>
      </c>
      <c r="H97" s="192">
        <v>426</v>
      </c>
      <c r="I97" s="184">
        <v>0</v>
      </c>
      <c r="J97" s="190">
        <f t="shared" si="75"/>
        <v>0</v>
      </c>
      <c r="K97" s="167" t="s">
        <v>100</v>
      </c>
      <c r="L97" s="168">
        <v>0</v>
      </c>
      <c r="M97" s="185" t="s">
        <v>100</v>
      </c>
      <c r="N97" s="186" t="s">
        <v>100</v>
      </c>
      <c r="O97" s="187" t="s">
        <v>100</v>
      </c>
      <c r="P97" s="299" t="s">
        <v>100</v>
      </c>
      <c r="Q97" s="300">
        <v>12</v>
      </c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314"/>
      <c r="AE97" s="176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313"/>
      <c r="AS97" s="202"/>
      <c r="AT97" s="404">
        <v>0</v>
      </c>
      <c r="AU97" s="388">
        <v>0</v>
      </c>
      <c r="AV97" s="221">
        <v>0</v>
      </c>
      <c r="AW97" s="240">
        <v>0</v>
      </c>
      <c r="AX97" s="332">
        <v>0</v>
      </c>
      <c r="AY97" s="404">
        <v>0</v>
      </c>
      <c r="AZ97" s="443">
        <v>18</v>
      </c>
      <c r="BA97" s="202">
        <v>0</v>
      </c>
      <c r="BB97" s="183"/>
      <c r="BC97" s="176"/>
      <c r="BD97" s="176"/>
      <c r="BE97" s="176"/>
      <c r="BF97" s="176"/>
      <c r="BG97" s="176"/>
      <c r="BH97" s="176"/>
      <c r="BI97" s="228"/>
      <c r="BJ97" s="199"/>
      <c r="BK97" s="192" t="s">
        <v>97</v>
      </c>
      <c r="BL97" s="184">
        <v>0</v>
      </c>
      <c r="BM97" s="184">
        <v>0</v>
      </c>
      <c r="BN97" s="184">
        <v>0</v>
      </c>
      <c r="BO97" s="184">
        <v>0</v>
      </c>
      <c r="BP97" s="199" t="s">
        <v>113</v>
      </c>
      <c r="BQ97" s="430">
        <v>2.7</v>
      </c>
      <c r="BR97" s="200" t="s">
        <v>103</v>
      </c>
      <c r="BS97" s="22"/>
      <c r="BT97" s="23"/>
      <c r="BU97" s="23"/>
      <c r="BV97" s="23"/>
    </row>
    <row r="98" spans="1:77" s="3" customFormat="1" ht="18.75">
      <c r="A98" s="6"/>
      <c r="B98" s="201" t="s">
        <v>216</v>
      </c>
      <c r="C98" s="182" t="s">
        <v>94</v>
      </c>
      <c r="D98" s="174" t="s">
        <v>210</v>
      </c>
      <c r="E98" s="202" t="s">
        <v>146</v>
      </c>
      <c r="F98" s="183" t="s">
        <v>98</v>
      </c>
      <c r="G98" s="197" t="s">
        <v>98</v>
      </c>
      <c r="H98" s="172">
        <v>432</v>
      </c>
      <c r="I98" s="184">
        <v>0</v>
      </c>
      <c r="J98" s="190">
        <f t="shared" si="75"/>
        <v>0</v>
      </c>
      <c r="K98" s="167" t="s">
        <v>100</v>
      </c>
      <c r="L98" s="168">
        <v>0</v>
      </c>
      <c r="M98" s="185" t="s">
        <v>100</v>
      </c>
      <c r="N98" s="186" t="s">
        <v>100</v>
      </c>
      <c r="O98" s="187" t="s">
        <v>100</v>
      </c>
      <c r="P98" s="299" t="s">
        <v>100</v>
      </c>
      <c r="Q98" s="300">
        <v>12</v>
      </c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314"/>
      <c r="AE98" s="176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313"/>
      <c r="AS98" s="197"/>
      <c r="AT98" s="405">
        <v>0</v>
      </c>
      <c r="AU98" s="388">
        <v>0</v>
      </c>
      <c r="AV98" s="222">
        <v>0</v>
      </c>
      <c r="AW98" s="234">
        <v>0</v>
      </c>
      <c r="AX98" s="692">
        <v>0</v>
      </c>
      <c r="AY98" s="405">
        <v>0</v>
      </c>
      <c r="AZ98" s="444">
        <v>42</v>
      </c>
      <c r="BA98" s="197">
        <v>0</v>
      </c>
      <c r="BB98" s="183"/>
      <c r="BC98" s="176"/>
      <c r="BD98" s="176"/>
      <c r="BE98" s="176"/>
      <c r="BF98" s="176"/>
      <c r="BG98" s="176"/>
      <c r="BH98" s="176"/>
      <c r="BI98" s="228"/>
      <c r="BJ98" s="198"/>
      <c r="BK98" s="172" t="s">
        <v>97</v>
      </c>
      <c r="BL98" s="188" t="s">
        <v>97</v>
      </c>
      <c r="BM98" s="188" t="s">
        <v>97</v>
      </c>
      <c r="BN98" s="188" t="s">
        <v>97</v>
      </c>
      <c r="BO98" s="188" t="s">
        <v>97</v>
      </c>
      <c r="BP98" s="198">
        <v>0</v>
      </c>
      <c r="BQ98" s="433">
        <v>1.7</v>
      </c>
      <c r="BR98" s="203" t="s">
        <v>99</v>
      </c>
      <c r="BS98" s="6"/>
      <c r="BT98" s="9"/>
      <c r="BU98" s="9"/>
      <c r="BV98" s="9"/>
    </row>
    <row r="99" spans="1:77" s="4" customFormat="1" ht="19.5" thickBot="1">
      <c r="A99" s="6"/>
      <c r="B99" s="173" t="s">
        <v>217</v>
      </c>
      <c r="C99" s="182" t="s">
        <v>94</v>
      </c>
      <c r="D99" s="171" t="s">
        <v>210</v>
      </c>
      <c r="E99" s="175" t="s">
        <v>146</v>
      </c>
      <c r="F99" s="189" t="s">
        <v>98</v>
      </c>
      <c r="G99" s="204" t="s">
        <v>98</v>
      </c>
      <c r="H99" s="167">
        <v>628</v>
      </c>
      <c r="I99" s="168">
        <v>116</v>
      </c>
      <c r="J99" s="190">
        <f>I99/H99</f>
        <v>0.18471337579617833</v>
      </c>
      <c r="K99" s="167" t="s">
        <v>100</v>
      </c>
      <c r="L99" s="168">
        <v>0</v>
      </c>
      <c r="M99" s="185" t="s">
        <v>100</v>
      </c>
      <c r="N99" s="186" t="s">
        <v>100</v>
      </c>
      <c r="O99" s="187" t="s">
        <v>100</v>
      </c>
      <c r="P99" s="301" t="s">
        <v>100</v>
      </c>
      <c r="Q99" s="302">
        <v>12</v>
      </c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314"/>
      <c r="AE99" s="176"/>
      <c r="AF99" s="228"/>
      <c r="AG99" s="228"/>
      <c r="AH99" s="228"/>
      <c r="AI99" s="228"/>
      <c r="AJ99" s="228"/>
      <c r="AK99" s="228"/>
      <c r="AL99" s="228"/>
      <c r="AM99" s="228"/>
      <c r="AN99" s="228"/>
      <c r="AO99" s="228"/>
      <c r="AP99" s="228"/>
      <c r="AQ99" s="228"/>
      <c r="AR99" s="313"/>
      <c r="AS99" s="332"/>
      <c r="AT99" s="406">
        <v>0</v>
      </c>
      <c r="AU99" s="392">
        <v>0</v>
      </c>
      <c r="AV99" s="221">
        <v>0</v>
      </c>
      <c r="AW99" s="240">
        <v>0</v>
      </c>
      <c r="AX99" s="332">
        <v>0</v>
      </c>
      <c r="AY99" s="406">
        <v>0</v>
      </c>
      <c r="AZ99" s="221">
        <v>28</v>
      </c>
      <c r="BA99" s="332">
        <v>0</v>
      </c>
      <c r="BB99" s="183"/>
      <c r="BC99" s="176"/>
      <c r="BD99" s="176"/>
      <c r="BE99" s="176"/>
      <c r="BF99" s="176"/>
      <c r="BG99" s="176"/>
      <c r="BH99" s="176"/>
      <c r="BI99" s="228"/>
      <c r="BJ99" s="193"/>
      <c r="BK99" s="167" t="s">
        <v>97</v>
      </c>
      <c r="BL99" s="168" t="s">
        <v>97</v>
      </c>
      <c r="BM99" s="168" t="s">
        <v>97</v>
      </c>
      <c r="BN99" s="168" t="s">
        <v>97</v>
      </c>
      <c r="BO99" s="168" t="s">
        <v>97</v>
      </c>
      <c r="BP99" s="193">
        <v>0</v>
      </c>
      <c r="BQ99" s="419">
        <v>1</v>
      </c>
      <c r="BR99" s="194" t="s">
        <v>99</v>
      </c>
      <c r="BS99" s="22"/>
      <c r="BT99" s="23"/>
      <c r="BU99" s="23"/>
      <c r="BV99" s="23"/>
    </row>
    <row r="100" spans="1:77" s="3" customFormat="1" ht="19.5" thickBot="1">
      <c r="B100" s="119" t="s">
        <v>207</v>
      </c>
      <c r="C100" s="120"/>
      <c r="D100" s="121"/>
      <c r="E100" s="122"/>
      <c r="F100" s="123"/>
      <c r="G100" s="124"/>
      <c r="H100" s="125">
        <f>SUM(H93:H99)</f>
        <v>2238</v>
      </c>
      <c r="I100" s="126">
        <f>SUM(I93:I99)</f>
        <v>492</v>
      </c>
      <c r="J100" s="149">
        <f>I100/H100</f>
        <v>0.21983914209115282</v>
      </c>
      <c r="K100" s="125">
        <f>SUM(K93:K99)</f>
        <v>752</v>
      </c>
      <c r="L100" s="126">
        <f>SUM(L93:L99)</f>
        <v>418</v>
      </c>
      <c r="M100" s="142">
        <f>L100/K100</f>
        <v>0.55585106382978722</v>
      </c>
      <c r="N100" s="161">
        <f>M100-J100</f>
        <v>0.33601192173863437</v>
      </c>
      <c r="O100" s="161">
        <v>0.8</v>
      </c>
      <c r="P100" s="297">
        <f t="shared" ref="P100" si="82">M100-O100</f>
        <v>-0.24414893617021283</v>
      </c>
      <c r="Q100" s="298"/>
      <c r="R100" s="336"/>
      <c r="S100" s="336"/>
      <c r="T100" s="336"/>
      <c r="U100" s="336"/>
      <c r="V100" s="336"/>
      <c r="W100" s="336"/>
      <c r="X100" s="336"/>
      <c r="Y100" s="336"/>
      <c r="Z100" s="336"/>
      <c r="AA100" s="336"/>
      <c r="AB100" s="336"/>
      <c r="AC100" s="336"/>
      <c r="AD100" s="341"/>
      <c r="AE100" s="127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  <c r="AQ100" s="229"/>
      <c r="AR100" s="312"/>
      <c r="AS100" s="124"/>
      <c r="AT100" s="403"/>
      <c r="AU100" s="386"/>
      <c r="AV100" s="86">
        <f>SUM(AV93:AV99)</f>
        <v>2</v>
      </c>
      <c r="AW100" s="241">
        <f>SUM(AW93:AW99)</f>
        <v>0</v>
      </c>
      <c r="AX100" s="124">
        <f t="shared" ref="AX100" si="83">SUM(AX93:AX99)</f>
        <v>0</v>
      </c>
      <c r="AY100" s="403"/>
      <c r="AZ100" s="130"/>
      <c r="BA100" s="124"/>
      <c r="BB100" s="379"/>
      <c r="BC100" s="127"/>
      <c r="BD100" s="127"/>
      <c r="BE100" s="127"/>
      <c r="BF100" s="127"/>
      <c r="BG100" s="127"/>
      <c r="BH100" s="127"/>
      <c r="BI100" s="229"/>
      <c r="BJ100" s="129"/>
      <c r="BK100" s="123"/>
      <c r="BL100" s="128"/>
      <c r="BM100" s="128"/>
      <c r="BN100" s="128"/>
      <c r="BO100" s="128"/>
      <c r="BP100" s="129"/>
      <c r="BQ100" s="219"/>
      <c r="BR100" s="131"/>
      <c r="BS100" s="9"/>
      <c r="BT100" s="6"/>
      <c r="BU100" s="6"/>
      <c r="BV100" s="6"/>
    </row>
    <row r="101" spans="1:77" ht="5.0999999999999996" customHeight="1">
      <c r="B101" s="63"/>
      <c r="C101" s="65"/>
      <c r="D101" s="64"/>
      <c r="E101" s="65"/>
      <c r="F101" s="66"/>
      <c r="G101" s="67"/>
      <c r="H101" s="66"/>
      <c r="I101" s="68"/>
      <c r="J101" s="105"/>
      <c r="K101" s="64"/>
      <c r="L101" s="68"/>
      <c r="M101" s="150"/>
      <c r="N101" s="68"/>
      <c r="O101" s="68"/>
      <c r="P101" s="281"/>
      <c r="Q101" s="282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9"/>
      <c r="AE101" s="68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304"/>
      <c r="AS101" s="67"/>
      <c r="AT101" s="395"/>
      <c r="AU101" s="380"/>
      <c r="AV101" s="71"/>
      <c r="AW101" s="236"/>
      <c r="AX101" s="67"/>
      <c r="AY101" s="395"/>
      <c r="AZ101" s="71"/>
      <c r="BA101" s="67"/>
      <c r="BB101" s="64"/>
      <c r="BC101" s="68"/>
      <c r="BD101" s="68"/>
      <c r="BE101" s="68"/>
      <c r="BF101" s="68"/>
      <c r="BG101" s="68"/>
      <c r="BH101" s="68"/>
      <c r="BI101" s="226"/>
      <c r="BJ101" s="70"/>
      <c r="BK101" s="66"/>
      <c r="BL101" s="69"/>
      <c r="BM101" s="69"/>
      <c r="BN101" s="69"/>
      <c r="BO101" s="69"/>
      <c r="BP101" s="70"/>
      <c r="BQ101" s="213"/>
      <c r="BR101" s="72"/>
      <c r="BS101" s="1"/>
      <c r="BT101" s="7"/>
      <c r="BU101" s="7"/>
      <c r="BW101"/>
      <c r="BX101"/>
      <c r="BY101"/>
    </row>
    <row r="102" spans="1:77" s="3" customFormat="1" ht="19.5" thickBot="1">
      <c r="B102" s="88"/>
      <c r="C102" s="109"/>
      <c r="D102" s="36"/>
      <c r="E102" s="37"/>
      <c r="F102" s="13"/>
      <c r="G102" s="14"/>
      <c r="H102" s="13"/>
      <c r="I102" s="15"/>
      <c r="J102" s="143"/>
      <c r="K102" s="13"/>
      <c r="L102" s="15"/>
      <c r="M102" s="151"/>
      <c r="N102" s="152"/>
      <c r="O102" s="152"/>
      <c r="P102" s="289"/>
      <c r="Q102" s="286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14"/>
      <c r="AE102" s="17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306"/>
      <c r="AS102" s="14"/>
      <c r="AT102" s="397"/>
      <c r="AU102" s="382"/>
      <c r="AV102" s="16"/>
      <c r="AW102" s="210"/>
      <c r="AX102" s="14"/>
      <c r="AY102" s="397"/>
      <c r="AZ102" s="16"/>
      <c r="BA102" s="14"/>
      <c r="BB102" s="13"/>
      <c r="BC102" s="17"/>
      <c r="BD102" s="17"/>
      <c r="BE102" s="17"/>
      <c r="BF102" s="17"/>
      <c r="BG102" s="17"/>
      <c r="BH102" s="17"/>
      <c r="BI102" s="210"/>
      <c r="BJ102" s="42"/>
      <c r="BK102" s="13"/>
      <c r="BL102" s="17"/>
      <c r="BM102" s="17"/>
      <c r="BN102" s="17"/>
      <c r="BO102" s="17"/>
      <c r="BP102" s="42"/>
      <c r="BQ102" s="215"/>
      <c r="BR102" s="45"/>
      <c r="BS102" s="9"/>
      <c r="BT102" s="6"/>
      <c r="BU102" s="6"/>
      <c r="BV102" s="6"/>
    </row>
    <row r="103" spans="1:77" ht="5.0999999999999996" customHeight="1" thickBot="1">
      <c r="B103" s="63"/>
      <c r="C103" s="65"/>
      <c r="D103" s="64"/>
      <c r="E103" s="65"/>
      <c r="F103" s="66"/>
      <c r="G103" s="67"/>
      <c r="H103" s="66"/>
      <c r="I103" s="68"/>
      <c r="J103" s="105"/>
      <c r="K103" s="64"/>
      <c r="L103" s="68"/>
      <c r="M103" s="150"/>
      <c r="N103" s="68"/>
      <c r="O103" s="68"/>
      <c r="P103" s="281"/>
      <c r="Q103" s="282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9"/>
      <c r="AE103" s="68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304"/>
      <c r="AS103" s="67"/>
      <c r="AT103" s="395"/>
      <c r="AU103" s="380"/>
      <c r="AV103" s="71"/>
      <c r="AW103" s="236"/>
      <c r="AX103" s="67"/>
      <c r="AY103" s="395"/>
      <c r="AZ103" s="71"/>
      <c r="BA103" s="67"/>
      <c r="BB103" s="64"/>
      <c r="BC103" s="68"/>
      <c r="BD103" s="68"/>
      <c r="BE103" s="68"/>
      <c r="BF103" s="68"/>
      <c r="BG103" s="68"/>
      <c r="BH103" s="68"/>
      <c r="BI103" s="226"/>
      <c r="BJ103" s="70"/>
      <c r="BK103" s="66"/>
      <c r="BL103" s="69"/>
      <c r="BM103" s="69"/>
      <c r="BN103" s="69"/>
      <c r="BO103" s="69"/>
      <c r="BP103" s="70"/>
      <c r="BQ103" s="213"/>
      <c r="BR103" s="72"/>
      <c r="BS103" s="1"/>
      <c r="BT103" s="7"/>
      <c r="BU103" s="7"/>
      <c r="BW103"/>
      <c r="BX103"/>
      <c r="BY103"/>
    </row>
    <row r="104" spans="1:77" s="3" customFormat="1" ht="18.75">
      <c r="B104" s="169" t="s">
        <v>218</v>
      </c>
      <c r="C104" s="110"/>
      <c r="D104" s="78"/>
      <c r="E104" s="79"/>
      <c r="F104" s="80"/>
      <c r="G104" s="81"/>
      <c r="H104" s="82"/>
      <c r="I104" s="113"/>
      <c r="J104" s="144"/>
      <c r="K104" s="82"/>
      <c r="L104" s="113"/>
      <c r="M104" s="141"/>
      <c r="N104" s="153"/>
      <c r="O104" s="153"/>
      <c r="P104" s="283"/>
      <c r="Q104" s="284"/>
      <c r="R104" s="335"/>
      <c r="S104" s="335"/>
      <c r="T104" s="335"/>
      <c r="U104" s="335"/>
      <c r="V104" s="335"/>
      <c r="W104" s="335"/>
      <c r="X104" s="335"/>
      <c r="Y104" s="335"/>
      <c r="Z104" s="335"/>
      <c r="AA104" s="335"/>
      <c r="AB104" s="335"/>
      <c r="AC104" s="335"/>
      <c r="AD104" s="340"/>
      <c r="AE104" s="83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305"/>
      <c r="AS104" s="81"/>
      <c r="AT104" s="396"/>
      <c r="AU104" s="381"/>
      <c r="AV104" s="86"/>
      <c r="AW104" s="237"/>
      <c r="AX104" s="81"/>
      <c r="AY104" s="396"/>
      <c r="AZ104" s="86"/>
      <c r="BA104" s="81"/>
      <c r="BB104" s="377"/>
      <c r="BC104" s="83"/>
      <c r="BD104" s="83"/>
      <c r="BE104" s="83"/>
      <c r="BF104" s="83"/>
      <c r="BG104" s="83"/>
      <c r="BH104" s="83"/>
      <c r="BI104" s="227"/>
      <c r="BJ104" s="85"/>
      <c r="BK104" s="80"/>
      <c r="BL104" s="84"/>
      <c r="BM104" s="84"/>
      <c r="BN104" s="84"/>
      <c r="BO104" s="84"/>
      <c r="BP104" s="85"/>
      <c r="BQ104" s="214"/>
      <c r="BR104" s="87"/>
      <c r="BS104" s="9"/>
      <c r="BT104" s="6"/>
      <c r="BU104" s="6"/>
      <c r="BV104" s="6"/>
    </row>
    <row r="105" spans="1:77" s="3" customFormat="1" ht="18.75" customHeight="1">
      <c r="B105" s="88" t="s">
        <v>219</v>
      </c>
      <c r="C105" s="109" t="s">
        <v>102</v>
      </c>
      <c r="D105" s="38" t="s">
        <v>220</v>
      </c>
      <c r="E105" s="40" t="s">
        <v>220</v>
      </c>
      <c r="F105" s="13" t="s">
        <v>97</v>
      </c>
      <c r="G105" s="14" t="s">
        <v>98</v>
      </c>
      <c r="H105" s="24">
        <v>204</v>
      </c>
      <c r="I105" s="21">
        <v>87</v>
      </c>
      <c r="J105" s="143">
        <f t="shared" ref="J105:J107" si="84">I105/H105</f>
        <v>0.4264705882352941</v>
      </c>
      <c r="K105" s="13">
        <v>204</v>
      </c>
      <c r="L105" s="15">
        <v>131</v>
      </c>
      <c r="M105" s="154">
        <f t="shared" ref="M105" si="85">L105/K105</f>
        <v>0.64215686274509809</v>
      </c>
      <c r="N105" s="155">
        <f>M105-J105</f>
        <v>0.21568627450980399</v>
      </c>
      <c r="O105" s="155">
        <v>0.8</v>
      </c>
      <c r="P105" s="291">
        <f t="shared" ref="P105" si="86">M105-O105</f>
        <v>-0.15784313725490196</v>
      </c>
      <c r="Q105" s="286">
        <v>17</v>
      </c>
      <c r="R105" s="210"/>
      <c r="S105" s="210"/>
      <c r="T105" s="210"/>
      <c r="U105" s="210"/>
      <c r="V105" s="721"/>
      <c r="W105" s="721"/>
      <c r="X105" s="721"/>
      <c r="Y105" s="721"/>
      <c r="Z105" s="721"/>
      <c r="AA105" s="721"/>
      <c r="AB105" s="721"/>
      <c r="AC105" s="721"/>
      <c r="AD105" s="722"/>
      <c r="AE105" s="711"/>
      <c r="AF105" s="721"/>
      <c r="AG105" s="721"/>
      <c r="AH105" s="721"/>
      <c r="AI105" s="721"/>
      <c r="AJ105" s="721"/>
      <c r="AK105" s="721"/>
      <c r="AL105" s="721"/>
      <c r="AM105" s="721"/>
      <c r="AN105" s="721"/>
      <c r="AO105" s="721"/>
      <c r="AP105" s="721"/>
      <c r="AQ105" s="722"/>
      <c r="AR105" s="306"/>
      <c r="AS105" s="14"/>
      <c r="AT105" s="397" t="s">
        <v>98</v>
      </c>
      <c r="AU105" s="382" t="s">
        <v>98</v>
      </c>
      <c r="AV105" s="16">
        <v>6</v>
      </c>
      <c r="AW105" s="210">
        <v>0</v>
      </c>
      <c r="AX105" s="14">
        <v>2</v>
      </c>
      <c r="AY105" s="397" t="s">
        <v>98</v>
      </c>
      <c r="AZ105" s="16">
        <v>11</v>
      </c>
      <c r="BA105" s="14" t="s">
        <v>98</v>
      </c>
      <c r="BB105" s="710"/>
      <c r="BC105" s="711"/>
      <c r="BD105" s="711"/>
      <c r="BE105" s="711"/>
      <c r="BF105" s="711"/>
      <c r="BG105" s="711"/>
      <c r="BH105" s="711"/>
      <c r="BI105" s="721"/>
      <c r="BJ105" s="722"/>
      <c r="BK105" s="13">
        <v>0</v>
      </c>
      <c r="BL105" s="17">
        <v>0</v>
      </c>
      <c r="BM105" s="17">
        <v>0</v>
      </c>
      <c r="BN105" s="17">
        <v>0</v>
      </c>
      <c r="BO105" s="17">
        <v>0</v>
      </c>
      <c r="BP105" s="42" t="s">
        <v>155</v>
      </c>
      <c r="BQ105" s="215">
        <v>3</v>
      </c>
      <c r="BR105" s="45" t="s">
        <v>99</v>
      </c>
      <c r="BS105" s="9"/>
      <c r="BT105" s="206"/>
      <c r="BU105" s="206"/>
      <c r="BV105" s="6"/>
    </row>
    <row r="106" spans="1:77" s="4" customFormat="1" ht="18.75">
      <c r="A106" s="6"/>
      <c r="B106" s="18" t="s">
        <v>221</v>
      </c>
      <c r="C106" s="109" t="s">
        <v>94</v>
      </c>
      <c r="D106" s="100" t="s">
        <v>220</v>
      </c>
      <c r="E106" s="39" t="s">
        <v>220</v>
      </c>
      <c r="F106" s="29" t="s">
        <v>97</v>
      </c>
      <c r="G106" s="28" t="s">
        <v>98</v>
      </c>
      <c r="H106" s="19">
        <v>430</v>
      </c>
      <c r="I106" s="21">
        <v>104</v>
      </c>
      <c r="J106" s="145">
        <f t="shared" si="84"/>
        <v>0.24186046511627907</v>
      </c>
      <c r="K106" s="19">
        <v>430</v>
      </c>
      <c r="L106" s="21">
        <v>149</v>
      </c>
      <c r="M106" s="154">
        <f t="shared" ref="M106:M108" si="87">L106/K106</f>
        <v>0.34651162790697676</v>
      </c>
      <c r="N106" s="155">
        <f>M106-J106</f>
        <v>0.10465116279069769</v>
      </c>
      <c r="O106" s="155" t="s">
        <v>100</v>
      </c>
      <c r="P106" s="295" t="s">
        <v>100</v>
      </c>
      <c r="Q106" s="290">
        <v>17</v>
      </c>
      <c r="R106" s="210"/>
      <c r="S106" s="210"/>
      <c r="T106" s="210"/>
      <c r="U106" s="210"/>
      <c r="V106" s="723"/>
      <c r="W106" s="723"/>
      <c r="X106" s="723"/>
      <c r="Y106" s="723"/>
      <c r="Z106" s="723"/>
      <c r="AA106" s="723"/>
      <c r="AB106" s="723"/>
      <c r="AC106" s="723"/>
      <c r="AD106" s="724"/>
      <c r="AE106" s="713"/>
      <c r="AF106" s="723"/>
      <c r="AG106" s="723"/>
      <c r="AH106" s="723"/>
      <c r="AI106" s="723"/>
      <c r="AJ106" s="723"/>
      <c r="AK106" s="723"/>
      <c r="AL106" s="723"/>
      <c r="AM106" s="723"/>
      <c r="AN106" s="723"/>
      <c r="AO106" s="723"/>
      <c r="AP106" s="723"/>
      <c r="AQ106" s="724"/>
      <c r="AR106" s="306"/>
      <c r="AS106" s="20"/>
      <c r="AT106" s="400" t="s">
        <v>98</v>
      </c>
      <c r="AU106" s="387" t="s">
        <v>98</v>
      </c>
      <c r="AV106" s="220">
        <v>8</v>
      </c>
      <c r="AW106" s="239">
        <v>2</v>
      </c>
      <c r="AX106" s="20">
        <v>2</v>
      </c>
      <c r="AY106" s="400" t="s">
        <v>98</v>
      </c>
      <c r="AZ106" s="220">
        <v>13</v>
      </c>
      <c r="BA106" s="20" t="s">
        <v>98</v>
      </c>
      <c r="BB106" s="712"/>
      <c r="BC106" s="713"/>
      <c r="BD106" s="713"/>
      <c r="BE106" s="713"/>
      <c r="BF106" s="713"/>
      <c r="BG106" s="713"/>
      <c r="BH106" s="713"/>
      <c r="BI106" s="723"/>
      <c r="BJ106" s="737"/>
      <c r="BK106" s="19" t="s">
        <v>97</v>
      </c>
      <c r="BL106" s="21" t="s">
        <v>97</v>
      </c>
      <c r="BM106" s="21">
        <v>0</v>
      </c>
      <c r="BN106" s="21" t="s">
        <v>97</v>
      </c>
      <c r="BO106" s="21">
        <v>0</v>
      </c>
      <c r="BP106" s="43" t="s">
        <v>155</v>
      </c>
      <c r="BQ106" s="218">
        <v>3</v>
      </c>
      <c r="BR106" s="46" t="s">
        <v>99</v>
      </c>
      <c r="BS106" s="22"/>
      <c r="BT106" s="206"/>
      <c r="BU106" s="206"/>
      <c r="BV106" s="23"/>
    </row>
    <row r="107" spans="1:77" s="4" customFormat="1" ht="18.75">
      <c r="A107" s="6"/>
      <c r="B107" s="178" t="s">
        <v>222</v>
      </c>
      <c r="C107" s="109" t="s">
        <v>94</v>
      </c>
      <c r="D107" s="100" t="s">
        <v>220</v>
      </c>
      <c r="E107" s="179" t="s">
        <v>220</v>
      </c>
      <c r="F107" s="94" t="s">
        <v>97</v>
      </c>
      <c r="G107" s="93" t="s">
        <v>98</v>
      </c>
      <c r="H107" s="95">
        <v>120</v>
      </c>
      <c r="I107" s="15">
        <v>50</v>
      </c>
      <c r="J107" s="145">
        <f t="shared" si="84"/>
        <v>0.41666666666666669</v>
      </c>
      <c r="K107" s="19">
        <v>120</v>
      </c>
      <c r="L107" s="21">
        <v>76</v>
      </c>
      <c r="M107" s="154">
        <f t="shared" si="87"/>
        <v>0.6333333333333333</v>
      </c>
      <c r="N107" s="155">
        <f>M107-J107</f>
        <v>0.21666666666666662</v>
      </c>
      <c r="O107" s="155" t="s">
        <v>100</v>
      </c>
      <c r="P107" s="295" t="s">
        <v>100</v>
      </c>
      <c r="Q107" s="288">
        <v>17</v>
      </c>
      <c r="R107" s="210"/>
      <c r="S107" s="210"/>
      <c r="T107" s="210"/>
      <c r="U107" s="210"/>
      <c r="V107" s="723"/>
      <c r="W107" s="723"/>
      <c r="X107" s="723"/>
      <c r="Y107" s="723"/>
      <c r="Z107" s="723"/>
      <c r="AA107" s="723"/>
      <c r="AB107" s="723"/>
      <c r="AC107" s="723"/>
      <c r="AD107" s="724"/>
      <c r="AE107" s="713"/>
      <c r="AF107" s="723"/>
      <c r="AG107" s="723"/>
      <c r="AH107" s="723"/>
      <c r="AI107" s="723"/>
      <c r="AJ107" s="723"/>
      <c r="AK107" s="723"/>
      <c r="AL107" s="723"/>
      <c r="AM107" s="723"/>
      <c r="AN107" s="723"/>
      <c r="AO107" s="723"/>
      <c r="AP107" s="723"/>
      <c r="AQ107" s="724"/>
      <c r="AR107" s="306"/>
      <c r="AS107" s="92"/>
      <c r="AT107" s="407" t="s">
        <v>98</v>
      </c>
      <c r="AU107" s="389" t="s">
        <v>98</v>
      </c>
      <c r="AV107" s="220">
        <v>5</v>
      </c>
      <c r="AW107" s="239">
        <v>0</v>
      </c>
      <c r="AX107" s="20">
        <v>1</v>
      </c>
      <c r="AY107" s="407" t="s">
        <v>98</v>
      </c>
      <c r="AZ107" s="360">
        <v>6</v>
      </c>
      <c r="BA107" s="92" t="s">
        <v>98</v>
      </c>
      <c r="BB107" s="712"/>
      <c r="BC107" s="713"/>
      <c r="BD107" s="713"/>
      <c r="BE107" s="713"/>
      <c r="BF107" s="713"/>
      <c r="BG107" s="713"/>
      <c r="BH107" s="713"/>
      <c r="BI107" s="723"/>
      <c r="BJ107" s="739"/>
      <c r="BK107" s="95">
        <v>0</v>
      </c>
      <c r="BL107" s="15">
        <v>0</v>
      </c>
      <c r="BM107" s="15" t="s">
        <v>97</v>
      </c>
      <c r="BN107" s="15">
        <v>0</v>
      </c>
      <c r="BO107" s="15">
        <v>0</v>
      </c>
      <c r="BP107" s="180">
        <v>0</v>
      </c>
      <c r="BQ107" s="216">
        <v>2.7</v>
      </c>
      <c r="BR107" s="181" t="s">
        <v>103</v>
      </c>
      <c r="BS107" s="22"/>
      <c r="BT107" s="206"/>
      <c r="BU107" s="206"/>
      <c r="BV107" s="23"/>
    </row>
    <row r="108" spans="1:77" s="3" customFormat="1" ht="18.75">
      <c r="A108" s="6"/>
      <c r="B108" s="91" t="s">
        <v>223</v>
      </c>
      <c r="C108" s="109" t="s">
        <v>102</v>
      </c>
      <c r="D108" s="38" t="s">
        <v>220</v>
      </c>
      <c r="E108" s="92" t="s">
        <v>220</v>
      </c>
      <c r="F108" s="13" t="s">
        <v>97</v>
      </c>
      <c r="G108" s="93" t="s">
        <v>98</v>
      </c>
      <c r="H108" s="94">
        <v>140</v>
      </c>
      <c r="I108" s="15">
        <v>77</v>
      </c>
      <c r="J108" s="143">
        <f t="shared" ref="J108:J112" si="88">I108/H108</f>
        <v>0.55000000000000004</v>
      </c>
      <c r="K108" s="19">
        <v>140</v>
      </c>
      <c r="L108" s="21">
        <v>111</v>
      </c>
      <c r="M108" s="154">
        <f t="shared" si="87"/>
        <v>0.79285714285714282</v>
      </c>
      <c r="N108" s="155">
        <f>M108-J108</f>
        <v>0.24285714285714277</v>
      </c>
      <c r="O108" s="155" t="s">
        <v>100</v>
      </c>
      <c r="P108" s="295" t="s">
        <v>100</v>
      </c>
      <c r="Q108" s="288">
        <v>17</v>
      </c>
      <c r="R108" s="210"/>
      <c r="S108" s="210"/>
      <c r="T108" s="210"/>
      <c r="U108" s="210"/>
      <c r="V108" s="723"/>
      <c r="W108" s="723"/>
      <c r="X108" s="723"/>
      <c r="Y108" s="723"/>
      <c r="Z108" s="723"/>
      <c r="AA108" s="723"/>
      <c r="AB108" s="723"/>
      <c r="AC108" s="723"/>
      <c r="AD108" s="724"/>
      <c r="AE108" s="713"/>
      <c r="AF108" s="723"/>
      <c r="AG108" s="723"/>
      <c r="AH108" s="723"/>
      <c r="AI108" s="723"/>
      <c r="AJ108" s="723"/>
      <c r="AK108" s="723"/>
      <c r="AL108" s="723"/>
      <c r="AM108" s="723"/>
      <c r="AN108" s="723"/>
      <c r="AO108" s="723"/>
      <c r="AP108" s="723"/>
      <c r="AQ108" s="724"/>
      <c r="AR108" s="306"/>
      <c r="AS108" s="93"/>
      <c r="AT108" s="408" t="s">
        <v>98</v>
      </c>
      <c r="AU108" s="389" t="s">
        <v>98</v>
      </c>
      <c r="AV108" s="101">
        <v>5</v>
      </c>
      <c r="AW108" s="238">
        <v>0</v>
      </c>
      <c r="AX108" s="28">
        <v>1</v>
      </c>
      <c r="AY108" s="408" t="s">
        <v>98</v>
      </c>
      <c r="AZ108" s="438">
        <v>7</v>
      </c>
      <c r="BA108" s="93" t="s">
        <v>98</v>
      </c>
      <c r="BB108" s="712"/>
      <c r="BC108" s="713"/>
      <c r="BD108" s="713"/>
      <c r="BE108" s="713"/>
      <c r="BF108" s="713"/>
      <c r="BG108" s="713"/>
      <c r="BH108" s="713"/>
      <c r="BI108" s="723"/>
      <c r="BJ108" s="740"/>
      <c r="BK108" s="94">
        <v>0</v>
      </c>
      <c r="BL108" s="96">
        <v>0</v>
      </c>
      <c r="BM108" s="96">
        <v>0</v>
      </c>
      <c r="BN108" s="96">
        <v>0</v>
      </c>
      <c r="BO108" s="96">
        <v>0</v>
      </c>
      <c r="BP108" s="97" t="s">
        <v>224</v>
      </c>
      <c r="BQ108" s="224">
        <v>3.3</v>
      </c>
      <c r="BR108" s="98" t="s">
        <v>99</v>
      </c>
      <c r="BS108" s="6"/>
      <c r="BT108" s="206"/>
      <c r="BU108" s="206"/>
      <c r="BV108" s="9"/>
    </row>
    <row r="109" spans="1:77" s="3" customFormat="1" ht="18.75">
      <c r="B109" s="18" t="s">
        <v>225</v>
      </c>
      <c r="C109" s="112" t="s">
        <v>110</v>
      </c>
      <c r="D109" s="38" t="s">
        <v>220</v>
      </c>
      <c r="E109" s="39" t="s">
        <v>220</v>
      </c>
      <c r="F109" s="24" t="s">
        <v>97</v>
      </c>
      <c r="G109" s="25" t="s">
        <v>98</v>
      </c>
      <c r="H109" s="24">
        <v>140</v>
      </c>
      <c r="I109" s="21">
        <v>46</v>
      </c>
      <c r="J109" s="143">
        <f t="shared" ref="J109" si="89">I109/H109</f>
        <v>0.32857142857142857</v>
      </c>
      <c r="K109" s="24">
        <v>140</v>
      </c>
      <c r="L109" s="21">
        <v>102</v>
      </c>
      <c r="M109" s="154">
        <f t="shared" ref="M109" si="90">L109/K109</f>
        <v>0.72857142857142854</v>
      </c>
      <c r="N109" s="155">
        <f>M109-J109</f>
        <v>0.39999999999999997</v>
      </c>
      <c r="O109" s="155" t="s">
        <v>100</v>
      </c>
      <c r="P109" s="289" t="s">
        <v>100</v>
      </c>
      <c r="Q109" s="290">
        <v>17</v>
      </c>
      <c r="R109" s="210"/>
      <c r="S109" s="210"/>
      <c r="T109" s="210"/>
      <c r="U109" s="210"/>
      <c r="V109" s="723"/>
      <c r="W109" s="723"/>
      <c r="X109" s="723"/>
      <c r="Y109" s="723"/>
      <c r="Z109" s="723"/>
      <c r="AA109" s="723"/>
      <c r="AB109" s="723"/>
      <c r="AC109" s="723"/>
      <c r="AD109" s="724"/>
      <c r="AE109" s="713"/>
      <c r="AF109" s="723"/>
      <c r="AG109" s="723"/>
      <c r="AH109" s="723"/>
      <c r="AI109" s="723"/>
      <c r="AJ109" s="723"/>
      <c r="AK109" s="723"/>
      <c r="AL109" s="723"/>
      <c r="AM109" s="723"/>
      <c r="AN109" s="723"/>
      <c r="AO109" s="723"/>
      <c r="AP109" s="723"/>
      <c r="AQ109" s="724"/>
      <c r="AR109" s="306"/>
      <c r="AS109" s="28"/>
      <c r="AT109" s="401" t="s">
        <v>98</v>
      </c>
      <c r="AU109" s="387" t="s">
        <v>98</v>
      </c>
      <c r="AV109" s="220">
        <v>4</v>
      </c>
      <c r="AW109" s="239">
        <v>0</v>
      </c>
      <c r="AX109" s="20">
        <v>1</v>
      </c>
      <c r="AY109" s="401" t="s">
        <v>98</v>
      </c>
      <c r="AZ109" s="101">
        <v>7</v>
      </c>
      <c r="BA109" s="25" t="s">
        <v>98</v>
      </c>
      <c r="BB109" s="712"/>
      <c r="BC109" s="713"/>
      <c r="BD109" s="713"/>
      <c r="BE109" s="713"/>
      <c r="BF109" s="713"/>
      <c r="BG109" s="713"/>
      <c r="BH109" s="713"/>
      <c r="BI109" s="723"/>
      <c r="BJ109" s="764"/>
      <c r="BK109" s="24">
        <v>1</v>
      </c>
      <c r="BL109" s="26">
        <v>0</v>
      </c>
      <c r="BM109" s="26">
        <v>0</v>
      </c>
      <c r="BN109" s="26" t="s">
        <v>97</v>
      </c>
      <c r="BO109" s="26">
        <v>0</v>
      </c>
      <c r="BP109" s="43" t="s">
        <v>113</v>
      </c>
      <c r="BQ109" s="218">
        <v>3.3</v>
      </c>
      <c r="BR109" s="47" t="s">
        <v>99</v>
      </c>
      <c r="BS109" s="9"/>
      <c r="BT109" s="206"/>
      <c r="BU109" s="206"/>
      <c r="BV109" s="23"/>
    </row>
    <row r="110" spans="1:77" s="3" customFormat="1" ht="18.75">
      <c r="B110" s="18" t="s">
        <v>226</v>
      </c>
      <c r="C110" s="109" t="s">
        <v>110</v>
      </c>
      <c r="D110" s="38" t="s">
        <v>227</v>
      </c>
      <c r="E110" s="39" t="s">
        <v>220</v>
      </c>
      <c r="F110" s="24" t="s">
        <v>97</v>
      </c>
      <c r="G110" s="25" t="s">
        <v>98</v>
      </c>
      <c r="H110" s="24" t="s">
        <v>98</v>
      </c>
      <c r="I110" s="21" t="s">
        <v>98</v>
      </c>
      <c r="J110" s="143" t="s">
        <v>98</v>
      </c>
      <c r="K110" s="24" t="s">
        <v>98</v>
      </c>
      <c r="L110" s="21" t="s">
        <v>98</v>
      </c>
      <c r="M110" s="154" t="s">
        <v>98</v>
      </c>
      <c r="N110" s="155" t="s">
        <v>98</v>
      </c>
      <c r="O110" s="155" t="s">
        <v>98</v>
      </c>
      <c r="P110" s="289" t="s">
        <v>98</v>
      </c>
      <c r="Q110" s="290">
        <v>17</v>
      </c>
      <c r="R110" s="210"/>
      <c r="S110" s="210"/>
      <c r="T110" s="210"/>
      <c r="U110" s="210"/>
      <c r="V110" s="723"/>
      <c r="W110" s="723"/>
      <c r="X110" s="723"/>
      <c r="Y110" s="723"/>
      <c r="Z110" s="723"/>
      <c r="AA110" s="723"/>
      <c r="AB110" s="723"/>
      <c r="AC110" s="723"/>
      <c r="AD110" s="724"/>
      <c r="AE110" s="713"/>
      <c r="AF110" s="723"/>
      <c r="AG110" s="723"/>
      <c r="AH110" s="723"/>
      <c r="AI110" s="723"/>
      <c r="AJ110" s="723"/>
      <c r="AK110" s="723"/>
      <c r="AL110" s="723"/>
      <c r="AM110" s="723"/>
      <c r="AN110" s="723"/>
      <c r="AO110" s="723"/>
      <c r="AP110" s="723"/>
      <c r="AQ110" s="724"/>
      <c r="AR110" s="306"/>
      <c r="AS110" s="28"/>
      <c r="AT110" s="401" t="s">
        <v>98</v>
      </c>
      <c r="AU110" s="387" t="s">
        <v>98</v>
      </c>
      <c r="AV110" s="220">
        <v>2</v>
      </c>
      <c r="AW110" s="239">
        <v>0</v>
      </c>
      <c r="AX110" s="20">
        <v>0</v>
      </c>
      <c r="AY110" s="401" t="s">
        <v>98</v>
      </c>
      <c r="AZ110" s="101" t="s">
        <v>98</v>
      </c>
      <c r="BA110" s="25" t="s">
        <v>98</v>
      </c>
      <c r="BB110" s="712"/>
      <c r="BC110" s="713"/>
      <c r="BD110" s="713"/>
      <c r="BE110" s="713"/>
      <c r="BF110" s="713"/>
      <c r="BG110" s="713"/>
      <c r="BH110" s="713"/>
      <c r="BI110" s="723"/>
      <c r="BJ110" s="764"/>
      <c r="BK110" s="24" t="s">
        <v>98</v>
      </c>
      <c r="BL110" s="26" t="s">
        <v>98</v>
      </c>
      <c r="BM110" s="26" t="s">
        <v>98</v>
      </c>
      <c r="BN110" s="26" t="s">
        <v>98</v>
      </c>
      <c r="BO110" s="26" t="s">
        <v>98</v>
      </c>
      <c r="BP110" s="43" t="s">
        <v>98</v>
      </c>
      <c r="BQ110" s="43" t="s">
        <v>98</v>
      </c>
      <c r="BR110" s="47" t="s">
        <v>98</v>
      </c>
      <c r="BS110" s="9"/>
      <c r="BT110" s="206"/>
      <c r="BU110" s="206"/>
      <c r="BV110" s="23"/>
    </row>
    <row r="111" spans="1:77" s="3" customFormat="1" ht="19.5" thickBot="1">
      <c r="B111" s="18" t="s">
        <v>228</v>
      </c>
      <c r="C111" s="109" t="s">
        <v>110</v>
      </c>
      <c r="D111" s="38" t="s">
        <v>227</v>
      </c>
      <c r="E111" s="39" t="s">
        <v>220</v>
      </c>
      <c r="F111" s="24" t="s">
        <v>97</v>
      </c>
      <c r="G111" s="25" t="s">
        <v>98</v>
      </c>
      <c r="H111" s="24" t="s">
        <v>98</v>
      </c>
      <c r="I111" s="21" t="s">
        <v>98</v>
      </c>
      <c r="J111" s="143" t="s">
        <v>98</v>
      </c>
      <c r="K111" s="24" t="s">
        <v>98</v>
      </c>
      <c r="L111" s="21" t="s">
        <v>98</v>
      </c>
      <c r="M111" s="154" t="s">
        <v>98</v>
      </c>
      <c r="N111" s="155" t="s">
        <v>98</v>
      </c>
      <c r="O111" s="155" t="s">
        <v>98</v>
      </c>
      <c r="P111" s="289" t="s">
        <v>98</v>
      </c>
      <c r="Q111" s="290">
        <v>17</v>
      </c>
      <c r="R111" s="210"/>
      <c r="S111" s="210"/>
      <c r="T111" s="210"/>
      <c r="U111" s="210"/>
      <c r="V111" s="726"/>
      <c r="W111" s="726"/>
      <c r="X111" s="726"/>
      <c r="Y111" s="726"/>
      <c r="Z111" s="726"/>
      <c r="AA111" s="726"/>
      <c r="AB111" s="726"/>
      <c r="AC111" s="726"/>
      <c r="AD111" s="727"/>
      <c r="AE111" s="763"/>
      <c r="AF111" s="726"/>
      <c r="AG111" s="726"/>
      <c r="AH111" s="726"/>
      <c r="AI111" s="726"/>
      <c r="AJ111" s="726"/>
      <c r="AK111" s="726"/>
      <c r="AL111" s="726"/>
      <c r="AM111" s="726"/>
      <c r="AN111" s="726"/>
      <c r="AO111" s="726"/>
      <c r="AP111" s="726"/>
      <c r="AQ111" s="727"/>
      <c r="AR111" s="306"/>
      <c r="AS111" s="28"/>
      <c r="AT111" s="401" t="s">
        <v>98</v>
      </c>
      <c r="AU111" s="387" t="s">
        <v>98</v>
      </c>
      <c r="AV111" s="220">
        <v>2</v>
      </c>
      <c r="AW111" s="239">
        <v>0</v>
      </c>
      <c r="AX111" s="20">
        <v>0</v>
      </c>
      <c r="AY111" s="401" t="s">
        <v>98</v>
      </c>
      <c r="AZ111" s="101" t="s">
        <v>98</v>
      </c>
      <c r="BA111" s="25" t="s">
        <v>98</v>
      </c>
      <c r="BB111" s="725"/>
      <c r="BC111" s="763"/>
      <c r="BD111" s="763"/>
      <c r="BE111" s="763"/>
      <c r="BF111" s="763"/>
      <c r="BG111" s="763"/>
      <c r="BH111" s="763"/>
      <c r="BI111" s="726"/>
      <c r="BJ111" s="765"/>
      <c r="BK111" s="24" t="s">
        <v>98</v>
      </c>
      <c r="BL111" s="26" t="s">
        <v>98</v>
      </c>
      <c r="BM111" s="26" t="s">
        <v>98</v>
      </c>
      <c r="BN111" s="26" t="s">
        <v>98</v>
      </c>
      <c r="BO111" s="26" t="s">
        <v>98</v>
      </c>
      <c r="BP111" s="43" t="s">
        <v>98</v>
      </c>
      <c r="BQ111" s="43" t="s">
        <v>98</v>
      </c>
      <c r="BR111" s="47" t="s">
        <v>98</v>
      </c>
      <c r="BS111" s="9"/>
      <c r="BT111" s="206"/>
      <c r="BU111" s="206"/>
      <c r="BV111" s="23"/>
    </row>
    <row r="112" spans="1:77" s="3" customFormat="1" ht="19.5" thickBot="1">
      <c r="B112" s="119" t="s">
        <v>229</v>
      </c>
      <c r="C112" s="120"/>
      <c r="D112" s="121"/>
      <c r="E112" s="122"/>
      <c r="F112" s="123"/>
      <c r="G112" s="124"/>
      <c r="H112" s="125">
        <f>SUM(H105:H111)</f>
        <v>1034</v>
      </c>
      <c r="I112" s="125">
        <f>SUM(I105:I111)</f>
        <v>364</v>
      </c>
      <c r="J112" s="149">
        <f t="shared" si="88"/>
        <v>0.3520309477756286</v>
      </c>
      <c r="K112" s="125">
        <f>SUM(K105:K111)</f>
        <v>1034</v>
      </c>
      <c r="L112" s="126">
        <f>SUM(L105:L111)</f>
        <v>569</v>
      </c>
      <c r="M112" s="142">
        <f>L112/K112</f>
        <v>0.55029013539651839</v>
      </c>
      <c r="N112" s="161">
        <f>M112-J112</f>
        <v>0.19825918762088979</v>
      </c>
      <c r="O112" s="161">
        <v>0.8</v>
      </c>
      <c r="P112" s="297">
        <f t="shared" ref="P112" si="91">M112-O112</f>
        <v>-0.24970986460348166</v>
      </c>
      <c r="Q112" s="298"/>
      <c r="R112" s="336"/>
      <c r="S112" s="336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 s="341"/>
      <c r="AE112" s="127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  <c r="AQ112" s="229"/>
      <c r="AR112" s="312"/>
      <c r="AS112" s="124"/>
      <c r="AT112" s="403"/>
      <c r="AU112" s="386"/>
      <c r="AV112" s="130">
        <f>SUM(AV105:AV111)</f>
        <v>32</v>
      </c>
      <c r="AW112" s="241">
        <f>SUM(AW105:AW111)</f>
        <v>2</v>
      </c>
      <c r="AX112" s="124">
        <f>SUM(AX105:AX111)</f>
        <v>7</v>
      </c>
      <c r="AY112" s="403"/>
      <c r="AZ112" s="130"/>
      <c r="BA112" s="124"/>
      <c r="BB112" s="379"/>
      <c r="BC112" s="127"/>
      <c r="BD112" s="127"/>
      <c r="BE112" s="127"/>
      <c r="BF112" s="127"/>
      <c r="BG112" s="127"/>
      <c r="BH112" s="127"/>
      <c r="BI112" s="229"/>
      <c r="BJ112" s="129"/>
      <c r="BK112" s="123"/>
      <c r="BL112" s="128"/>
      <c r="BM112" s="128"/>
      <c r="BN112" s="128"/>
      <c r="BO112" s="128"/>
      <c r="BP112" s="129"/>
      <c r="BQ112" s="219"/>
      <c r="BR112" s="131"/>
      <c r="BS112" s="9"/>
      <c r="BT112" s="6"/>
      <c r="BU112" s="6"/>
      <c r="BV112" s="6"/>
    </row>
    <row r="113" spans="1:77" ht="5.0999999999999996" customHeight="1">
      <c r="B113" s="63"/>
      <c r="C113" s="65"/>
      <c r="D113" s="64"/>
      <c r="E113" s="65"/>
      <c r="F113" s="66"/>
      <c r="G113" s="67"/>
      <c r="H113" s="66"/>
      <c r="I113" s="68"/>
      <c r="J113" s="105"/>
      <c r="K113" s="64"/>
      <c r="L113" s="68"/>
      <c r="M113" s="150"/>
      <c r="N113" s="68"/>
      <c r="O113" s="68"/>
      <c r="P113" s="281"/>
      <c r="Q113" s="282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9"/>
      <c r="AE113" s="68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304"/>
      <c r="AS113" s="67"/>
      <c r="AT113" s="395"/>
      <c r="AU113" s="380"/>
      <c r="AV113" s="223"/>
      <c r="AW113" s="242"/>
      <c r="AX113" s="599"/>
      <c r="AY113" s="395"/>
      <c r="AZ113" s="71"/>
      <c r="BA113" s="67"/>
      <c r="BB113" s="64"/>
      <c r="BC113" s="68"/>
      <c r="BD113" s="68"/>
      <c r="BE113" s="68"/>
      <c r="BF113" s="68"/>
      <c r="BG113" s="68"/>
      <c r="BH113" s="68"/>
      <c r="BI113" s="226"/>
      <c r="BJ113" s="70"/>
      <c r="BK113" s="66"/>
      <c r="BL113" s="69"/>
      <c r="BM113" s="69"/>
      <c r="BN113" s="69"/>
      <c r="BO113" s="69"/>
      <c r="BP113" s="70"/>
      <c r="BQ113" s="213"/>
      <c r="BR113" s="72"/>
      <c r="BS113" s="1"/>
      <c r="BT113" s="7"/>
      <c r="BU113" s="7"/>
      <c r="BW113"/>
      <c r="BX113"/>
      <c r="BY113"/>
    </row>
    <row r="114" spans="1:77" s="3" customFormat="1" ht="19.5" thickBot="1">
      <c r="B114" s="88"/>
      <c r="C114" s="109"/>
      <c r="D114" s="36"/>
      <c r="E114" s="37"/>
      <c r="F114" s="13"/>
      <c r="G114" s="14"/>
      <c r="H114" s="13"/>
      <c r="I114" s="15"/>
      <c r="J114" s="143"/>
      <c r="K114" s="13"/>
      <c r="L114" s="15"/>
      <c r="M114" s="151"/>
      <c r="N114" s="152"/>
      <c r="O114" s="152"/>
      <c r="P114" s="289"/>
      <c r="Q114" s="286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14"/>
      <c r="AE114" s="17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306"/>
      <c r="AS114" s="14"/>
      <c r="AT114" s="397"/>
      <c r="AU114" s="382"/>
      <c r="AV114" s="16"/>
      <c r="AW114" s="210"/>
      <c r="AX114" s="14"/>
      <c r="AY114" s="397"/>
      <c r="AZ114" s="16"/>
      <c r="BA114" s="14"/>
      <c r="BB114" s="13"/>
      <c r="BC114" s="17"/>
      <c r="BD114" s="17"/>
      <c r="BE114" s="17"/>
      <c r="BF114" s="17"/>
      <c r="BG114" s="17"/>
      <c r="BH114" s="17"/>
      <c r="BI114" s="210"/>
      <c r="BJ114" s="42"/>
      <c r="BK114" s="13"/>
      <c r="BL114" s="17"/>
      <c r="BM114" s="17"/>
      <c r="BN114" s="17"/>
      <c r="BO114" s="17"/>
      <c r="BP114" s="42"/>
      <c r="BQ114" s="215"/>
      <c r="BR114" s="45"/>
      <c r="BS114" s="9"/>
      <c r="BT114" s="6"/>
      <c r="BU114" s="6"/>
      <c r="BV114" s="6"/>
    </row>
    <row r="115" spans="1:77" s="3" customFormat="1" ht="19.5" thickBot="1">
      <c r="B115" s="119" t="s">
        <v>230</v>
      </c>
      <c r="C115" s="120"/>
      <c r="D115" s="121"/>
      <c r="E115" s="122"/>
      <c r="F115" s="123"/>
      <c r="G115" s="124"/>
      <c r="H115" s="125">
        <f>H112+H88+H81+H46+H29+H23+H100</f>
        <v>37100</v>
      </c>
      <c r="I115" s="126">
        <f>I112+I88+I81+I46+I29+I23+I100</f>
        <v>18837</v>
      </c>
      <c r="J115" s="149">
        <f>I115/H115</f>
        <v>0.50773584905660374</v>
      </c>
      <c r="K115" s="125">
        <f>K112+K88+K81+K46+K29+K23+K100</f>
        <v>31008</v>
      </c>
      <c r="L115" s="126">
        <f>L112+L88+L81+L46+L29+L23+L100</f>
        <v>18363</v>
      </c>
      <c r="M115" s="142">
        <f>L115/K115</f>
        <v>0.59220201238390091</v>
      </c>
      <c r="N115" s="161">
        <f>M115-J115</f>
        <v>8.4466163327297172E-2</v>
      </c>
      <c r="O115" s="161">
        <v>0.8</v>
      </c>
      <c r="P115" s="297">
        <f t="shared" ref="P115" si="92">M115-O115</f>
        <v>-0.20779798761609913</v>
      </c>
      <c r="Q115" s="298"/>
      <c r="R115" s="336"/>
      <c r="S115" s="336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 s="341"/>
      <c r="AE115" s="127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  <c r="AQ115" s="229"/>
      <c r="AR115" s="312"/>
      <c r="AS115" s="124"/>
      <c r="AT115" s="403"/>
      <c r="AU115" s="386"/>
      <c r="AV115" s="212">
        <f>AV112+AV100+AV81+AV46+AV23+AV29</f>
        <v>83</v>
      </c>
      <c r="AW115" s="241">
        <f>AW112+AW100+AW81+AW46+AW23+AW29</f>
        <v>6</v>
      </c>
      <c r="AX115" s="124">
        <f>AX112+AX100+AX81+AX46+AX23+AX29</f>
        <v>7</v>
      </c>
      <c r="AY115" s="403"/>
      <c r="AZ115" s="130"/>
      <c r="BA115" s="124"/>
      <c r="BB115" s="379"/>
      <c r="BC115" s="127"/>
      <c r="BD115" s="127"/>
      <c r="BE115" s="127"/>
      <c r="BF115" s="127"/>
      <c r="BG115" s="127"/>
      <c r="BH115" s="127"/>
      <c r="BI115" s="229"/>
      <c r="BJ115" s="129"/>
      <c r="BK115" s="123"/>
      <c r="BL115" s="128"/>
      <c r="BM115" s="128"/>
      <c r="BN115" s="128"/>
      <c r="BO115" s="128"/>
      <c r="BP115" s="129"/>
      <c r="BQ115" s="219"/>
      <c r="BR115" s="131"/>
      <c r="BS115" s="9"/>
      <c r="BT115" s="6"/>
      <c r="BU115" s="6"/>
      <c r="BV115" s="6"/>
    </row>
    <row r="116" spans="1:77" ht="5.0999999999999996" customHeight="1" thickBot="1">
      <c r="B116" s="326"/>
      <c r="C116" s="317"/>
      <c r="D116" s="319"/>
      <c r="E116" s="317"/>
      <c r="F116" s="324"/>
      <c r="G116" s="327"/>
      <c r="H116" s="324"/>
      <c r="I116" s="320"/>
      <c r="J116" s="325"/>
      <c r="K116" s="319"/>
      <c r="L116" s="320"/>
      <c r="M116" s="321"/>
      <c r="N116" s="320"/>
      <c r="O116" s="320"/>
      <c r="P116" s="322"/>
      <c r="Q116" s="323"/>
      <c r="R116" s="337"/>
      <c r="S116" s="337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42"/>
      <c r="AE116" s="320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5"/>
      <c r="AS116" s="327"/>
      <c r="AT116" s="409"/>
      <c r="AU116" s="390"/>
      <c r="AV116" s="330"/>
      <c r="AW116" s="328"/>
      <c r="AX116" s="327"/>
      <c r="AY116" s="409"/>
      <c r="AZ116" s="330"/>
      <c r="BA116" s="327"/>
      <c r="BB116" s="319"/>
      <c r="BC116" s="320"/>
      <c r="BD116" s="320"/>
      <c r="BE116" s="320"/>
      <c r="BF116" s="320"/>
      <c r="BG116" s="320"/>
      <c r="BH116" s="320"/>
      <c r="BI116" s="316"/>
      <c r="BJ116" s="329"/>
      <c r="BK116" s="324"/>
      <c r="BL116" s="328"/>
      <c r="BM116" s="328"/>
      <c r="BN116" s="328"/>
      <c r="BO116" s="328"/>
      <c r="BP116" s="329"/>
      <c r="BQ116" s="359"/>
      <c r="BR116" s="331"/>
      <c r="BS116" s="1"/>
      <c r="BT116" s="7"/>
      <c r="BU116" s="7"/>
      <c r="BW116"/>
      <c r="BX116"/>
      <c r="BY116"/>
    </row>
    <row r="117" spans="1:77" ht="18.75">
      <c r="B117" s="177"/>
      <c r="AV117" s="2"/>
      <c r="AW117" s="2"/>
      <c r="AX117" s="2"/>
      <c r="AY117" s="2"/>
      <c r="AZ117" s="2"/>
      <c r="BA117" s="2"/>
      <c r="BD117" s="1"/>
      <c r="BE117" s="1"/>
      <c r="BF117" s="1"/>
      <c r="BG117" s="1"/>
      <c r="BH117" s="1"/>
      <c r="BI117" s="1"/>
      <c r="BK117" s="10"/>
      <c r="BO117" s="2"/>
      <c r="BS117" s="7"/>
      <c r="BT117" s="1"/>
      <c r="BU117" s="1"/>
      <c r="BV117" s="6"/>
      <c r="BW117"/>
      <c r="BX117"/>
      <c r="BY117"/>
    </row>
    <row r="118" spans="1:77" ht="18.75">
      <c r="B118" s="177"/>
      <c r="R118" s="2">
        <v>27</v>
      </c>
      <c r="S118" s="2">
        <v>27</v>
      </c>
      <c r="T118" s="2">
        <v>31</v>
      </c>
      <c r="U118" s="2">
        <v>31</v>
      </c>
      <c r="V118" s="2">
        <v>31</v>
      </c>
      <c r="W118" s="2">
        <v>31</v>
      </c>
      <c r="X118" s="2">
        <v>34</v>
      </c>
      <c r="Y118" s="2">
        <v>34</v>
      </c>
      <c r="Z118" s="2">
        <v>34</v>
      </c>
      <c r="AA118" s="2">
        <v>36</v>
      </c>
      <c r="AB118" s="2">
        <v>36</v>
      </c>
      <c r="AC118" s="2">
        <v>36</v>
      </c>
      <c r="AD118" s="2">
        <v>36</v>
      </c>
      <c r="BL118" s="10"/>
      <c r="BO118" s="2"/>
      <c r="BT118" s="1"/>
      <c r="BU118" s="1"/>
      <c r="BV118" s="6"/>
      <c r="BW118"/>
      <c r="BX118"/>
      <c r="BY118"/>
    </row>
    <row r="119" spans="1:77" s="4" customFormat="1" ht="18.75">
      <c r="A119" s="6"/>
      <c r="B119" s="52" t="s">
        <v>231</v>
      </c>
      <c r="C119" s="55"/>
      <c r="D119" s="53"/>
      <c r="E119" s="53"/>
      <c r="F119" s="54"/>
      <c r="G119" s="54"/>
      <c r="H119" s="54"/>
      <c r="I119" s="53"/>
      <c r="J119" s="106"/>
      <c r="K119" s="55"/>
      <c r="L119" s="55"/>
      <c r="M119" s="106"/>
      <c r="N119" s="55"/>
      <c r="O119" s="55"/>
      <c r="P119" s="55"/>
      <c r="Q119" s="55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6"/>
      <c r="AT119" s="56"/>
      <c r="AU119" s="56"/>
      <c r="AV119" s="55"/>
      <c r="AW119" s="55"/>
      <c r="AX119" s="55"/>
      <c r="AY119" s="55"/>
      <c r="AZ119" s="55"/>
      <c r="BA119" s="55"/>
      <c r="BB119" s="55"/>
      <c r="BC119" s="55"/>
      <c r="BD119" s="56"/>
      <c r="BE119" s="56"/>
      <c r="BF119" s="56"/>
      <c r="BG119" s="365"/>
      <c r="BH119" s="56"/>
      <c r="BI119" s="56"/>
      <c r="BJ119" s="56"/>
      <c r="BK119" s="56"/>
      <c r="BL119" s="57" t="s">
        <v>232</v>
      </c>
      <c r="BM119" s="54"/>
      <c r="BN119" s="54"/>
      <c r="BO119" s="54"/>
      <c r="BP119" s="54"/>
      <c r="BQ119" s="54"/>
      <c r="BR119" s="54"/>
      <c r="BS119" s="50"/>
    </row>
    <row r="120" spans="1:77" s="4" customFormat="1" ht="18.75">
      <c r="A120" s="6"/>
      <c r="B120" s="58" t="s">
        <v>233</v>
      </c>
      <c r="C120" s="1"/>
      <c r="D120" s="59" t="s">
        <v>234</v>
      </c>
      <c r="E120" s="60"/>
      <c r="F120" s="61"/>
      <c r="G120" s="61"/>
      <c r="H120" s="61"/>
      <c r="I120" s="60"/>
      <c r="J120" s="104"/>
      <c r="K120" s="1"/>
      <c r="L120" s="1"/>
      <c r="M120" s="104"/>
      <c r="N120" s="1"/>
      <c r="O120" s="1"/>
      <c r="P120" s="1"/>
      <c r="Q120" s="1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2"/>
      <c r="AT120" s="2"/>
      <c r="AU120" s="2"/>
      <c r="AV120" s="1"/>
      <c r="AW120" s="1"/>
      <c r="AX120" s="1"/>
      <c r="AY120" s="1"/>
      <c r="AZ120" s="1"/>
      <c r="BA120" s="1"/>
      <c r="BB120" s="1"/>
      <c r="BC120" s="1"/>
      <c r="BD120" s="2"/>
      <c r="BE120" s="2"/>
      <c r="BF120" s="2"/>
      <c r="BG120" s="363"/>
      <c r="BH120" s="2"/>
      <c r="BI120" s="2"/>
      <c r="BJ120" s="2"/>
      <c r="BK120" s="2"/>
      <c r="BL120" s="62" t="s">
        <v>155</v>
      </c>
      <c r="BM120" s="62" t="s">
        <v>235</v>
      </c>
      <c r="BN120" s="62"/>
      <c r="BO120" s="61"/>
      <c r="BP120" s="61"/>
      <c r="BQ120" s="61"/>
      <c r="BR120" s="61"/>
    </row>
    <row r="121" spans="1:77" s="4" customFormat="1" ht="18.75">
      <c r="A121" s="6"/>
      <c r="B121" s="58" t="s">
        <v>236</v>
      </c>
      <c r="C121" s="1"/>
      <c r="D121" s="59" t="s">
        <v>237</v>
      </c>
      <c r="E121" s="60"/>
      <c r="F121" s="61"/>
      <c r="G121" s="61"/>
      <c r="H121" s="61"/>
      <c r="I121" s="60"/>
      <c r="J121" s="104"/>
      <c r="K121" s="1"/>
      <c r="L121" s="1"/>
      <c r="M121" s="104"/>
      <c r="N121" s="1"/>
      <c r="O121" s="1"/>
      <c r="P121" s="1"/>
      <c r="Q121" s="1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59"/>
      <c r="AQ121" s="1"/>
      <c r="AR121" s="1"/>
      <c r="AS121" s="2"/>
      <c r="AT121" s="2"/>
      <c r="AU121" s="2"/>
      <c r="AV121" s="1"/>
      <c r="AW121" s="1"/>
      <c r="AX121" s="1"/>
      <c r="AY121" s="1"/>
      <c r="AZ121" s="1"/>
      <c r="BA121" s="1"/>
      <c r="BB121" s="1"/>
      <c r="BC121" s="1"/>
      <c r="BD121" s="2"/>
      <c r="BE121" s="2"/>
      <c r="BF121" s="2"/>
      <c r="BG121" s="363"/>
      <c r="BH121" s="2"/>
      <c r="BI121" s="2"/>
      <c r="BJ121" s="2"/>
      <c r="BK121" s="2"/>
      <c r="BL121" s="62" t="s">
        <v>117</v>
      </c>
      <c r="BM121" s="62" t="s">
        <v>238</v>
      </c>
      <c r="BN121" s="62"/>
      <c r="BO121" s="61"/>
      <c r="BP121" s="61"/>
      <c r="BQ121" s="61"/>
      <c r="BR121" s="61"/>
    </row>
    <row r="122" spans="1:77" s="4" customFormat="1" ht="18.75">
      <c r="A122" s="6"/>
      <c r="B122" s="58" t="s">
        <v>239</v>
      </c>
      <c r="C122" s="1"/>
      <c r="D122" s="59" t="s">
        <v>240</v>
      </c>
      <c r="E122" s="60"/>
      <c r="F122" s="61"/>
      <c r="G122" s="61"/>
      <c r="H122" s="61"/>
      <c r="I122" s="60"/>
      <c r="J122" s="104"/>
      <c r="K122" s="1"/>
      <c r="L122" s="1"/>
      <c r="M122" s="104"/>
      <c r="N122" s="1"/>
      <c r="O122" s="1"/>
      <c r="P122" s="1"/>
      <c r="Q122" s="1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59" t="s">
        <v>241</v>
      </c>
      <c r="AQ122" s="1"/>
      <c r="AR122" s="1"/>
      <c r="AS122" s="2"/>
      <c r="AT122" s="2"/>
      <c r="AU122" s="2"/>
      <c r="AV122" s="1"/>
      <c r="AW122" s="1"/>
      <c r="AX122" s="1"/>
      <c r="AY122" s="1"/>
      <c r="AZ122" s="1"/>
      <c r="BA122" s="1"/>
      <c r="BB122" s="1"/>
      <c r="BC122" s="1"/>
      <c r="BD122" s="2"/>
      <c r="BE122" s="2"/>
      <c r="BF122" s="2"/>
      <c r="BG122" s="363"/>
      <c r="BH122" s="2"/>
      <c r="BI122" s="2"/>
      <c r="BJ122" s="2"/>
      <c r="BK122" s="2"/>
      <c r="BL122" s="62" t="s">
        <v>224</v>
      </c>
      <c r="BM122" s="62" t="s">
        <v>242</v>
      </c>
      <c r="BN122" s="62"/>
      <c r="BO122" s="61"/>
      <c r="BP122" s="61"/>
      <c r="BQ122" s="61"/>
      <c r="BR122" s="61"/>
    </row>
    <row r="123" spans="1:77" ht="15.75">
      <c r="B123" s="58" t="s">
        <v>246</v>
      </c>
      <c r="D123" s="59" t="s">
        <v>247</v>
      </c>
      <c r="E123" s="60"/>
      <c r="F123" s="61"/>
      <c r="G123" s="61"/>
      <c r="H123" s="61"/>
      <c r="I123" s="60"/>
      <c r="BO123" s="73" t="s">
        <v>248</v>
      </c>
      <c r="BP123" s="74"/>
      <c r="BQ123" s="74"/>
      <c r="BR123" s="74"/>
      <c r="BS123" s="74"/>
      <c r="BT123" s="74"/>
      <c r="BU123" s="75"/>
      <c r="BV123" s="2"/>
      <c r="BW123" s="2"/>
      <c r="BX123" s="2"/>
      <c r="BY123" s="7"/>
    </row>
    <row r="124" spans="1:77" ht="15.75">
      <c r="B124" s="58" t="s">
        <v>249</v>
      </c>
      <c r="D124" s="59" t="s">
        <v>250</v>
      </c>
      <c r="E124" s="60"/>
      <c r="F124" s="61"/>
      <c r="G124" s="61"/>
      <c r="H124" s="61"/>
      <c r="I124" s="60"/>
      <c r="BO124" s="76" t="s">
        <v>251</v>
      </c>
      <c r="BP124" s="77"/>
      <c r="BQ124" s="77"/>
      <c r="BR124" s="77"/>
      <c r="BS124" s="77"/>
      <c r="BT124" s="77"/>
      <c r="BU124" s="77"/>
      <c r="BY124" s="2"/>
    </row>
    <row r="125" spans="1:77" ht="15.75">
      <c r="B125" s="58"/>
      <c r="D125" s="59"/>
      <c r="E125" s="60"/>
      <c r="F125" s="61"/>
      <c r="G125" s="61"/>
      <c r="H125" s="61"/>
      <c r="I125" s="60"/>
    </row>
    <row r="126" spans="1:77" ht="15.75">
      <c r="B126" s="58"/>
      <c r="D126" s="59"/>
      <c r="E126" s="60"/>
      <c r="F126" s="61"/>
      <c r="G126" s="61"/>
      <c r="H126" s="61"/>
      <c r="I126" s="60"/>
    </row>
    <row r="127" spans="1:77" ht="15.75">
      <c r="B127" s="58"/>
      <c r="D127" s="59"/>
      <c r="E127" s="60"/>
      <c r="F127" s="61"/>
      <c r="G127" s="61"/>
      <c r="H127" s="61"/>
      <c r="I127" s="60"/>
    </row>
    <row r="128" spans="1:77" ht="15.75">
      <c r="B128" s="58"/>
      <c r="D128" s="59"/>
      <c r="E128" s="60"/>
      <c r="F128" s="61"/>
      <c r="G128" s="61"/>
      <c r="H128" s="61"/>
      <c r="I128" s="60"/>
    </row>
    <row r="129" spans="1:77" ht="15.75">
      <c r="B129" s="58"/>
      <c r="D129" s="59"/>
      <c r="E129" s="60"/>
      <c r="F129" s="61"/>
      <c r="G129" s="61"/>
      <c r="H129" s="61"/>
      <c r="I129" s="60"/>
    </row>
    <row r="130" spans="1:77" ht="18.75">
      <c r="B130" s="4"/>
      <c r="C130" s="6"/>
      <c r="D130" s="6"/>
      <c r="E130" s="6"/>
      <c r="F130" s="3"/>
      <c r="G130" s="3"/>
      <c r="H130" s="3"/>
      <c r="I130" s="6"/>
      <c r="J130" s="107"/>
      <c r="K130" s="6"/>
      <c r="L130" s="6"/>
      <c r="M130" s="107"/>
      <c r="N130" s="6"/>
      <c r="O130" s="6"/>
      <c r="P130" s="6"/>
      <c r="Q130" s="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3"/>
      <c r="AT130" s="3"/>
      <c r="AU130" s="3"/>
      <c r="AV130" s="6"/>
      <c r="AW130" s="6"/>
      <c r="AX130" s="6"/>
      <c r="AY130" s="6"/>
      <c r="AZ130" s="6"/>
      <c r="BA130" s="6"/>
      <c r="BB130" s="6"/>
      <c r="BC130" s="6"/>
      <c r="BD130" s="3"/>
      <c r="BE130" s="3"/>
      <c r="BF130" s="3"/>
      <c r="BG130" s="366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115"/>
    </row>
    <row r="131" spans="1:77" ht="18.75">
      <c r="B131" s="4"/>
      <c r="C131" s="6"/>
      <c r="D131" s="6"/>
      <c r="E131" s="6"/>
      <c r="F131" s="3"/>
      <c r="G131" s="3"/>
      <c r="H131" s="3"/>
      <c r="I131" s="6"/>
      <c r="J131" s="107"/>
      <c r="K131" s="6"/>
      <c r="L131" s="6"/>
      <c r="M131" s="107"/>
      <c r="N131" s="6"/>
      <c r="O131" s="6"/>
      <c r="P131" s="6"/>
      <c r="Q131" s="6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3"/>
      <c r="AT131" s="3"/>
      <c r="AU131" s="3"/>
      <c r="AV131" s="6"/>
      <c r="AW131" s="6"/>
      <c r="AX131" s="6"/>
      <c r="AY131" s="6"/>
      <c r="AZ131" s="6"/>
      <c r="BA131" s="6"/>
      <c r="BB131" s="6"/>
      <c r="BC131" s="6"/>
      <c r="BD131" s="3"/>
      <c r="BE131" s="3"/>
      <c r="BF131" s="3"/>
      <c r="BG131" s="366"/>
      <c r="BH131" s="3"/>
      <c r="BI131" s="3"/>
      <c r="BJ131" s="3"/>
      <c r="BK131" s="3"/>
      <c r="BL131" s="3"/>
      <c r="BM131" s="3"/>
      <c r="BN131" s="3"/>
      <c r="BO131" s="115"/>
      <c r="BP131" s="115"/>
      <c r="BQ131" s="3"/>
      <c r="BR131" s="3"/>
      <c r="BS131" s="3"/>
      <c r="BT131" s="3"/>
      <c r="BU131" s="115"/>
    </row>
    <row r="132" spans="1:77" ht="18.75">
      <c r="B132" s="4"/>
      <c r="C132" s="6"/>
      <c r="D132" s="6"/>
      <c r="E132" s="6"/>
      <c r="F132" s="3"/>
      <c r="G132" s="3"/>
      <c r="H132" s="3"/>
      <c r="I132" s="6"/>
      <c r="J132" s="107"/>
      <c r="K132" s="6"/>
      <c r="L132" s="6"/>
      <c r="M132" s="107"/>
      <c r="N132" s="6"/>
      <c r="O132" s="6"/>
      <c r="P132" s="6"/>
      <c r="Q132" s="6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3"/>
      <c r="AT132" s="3"/>
      <c r="AU132" s="3"/>
      <c r="AV132" s="6"/>
      <c r="AW132" s="6"/>
      <c r="AX132" s="6"/>
      <c r="AY132" s="6"/>
      <c r="AZ132" s="6"/>
      <c r="BA132" s="6"/>
      <c r="BB132" s="6"/>
      <c r="BC132" s="6"/>
      <c r="BD132" s="3"/>
      <c r="BE132" s="3"/>
      <c r="BF132" s="3"/>
      <c r="BG132" s="366"/>
      <c r="BH132" s="3"/>
      <c r="BI132" s="3"/>
      <c r="BJ132" s="3"/>
      <c r="BK132" s="3"/>
      <c r="BL132" s="3"/>
      <c r="BM132" s="3"/>
      <c r="BN132" s="3"/>
      <c r="BO132" s="115"/>
      <c r="BP132" s="115"/>
      <c r="BQ132" s="3"/>
      <c r="BR132" s="3"/>
      <c r="BS132" s="3"/>
      <c r="BT132" s="3"/>
      <c r="BU132" s="115"/>
    </row>
    <row r="133" spans="1:77" ht="18.75">
      <c r="B133" s="4"/>
      <c r="C133" s="6"/>
      <c r="D133" s="6"/>
      <c r="E133" s="6"/>
      <c r="F133" s="3"/>
      <c r="G133" s="3"/>
      <c r="H133" s="3"/>
      <c r="I133" s="6"/>
      <c r="J133" s="107"/>
      <c r="K133" s="6"/>
      <c r="L133" s="6"/>
      <c r="M133" s="107"/>
      <c r="N133" s="6"/>
      <c r="O133" s="6"/>
      <c r="P133" s="6"/>
      <c r="Q133" s="6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3"/>
      <c r="AT133" s="3"/>
      <c r="AU133" s="3"/>
      <c r="AV133" s="6"/>
      <c r="AW133" s="6"/>
      <c r="AX133" s="6"/>
      <c r="AY133" s="6"/>
      <c r="AZ133" s="6"/>
      <c r="BA133" s="6"/>
      <c r="BB133" s="6"/>
      <c r="BC133" s="6"/>
      <c r="BD133" s="3"/>
      <c r="BE133" s="3"/>
      <c r="BF133" s="3"/>
      <c r="BG133" s="366"/>
      <c r="BH133" s="3"/>
      <c r="BI133" s="3"/>
      <c r="BJ133" s="3"/>
      <c r="BK133" s="3"/>
      <c r="BL133" s="3"/>
      <c r="BM133" s="3"/>
      <c r="BN133" s="3"/>
      <c r="BO133" s="115"/>
      <c r="BP133" s="115"/>
      <c r="BQ133" s="3"/>
      <c r="BR133" s="3"/>
      <c r="BS133" s="3"/>
      <c r="BT133" s="3"/>
      <c r="BU133" s="115"/>
    </row>
    <row r="134" spans="1:77" ht="18.75">
      <c r="B134" s="4"/>
      <c r="C134" s="6"/>
      <c r="D134" s="6"/>
      <c r="E134" s="6"/>
      <c r="F134" s="3"/>
      <c r="G134" s="3"/>
      <c r="H134" s="3"/>
      <c r="I134" s="6"/>
      <c r="J134" s="107"/>
      <c r="K134" s="6"/>
      <c r="L134" s="6"/>
      <c r="M134" s="107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3"/>
      <c r="AT134" s="3"/>
      <c r="AU134" s="3"/>
      <c r="AV134" s="6"/>
      <c r="AW134" s="6"/>
      <c r="AX134" s="6"/>
      <c r="AY134" s="6"/>
      <c r="AZ134" s="6"/>
      <c r="BA134" s="6"/>
      <c r="BB134" s="6"/>
      <c r="BC134" s="6"/>
      <c r="BD134" s="3"/>
      <c r="BE134" s="3"/>
      <c r="BF134" s="3"/>
      <c r="BG134" s="366"/>
      <c r="BH134" s="3"/>
      <c r="BI134" s="3"/>
      <c r="BJ134" s="3"/>
      <c r="BK134" s="3"/>
      <c r="BL134" s="3"/>
      <c r="BM134" s="3"/>
      <c r="BN134" s="3"/>
      <c r="BO134" s="115"/>
      <c r="BP134" s="115"/>
      <c r="BQ134" s="3"/>
      <c r="BR134" s="3"/>
      <c r="BS134" s="3"/>
      <c r="BT134" s="3"/>
      <c r="BU134" s="115"/>
    </row>
    <row r="135" spans="1:77" ht="18.75">
      <c r="B135" s="4"/>
      <c r="C135" s="6"/>
      <c r="D135" s="6"/>
      <c r="E135" s="6"/>
      <c r="F135" s="3"/>
      <c r="G135" s="3"/>
      <c r="H135" s="3"/>
      <c r="I135" s="6"/>
      <c r="J135" s="107"/>
      <c r="K135" s="6"/>
      <c r="L135" s="6"/>
      <c r="M135" s="107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3"/>
      <c r="AT135" s="3"/>
      <c r="AU135" s="3"/>
      <c r="AV135" s="6"/>
      <c r="AW135" s="6"/>
      <c r="AX135" s="6"/>
      <c r="AY135" s="6"/>
      <c r="AZ135" s="6"/>
      <c r="BA135" s="6"/>
      <c r="BB135" s="6"/>
      <c r="BC135" s="6"/>
      <c r="BD135" s="3"/>
      <c r="BE135" s="3"/>
      <c r="BF135" s="3"/>
      <c r="BG135" s="366"/>
      <c r="BH135" s="3"/>
      <c r="BI135" s="3"/>
      <c r="BJ135" s="3"/>
      <c r="BK135" s="3"/>
      <c r="BL135" s="3"/>
      <c r="BM135" s="3"/>
      <c r="BN135" s="3"/>
      <c r="BO135" s="51"/>
      <c r="BP135" s="51"/>
      <c r="BQ135" s="3"/>
      <c r="BR135" s="3"/>
      <c r="BS135" s="3"/>
      <c r="BT135" s="3"/>
      <c r="BU135" s="115"/>
    </row>
    <row r="136" spans="1:77" ht="18.75">
      <c r="B136" s="4"/>
      <c r="C136" s="6"/>
      <c r="D136" s="6"/>
      <c r="E136" s="6"/>
      <c r="F136" s="3"/>
      <c r="G136" s="3"/>
      <c r="H136" s="3"/>
      <c r="I136" s="6"/>
      <c r="J136" s="107"/>
      <c r="K136" s="6"/>
      <c r="L136" s="6"/>
      <c r="M136" s="107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3"/>
      <c r="AT136" s="3"/>
      <c r="AU136" s="3"/>
      <c r="AV136" s="6"/>
      <c r="AW136" s="6"/>
      <c r="AX136" s="6"/>
      <c r="AY136" s="6"/>
      <c r="AZ136" s="6"/>
      <c r="BA136" s="6"/>
      <c r="BB136" s="6"/>
      <c r="BC136" s="6"/>
      <c r="BD136" s="3"/>
      <c r="BE136" s="3"/>
      <c r="BF136" s="3"/>
      <c r="BG136" s="366"/>
      <c r="BH136" s="3"/>
      <c r="BI136" s="3"/>
      <c r="BJ136" s="3"/>
      <c r="BK136" s="3"/>
      <c r="BL136" s="3"/>
      <c r="BM136" s="3"/>
      <c r="BN136" s="3"/>
      <c r="BO136" s="51"/>
      <c r="BP136" s="51"/>
      <c r="BQ136" s="3"/>
      <c r="BR136" s="3"/>
      <c r="BS136" s="3"/>
      <c r="BT136" s="3"/>
      <c r="BU136" s="115"/>
    </row>
    <row r="137" spans="1:77" ht="18.75">
      <c r="B137" s="4"/>
    </row>
    <row r="138" spans="1:77" ht="18.75">
      <c r="B138" s="4"/>
    </row>
    <row r="139" spans="1:77" ht="18.75">
      <c r="B139" s="4"/>
    </row>
    <row r="143" spans="1:77" s="3" customFormat="1" ht="18.75">
      <c r="B143" s="91" t="s">
        <v>252</v>
      </c>
      <c r="C143" s="109" t="s">
        <v>102</v>
      </c>
      <c r="D143" s="89" t="s">
        <v>95</v>
      </c>
      <c r="E143" s="90" t="s">
        <v>96</v>
      </c>
      <c r="F143" s="13" t="s">
        <v>97</v>
      </c>
      <c r="G143" s="14" t="s">
        <v>97</v>
      </c>
      <c r="H143" s="13">
        <v>2168</v>
      </c>
      <c r="I143" s="15">
        <v>901</v>
      </c>
      <c r="J143" s="143">
        <f>I143/H143</f>
        <v>0.41559040590405905</v>
      </c>
      <c r="K143" s="13">
        <v>2976</v>
      </c>
      <c r="L143" s="15"/>
      <c r="M143" s="151">
        <f>L143/K143</f>
        <v>0</v>
      </c>
      <c r="N143" s="152">
        <f>M143-J143</f>
        <v>-0.41559040590405905</v>
      </c>
      <c r="O143" s="152">
        <v>0.8</v>
      </c>
      <c r="P143" s="109">
        <f>M143-O143</f>
        <v>-0.8</v>
      </c>
      <c r="Q143" s="41">
        <v>30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>
        <v>121</v>
      </c>
      <c r="AU143" s="17">
        <v>23</v>
      </c>
      <c r="AV143" s="17"/>
      <c r="AW143" s="17"/>
      <c r="AX143" s="17"/>
      <c r="AY143" s="17"/>
      <c r="AZ143" s="17"/>
      <c r="BA143" s="17"/>
      <c r="BB143" s="17"/>
      <c r="BC143" s="17"/>
      <c r="BD143" s="17">
        <v>23</v>
      </c>
      <c r="BE143" s="17">
        <v>5</v>
      </c>
      <c r="BF143" s="42">
        <v>2</v>
      </c>
      <c r="BG143" s="17"/>
      <c r="BH143" s="17">
        <v>2</v>
      </c>
      <c r="BI143" s="17"/>
      <c r="BJ143" s="17">
        <v>2</v>
      </c>
      <c r="BK143" s="17">
        <v>2</v>
      </c>
      <c r="BL143" s="17">
        <v>23</v>
      </c>
      <c r="BM143" s="17">
        <v>121</v>
      </c>
      <c r="BN143" s="42">
        <v>2</v>
      </c>
      <c r="BO143" s="13">
        <v>2</v>
      </c>
      <c r="BP143" s="17" t="s">
        <v>97</v>
      </c>
      <c r="BQ143" s="17">
        <v>2</v>
      </c>
      <c r="BR143" s="17">
        <v>2</v>
      </c>
      <c r="BS143" s="17" t="s">
        <v>97</v>
      </c>
      <c r="BT143" s="357"/>
      <c r="BU143" s="45" t="s">
        <v>103</v>
      </c>
      <c r="BV143" s="9"/>
      <c r="BW143" s="6"/>
      <c r="BX143" s="6"/>
      <c r="BY143" s="6"/>
    </row>
    <row r="144" spans="1:77" s="4" customFormat="1" ht="18.75">
      <c r="A144" s="6"/>
      <c r="B144" s="18" t="s">
        <v>253</v>
      </c>
      <c r="C144" s="109" t="s">
        <v>102</v>
      </c>
      <c r="D144" s="100" t="s">
        <v>133</v>
      </c>
      <c r="E144" s="39" t="s">
        <v>125</v>
      </c>
      <c r="F144" s="24" t="s">
        <v>98</v>
      </c>
      <c r="G144" s="25" t="s">
        <v>98</v>
      </c>
      <c r="H144" s="19">
        <v>580</v>
      </c>
      <c r="I144" s="21">
        <v>263</v>
      </c>
      <c r="J144" s="146">
        <f t="shared" ref="J144" si="93">I144/H144</f>
        <v>0.45344827586206898</v>
      </c>
      <c r="K144" s="19">
        <v>1006</v>
      </c>
      <c r="L144" s="21">
        <v>436</v>
      </c>
      <c r="M144" s="154">
        <f t="shared" ref="M144" si="94">L144/K144</f>
        <v>0.43339960238568587</v>
      </c>
      <c r="N144" s="155">
        <f>M144-J144</f>
        <v>-2.0048673476383116E-2</v>
      </c>
      <c r="O144" s="155">
        <v>0.8</v>
      </c>
      <c r="P144" s="111">
        <f>M144-O144</f>
        <v>-0.36660039761431418</v>
      </c>
      <c r="Q144" s="19">
        <v>28</v>
      </c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 t="e">
        <f>ROUNDUP(X144/#REF!,0)</f>
        <v>#REF!</v>
      </c>
      <c r="AS144" s="21"/>
      <c r="AT144" s="21">
        <v>48</v>
      </c>
      <c r="AU144" s="21">
        <v>9</v>
      </c>
      <c r="AV144" s="17"/>
      <c r="AW144" s="17"/>
      <c r="AX144" s="17"/>
      <c r="AY144" s="17"/>
      <c r="AZ144" s="17"/>
      <c r="BA144" s="17"/>
      <c r="BB144" s="17"/>
      <c r="BC144" s="17"/>
      <c r="BD144" s="21">
        <v>9</v>
      </c>
      <c r="BE144" s="21">
        <v>3</v>
      </c>
      <c r="BF144" s="44" t="s">
        <v>105</v>
      </c>
      <c r="BG144" s="367"/>
      <c r="BH144" s="21" t="s">
        <v>105</v>
      </c>
      <c r="BI144" s="21"/>
      <c r="BJ144" s="21" t="s">
        <v>105</v>
      </c>
      <c r="BK144" s="21" t="s">
        <v>105</v>
      </c>
      <c r="BL144" s="21">
        <v>9</v>
      </c>
      <c r="BM144" s="21">
        <v>48</v>
      </c>
      <c r="BN144" s="44" t="s">
        <v>105</v>
      </c>
      <c r="BO144" s="19">
        <v>2</v>
      </c>
      <c r="BP144" s="21">
        <v>0</v>
      </c>
      <c r="BQ144" s="21">
        <v>2</v>
      </c>
      <c r="BR144" s="21" t="s">
        <v>97</v>
      </c>
      <c r="BS144" s="21" t="s">
        <v>97</v>
      </c>
      <c r="BT144" s="358"/>
      <c r="BU144" s="46" t="s">
        <v>103</v>
      </c>
      <c r="BV144" s="22"/>
      <c r="BW144" s="23"/>
      <c r="BX144" s="23"/>
      <c r="BY144" s="23"/>
    </row>
  </sheetData>
  <sortState xmlns:xlrd2="http://schemas.microsoft.com/office/spreadsheetml/2017/richdata2" ref="A51:BV80">
    <sortCondition ref="B51:B80"/>
  </sortState>
  <mergeCells count="19">
    <mergeCell ref="AR10:AS11"/>
    <mergeCell ref="AT10:AX10"/>
    <mergeCell ref="AV11:AX11"/>
    <mergeCell ref="AY10:BA11"/>
    <mergeCell ref="BB11:BJ11"/>
    <mergeCell ref="BB10:BR10"/>
    <mergeCell ref="D4:E4"/>
    <mergeCell ref="R4:AD4"/>
    <mergeCell ref="AE4:AQ4"/>
    <mergeCell ref="BK11:BP11"/>
    <mergeCell ref="BQ11:BR11"/>
    <mergeCell ref="B10:C11"/>
    <mergeCell ref="D10:E11"/>
    <mergeCell ref="F10:G11"/>
    <mergeCell ref="H11:J11"/>
    <mergeCell ref="K11:P11"/>
    <mergeCell ref="H10:Q10"/>
    <mergeCell ref="AE10:AQ10"/>
    <mergeCell ref="R10:AD10"/>
  </mergeCells>
  <conditionalFormatting sqref="C12:C13 N12:P13">
    <cfRule type="cellIs" dxfId="46" priority="23" operator="lessThan">
      <formula>0</formula>
    </cfRule>
  </conditionalFormatting>
  <conditionalFormatting sqref="C14:C19 N14:P25 C22:C24 C27:C29 N27:P29 N31:P31 N33:P44 C33:C46 N46:P46 C48 N48:P48 C50:C81 N50:P81 C83 N83:P83 C85:C88 N85:P88 C90 N90:P90 C92:C100 N92:P100 C102 N102:P102 C104:C112 N104:P112 C143:C144 N143:P144">
    <cfRule type="cellIs" dxfId="45" priority="22" operator="lessThan">
      <formula>0</formula>
    </cfRule>
  </conditionalFormatting>
  <conditionalFormatting sqref="C24 N24:P24">
    <cfRule type="cellIs" dxfId="44" priority="11" operator="lessThan">
      <formula>0</formula>
    </cfRule>
  </conditionalFormatting>
  <conditionalFormatting sqref="C26 N26:P26 C30 N30:P30">
    <cfRule type="cellIs" dxfId="43" priority="21" operator="lessThan">
      <formula>0</formula>
    </cfRule>
  </conditionalFormatting>
  <conditionalFormatting sqref="C32 N32:P32">
    <cfRule type="cellIs" dxfId="42" priority="13" operator="lessThan">
      <formula>0</formula>
    </cfRule>
  </conditionalFormatting>
  <conditionalFormatting sqref="C47 N47:P47">
    <cfRule type="cellIs" dxfId="41" priority="20" operator="lessThan">
      <formula>0</formula>
    </cfRule>
  </conditionalFormatting>
  <conditionalFormatting sqref="C49 N49:P49">
    <cfRule type="cellIs" dxfId="40" priority="12" operator="lessThan">
      <formula>0</formula>
    </cfRule>
  </conditionalFormatting>
  <conditionalFormatting sqref="C82:C84 N82:P84">
    <cfRule type="cellIs" dxfId="39" priority="5" operator="lessThan">
      <formula>0</formula>
    </cfRule>
  </conditionalFormatting>
  <conditionalFormatting sqref="C89 N89:P89">
    <cfRule type="cellIs" dxfId="38" priority="4" operator="lessThan">
      <formula>0</formula>
    </cfRule>
  </conditionalFormatting>
  <conditionalFormatting sqref="C91 N91:P91">
    <cfRule type="cellIs" dxfId="37" priority="16" operator="lessThan">
      <formula>0</formula>
    </cfRule>
  </conditionalFormatting>
  <conditionalFormatting sqref="C101 N101:P101">
    <cfRule type="cellIs" dxfId="36" priority="15" operator="lessThan">
      <formula>0</formula>
    </cfRule>
  </conditionalFormatting>
  <conditionalFormatting sqref="C103 N103:P103">
    <cfRule type="cellIs" dxfId="35" priority="14" operator="lessThan">
      <formula>0</formula>
    </cfRule>
  </conditionalFormatting>
  <conditionalFormatting sqref="C113 N113:P113">
    <cfRule type="cellIs" dxfId="34" priority="17" operator="lessThan">
      <formula>0</formula>
    </cfRule>
  </conditionalFormatting>
  <conditionalFormatting sqref="C114:C115 N114:P115">
    <cfRule type="cellIs" dxfId="33" priority="8" operator="lessThan">
      <formula>0</formula>
    </cfRule>
  </conditionalFormatting>
  <conditionalFormatting sqref="C116 N116:P116">
    <cfRule type="cellIs" dxfId="32" priority="7" operator="lessThan">
      <formula>0</formula>
    </cfRule>
  </conditionalFormatting>
  <conditionalFormatting sqref="R51:S73">
    <cfRule type="cellIs" dxfId="31" priority="3" operator="between">
      <formula>50</formula>
      <formula>54</formula>
    </cfRule>
  </conditionalFormatting>
  <conditionalFormatting sqref="V51">
    <cfRule type="cellIs" dxfId="30" priority="2" operator="between">
      <formula>50</formula>
      <formula>54</formula>
    </cfRule>
  </conditionalFormatting>
  <pageMargins left="0.7" right="0.7" top="0.75" bottom="0.75" header="0.3" footer="0.3"/>
  <pageSetup scale="30" fitToWidth="0" orientation="portrait" r:id="rId1"/>
  <headerFooter>
    <oddHeader>&amp;R&amp;D</oddHeader>
    <oddFooter>&amp;L&amp;Z&amp;F</oddFooter>
  </headerFooter>
  <colBreaks count="2" manualBreakCount="2">
    <brk id="17" max="124" man="1"/>
    <brk id="47" max="1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FFBF-856A-4E50-9D9A-9C5B5C5ABEE9}">
  <sheetPr>
    <pageSetUpPr fitToPage="1"/>
  </sheetPr>
  <dimension ref="A1:BV143"/>
  <sheetViews>
    <sheetView tabSelected="1" topLeftCell="A4" zoomScale="70" zoomScaleNormal="70" workbookViewId="0">
      <pane xSplit="3" ySplit="9" topLeftCell="O13" activePane="bottomRight" state="frozen"/>
      <selection pane="topRight"/>
      <selection pane="bottomLeft" activeCell="T7" sqref="T7"/>
      <selection pane="bottomRight" activeCell="AO44" sqref="AO44"/>
    </sheetView>
  </sheetViews>
  <sheetFormatPr defaultRowHeight="15"/>
  <cols>
    <col min="1" max="1" width="3.28515625" style="1" customWidth="1"/>
    <col min="2" max="2" width="45.7109375" customWidth="1"/>
    <col min="3" max="3" width="8.7109375" style="1" customWidth="1"/>
    <col min="4" max="4" width="15.7109375" style="1" customWidth="1"/>
    <col min="5" max="5" width="8.7109375" style="1" customWidth="1"/>
    <col min="6" max="6" width="5.7109375" style="2" customWidth="1"/>
    <col min="7" max="7" width="8.5703125" style="2" customWidth="1"/>
    <col min="8" max="8" width="8.7109375" style="2" customWidth="1"/>
    <col min="9" max="9" width="8.7109375" style="1" customWidth="1"/>
    <col min="10" max="10" width="8.7109375" style="104" customWidth="1"/>
    <col min="11" max="12" width="8.7109375" style="1" customWidth="1"/>
    <col min="13" max="13" width="8.7109375" style="104" customWidth="1"/>
    <col min="14" max="16" width="8.7109375" style="1" customWidth="1"/>
    <col min="17" max="17" width="4.85546875" style="1" customWidth="1"/>
    <col min="18" max="30" width="8.5703125" style="2" customWidth="1"/>
    <col min="31" max="43" width="8.5703125" style="1" customWidth="1"/>
    <col min="44" max="44" width="8.5703125" style="1" bestFit="1" customWidth="1"/>
    <col min="45" max="45" width="6.7109375" style="2" customWidth="1"/>
    <col min="46" max="46" width="8.5703125" style="603" customWidth="1"/>
    <col min="47" max="53" width="6.7109375" style="2" customWidth="1"/>
    <col min="54" max="61" width="6.7109375" style="1" customWidth="1"/>
    <col min="62" max="62" width="6.7109375" style="667" customWidth="1"/>
    <col min="63" max="63" width="6.7109375" style="668" customWidth="1"/>
    <col min="64" max="67" width="6.7109375" style="2" customWidth="1"/>
    <col min="68" max="68" width="8" style="2" bestFit="1" customWidth="1"/>
    <col min="69" max="69" width="8" style="2" customWidth="1"/>
    <col min="70" max="70" width="6.7109375" style="2" customWidth="1"/>
    <col min="71" max="71" width="3.28515625" style="7" customWidth="1"/>
    <col min="72" max="73" width="6.7109375" style="1" customWidth="1"/>
    <col min="74" max="74" width="44.85546875" style="1" bestFit="1" customWidth="1"/>
  </cols>
  <sheetData>
    <row r="1" spans="1:74" s="34" customFormat="1" ht="23.25">
      <c r="A1" s="31"/>
      <c r="B1" s="32" t="s">
        <v>0</v>
      </c>
      <c r="D1" s="33"/>
      <c r="E1" s="33"/>
      <c r="F1" s="31"/>
      <c r="G1" s="31"/>
      <c r="J1" s="103"/>
      <c r="M1" s="103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S1" s="31"/>
      <c r="AT1" s="606"/>
      <c r="AU1" s="33"/>
      <c r="AV1" s="31"/>
      <c r="AW1" s="31"/>
      <c r="AX1" s="31"/>
      <c r="AY1" s="31"/>
      <c r="AZ1" s="31"/>
      <c r="BA1" s="31"/>
      <c r="BJ1" s="665"/>
      <c r="BK1" s="666"/>
      <c r="BR1" s="35" t="s">
        <v>1</v>
      </c>
      <c r="BS1" s="32"/>
      <c r="BT1" s="35"/>
      <c r="BU1" s="35"/>
      <c r="BV1" s="35"/>
    </row>
    <row r="2" spans="1:74" s="34" customFormat="1" ht="23.25">
      <c r="A2" s="31"/>
      <c r="B2" s="32" t="s">
        <v>2</v>
      </c>
      <c r="D2" s="33"/>
      <c r="E2" s="33"/>
      <c r="F2" s="31"/>
      <c r="G2" s="31"/>
      <c r="J2" s="103"/>
      <c r="M2" s="103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S2" s="31"/>
      <c r="AT2" s="606"/>
      <c r="AU2" s="33"/>
      <c r="AV2" s="31"/>
      <c r="AW2" s="31"/>
      <c r="AX2" s="31"/>
      <c r="AY2" s="31"/>
      <c r="AZ2" s="31"/>
      <c r="BA2" s="31"/>
      <c r="BJ2" s="665"/>
      <c r="BK2" s="666"/>
      <c r="BR2" s="35"/>
      <c r="BS2" s="32"/>
      <c r="BT2" s="35"/>
      <c r="BU2" s="35"/>
      <c r="BV2" s="35"/>
    </row>
    <row r="3" spans="1:74" s="34" customFormat="1" ht="23.25">
      <c r="A3" s="31"/>
      <c r="B3" s="32" t="s">
        <v>3</v>
      </c>
      <c r="D3" s="33"/>
      <c r="E3" s="33"/>
      <c r="F3" s="31"/>
      <c r="G3" s="31"/>
      <c r="J3" s="103"/>
      <c r="M3" s="103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S3" s="31"/>
      <c r="AT3" s="606"/>
      <c r="AU3" s="33"/>
      <c r="AV3" s="31"/>
      <c r="AW3" s="31"/>
      <c r="AX3" s="31"/>
      <c r="AY3" s="31"/>
      <c r="AZ3" s="31"/>
      <c r="BA3" s="31"/>
      <c r="BJ3" s="665"/>
      <c r="BK3" s="666"/>
      <c r="BR3" s="35"/>
      <c r="BS3" s="32"/>
      <c r="BT3" s="35"/>
      <c r="BU3" s="35"/>
      <c r="BV3" s="35"/>
    </row>
    <row r="4" spans="1:74" s="564" customFormat="1" ht="18">
      <c r="A4" s="562"/>
      <c r="B4" s="563" t="s">
        <v>272</v>
      </c>
      <c r="D4" s="565" t="s">
        <v>266</v>
      </c>
      <c r="E4" s="565"/>
      <c r="F4" s="562"/>
      <c r="G4" s="562"/>
      <c r="J4" s="566"/>
      <c r="M4" s="566"/>
      <c r="R4" s="567" t="s">
        <v>267</v>
      </c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8" t="s">
        <v>274</v>
      </c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S4" s="562"/>
      <c r="AT4" s="584"/>
      <c r="AU4" s="569"/>
      <c r="AV4" s="562"/>
      <c r="AW4" s="562"/>
      <c r="AX4" s="562"/>
      <c r="AY4" s="562"/>
      <c r="AZ4" s="562"/>
      <c r="BA4" s="562"/>
      <c r="BJ4" s="679"/>
      <c r="BK4" s="680"/>
      <c r="BR4" s="571"/>
      <c r="BS4" s="563"/>
      <c r="BT4" s="571"/>
      <c r="BU4" s="571"/>
      <c r="BV4" s="571"/>
    </row>
    <row r="5" spans="1:74" s="584" customFormat="1" ht="18">
      <c r="A5" s="582"/>
      <c r="B5" s="583" t="s">
        <v>278</v>
      </c>
      <c r="D5" s="585"/>
      <c r="E5" s="585"/>
      <c r="F5" s="582"/>
      <c r="G5" s="582"/>
      <c r="J5" s="586"/>
      <c r="M5" s="586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2"/>
      <c r="AF5" s="582"/>
      <c r="AG5" s="582"/>
      <c r="AH5" s="582"/>
      <c r="AI5" s="582"/>
      <c r="AJ5" s="582"/>
      <c r="AK5" s="582"/>
      <c r="AL5" s="582"/>
      <c r="AM5" s="582"/>
      <c r="AN5" s="582"/>
      <c r="AO5" s="582"/>
      <c r="AP5" s="582"/>
      <c r="AQ5" s="582"/>
      <c r="AS5" s="582"/>
      <c r="AU5" s="585"/>
      <c r="AV5" s="582"/>
      <c r="AW5" s="582"/>
      <c r="AX5" s="582"/>
      <c r="AY5" s="582"/>
      <c r="AZ5" s="582"/>
      <c r="BA5" s="582"/>
      <c r="BJ5" s="679"/>
      <c r="BK5" s="680"/>
      <c r="BR5" s="589"/>
      <c r="BS5" s="583"/>
      <c r="BT5" s="589"/>
      <c r="BU5" s="589"/>
      <c r="BV5" s="589"/>
    </row>
    <row r="6" spans="1:74" s="584" customFormat="1" ht="18">
      <c r="A6" s="582"/>
      <c r="B6" s="583" t="s">
        <v>273</v>
      </c>
      <c r="D6" s="585"/>
      <c r="E6" s="585"/>
      <c r="F6" s="582"/>
      <c r="G6" s="582"/>
      <c r="J6" s="586"/>
      <c r="M6" s="586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2"/>
      <c r="AF6" s="582"/>
      <c r="AG6" s="582"/>
      <c r="AH6" s="582"/>
      <c r="AI6" s="582"/>
      <c r="AJ6" s="582"/>
      <c r="AK6" s="582"/>
      <c r="AL6" s="582"/>
      <c r="AM6" s="582"/>
      <c r="AN6" s="582"/>
      <c r="AO6" s="582"/>
      <c r="AP6" s="582"/>
      <c r="AQ6" s="582"/>
      <c r="AS6" s="582"/>
      <c r="AU6" s="585"/>
      <c r="AV6" s="582"/>
      <c r="AW6" s="582"/>
      <c r="AX6" s="582"/>
      <c r="AY6" s="582"/>
      <c r="AZ6" s="582"/>
      <c r="BA6" s="582"/>
      <c r="BJ6" s="679"/>
      <c r="BK6" s="680"/>
      <c r="BR6" s="589"/>
      <c r="BS6" s="583"/>
      <c r="BT6" s="589"/>
      <c r="BU6" s="589"/>
      <c r="BV6" s="589"/>
    </row>
    <row r="7" spans="1:74" s="584" customFormat="1" ht="18">
      <c r="A7" s="582"/>
      <c r="B7" s="583" t="s">
        <v>281</v>
      </c>
      <c r="D7" s="585"/>
      <c r="E7" s="585"/>
      <c r="F7" s="582"/>
      <c r="G7" s="582"/>
      <c r="J7" s="586"/>
      <c r="M7" s="586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2"/>
      <c r="AF7" s="582"/>
      <c r="AG7" s="582"/>
      <c r="AH7" s="582"/>
      <c r="AI7" s="582"/>
      <c r="AJ7" s="582"/>
      <c r="AK7" s="582"/>
      <c r="AL7" s="582"/>
      <c r="AM7" s="582"/>
      <c r="AN7" s="582"/>
      <c r="AO7" s="582"/>
      <c r="AP7" s="582"/>
      <c r="AQ7" s="582"/>
      <c r="AS7" s="582"/>
      <c r="AU7" s="585"/>
      <c r="AV7" s="582"/>
      <c r="AW7" s="582"/>
      <c r="AX7" s="582"/>
      <c r="AY7" s="582"/>
      <c r="AZ7" s="582"/>
      <c r="BA7" s="582"/>
      <c r="BJ7" s="679"/>
      <c r="BK7" s="680"/>
      <c r="BR7" s="589"/>
      <c r="BS7" s="583"/>
      <c r="BT7" s="589"/>
      <c r="BU7" s="589"/>
      <c r="BV7" s="589"/>
    </row>
    <row r="8" spans="1:74" ht="15.75" thickBot="1">
      <c r="BJ8" s="681"/>
      <c r="BK8" s="682"/>
    </row>
    <row r="9" spans="1:74" ht="18.75">
      <c r="B9" s="521" t="s">
        <v>4</v>
      </c>
      <c r="C9" s="523"/>
      <c r="D9" s="521" t="s">
        <v>5</v>
      </c>
      <c r="E9" s="523"/>
      <c r="F9" s="521" t="s">
        <v>6</v>
      </c>
      <c r="G9" s="523"/>
      <c r="H9" s="530" t="s">
        <v>7</v>
      </c>
      <c r="I9" s="517"/>
      <c r="J9" s="517"/>
      <c r="K9" s="517"/>
      <c r="L9" s="517"/>
      <c r="M9" s="517"/>
      <c r="N9" s="517"/>
      <c r="O9" s="517"/>
      <c r="P9" s="517"/>
      <c r="Q9" s="518"/>
      <c r="R9" s="517" t="s">
        <v>269</v>
      </c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8"/>
      <c r="AE9" s="517" t="s">
        <v>8</v>
      </c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8"/>
      <c r="AR9" s="521" t="s">
        <v>280</v>
      </c>
      <c r="AS9" s="522"/>
      <c r="AT9" s="686" t="s">
        <v>285</v>
      </c>
      <c r="AU9" s="687"/>
      <c r="AV9" s="687"/>
      <c r="AW9" s="687"/>
      <c r="AX9" s="688"/>
      <c r="AY9" s="521" t="s">
        <v>279</v>
      </c>
      <c r="AZ9" s="522"/>
      <c r="BA9" s="522"/>
      <c r="BB9" s="530" t="s">
        <v>277</v>
      </c>
      <c r="BC9" s="517"/>
      <c r="BD9" s="517"/>
      <c r="BE9" s="517"/>
      <c r="BF9" s="517"/>
      <c r="BG9" s="517"/>
      <c r="BH9" s="517"/>
      <c r="BI9" s="517"/>
      <c r="BJ9" s="517"/>
      <c r="BK9" s="517"/>
      <c r="BL9" s="517"/>
      <c r="BM9" s="517"/>
      <c r="BN9" s="517"/>
      <c r="BO9" s="517"/>
      <c r="BP9" s="517"/>
      <c r="BQ9" s="517"/>
      <c r="BR9" s="518"/>
      <c r="BS9" s="11"/>
      <c r="BT9" s="12"/>
      <c r="BU9" s="12"/>
      <c r="BV9" s="12"/>
    </row>
    <row r="10" spans="1:74" ht="19.5" thickBot="1">
      <c r="B10" s="524"/>
      <c r="C10" s="526"/>
      <c r="D10" s="524"/>
      <c r="E10" s="526"/>
      <c r="F10" s="524"/>
      <c r="G10" s="526"/>
      <c r="H10" s="528" t="s">
        <v>12</v>
      </c>
      <c r="I10" s="529"/>
      <c r="J10" s="529"/>
      <c r="K10" s="529" t="s">
        <v>270</v>
      </c>
      <c r="L10" s="529"/>
      <c r="M10" s="529"/>
      <c r="N10" s="529"/>
      <c r="O10" s="529"/>
      <c r="P10" s="529"/>
      <c r="Q10" s="233"/>
      <c r="R10" s="333" t="s">
        <v>13</v>
      </c>
      <c r="S10" s="232" t="s">
        <v>14</v>
      </c>
      <c r="T10" s="232" t="s">
        <v>15</v>
      </c>
      <c r="U10" s="232" t="s">
        <v>16</v>
      </c>
      <c r="V10" s="232" t="s">
        <v>17</v>
      </c>
      <c r="W10" s="232" t="s">
        <v>18</v>
      </c>
      <c r="X10" s="232" t="s">
        <v>19</v>
      </c>
      <c r="Y10" s="232" t="s">
        <v>20</v>
      </c>
      <c r="Z10" s="232" t="s">
        <v>21</v>
      </c>
      <c r="AA10" s="232" t="s">
        <v>22</v>
      </c>
      <c r="AB10" s="232" t="s">
        <v>23</v>
      </c>
      <c r="AC10" s="232" t="s">
        <v>24</v>
      </c>
      <c r="AD10" s="233" t="s">
        <v>25</v>
      </c>
      <c r="AE10" s="333" t="s">
        <v>13</v>
      </c>
      <c r="AF10" s="232" t="s">
        <v>14</v>
      </c>
      <c r="AG10" s="232" t="s">
        <v>15</v>
      </c>
      <c r="AH10" s="232" t="s">
        <v>16</v>
      </c>
      <c r="AI10" s="232" t="s">
        <v>17</v>
      </c>
      <c r="AJ10" s="232" t="s">
        <v>18</v>
      </c>
      <c r="AK10" s="232" t="s">
        <v>19</v>
      </c>
      <c r="AL10" s="232" t="s">
        <v>20</v>
      </c>
      <c r="AM10" s="232" t="s">
        <v>21</v>
      </c>
      <c r="AN10" s="232" t="s">
        <v>22</v>
      </c>
      <c r="AO10" s="232" t="s">
        <v>23</v>
      </c>
      <c r="AP10" s="232" t="s">
        <v>24</v>
      </c>
      <c r="AQ10" s="232" t="s">
        <v>25</v>
      </c>
      <c r="AR10" s="524"/>
      <c r="AS10" s="525"/>
      <c r="AT10" s="685" t="s">
        <v>282</v>
      </c>
      <c r="AU10" s="515" t="s">
        <v>10</v>
      </c>
      <c r="AV10" s="519" t="s">
        <v>11</v>
      </c>
      <c r="AW10" s="520"/>
      <c r="AX10" s="689"/>
      <c r="AY10" s="524"/>
      <c r="AZ10" s="525"/>
      <c r="BA10" s="525"/>
      <c r="BB10" s="528" t="s">
        <v>9</v>
      </c>
      <c r="BC10" s="529"/>
      <c r="BD10" s="529"/>
      <c r="BE10" s="529"/>
      <c r="BF10" s="529"/>
      <c r="BG10" s="529"/>
      <c r="BH10" s="529"/>
      <c r="BI10" s="529"/>
      <c r="BJ10" s="529"/>
      <c r="BK10" s="529" t="s">
        <v>275</v>
      </c>
      <c r="BL10" s="529"/>
      <c r="BM10" s="529"/>
      <c r="BN10" s="529"/>
      <c r="BO10" s="529"/>
      <c r="BP10" s="529"/>
      <c r="BQ10" s="529" t="s">
        <v>276</v>
      </c>
      <c r="BR10" s="590"/>
      <c r="BS10" s="11"/>
      <c r="BT10" s="12"/>
      <c r="BU10" s="12"/>
      <c r="BV10" s="12"/>
    </row>
    <row r="11" spans="1:74" ht="169.5" customHeight="1" thickBot="1">
      <c r="B11" s="205" t="s">
        <v>26</v>
      </c>
      <c r="C11" s="132" t="s">
        <v>27</v>
      </c>
      <c r="D11" s="133" t="s">
        <v>28</v>
      </c>
      <c r="E11" s="134" t="s">
        <v>29</v>
      </c>
      <c r="F11" s="135" t="s">
        <v>30</v>
      </c>
      <c r="G11" s="132" t="s">
        <v>31</v>
      </c>
      <c r="H11" s="135" t="s">
        <v>32</v>
      </c>
      <c r="I11" s="136" t="s">
        <v>33</v>
      </c>
      <c r="J11" s="138" t="s">
        <v>34</v>
      </c>
      <c r="K11" s="135" t="s">
        <v>32</v>
      </c>
      <c r="L11" s="136" t="s">
        <v>35</v>
      </c>
      <c r="M11" s="318" t="s">
        <v>36</v>
      </c>
      <c r="N11" s="136" t="s">
        <v>37</v>
      </c>
      <c r="O11" s="136" t="s">
        <v>38</v>
      </c>
      <c r="P11" s="137" t="s">
        <v>39</v>
      </c>
      <c r="Q11" s="280" t="s">
        <v>40</v>
      </c>
      <c r="R11" s="209" t="s">
        <v>41</v>
      </c>
      <c r="S11" s="209" t="s">
        <v>42</v>
      </c>
      <c r="T11" s="209" t="s">
        <v>43</v>
      </c>
      <c r="U11" s="209" t="s">
        <v>44</v>
      </c>
      <c r="V11" s="209" t="s">
        <v>45</v>
      </c>
      <c r="W11" s="209" t="s">
        <v>46</v>
      </c>
      <c r="X11" s="209" t="s">
        <v>47</v>
      </c>
      <c r="Y11" s="209" t="s">
        <v>48</v>
      </c>
      <c r="Z11" s="209" t="s">
        <v>49</v>
      </c>
      <c r="AA11" s="209" t="s">
        <v>50</v>
      </c>
      <c r="AB11" s="209" t="s">
        <v>51</v>
      </c>
      <c r="AC11" s="209" t="s">
        <v>52</v>
      </c>
      <c r="AD11" s="132" t="s">
        <v>53</v>
      </c>
      <c r="AE11" s="209" t="s">
        <v>54</v>
      </c>
      <c r="AF11" s="209" t="s">
        <v>55</v>
      </c>
      <c r="AG11" s="209" t="s">
        <v>56</v>
      </c>
      <c r="AH11" s="209" t="s">
        <v>57</v>
      </c>
      <c r="AI11" s="209" t="s">
        <v>58</v>
      </c>
      <c r="AJ11" s="209" t="s">
        <v>59</v>
      </c>
      <c r="AK11" s="209" t="s">
        <v>60</v>
      </c>
      <c r="AL11" s="209" t="s">
        <v>61</v>
      </c>
      <c r="AM11" s="209" t="s">
        <v>62</v>
      </c>
      <c r="AN11" s="209" t="s">
        <v>63</v>
      </c>
      <c r="AO11" s="209" t="s">
        <v>64</v>
      </c>
      <c r="AP11" s="209" t="s">
        <v>65</v>
      </c>
      <c r="AQ11" s="209" t="s">
        <v>66</v>
      </c>
      <c r="AR11" s="303" t="s">
        <v>67</v>
      </c>
      <c r="AS11" s="209" t="s">
        <v>69</v>
      </c>
      <c r="AT11" s="607" t="s">
        <v>79</v>
      </c>
      <c r="AU11" s="391" t="s">
        <v>80</v>
      </c>
      <c r="AV11" s="230" t="s">
        <v>81</v>
      </c>
      <c r="AW11" s="235" t="s">
        <v>82</v>
      </c>
      <c r="AX11" s="597" t="s">
        <v>83</v>
      </c>
      <c r="AY11" s="661" t="s">
        <v>84</v>
      </c>
      <c r="AZ11" s="662" t="s">
        <v>68</v>
      </c>
      <c r="BA11" s="662" t="s">
        <v>70</v>
      </c>
      <c r="BB11" s="661" t="s">
        <v>71</v>
      </c>
      <c r="BC11" s="662" t="s">
        <v>72</v>
      </c>
      <c r="BD11" s="662" t="s">
        <v>73</v>
      </c>
      <c r="BE11" s="662" t="s">
        <v>74</v>
      </c>
      <c r="BF11" s="662" t="s">
        <v>75</v>
      </c>
      <c r="BG11" s="662" t="s">
        <v>76</v>
      </c>
      <c r="BH11" s="662" t="s">
        <v>77</v>
      </c>
      <c r="BI11" s="662" t="s">
        <v>283</v>
      </c>
      <c r="BJ11" s="669" t="s">
        <v>78</v>
      </c>
      <c r="BK11" s="416" t="s">
        <v>85</v>
      </c>
      <c r="BL11" s="139" t="s">
        <v>86</v>
      </c>
      <c r="BM11" s="136" t="s">
        <v>87</v>
      </c>
      <c r="BN11" s="136" t="s">
        <v>88</v>
      </c>
      <c r="BO11" s="136" t="s">
        <v>89</v>
      </c>
      <c r="BP11" s="137" t="s">
        <v>90</v>
      </c>
      <c r="BQ11" s="416" t="s">
        <v>254</v>
      </c>
      <c r="BR11" s="132" t="s">
        <v>91</v>
      </c>
      <c r="BS11" s="8"/>
      <c r="BT11" s="5"/>
      <c r="BU11" s="5"/>
      <c r="BV11" s="5"/>
    </row>
    <row r="12" spans="1:74" ht="5.0999999999999996" customHeight="1" thickBot="1">
      <c r="B12" s="63"/>
      <c r="C12" s="65"/>
      <c r="D12" s="64"/>
      <c r="E12" s="65"/>
      <c r="F12" s="66"/>
      <c r="G12" s="67"/>
      <c r="H12" s="66"/>
      <c r="I12" s="68"/>
      <c r="J12" s="105"/>
      <c r="K12" s="64"/>
      <c r="L12" s="68"/>
      <c r="M12" s="150"/>
      <c r="N12" s="68"/>
      <c r="O12" s="68"/>
      <c r="P12" s="281"/>
      <c r="Q12" s="282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9"/>
      <c r="AE12" s="68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304"/>
      <c r="AS12" s="236"/>
      <c r="AT12" s="614"/>
      <c r="AU12" s="380"/>
      <c r="AV12" s="71"/>
      <c r="AW12" s="236"/>
      <c r="AX12" s="67"/>
      <c r="AY12" s="66"/>
      <c r="AZ12" s="69"/>
      <c r="BA12" s="69"/>
      <c r="BB12" s="64"/>
      <c r="BC12" s="68"/>
      <c r="BD12" s="68"/>
      <c r="BE12" s="68"/>
      <c r="BF12" s="68"/>
      <c r="BG12" s="68"/>
      <c r="BH12" s="68"/>
      <c r="BI12" s="68"/>
      <c r="BJ12" s="70"/>
      <c r="BK12" s="213"/>
      <c r="BL12" s="69"/>
      <c r="BM12" s="69"/>
      <c r="BN12" s="69"/>
      <c r="BO12" s="69"/>
      <c r="BP12" s="70"/>
      <c r="BQ12" s="213"/>
      <c r="BR12" s="67"/>
      <c r="BS12" s="1"/>
      <c r="BT12" s="7"/>
      <c r="BU12" s="7"/>
      <c r="BV12" s="7"/>
    </row>
    <row r="13" spans="1:74" s="3" customFormat="1" ht="18.75">
      <c r="B13" s="169" t="s">
        <v>92</v>
      </c>
      <c r="C13" s="110"/>
      <c r="D13" s="78"/>
      <c r="E13" s="79"/>
      <c r="F13" s="80"/>
      <c r="G13" s="81"/>
      <c r="H13" s="82"/>
      <c r="I13" s="113"/>
      <c r="J13" s="144"/>
      <c r="K13" s="82"/>
      <c r="L13" s="113"/>
      <c r="M13" s="141"/>
      <c r="N13" s="153"/>
      <c r="O13" s="153"/>
      <c r="P13" s="283"/>
      <c r="Q13" s="284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40"/>
      <c r="AE13" s="83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305"/>
      <c r="AS13" s="237"/>
      <c r="AT13" s="396"/>
      <c r="AU13" s="381"/>
      <c r="AV13" s="86"/>
      <c r="AW13" s="237"/>
      <c r="AX13" s="81"/>
      <c r="AY13" s="80"/>
      <c r="AZ13" s="84"/>
      <c r="BA13" s="84"/>
      <c r="BB13" s="377"/>
      <c r="BC13" s="83"/>
      <c r="BD13" s="83"/>
      <c r="BE13" s="83"/>
      <c r="BF13" s="83"/>
      <c r="BG13" s="83"/>
      <c r="BH13" s="83"/>
      <c r="BI13" s="84"/>
      <c r="BJ13" s="85"/>
      <c r="BK13" s="214"/>
      <c r="BL13" s="84"/>
      <c r="BM13" s="84"/>
      <c r="BN13" s="84"/>
      <c r="BO13" s="84"/>
      <c r="BP13" s="85"/>
      <c r="BQ13" s="214"/>
      <c r="BR13" s="81"/>
      <c r="BS13" s="9"/>
      <c r="BT13" s="6"/>
      <c r="BU13" s="6"/>
      <c r="BV13" s="6"/>
    </row>
    <row r="14" spans="1:74" s="3" customFormat="1" ht="18.75">
      <c r="B14" s="88" t="s">
        <v>93</v>
      </c>
      <c r="C14" s="114" t="s">
        <v>94</v>
      </c>
      <c r="D14" s="99" t="s">
        <v>95</v>
      </c>
      <c r="E14" s="37" t="s">
        <v>96</v>
      </c>
      <c r="F14" s="13" t="s">
        <v>97</v>
      </c>
      <c r="G14" s="14" t="s">
        <v>97</v>
      </c>
      <c r="H14" s="13">
        <v>1208</v>
      </c>
      <c r="I14" s="15">
        <v>1391</v>
      </c>
      <c r="J14" s="143">
        <f t="shared" ref="J14:J20" si="0">I14/H14</f>
        <v>1.1514900662251655</v>
      </c>
      <c r="K14" s="162">
        <v>1208</v>
      </c>
      <c r="L14" s="163">
        <f>SUM(R14:AD14)</f>
        <v>1155</v>
      </c>
      <c r="M14" s="164">
        <f t="shared" ref="M14:M20" si="1">L14/K14</f>
        <v>0.95612582781456956</v>
      </c>
      <c r="N14" s="165">
        <f t="shared" ref="N14:N22" si="2">M14-J14</f>
        <v>-0.19536423841059591</v>
      </c>
      <c r="O14" s="165">
        <v>0.8</v>
      </c>
      <c r="P14" s="285">
        <f>M14-O14</f>
        <v>0.15612582781456952</v>
      </c>
      <c r="Q14" s="286">
        <v>30</v>
      </c>
      <c r="R14" s="210" t="s">
        <v>98</v>
      </c>
      <c r="S14" s="210" t="s">
        <v>98</v>
      </c>
      <c r="T14" s="210" t="s">
        <v>98</v>
      </c>
      <c r="U14" s="210" t="s">
        <v>98</v>
      </c>
      <c r="V14" s="210" t="s">
        <v>98</v>
      </c>
      <c r="W14" s="210" t="s">
        <v>98</v>
      </c>
      <c r="X14" s="210" t="s">
        <v>98</v>
      </c>
      <c r="Y14" s="210" t="s">
        <v>98</v>
      </c>
      <c r="Z14" s="210" t="s">
        <v>98</v>
      </c>
      <c r="AA14" s="210">
        <v>288</v>
      </c>
      <c r="AB14" s="210">
        <v>313</v>
      </c>
      <c r="AC14" s="210">
        <v>274</v>
      </c>
      <c r="AD14" s="14">
        <v>280</v>
      </c>
      <c r="AE14" s="17" t="s">
        <v>98</v>
      </c>
      <c r="AF14" s="210" t="s">
        <v>98</v>
      </c>
      <c r="AG14" s="210" t="s">
        <v>98</v>
      </c>
      <c r="AH14" s="210" t="s">
        <v>98</v>
      </c>
      <c r="AI14" s="210" t="s">
        <v>98</v>
      </c>
      <c r="AJ14" s="210" t="s">
        <v>98</v>
      </c>
      <c r="AK14" s="210" t="s">
        <v>98</v>
      </c>
      <c r="AL14" s="210" t="s">
        <v>98</v>
      </c>
      <c r="AM14" s="210" t="s">
        <v>98</v>
      </c>
      <c r="AN14" s="210">
        <f t="shared" ref="AN14:AQ20" si="3">ROUNDUP(AA14/$Q14,0)</f>
        <v>10</v>
      </c>
      <c r="AO14" s="210">
        <f t="shared" si="3"/>
        <v>11</v>
      </c>
      <c r="AP14" s="210">
        <f t="shared" si="3"/>
        <v>10</v>
      </c>
      <c r="AQ14" s="210">
        <f t="shared" si="3"/>
        <v>10</v>
      </c>
      <c r="AR14" s="306">
        <f t="shared" ref="AR14:AR20" si="4">SUM(AE14:AQ14)</f>
        <v>41</v>
      </c>
      <c r="AS14" s="210">
        <f>SUM(R14:AD14)/AR14</f>
        <v>28.170731707317074</v>
      </c>
      <c r="AT14" s="608">
        <v>6</v>
      </c>
      <c r="AU14" s="382">
        <v>2</v>
      </c>
      <c r="AV14" s="16">
        <v>0</v>
      </c>
      <c r="AW14" s="210">
        <v>1</v>
      </c>
      <c r="AX14" s="14">
        <v>0</v>
      </c>
      <c r="AY14" s="575">
        <f>AR14+SUM(AT14:AX14)</f>
        <v>50</v>
      </c>
      <c r="AZ14" s="17">
        <v>96</v>
      </c>
      <c r="BA14" s="536">
        <f>AZ14-AY14</f>
        <v>46</v>
      </c>
      <c r="BB14" s="742"/>
      <c r="BC14" s="743"/>
      <c r="BD14" s="743"/>
      <c r="BE14" s="743"/>
      <c r="BF14" s="743"/>
      <c r="BG14" s="743"/>
      <c r="BH14" s="743"/>
      <c r="BI14" s="743"/>
      <c r="BJ14" s="744"/>
      <c r="BK14" s="215" t="s">
        <v>97</v>
      </c>
      <c r="BL14" s="17" t="s">
        <v>97</v>
      </c>
      <c r="BM14" s="17" t="s">
        <v>97</v>
      </c>
      <c r="BN14" s="17" t="s">
        <v>97</v>
      </c>
      <c r="BO14" s="17" t="s">
        <v>97</v>
      </c>
      <c r="BP14" s="42">
        <v>0</v>
      </c>
      <c r="BQ14" s="215">
        <v>3</v>
      </c>
      <c r="BR14" s="14" t="s">
        <v>99</v>
      </c>
      <c r="BT14" s="206"/>
      <c r="BU14" s="206"/>
      <c r="BV14" s="9"/>
    </row>
    <row r="15" spans="1:74" s="3" customFormat="1" ht="18.75">
      <c r="B15" s="91" t="s">
        <v>101</v>
      </c>
      <c r="C15" s="109" t="s">
        <v>102</v>
      </c>
      <c r="D15" s="89" t="s">
        <v>95</v>
      </c>
      <c r="E15" s="90" t="s">
        <v>96</v>
      </c>
      <c r="F15" s="13" t="s">
        <v>97</v>
      </c>
      <c r="G15" s="14" t="s">
        <v>97</v>
      </c>
      <c r="H15" s="13">
        <v>2168</v>
      </c>
      <c r="I15" s="15">
        <v>901</v>
      </c>
      <c r="J15" s="143">
        <f t="shared" si="0"/>
        <v>0.41559040590405905</v>
      </c>
      <c r="K15" s="24">
        <v>2168</v>
      </c>
      <c r="L15" s="21">
        <f t="shared" ref="L15:L21" si="5">SUM(R15:AD15)</f>
        <v>966</v>
      </c>
      <c r="M15" s="157">
        <f t="shared" si="1"/>
        <v>0.44557195571955721</v>
      </c>
      <c r="N15" s="158">
        <f t="shared" si="2"/>
        <v>2.9981549815498165E-2</v>
      </c>
      <c r="O15" s="158">
        <v>0.8</v>
      </c>
      <c r="P15" s="287">
        <f t="shared" ref="P15:P45" si="6">M15-O15</f>
        <v>-0.35442804428044283</v>
      </c>
      <c r="Q15" s="286">
        <v>30</v>
      </c>
      <c r="R15" s="210" t="s">
        <v>98</v>
      </c>
      <c r="S15" s="210" t="s">
        <v>98</v>
      </c>
      <c r="T15" s="210" t="s">
        <v>98</v>
      </c>
      <c r="U15" s="210" t="s">
        <v>98</v>
      </c>
      <c r="V15" s="210" t="s">
        <v>98</v>
      </c>
      <c r="W15" s="210" t="s">
        <v>98</v>
      </c>
      <c r="X15" s="210" t="s">
        <v>98</v>
      </c>
      <c r="Y15" s="210" t="s">
        <v>98</v>
      </c>
      <c r="Z15" s="210" t="s">
        <v>98</v>
      </c>
      <c r="AA15" s="210">
        <v>237</v>
      </c>
      <c r="AB15" s="210">
        <v>259</v>
      </c>
      <c r="AC15" s="210">
        <v>249</v>
      </c>
      <c r="AD15" s="14">
        <v>221</v>
      </c>
      <c r="AE15" s="17" t="s">
        <v>98</v>
      </c>
      <c r="AF15" s="210" t="s">
        <v>98</v>
      </c>
      <c r="AG15" s="210" t="s">
        <v>98</v>
      </c>
      <c r="AH15" s="210" t="s">
        <v>98</v>
      </c>
      <c r="AI15" s="210" t="s">
        <v>98</v>
      </c>
      <c r="AJ15" s="210" t="s">
        <v>98</v>
      </c>
      <c r="AK15" s="210" t="s">
        <v>98</v>
      </c>
      <c r="AL15" s="210" t="s">
        <v>98</v>
      </c>
      <c r="AM15" s="210" t="s">
        <v>98</v>
      </c>
      <c r="AN15" s="210">
        <f t="shared" si="3"/>
        <v>8</v>
      </c>
      <c r="AO15" s="210">
        <f t="shared" si="3"/>
        <v>9</v>
      </c>
      <c r="AP15" s="210">
        <f t="shared" si="3"/>
        <v>9</v>
      </c>
      <c r="AQ15" s="210">
        <f t="shared" si="3"/>
        <v>8</v>
      </c>
      <c r="AR15" s="306">
        <f t="shared" si="4"/>
        <v>34</v>
      </c>
      <c r="AS15" s="210">
        <f t="shared" ref="AS15:AS20" si="7">SUM(R15:AD15)/AR15</f>
        <v>28.411764705882351</v>
      </c>
      <c r="AT15" s="608">
        <v>6</v>
      </c>
      <c r="AU15" s="382">
        <v>2</v>
      </c>
      <c r="AV15" s="16">
        <v>0</v>
      </c>
      <c r="AW15" s="210">
        <v>1</v>
      </c>
      <c r="AX15" s="14">
        <v>0</v>
      </c>
      <c r="AY15" s="575">
        <f>AR15+SUM(AT15:AX15)</f>
        <v>43</v>
      </c>
      <c r="AZ15" s="191">
        <v>88</v>
      </c>
      <c r="BA15" s="536">
        <f t="shared" ref="BA15:BA20" si="8">AZ15-AY15</f>
        <v>45</v>
      </c>
      <c r="BB15" s="745"/>
      <c r="BC15" s="746"/>
      <c r="BD15" s="746"/>
      <c r="BE15" s="746"/>
      <c r="BF15" s="746"/>
      <c r="BG15" s="746"/>
      <c r="BH15" s="746"/>
      <c r="BI15" s="746"/>
      <c r="BJ15" s="747"/>
      <c r="BK15" s="215">
        <v>2</v>
      </c>
      <c r="BL15" s="17" t="s">
        <v>97</v>
      </c>
      <c r="BM15" s="17">
        <v>2</v>
      </c>
      <c r="BN15" s="17">
        <v>2</v>
      </c>
      <c r="BO15" s="17" t="s">
        <v>97</v>
      </c>
      <c r="BP15" s="42" t="s">
        <v>98</v>
      </c>
      <c r="BQ15" s="215">
        <v>4.3</v>
      </c>
      <c r="BR15" s="14" t="s">
        <v>103</v>
      </c>
      <c r="BS15" s="9"/>
      <c r="BT15" s="206"/>
      <c r="BU15" s="206"/>
      <c r="BV15" s="6"/>
    </row>
    <row r="16" spans="1:74" s="4" customFormat="1" ht="18.75">
      <c r="A16" s="3"/>
      <c r="B16" s="91" t="s">
        <v>104</v>
      </c>
      <c r="C16" s="109" t="s">
        <v>102</v>
      </c>
      <c r="D16" s="89" t="s">
        <v>95</v>
      </c>
      <c r="E16" s="90" t="s">
        <v>96</v>
      </c>
      <c r="F16" s="94" t="s">
        <v>98</v>
      </c>
      <c r="G16" s="93" t="s">
        <v>98</v>
      </c>
      <c r="H16" s="13">
        <v>1128</v>
      </c>
      <c r="I16" s="15">
        <v>515</v>
      </c>
      <c r="J16" s="143">
        <f t="shared" si="0"/>
        <v>0.45656028368794327</v>
      </c>
      <c r="K16" s="24">
        <v>1128</v>
      </c>
      <c r="L16" s="21">
        <f t="shared" si="5"/>
        <v>384</v>
      </c>
      <c r="M16" s="157">
        <f t="shared" si="1"/>
        <v>0.34042553191489361</v>
      </c>
      <c r="N16" s="158">
        <f t="shared" si="2"/>
        <v>-0.11613475177304966</v>
      </c>
      <c r="O16" s="158">
        <v>0.8</v>
      </c>
      <c r="P16" s="287">
        <f t="shared" si="6"/>
        <v>-0.45957446808510644</v>
      </c>
      <c r="Q16" s="286">
        <v>30</v>
      </c>
      <c r="R16" s="210" t="s">
        <v>98</v>
      </c>
      <c r="S16" s="210" t="s">
        <v>98</v>
      </c>
      <c r="T16" s="210" t="s">
        <v>98</v>
      </c>
      <c r="U16" s="210" t="s">
        <v>98</v>
      </c>
      <c r="V16" s="210" t="s">
        <v>98</v>
      </c>
      <c r="W16" s="210" t="s">
        <v>98</v>
      </c>
      <c r="X16" s="210" t="s">
        <v>98</v>
      </c>
      <c r="Y16" s="210" t="s">
        <v>98</v>
      </c>
      <c r="Z16" s="210" t="s">
        <v>98</v>
      </c>
      <c r="AA16" s="210">
        <v>134</v>
      </c>
      <c r="AB16" s="210">
        <v>100</v>
      </c>
      <c r="AC16" s="210">
        <v>82</v>
      </c>
      <c r="AD16" s="14">
        <v>68</v>
      </c>
      <c r="AE16" s="17" t="s">
        <v>98</v>
      </c>
      <c r="AF16" s="210" t="s">
        <v>98</v>
      </c>
      <c r="AG16" s="210" t="s">
        <v>98</v>
      </c>
      <c r="AH16" s="210" t="s">
        <v>98</v>
      </c>
      <c r="AI16" s="210" t="s">
        <v>98</v>
      </c>
      <c r="AJ16" s="210" t="s">
        <v>98</v>
      </c>
      <c r="AK16" s="210" t="s">
        <v>98</v>
      </c>
      <c r="AL16" s="210" t="s">
        <v>98</v>
      </c>
      <c r="AM16" s="210" t="s">
        <v>98</v>
      </c>
      <c r="AN16" s="210">
        <f t="shared" si="3"/>
        <v>5</v>
      </c>
      <c r="AO16" s="210">
        <f t="shared" si="3"/>
        <v>4</v>
      </c>
      <c r="AP16" s="210">
        <f t="shared" si="3"/>
        <v>3</v>
      </c>
      <c r="AQ16" s="210">
        <f t="shared" si="3"/>
        <v>3</v>
      </c>
      <c r="AR16" s="306">
        <f t="shared" si="4"/>
        <v>15</v>
      </c>
      <c r="AS16" s="210">
        <f t="shared" si="7"/>
        <v>25.6</v>
      </c>
      <c r="AT16" s="608">
        <v>6</v>
      </c>
      <c r="AU16" s="389" t="s">
        <v>105</v>
      </c>
      <c r="AV16" s="360" t="s">
        <v>105</v>
      </c>
      <c r="AW16" s="361" t="s">
        <v>105</v>
      </c>
      <c r="AX16" s="92" t="s">
        <v>105</v>
      </c>
      <c r="AY16" s="575">
        <f>AR16+SUM(AT16:AX16)</f>
        <v>21</v>
      </c>
      <c r="AZ16" s="17">
        <v>60</v>
      </c>
      <c r="BA16" s="536">
        <f t="shared" si="8"/>
        <v>39</v>
      </c>
      <c r="BB16" s="745"/>
      <c r="BC16" s="746"/>
      <c r="BD16" s="746"/>
      <c r="BE16" s="746"/>
      <c r="BF16" s="746"/>
      <c r="BG16" s="746"/>
      <c r="BH16" s="746"/>
      <c r="BI16" s="746"/>
      <c r="BJ16" s="747"/>
      <c r="BK16" s="215" t="s">
        <v>97</v>
      </c>
      <c r="BL16" s="17" t="s">
        <v>97</v>
      </c>
      <c r="BM16" s="17" t="s">
        <v>97</v>
      </c>
      <c r="BN16" s="17">
        <v>2</v>
      </c>
      <c r="BO16" s="17" t="s">
        <v>97</v>
      </c>
      <c r="BP16" s="42" t="s">
        <v>98</v>
      </c>
      <c r="BQ16" s="215">
        <v>3</v>
      </c>
      <c r="BR16" s="14" t="s">
        <v>99</v>
      </c>
      <c r="BS16" s="9"/>
      <c r="BT16" s="206"/>
      <c r="BU16" s="206"/>
      <c r="BV16" s="6"/>
    </row>
    <row r="17" spans="1:74" s="3" customFormat="1" ht="18.75">
      <c r="A17" s="6"/>
      <c r="B17" s="88" t="s">
        <v>106</v>
      </c>
      <c r="C17" s="112" t="s">
        <v>94</v>
      </c>
      <c r="D17" s="99" t="s">
        <v>107</v>
      </c>
      <c r="E17" s="20" t="s">
        <v>96</v>
      </c>
      <c r="F17" s="94" t="s">
        <v>98</v>
      </c>
      <c r="G17" s="93" t="s">
        <v>98</v>
      </c>
      <c r="H17" s="94">
        <v>1473</v>
      </c>
      <c r="I17" s="15">
        <v>747</v>
      </c>
      <c r="J17" s="143">
        <f t="shared" si="0"/>
        <v>0.50712830957230137</v>
      </c>
      <c r="K17" s="19">
        <v>1473</v>
      </c>
      <c r="L17" s="21">
        <f t="shared" si="5"/>
        <v>576</v>
      </c>
      <c r="M17" s="157">
        <f t="shared" si="1"/>
        <v>0.3910386965376782</v>
      </c>
      <c r="N17" s="158">
        <f t="shared" si="2"/>
        <v>-0.11608961303462317</v>
      </c>
      <c r="O17" s="158">
        <v>0.8</v>
      </c>
      <c r="P17" s="287">
        <f t="shared" si="6"/>
        <v>-0.40896130346232185</v>
      </c>
      <c r="Q17" s="288">
        <v>30</v>
      </c>
      <c r="R17" s="210" t="s">
        <v>98</v>
      </c>
      <c r="S17" s="210" t="s">
        <v>98</v>
      </c>
      <c r="T17" s="210" t="s">
        <v>98</v>
      </c>
      <c r="U17" s="210" t="s">
        <v>98</v>
      </c>
      <c r="V17" s="210" t="s">
        <v>98</v>
      </c>
      <c r="W17" s="210" t="s">
        <v>98</v>
      </c>
      <c r="X17" s="210" t="s">
        <v>98</v>
      </c>
      <c r="Y17" s="210" t="s">
        <v>98</v>
      </c>
      <c r="Z17" s="210" t="s">
        <v>98</v>
      </c>
      <c r="AA17" s="210">
        <v>182</v>
      </c>
      <c r="AB17" s="210">
        <v>135</v>
      </c>
      <c r="AC17" s="210">
        <v>128</v>
      </c>
      <c r="AD17" s="14">
        <v>131</v>
      </c>
      <c r="AE17" s="17" t="s">
        <v>98</v>
      </c>
      <c r="AF17" s="210" t="s">
        <v>98</v>
      </c>
      <c r="AG17" s="210" t="s">
        <v>98</v>
      </c>
      <c r="AH17" s="210" t="s">
        <v>98</v>
      </c>
      <c r="AI17" s="210" t="s">
        <v>98</v>
      </c>
      <c r="AJ17" s="210" t="s">
        <v>98</v>
      </c>
      <c r="AK17" s="210" t="s">
        <v>98</v>
      </c>
      <c r="AL17" s="210" t="s">
        <v>98</v>
      </c>
      <c r="AM17" s="210" t="s">
        <v>98</v>
      </c>
      <c r="AN17" s="210">
        <f t="shared" si="3"/>
        <v>7</v>
      </c>
      <c r="AO17" s="210">
        <f t="shared" si="3"/>
        <v>5</v>
      </c>
      <c r="AP17" s="210">
        <f t="shared" si="3"/>
        <v>5</v>
      </c>
      <c r="AQ17" s="210">
        <f t="shared" si="3"/>
        <v>5</v>
      </c>
      <c r="AR17" s="306">
        <f t="shared" si="4"/>
        <v>22</v>
      </c>
      <c r="AS17" s="210">
        <f t="shared" si="7"/>
        <v>26.181818181818183</v>
      </c>
      <c r="AT17" s="557">
        <v>3</v>
      </c>
      <c r="AU17" s="389" t="s">
        <v>105</v>
      </c>
      <c r="AV17" s="360" t="s">
        <v>105</v>
      </c>
      <c r="AW17" s="361" t="s">
        <v>105</v>
      </c>
      <c r="AX17" s="92" t="s">
        <v>105</v>
      </c>
      <c r="AY17" s="575">
        <f>AR17+SUM(AT17:AX17)</f>
        <v>25</v>
      </c>
      <c r="AZ17" s="96">
        <v>68</v>
      </c>
      <c r="BA17" s="536">
        <f t="shared" si="8"/>
        <v>43</v>
      </c>
      <c r="BB17" s="745"/>
      <c r="BC17" s="746"/>
      <c r="BD17" s="746"/>
      <c r="BE17" s="746"/>
      <c r="BF17" s="746"/>
      <c r="BG17" s="746"/>
      <c r="BH17" s="746"/>
      <c r="BI17" s="746"/>
      <c r="BJ17" s="748"/>
      <c r="BK17" s="224" t="s">
        <v>97</v>
      </c>
      <c r="BL17" s="96" t="s">
        <v>97</v>
      </c>
      <c r="BM17" s="96">
        <v>2</v>
      </c>
      <c r="BN17" s="96" t="s">
        <v>97</v>
      </c>
      <c r="BO17" s="96" t="s">
        <v>97</v>
      </c>
      <c r="BP17" s="97">
        <v>0</v>
      </c>
      <c r="BQ17" s="224">
        <v>2.7</v>
      </c>
      <c r="BR17" s="93" t="s">
        <v>103</v>
      </c>
      <c r="BS17" s="6"/>
      <c r="BT17" s="206"/>
      <c r="BU17" s="206"/>
      <c r="BV17" s="9" t="s">
        <v>108</v>
      </c>
    </row>
    <row r="18" spans="1:74" s="3" customFormat="1" ht="18.75">
      <c r="B18" s="91" t="s">
        <v>109</v>
      </c>
      <c r="C18" s="109" t="s">
        <v>110</v>
      </c>
      <c r="D18" s="36" t="s">
        <v>95</v>
      </c>
      <c r="E18" s="90" t="s">
        <v>96</v>
      </c>
      <c r="F18" s="13" t="s">
        <v>98</v>
      </c>
      <c r="G18" s="14" t="s">
        <v>97</v>
      </c>
      <c r="H18" s="13">
        <v>1056</v>
      </c>
      <c r="I18" s="15">
        <v>440</v>
      </c>
      <c r="J18" s="143">
        <f>I18/H18</f>
        <v>0.41666666666666669</v>
      </c>
      <c r="K18" s="24">
        <v>1056</v>
      </c>
      <c r="L18" s="21">
        <f t="shared" si="5"/>
        <v>454</v>
      </c>
      <c r="M18" s="157">
        <f t="shared" si="1"/>
        <v>0.42992424242424243</v>
      </c>
      <c r="N18" s="158">
        <f t="shared" si="2"/>
        <v>1.3257575757575746E-2</v>
      </c>
      <c r="O18" s="158">
        <v>0.8</v>
      </c>
      <c r="P18" s="287">
        <f t="shared" si="6"/>
        <v>-0.37007575757575761</v>
      </c>
      <c r="Q18" s="286">
        <v>30</v>
      </c>
      <c r="R18" s="210" t="s">
        <v>98</v>
      </c>
      <c r="S18" s="210" t="s">
        <v>98</v>
      </c>
      <c r="T18" s="210" t="s">
        <v>98</v>
      </c>
      <c r="U18" s="210" t="s">
        <v>98</v>
      </c>
      <c r="V18" s="210" t="s">
        <v>98</v>
      </c>
      <c r="W18" s="210" t="s">
        <v>98</v>
      </c>
      <c r="X18" s="210" t="s">
        <v>98</v>
      </c>
      <c r="Y18" s="210" t="s">
        <v>98</v>
      </c>
      <c r="Z18" s="210" t="s">
        <v>98</v>
      </c>
      <c r="AA18" s="210">
        <v>132</v>
      </c>
      <c r="AB18" s="210">
        <v>117</v>
      </c>
      <c r="AC18" s="210">
        <v>113</v>
      </c>
      <c r="AD18" s="14">
        <v>92</v>
      </c>
      <c r="AE18" s="17" t="s">
        <v>98</v>
      </c>
      <c r="AF18" s="210" t="s">
        <v>98</v>
      </c>
      <c r="AG18" s="210" t="s">
        <v>98</v>
      </c>
      <c r="AH18" s="210" t="s">
        <v>98</v>
      </c>
      <c r="AI18" s="210" t="s">
        <v>98</v>
      </c>
      <c r="AJ18" s="210" t="s">
        <v>98</v>
      </c>
      <c r="AK18" s="210" t="s">
        <v>98</v>
      </c>
      <c r="AL18" s="210" t="s">
        <v>98</v>
      </c>
      <c r="AM18" s="210" t="s">
        <v>98</v>
      </c>
      <c r="AN18" s="210">
        <f t="shared" si="3"/>
        <v>5</v>
      </c>
      <c r="AO18" s="210">
        <f t="shared" si="3"/>
        <v>4</v>
      </c>
      <c r="AP18" s="210">
        <f t="shared" si="3"/>
        <v>4</v>
      </c>
      <c r="AQ18" s="210">
        <f t="shared" si="3"/>
        <v>4</v>
      </c>
      <c r="AR18" s="306">
        <f t="shared" si="4"/>
        <v>17</v>
      </c>
      <c r="AS18" s="210">
        <f t="shared" si="7"/>
        <v>26.705882352941178</v>
      </c>
      <c r="AT18" s="608">
        <v>6</v>
      </c>
      <c r="AU18" s="382">
        <v>2</v>
      </c>
      <c r="AV18" s="16" t="s">
        <v>105</v>
      </c>
      <c r="AW18" s="210" t="s">
        <v>105</v>
      </c>
      <c r="AX18" s="14" t="s">
        <v>105</v>
      </c>
      <c r="AY18" s="575">
        <f>AR18+SUM(AT18:AX18)</f>
        <v>25</v>
      </c>
      <c r="AZ18" s="17">
        <v>53</v>
      </c>
      <c r="BA18" s="536">
        <f t="shared" si="8"/>
        <v>28</v>
      </c>
      <c r="BB18" s="745"/>
      <c r="BC18" s="746"/>
      <c r="BD18" s="746"/>
      <c r="BE18" s="746"/>
      <c r="BF18" s="746"/>
      <c r="BG18" s="746"/>
      <c r="BH18" s="746"/>
      <c r="BI18" s="746"/>
      <c r="BJ18" s="747"/>
      <c r="BK18" s="215" t="s">
        <v>97</v>
      </c>
      <c r="BL18" s="17" t="s">
        <v>97</v>
      </c>
      <c r="BM18" s="17" t="s">
        <v>97</v>
      </c>
      <c r="BN18" s="17" t="s">
        <v>97</v>
      </c>
      <c r="BO18" s="17" t="s">
        <v>97</v>
      </c>
      <c r="BP18" s="42">
        <v>0</v>
      </c>
      <c r="BQ18" s="215">
        <v>3</v>
      </c>
      <c r="BR18" s="14" t="s">
        <v>99</v>
      </c>
      <c r="BS18" s="9"/>
      <c r="BT18" s="206"/>
      <c r="BU18" s="206"/>
      <c r="BV18" s="9" t="s">
        <v>111</v>
      </c>
    </row>
    <row r="19" spans="1:74" s="3" customFormat="1" ht="18.75">
      <c r="B19" s="91" t="s">
        <v>112</v>
      </c>
      <c r="C19" s="90" t="s">
        <v>94</v>
      </c>
      <c r="D19" s="89" t="s">
        <v>107</v>
      </c>
      <c r="E19" s="90" t="s">
        <v>96</v>
      </c>
      <c r="F19" s="94" t="s">
        <v>97</v>
      </c>
      <c r="G19" s="14" t="s">
        <v>98</v>
      </c>
      <c r="H19" s="13">
        <v>635</v>
      </c>
      <c r="I19" s="15">
        <v>625</v>
      </c>
      <c r="J19" s="143">
        <f t="shared" si="0"/>
        <v>0.98425196850393704</v>
      </c>
      <c r="K19" s="13">
        <v>625</v>
      </c>
      <c r="L19" s="15">
        <f t="shared" si="5"/>
        <v>532</v>
      </c>
      <c r="M19" s="157">
        <f t="shared" si="1"/>
        <v>0.85119999999999996</v>
      </c>
      <c r="N19" s="158">
        <f t="shared" si="2"/>
        <v>-0.13305196850393708</v>
      </c>
      <c r="O19" s="158">
        <v>0.8</v>
      </c>
      <c r="P19" s="287">
        <f t="shared" si="6"/>
        <v>5.1199999999999912E-2</v>
      </c>
      <c r="Q19" s="286">
        <v>30</v>
      </c>
      <c r="R19" s="210" t="s">
        <v>98</v>
      </c>
      <c r="S19" s="210" t="s">
        <v>98</v>
      </c>
      <c r="T19" s="210" t="s">
        <v>98</v>
      </c>
      <c r="U19" s="210" t="s">
        <v>98</v>
      </c>
      <c r="V19" s="210" t="s">
        <v>98</v>
      </c>
      <c r="W19" s="210" t="s">
        <v>98</v>
      </c>
      <c r="X19" s="210" t="s">
        <v>98</v>
      </c>
      <c r="Y19" s="210" t="s">
        <v>98</v>
      </c>
      <c r="Z19" s="210" t="s">
        <v>98</v>
      </c>
      <c r="AA19" s="210">
        <v>136</v>
      </c>
      <c r="AB19" s="210">
        <v>148</v>
      </c>
      <c r="AC19" s="210">
        <v>124</v>
      </c>
      <c r="AD19" s="14">
        <v>124</v>
      </c>
      <c r="AE19" s="17" t="s">
        <v>98</v>
      </c>
      <c r="AF19" s="210" t="s">
        <v>98</v>
      </c>
      <c r="AG19" s="210" t="s">
        <v>98</v>
      </c>
      <c r="AH19" s="210" t="s">
        <v>98</v>
      </c>
      <c r="AI19" s="210" t="s">
        <v>98</v>
      </c>
      <c r="AJ19" s="210" t="s">
        <v>98</v>
      </c>
      <c r="AK19" s="210" t="s">
        <v>98</v>
      </c>
      <c r="AL19" s="210" t="s">
        <v>98</v>
      </c>
      <c r="AM19" s="210" t="s">
        <v>98</v>
      </c>
      <c r="AN19" s="210">
        <f t="shared" si="3"/>
        <v>5</v>
      </c>
      <c r="AO19" s="210">
        <f t="shared" si="3"/>
        <v>5</v>
      </c>
      <c r="AP19" s="210">
        <f t="shared" si="3"/>
        <v>5</v>
      </c>
      <c r="AQ19" s="210">
        <f t="shared" si="3"/>
        <v>5</v>
      </c>
      <c r="AR19" s="306">
        <f t="shared" si="4"/>
        <v>20</v>
      </c>
      <c r="AS19" s="210">
        <f t="shared" si="7"/>
        <v>26.6</v>
      </c>
      <c r="AT19" s="608">
        <v>2</v>
      </c>
      <c r="AU19" s="382" t="s">
        <v>105</v>
      </c>
      <c r="AV19" s="16">
        <v>1</v>
      </c>
      <c r="AW19" s="210">
        <v>0</v>
      </c>
      <c r="AX19" s="14">
        <v>0</v>
      </c>
      <c r="AY19" s="575">
        <f>AR19+SUM(AT19:AX19)</f>
        <v>23</v>
      </c>
      <c r="AZ19" s="17">
        <v>27</v>
      </c>
      <c r="BA19" s="536">
        <f t="shared" si="8"/>
        <v>4</v>
      </c>
      <c r="BB19" s="745"/>
      <c r="BC19" s="746"/>
      <c r="BD19" s="746"/>
      <c r="BE19" s="746"/>
      <c r="BF19" s="746"/>
      <c r="BG19" s="746"/>
      <c r="BH19" s="746"/>
      <c r="BI19" s="746"/>
      <c r="BJ19" s="747"/>
      <c r="BK19" s="215" t="s">
        <v>97</v>
      </c>
      <c r="BL19" s="17">
        <v>0</v>
      </c>
      <c r="BM19" s="17" t="s">
        <v>97</v>
      </c>
      <c r="BN19" s="17" t="s">
        <v>97</v>
      </c>
      <c r="BO19" s="17" t="s">
        <v>97</v>
      </c>
      <c r="BP19" s="42" t="s">
        <v>113</v>
      </c>
      <c r="BQ19" s="215">
        <v>3.7</v>
      </c>
      <c r="BR19" s="14" t="s">
        <v>99</v>
      </c>
      <c r="BS19" s="9"/>
      <c r="BT19" s="206"/>
      <c r="BU19" s="206"/>
      <c r="BV19" s="9"/>
    </row>
    <row r="20" spans="1:74" s="4" customFormat="1" ht="18.75">
      <c r="A20" s="6"/>
      <c r="B20" s="88" t="s">
        <v>114</v>
      </c>
      <c r="C20" s="90" t="s">
        <v>94</v>
      </c>
      <c r="D20" s="89" t="s">
        <v>107</v>
      </c>
      <c r="E20" s="90" t="s">
        <v>96</v>
      </c>
      <c r="F20" s="29" t="s">
        <v>97</v>
      </c>
      <c r="G20" s="28" t="s">
        <v>98</v>
      </c>
      <c r="H20" s="29">
        <v>1295</v>
      </c>
      <c r="I20" s="21">
        <v>577</v>
      </c>
      <c r="J20" s="143">
        <f t="shared" si="0"/>
        <v>0.44555984555984557</v>
      </c>
      <c r="K20" s="19">
        <v>1295</v>
      </c>
      <c r="L20" s="21">
        <f t="shared" si="5"/>
        <v>401</v>
      </c>
      <c r="M20" s="151">
        <f t="shared" si="1"/>
        <v>0.30965250965250968</v>
      </c>
      <c r="N20" s="152">
        <f t="shared" si="2"/>
        <v>-0.13590733590733589</v>
      </c>
      <c r="O20" s="152">
        <v>0.8</v>
      </c>
      <c r="P20" s="289">
        <f t="shared" si="6"/>
        <v>-0.49034749034749037</v>
      </c>
      <c r="Q20" s="290">
        <v>30</v>
      </c>
      <c r="R20" s="210" t="s">
        <v>98</v>
      </c>
      <c r="S20" s="210" t="s">
        <v>98</v>
      </c>
      <c r="T20" s="210" t="s">
        <v>98</v>
      </c>
      <c r="U20" s="210" t="s">
        <v>98</v>
      </c>
      <c r="V20" s="210" t="s">
        <v>98</v>
      </c>
      <c r="W20" s="210" t="s">
        <v>98</v>
      </c>
      <c r="X20" s="210" t="s">
        <v>98</v>
      </c>
      <c r="Y20" s="210" t="s">
        <v>98</v>
      </c>
      <c r="Z20" s="210" t="s">
        <v>98</v>
      </c>
      <c r="AA20" s="210">
        <v>123</v>
      </c>
      <c r="AB20" s="210">
        <v>110</v>
      </c>
      <c r="AC20" s="210">
        <v>81</v>
      </c>
      <c r="AD20" s="14">
        <v>87</v>
      </c>
      <c r="AE20" s="17" t="s">
        <v>98</v>
      </c>
      <c r="AF20" s="210" t="s">
        <v>98</v>
      </c>
      <c r="AG20" s="210" t="s">
        <v>98</v>
      </c>
      <c r="AH20" s="210" t="s">
        <v>98</v>
      </c>
      <c r="AI20" s="210" t="s">
        <v>98</v>
      </c>
      <c r="AJ20" s="210" t="s">
        <v>98</v>
      </c>
      <c r="AK20" s="210" t="s">
        <v>98</v>
      </c>
      <c r="AL20" s="210" t="s">
        <v>98</v>
      </c>
      <c r="AM20" s="210" t="s">
        <v>98</v>
      </c>
      <c r="AN20" s="210">
        <f t="shared" si="3"/>
        <v>5</v>
      </c>
      <c r="AO20" s="210">
        <f t="shared" si="3"/>
        <v>4</v>
      </c>
      <c r="AP20" s="210">
        <f t="shared" si="3"/>
        <v>3</v>
      </c>
      <c r="AQ20" s="210">
        <f t="shared" si="3"/>
        <v>3</v>
      </c>
      <c r="AR20" s="306">
        <f t="shared" si="4"/>
        <v>15</v>
      </c>
      <c r="AS20" s="210">
        <f t="shared" si="7"/>
        <v>26.733333333333334</v>
      </c>
      <c r="AT20" s="578">
        <v>4</v>
      </c>
      <c r="AU20" s="387" t="s">
        <v>105</v>
      </c>
      <c r="AV20" s="101">
        <v>0</v>
      </c>
      <c r="AW20" s="238">
        <v>1</v>
      </c>
      <c r="AX20" s="28">
        <v>0</v>
      </c>
      <c r="AY20" s="575">
        <f>AR20+SUM(AT20:AX20)</f>
        <v>20</v>
      </c>
      <c r="AZ20" s="27">
        <v>63</v>
      </c>
      <c r="BA20" s="536">
        <f t="shared" si="8"/>
        <v>43</v>
      </c>
      <c r="BB20" s="745"/>
      <c r="BC20" s="746"/>
      <c r="BD20" s="746"/>
      <c r="BE20" s="746"/>
      <c r="BF20" s="746"/>
      <c r="BG20" s="746"/>
      <c r="BH20" s="746"/>
      <c r="BI20" s="749"/>
      <c r="BJ20" s="750"/>
      <c r="BK20" s="217" t="s">
        <v>97</v>
      </c>
      <c r="BL20" s="27" t="s">
        <v>97</v>
      </c>
      <c r="BM20" s="27" t="s">
        <v>97</v>
      </c>
      <c r="BN20" s="27" t="s">
        <v>97</v>
      </c>
      <c r="BO20" s="27" t="s">
        <v>97</v>
      </c>
      <c r="BP20" s="44">
        <v>0</v>
      </c>
      <c r="BQ20" s="217">
        <v>3</v>
      </c>
      <c r="BR20" s="28" t="s">
        <v>99</v>
      </c>
      <c r="BS20" s="6"/>
      <c r="BT20" s="206"/>
      <c r="BU20" s="206"/>
      <c r="BV20" s="9"/>
    </row>
    <row r="21" spans="1:74" s="4" customFormat="1" ht="19.5" thickBot="1">
      <c r="A21" s="6"/>
      <c r="B21" s="88" t="s">
        <v>115</v>
      </c>
      <c r="C21" s="109" t="s">
        <v>98</v>
      </c>
      <c r="D21" s="38" t="s">
        <v>98</v>
      </c>
      <c r="E21" s="20" t="s">
        <v>98</v>
      </c>
      <c r="F21" s="29" t="s">
        <v>98</v>
      </c>
      <c r="G21" s="28" t="s">
        <v>98</v>
      </c>
      <c r="H21" s="29" t="s">
        <v>98</v>
      </c>
      <c r="I21" s="21" t="s">
        <v>98</v>
      </c>
      <c r="J21" s="147" t="s">
        <v>98</v>
      </c>
      <c r="K21" s="19" t="s">
        <v>98</v>
      </c>
      <c r="L21" s="21">
        <f t="shared" si="5"/>
        <v>55</v>
      </c>
      <c r="M21" s="151" t="s">
        <v>98</v>
      </c>
      <c r="N21" s="152" t="s">
        <v>98</v>
      </c>
      <c r="O21" s="158" t="s">
        <v>98</v>
      </c>
      <c r="P21" s="289" t="s">
        <v>98</v>
      </c>
      <c r="Q21" s="290" t="s">
        <v>98</v>
      </c>
      <c r="R21" s="231" t="s">
        <v>98</v>
      </c>
      <c r="S21" s="231" t="s">
        <v>98</v>
      </c>
      <c r="T21" s="231" t="s">
        <v>98</v>
      </c>
      <c r="U21" s="231" t="s">
        <v>98</v>
      </c>
      <c r="V21" s="231" t="s">
        <v>98</v>
      </c>
      <c r="W21" s="231" t="s">
        <v>98</v>
      </c>
      <c r="X21" s="231" t="s">
        <v>98</v>
      </c>
      <c r="Y21" s="231" t="s">
        <v>98</v>
      </c>
      <c r="Z21" s="231" t="s">
        <v>98</v>
      </c>
      <c r="AA21" s="231">
        <v>13</v>
      </c>
      <c r="AB21" s="231">
        <v>12</v>
      </c>
      <c r="AC21" s="231">
        <v>16</v>
      </c>
      <c r="AD21" s="93">
        <v>14</v>
      </c>
      <c r="AE21" s="96" t="s">
        <v>98</v>
      </c>
      <c r="AF21" s="231" t="s">
        <v>98</v>
      </c>
      <c r="AG21" s="231" t="s">
        <v>98</v>
      </c>
      <c r="AH21" s="231" t="s">
        <v>98</v>
      </c>
      <c r="AI21" s="231" t="s">
        <v>98</v>
      </c>
      <c r="AJ21" s="231" t="s">
        <v>98</v>
      </c>
      <c r="AK21" s="231" t="s">
        <v>98</v>
      </c>
      <c r="AL21" s="231" t="s">
        <v>98</v>
      </c>
      <c r="AM21" s="231" t="s">
        <v>98</v>
      </c>
      <c r="AN21" s="231" t="s">
        <v>98</v>
      </c>
      <c r="AO21" s="231" t="s">
        <v>98</v>
      </c>
      <c r="AP21" s="231" t="s">
        <v>98</v>
      </c>
      <c r="AQ21" s="231" t="s">
        <v>98</v>
      </c>
      <c r="AR21" s="307" t="s">
        <v>98</v>
      </c>
      <c r="AS21" s="238" t="s">
        <v>98</v>
      </c>
      <c r="AT21" s="609" t="s">
        <v>98</v>
      </c>
      <c r="AU21" s="387" t="s">
        <v>98</v>
      </c>
      <c r="AV21" s="220" t="s">
        <v>98</v>
      </c>
      <c r="AW21" s="239" t="s">
        <v>98</v>
      </c>
      <c r="AX21" s="20" t="s">
        <v>98</v>
      </c>
      <c r="AY21" s="663" t="s">
        <v>98</v>
      </c>
      <c r="AZ21" s="27" t="s">
        <v>98</v>
      </c>
      <c r="BA21" s="600" t="s">
        <v>98</v>
      </c>
      <c r="BB21" s="717" t="s">
        <v>98</v>
      </c>
      <c r="BC21" s="718" t="s">
        <v>98</v>
      </c>
      <c r="BD21" s="718" t="s">
        <v>98</v>
      </c>
      <c r="BE21" s="718" t="s">
        <v>98</v>
      </c>
      <c r="BF21" s="718" t="s">
        <v>98</v>
      </c>
      <c r="BG21" s="718" t="s">
        <v>98</v>
      </c>
      <c r="BH21" s="718" t="s">
        <v>98</v>
      </c>
      <c r="BI21" s="719" t="s">
        <v>98</v>
      </c>
      <c r="BJ21" s="720" t="s">
        <v>98</v>
      </c>
      <c r="BK21" s="224" t="s">
        <v>98</v>
      </c>
      <c r="BL21" s="27" t="s">
        <v>98</v>
      </c>
      <c r="BM21" s="27" t="s">
        <v>98</v>
      </c>
      <c r="BN21" s="27" t="s">
        <v>98</v>
      </c>
      <c r="BO21" s="27" t="s">
        <v>98</v>
      </c>
      <c r="BP21" s="49" t="s">
        <v>98</v>
      </c>
      <c r="BQ21" s="225" t="s">
        <v>98</v>
      </c>
      <c r="BR21" s="28" t="s">
        <v>98</v>
      </c>
      <c r="BS21" s="9"/>
      <c r="BT21" s="6"/>
      <c r="BU21" s="6"/>
      <c r="BV21" s="6"/>
    </row>
    <row r="22" spans="1:74" s="516" customFormat="1" ht="19.5" thickBot="1">
      <c r="B22" s="108" t="s">
        <v>118</v>
      </c>
      <c r="C22" s="640"/>
      <c r="D22" s="641"/>
      <c r="E22" s="642"/>
      <c r="F22" s="643"/>
      <c r="G22" s="644"/>
      <c r="H22" s="645">
        <f>SUM(H14:H21)</f>
        <v>8963</v>
      </c>
      <c r="I22" s="646">
        <f>SUM(I14:I21)</f>
        <v>5196</v>
      </c>
      <c r="J22" s="144">
        <f>I22/H22</f>
        <v>0.57971661274126962</v>
      </c>
      <c r="K22" s="645">
        <f>SUM(K14:K21)</f>
        <v>8953</v>
      </c>
      <c r="L22" s="646">
        <f>SUM(L14:L21)</f>
        <v>4523</v>
      </c>
      <c r="M22" s="141">
        <f>L22/K22</f>
        <v>0.5051937897911315</v>
      </c>
      <c r="N22" s="647">
        <f t="shared" si="2"/>
        <v>-7.4522822950138123E-2</v>
      </c>
      <c r="O22" s="647">
        <v>0.8</v>
      </c>
      <c r="P22" s="648">
        <f t="shared" si="6"/>
        <v>-0.29480621020886855</v>
      </c>
      <c r="Q22" s="649"/>
      <c r="R22" s="650">
        <f t="shared" ref="R22:AD22" si="9">SUM(R14:R21)</f>
        <v>0</v>
      </c>
      <c r="S22" s="650">
        <f t="shared" si="9"/>
        <v>0</v>
      </c>
      <c r="T22" s="650">
        <f t="shared" si="9"/>
        <v>0</v>
      </c>
      <c r="U22" s="650">
        <f t="shared" si="9"/>
        <v>0</v>
      </c>
      <c r="V22" s="650">
        <f t="shared" si="9"/>
        <v>0</v>
      </c>
      <c r="W22" s="650">
        <f t="shared" si="9"/>
        <v>0</v>
      </c>
      <c r="X22" s="650">
        <f t="shared" si="9"/>
        <v>0</v>
      </c>
      <c r="Y22" s="650">
        <f t="shared" si="9"/>
        <v>0</v>
      </c>
      <c r="Z22" s="650">
        <f t="shared" si="9"/>
        <v>0</v>
      </c>
      <c r="AA22" s="650">
        <f t="shared" si="9"/>
        <v>1245</v>
      </c>
      <c r="AB22" s="650">
        <f t="shared" si="9"/>
        <v>1194</v>
      </c>
      <c r="AC22" s="650">
        <f t="shared" si="9"/>
        <v>1067</v>
      </c>
      <c r="AD22" s="651">
        <f t="shared" si="9"/>
        <v>1017</v>
      </c>
      <c r="AE22" s="652"/>
      <c r="AF22" s="653"/>
      <c r="AG22" s="653"/>
      <c r="AH22" s="653"/>
      <c r="AI22" s="653"/>
      <c r="AJ22" s="653"/>
      <c r="AK22" s="653"/>
      <c r="AL22" s="653"/>
      <c r="AM22" s="653"/>
      <c r="AN22" s="653"/>
      <c r="AO22" s="653"/>
      <c r="AP22" s="653"/>
      <c r="AQ22" s="653"/>
      <c r="AR22" s="654">
        <f>SUM(AR14:AR21)</f>
        <v>164</v>
      </c>
      <c r="AS22" s="375">
        <f>AVERAGE(AS14:AS21)</f>
        <v>26.914790040184592</v>
      </c>
      <c r="AT22" s="655">
        <f>SUM(AT14:AT21)</f>
        <v>33</v>
      </c>
      <c r="AU22" s="656">
        <f>SUM(AU14:AU21)</f>
        <v>6</v>
      </c>
      <c r="AV22" s="639">
        <f>SUM(AV14:AV21)</f>
        <v>1</v>
      </c>
      <c r="AW22" s="375">
        <f t="shared" ref="AW22:AY22" si="10">SUM(AW14:AW21)</f>
        <v>3</v>
      </c>
      <c r="AX22" s="644">
        <f t="shared" si="10"/>
        <v>0</v>
      </c>
      <c r="AY22" s="643">
        <f t="shared" si="10"/>
        <v>207</v>
      </c>
      <c r="AZ22" s="657">
        <f>SUM(AZ14:AZ21)</f>
        <v>455</v>
      </c>
      <c r="BA22" s="657"/>
      <c r="BB22" s="706"/>
      <c r="BC22" s="707"/>
      <c r="BD22" s="707"/>
      <c r="BE22" s="707"/>
      <c r="BF22" s="707"/>
      <c r="BG22" s="707"/>
      <c r="BH22" s="707"/>
      <c r="BI22" s="708"/>
      <c r="BJ22" s="709"/>
      <c r="BK22" s="660"/>
      <c r="BL22" s="657"/>
      <c r="BM22" s="657"/>
      <c r="BN22" s="657"/>
      <c r="BO22" s="657"/>
      <c r="BP22" s="659"/>
      <c r="BQ22" s="660"/>
      <c r="BR22" s="644"/>
      <c r="BS22" s="638"/>
      <c r="BT22" s="107"/>
      <c r="BU22" s="107"/>
      <c r="BV22" s="107"/>
    </row>
    <row r="23" spans="1:74" ht="5.0999999999999996" customHeight="1">
      <c r="B23" s="63"/>
      <c r="C23" s="65"/>
      <c r="D23" s="64"/>
      <c r="E23" s="65"/>
      <c r="F23" s="66"/>
      <c r="G23" s="67"/>
      <c r="H23" s="66"/>
      <c r="I23" s="68"/>
      <c r="J23" s="105"/>
      <c r="K23" s="64"/>
      <c r="L23" s="68"/>
      <c r="M23" s="150"/>
      <c r="N23" s="68"/>
      <c r="O23" s="68"/>
      <c r="P23" s="281"/>
      <c r="Q23" s="282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9"/>
      <c r="AE23" s="68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304"/>
      <c r="AS23" s="236"/>
      <c r="AT23" s="614"/>
      <c r="AU23" s="380"/>
      <c r="AV23" s="71"/>
      <c r="AW23" s="236"/>
      <c r="AX23" s="67"/>
      <c r="AY23" s="66"/>
      <c r="AZ23" s="69"/>
      <c r="BA23" s="69"/>
      <c r="BB23" s="64"/>
      <c r="BC23" s="68"/>
      <c r="BD23" s="68"/>
      <c r="BE23" s="68"/>
      <c r="BF23" s="68"/>
      <c r="BG23" s="68"/>
      <c r="BH23" s="68"/>
      <c r="BI23" s="69"/>
      <c r="BJ23" s="70"/>
      <c r="BK23" s="213"/>
      <c r="BL23" s="69"/>
      <c r="BM23" s="69"/>
      <c r="BN23" s="69"/>
      <c r="BO23" s="69"/>
      <c r="BP23" s="70"/>
      <c r="BQ23" s="213"/>
      <c r="BR23" s="67"/>
      <c r="BS23" s="1"/>
      <c r="BT23" s="7"/>
      <c r="BU23" s="7"/>
      <c r="BV23" s="7"/>
    </row>
    <row r="24" spans="1:74" s="3" customFormat="1" ht="19.5" thickBot="1">
      <c r="B24" s="88"/>
      <c r="C24" s="37"/>
      <c r="D24" s="36"/>
      <c r="E24" s="37"/>
      <c r="F24" s="13"/>
      <c r="G24" s="14"/>
      <c r="H24" s="13"/>
      <c r="I24" s="15"/>
      <c r="J24" s="143"/>
      <c r="K24" s="13"/>
      <c r="L24" s="15"/>
      <c r="M24" s="151"/>
      <c r="N24" s="152"/>
      <c r="O24" s="152"/>
      <c r="P24" s="289"/>
      <c r="Q24" s="286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14"/>
      <c r="AE24" s="17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306"/>
      <c r="AS24" s="210"/>
      <c r="AT24" s="608"/>
      <c r="AU24" s="382"/>
      <c r="AV24" s="16"/>
      <c r="AW24" s="210"/>
      <c r="AX24" s="14"/>
      <c r="AY24" s="13"/>
      <c r="AZ24" s="17"/>
      <c r="BA24" s="17"/>
      <c r="BB24" s="13"/>
      <c r="BC24" s="17"/>
      <c r="BD24" s="17"/>
      <c r="BE24" s="17"/>
      <c r="BF24" s="17"/>
      <c r="BG24" s="17"/>
      <c r="BH24" s="17"/>
      <c r="BI24" s="17"/>
      <c r="BJ24" s="42"/>
      <c r="BK24" s="215"/>
      <c r="BL24" s="17"/>
      <c r="BM24" s="17"/>
      <c r="BN24" s="17"/>
      <c r="BO24" s="17"/>
      <c r="BP24" s="42"/>
      <c r="BQ24" s="215"/>
      <c r="BR24" s="14"/>
      <c r="BS24" s="9"/>
      <c r="BT24" s="6"/>
      <c r="BU24" s="6"/>
      <c r="BV24" s="6"/>
    </row>
    <row r="25" spans="1:74" ht="5.0999999999999996" customHeight="1" thickBot="1">
      <c r="B25" s="63"/>
      <c r="C25" s="65"/>
      <c r="D25" s="64"/>
      <c r="E25" s="65"/>
      <c r="F25" s="66"/>
      <c r="G25" s="67"/>
      <c r="H25" s="66"/>
      <c r="I25" s="68"/>
      <c r="J25" s="105"/>
      <c r="K25" s="64"/>
      <c r="L25" s="68"/>
      <c r="M25" s="150"/>
      <c r="N25" s="68"/>
      <c r="O25" s="68"/>
      <c r="P25" s="281"/>
      <c r="Q25" s="282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9"/>
      <c r="AE25" s="68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304"/>
      <c r="AS25" s="236"/>
      <c r="AT25" s="614"/>
      <c r="AU25" s="380"/>
      <c r="AV25" s="71"/>
      <c r="AW25" s="236"/>
      <c r="AX25" s="67"/>
      <c r="AY25" s="66"/>
      <c r="AZ25" s="69"/>
      <c r="BA25" s="69"/>
      <c r="BB25" s="64"/>
      <c r="BC25" s="68"/>
      <c r="BD25" s="68"/>
      <c r="BE25" s="68"/>
      <c r="BF25" s="68"/>
      <c r="BG25" s="68"/>
      <c r="BH25" s="68"/>
      <c r="BI25" s="69"/>
      <c r="BJ25" s="70"/>
      <c r="BK25" s="213"/>
      <c r="BL25" s="69"/>
      <c r="BM25" s="69"/>
      <c r="BN25" s="69"/>
      <c r="BO25" s="69"/>
      <c r="BP25" s="70"/>
      <c r="BQ25" s="213"/>
      <c r="BR25" s="67"/>
      <c r="BS25" s="1"/>
      <c r="BT25" s="7"/>
      <c r="BU25" s="7"/>
      <c r="BV25" s="7"/>
    </row>
    <row r="26" spans="1:74" s="3" customFormat="1" ht="18.75">
      <c r="B26" s="169" t="s">
        <v>119</v>
      </c>
      <c r="C26" s="110"/>
      <c r="D26" s="78"/>
      <c r="E26" s="79"/>
      <c r="F26" s="80"/>
      <c r="G26" s="81"/>
      <c r="H26" s="82"/>
      <c r="I26" s="113"/>
      <c r="J26" s="144"/>
      <c r="K26" s="82"/>
      <c r="L26" s="113"/>
      <c r="M26" s="141"/>
      <c r="N26" s="153"/>
      <c r="O26" s="153"/>
      <c r="P26" s="283"/>
      <c r="Q26" s="284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40"/>
      <c r="AE26" s="83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305"/>
      <c r="AS26" s="237"/>
      <c r="AT26" s="396"/>
      <c r="AU26" s="381"/>
      <c r="AV26" s="86"/>
      <c r="AW26" s="237"/>
      <c r="AX26" s="81"/>
      <c r="AY26" s="80"/>
      <c r="AZ26" s="84"/>
      <c r="BA26" s="84"/>
      <c r="BB26" s="377"/>
      <c r="BC26" s="83"/>
      <c r="BD26" s="83"/>
      <c r="BE26" s="83"/>
      <c r="BF26" s="83"/>
      <c r="BG26" s="83"/>
      <c r="BH26" s="83"/>
      <c r="BI26" s="84"/>
      <c r="BJ26" s="85"/>
      <c r="BK26" s="214"/>
      <c r="BL26" s="84"/>
      <c r="BM26" s="84"/>
      <c r="BN26" s="84"/>
      <c r="BO26" s="84"/>
      <c r="BP26" s="85"/>
      <c r="BQ26" s="214"/>
      <c r="BR26" s="81"/>
      <c r="BS26" s="9"/>
      <c r="BT26" s="6"/>
      <c r="BU26" s="6"/>
      <c r="BV26" s="6"/>
    </row>
    <row r="27" spans="1:74" s="3" customFormat="1" ht="19.5" thickBot="1">
      <c r="B27" s="91" t="s">
        <v>120</v>
      </c>
      <c r="C27" s="112" t="s">
        <v>94</v>
      </c>
      <c r="D27" s="89" t="s">
        <v>107</v>
      </c>
      <c r="E27" s="90" t="s">
        <v>107</v>
      </c>
      <c r="F27" s="13" t="s">
        <v>98</v>
      </c>
      <c r="G27" s="14" t="s">
        <v>97</v>
      </c>
      <c r="H27" s="13">
        <v>1150</v>
      </c>
      <c r="I27" s="15">
        <v>840</v>
      </c>
      <c r="J27" s="143">
        <f t="shared" ref="J27" si="11">I27/H27</f>
        <v>0.73043478260869565</v>
      </c>
      <c r="K27" s="13">
        <v>1150</v>
      </c>
      <c r="L27" s="15">
        <f t="shared" ref="L27" si="12">SUM(R27:AD27)</f>
        <v>860</v>
      </c>
      <c r="M27" s="157">
        <f t="shared" ref="M27" si="13">L27/K27</f>
        <v>0.74782608695652175</v>
      </c>
      <c r="N27" s="158">
        <f>M27-J27</f>
        <v>1.7391304347826098E-2</v>
      </c>
      <c r="O27" s="158">
        <v>0.8</v>
      </c>
      <c r="P27" s="287">
        <f t="shared" ref="P27" si="14">M27-O27</f>
        <v>-5.2173913043478293E-2</v>
      </c>
      <c r="Q27" s="286">
        <v>29</v>
      </c>
      <c r="R27" s="210" t="s">
        <v>98</v>
      </c>
      <c r="S27" s="210" t="s">
        <v>98</v>
      </c>
      <c r="T27" s="210" t="s">
        <v>98</v>
      </c>
      <c r="U27" s="210" t="s">
        <v>98</v>
      </c>
      <c r="V27" s="210" t="s">
        <v>98</v>
      </c>
      <c r="W27" s="210" t="s">
        <v>98</v>
      </c>
      <c r="X27" s="210">
        <v>127</v>
      </c>
      <c r="Y27" s="210">
        <v>102</v>
      </c>
      <c r="Z27" s="210">
        <v>127</v>
      </c>
      <c r="AA27" s="210">
        <v>135</v>
      </c>
      <c r="AB27" s="210">
        <v>126</v>
      </c>
      <c r="AC27" s="210">
        <v>106</v>
      </c>
      <c r="AD27" s="14">
        <v>137</v>
      </c>
      <c r="AE27" s="17" t="s">
        <v>98</v>
      </c>
      <c r="AF27" s="210" t="s">
        <v>98</v>
      </c>
      <c r="AG27" s="210" t="s">
        <v>98</v>
      </c>
      <c r="AH27" s="210" t="s">
        <v>98</v>
      </c>
      <c r="AI27" s="210" t="s">
        <v>98</v>
      </c>
      <c r="AJ27" s="210" t="s">
        <v>98</v>
      </c>
      <c r="AK27" s="210">
        <f t="shared" ref="AK27:AQ27" si="15">ROUNDUP(X27/$Q27,0)</f>
        <v>5</v>
      </c>
      <c r="AL27" s="210">
        <f t="shared" si="15"/>
        <v>4</v>
      </c>
      <c r="AM27" s="210">
        <f t="shared" si="15"/>
        <v>5</v>
      </c>
      <c r="AN27" s="210">
        <f t="shared" si="15"/>
        <v>5</v>
      </c>
      <c r="AO27" s="210">
        <f t="shared" si="15"/>
        <v>5</v>
      </c>
      <c r="AP27" s="210">
        <f t="shared" si="15"/>
        <v>4</v>
      </c>
      <c r="AQ27" s="210">
        <f t="shared" si="15"/>
        <v>5</v>
      </c>
      <c r="AR27" s="306">
        <f>SUM(AE27:AQ27)</f>
        <v>33</v>
      </c>
      <c r="AS27" s="210">
        <f t="shared" ref="AS27" si="16">SUM(R27:AD27)/AR27</f>
        <v>26.060606060606062</v>
      </c>
      <c r="AT27" s="608">
        <v>1</v>
      </c>
      <c r="AU27" s="382" t="s">
        <v>105</v>
      </c>
      <c r="AV27" s="16" t="s">
        <v>105</v>
      </c>
      <c r="AW27" s="210" t="s">
        <v>105</v>
      </c>
      <c r="AX27" s="14" t="s">
        <v>105</v>
      </c>
      <c r="AY27" s="664">
        <f>AR27+SUM(AT27:AX27)</f>
        <v>34</v>
      </c>
      <c r="AZ27" s="17">
        <v>72</v>
      </c>
      <c r="BA27" s="535">
        <f t="shared" ref="BA27" si="17">AZ27-AY27</f>
        <v>38</v>
      </c>
      <c r="BB27" s="13"/>
      <c r="BC27" s="17"/>
      <c r="BD27" s="17"/>
      <c r="BE27" s="17"/>
      <c r="BF27" s="17"/>
      <c r="BG27" s="17"/>
      <c r="BH27" s="17"/>
      <c r="BI27" s="17"/>
      <c r="BJ27" s="42"/>
      <c r="BK27" s="215">
        <v>2</v>
      </c>
      <c r="BL27" s="17">
        <v>2</v>
      </c>
      <c r="BM27" s="17">
        <v>2</v>
      </c>
      <c r="BN27" s="17">
        <v>1</v>
      </c>
      <c r="BO27" s="17">
        <v>0</v>
      </c>
      <c r="BP27" s="42">
        <v>0</v>
      </c>
      <c r="BQ27" s="215">
        <v>4.7</v>
      </c>
      <c r="BR27" s="14" t="s">
        <v>103</v>
      </c>
      <c r="BS27" s="9"/>
      <c r="BT27" s="206"/>
      <c r="BU27" s="206"/>
      <c r="BV27" s="6"/>
    </row>
    <row r="28" spans="1:74" s="3" customFormat="1" ht="19.149999999999999" customHeight="1" thickBot="1">
      <c r="B28" s="108"/>
      <c r="C28" s="110"/>
      <c r="D28" s="78"/>
      <c r="E28" s="79"/>
      <c r="F28" s="80"/>
      <c r="G28" s="81"/>
      <c r="H28" s="82"/>
      <c r="I28" s="113"/>
      <c r="J28" s="144"/>
      <c r="K28" s="82"/>
      <c r="L28" s="113"/>
      <c r="M28" s="141"/>
      <c r="N28" s="153"/>
      <c r="O28" s="153"/>
      <c r="P28" s="283"/>
      <c r="Q28" s="284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40"/>
      <c r="AE28" s="83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305"/>
      <c r="AS28" s="237"/>
      <c r="AT28" s="396"/>
      <c r="AU28" s="381"/>
      <c r="AV28" s="86"/>
      <c r="AW28" s="237"/>
      <c r="AX28" s="81"/>
      <c r="AY28" s="80"/>
      <c r="AZ28" s="84"/>
      <c r="BA28" s="84"/>
      <c r="BB28" s="377"/>
      <c r="BC28" s="83"/>
      <c r="BD28" s="83"/>
      <c r="BE28" s="83"/>
      <c r="BF28" s="83"/>
      <c r="BG28" s="83"/>
      <c r="BH28" s="83"/>
      <c r="BI28" s="84"/>
      <c r="BJ28" s="85"/>
      <c r="BK28" s="214"/>
      <c r="BL28" s="84"/>
      <c r="BM28" s="84"/>
      <c r="BN28" s="84"/>
      <c r="BO28" s="84"/>
      <c r="BP28" s="85"/>
      <c r="BQ28" s="214"/>
      <c r="BR28" s="81"/>
      <c r="BS28" s="9"/>
      <c r="BT28" s="6"/>
      <c r="BU28" s="6"/>
      <c r="BV28" s="6"/>
    </row>
    <row r="29" spans="1:74" ht="5.0999999999999996" customHeight="1">
      <c r="B29" s="63"/>
      <c r="C29" s="65"/>
      <c r="D29" s="64"/>
      <c r="E29" s="65"/>
      <c r="F29" s="66"/>
      <c r="G29" s="67"/>
      <c r="H29" s="66"/>
      <c r="I29" s="68"/>
      <c r="J29" s="105"/>
      <c r="K29" s="64"/>
      <c r="L29" s="68"/>
      <c r="M29" s="150"/>
      <c r="N29" s="68"/>
      <c r="O29" s="68"/>
      <c r="P29" s="281"/>
      <c r="Q29" s="282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9"/>
      <c r="AE29" s="68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304"/>
      <c r="AS29" s="236"/>
      <c r="AT29" s="614"/>
      <c r="AU29" s="380"/>
      <c r="AV29" s="71"/>
      <c r="AW29" s="236"/>
      <c r="AX29" s="67"/>
      <c r="AY29" s="66"/>
      <c r="AZ29" s="69"/>
      <c r="BA29" s="69"/>
      <c r="BB29" s="64"/>
      <c r="BC29" s="68"/>
      <c r="BD29" s="68"/>
      <c r="BE29" s="68"/>
      <c r="BF29" s="68"/>
      <c r="BG29" s="68"/>
      <c r="BH29" s="68"/>
      <c r="BI29" s="69"/>
      <c r="BJ29" s="70"/>
      <c r="BK29" s="213"/>
      <c r="BL29" s="69"/>
      <c r="BM29" s="69"/>
      <c r="BN29" s="69"/>
      <c r="BO29" s="69"/>
      <c r="BP29" s="70"/>
      <c r="BQ29" s="213"/>
      <c r="BR29" s="67"/>
      <c r="BS29" s="1"/>
      <c r="BT29" s="7"/>
      <c r="BU29" s="7"/>
      <c r="BV29" s="7"/>
    </row>
    <row r="30" spans="1:74" s="3" customFormat="1" ht="19.5" thickBot="1">
      <c r="B30" s="88"/>
      <c r="C30" s="37"/>
      <c r="D30" s="36"/>
      <c r="E30" s="37"/>
      <c r="F30" s="13"/>
      <c r="G30" s="14"/>
      <c r="H30" s="13"/>
      <c r="I30" s="15"/>
      <c r="J30" s="143"/>
      <c r="K30" s="13"/>
      <c r="L30" s="15"/>
      <c r="M30" s="151"/>
      <c r="N30" s="152"/>
      <c r="O30" s="152"/>
      <c r="P30" s="289"/>
      <c r="Q30" s="286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14"/>
      <c r="AE30" s="17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306"/>
      <c r="AS30" s="210"/>
      <c r="AT30" s="608"/>
      <c r="AU30" s="382"/>
      <c r="AV30" s="16"/>
      <c r="AW30" s="210"/>
      <c r="AX30" s="14"/>
      <c r="AY30" s="13"/>
      <c r="AZ30" s="17"/>
      <c r="BA30" s="17"/>
      <c r="BB30" s="13"/>
      <c r="BC30" s="17"/>
      <c r="BD30" s="17"/>
      <c r="BE30" s="17"/>
      <c r="BF30" s="17"/>
      <c r="BG30" s="17"/>
      <c r="BH30" s="17"/>
      <c r="BI30" s="17"/>
      <c r="BJ30" s="42"/>
      <c r="BK30" s="215"/>
      <c r="BL30" s="17"/>
      <c r="BM30" s="17"/>
      <c r="BN30" s="17"/>
      <c r="BO30" s="17"/>
      <c r="BP30" s="42"/>
      <c r="BQ30" s="215"/>
      <c r="BR30" s="14"/>
      <c r="BS30" s="9"/>
      <c r="BT30" s="6"/>
      <c r="BU30" s="6"/>
      <c r="BV30" s="6"/>
    </row>
    <row r="31" spans="1:74" ht="5.0999999999999996" customHeight="1" thickBot="1">
      <c r="B31" s="63"/>
      <c r="C31" s="65"/>
      <c r="D31" s="64"/>
      <c r="E31" s="65"/>
      <c r="F31" s="66"/>
      <c r="G31" s="67"/>
      <c r="H31" s="66"/>
      <c r="I31" s="68"/>
      <c r="J31" s="105"/>
      <c r="K31" s="64"/>
      <c r="L31" s="68"/>
      <c r="M31" s="150"/>
      <c r="N31" s="68"/>
      <c r="O31" s="68"/>
      <c r="P31" s="281"/>
      <c r="Q31" s="282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9"/>
      <c r="AE31" s="68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304"/>
      <c r="AS31" s="236"/>
      <c r="AT31" s="614"/>
      <c r="AU31" s="380"/>
      <c r="AV31" s="71"/>
      <c r="AW31" s="236"/>
      <c r="AX31" s="67"/>
      <c r="AY31" s="66"/>
      <c r="AZ31" s="69"/>
      <c r="BA31" s="69"/>
      <c r="BB31" s="64"/>
      <c r="BC31" s="68"/>
      <c r="BD31" s="68"/>
      <c r="BE31" s="68"/>
      <c r="BF31" s="68"/>
      <c r="BG31" s="68"/>
      <c r="BH31" s="68"/>
      <c r="BI31" s="69"/>
      <c r="BJ31" s="70"/>
      <c r="BK31" s="213"/>
      <c r="BL31" s="69"/>
      <c r="BM31" s="69"/>
      <c r="BN31" s="69"/>
      <c r="BO31" s="69"/>
      <c r="BP31" s="70"/>
      <c r="BQ31" s="213"/>
      <c r="BR31" s="67"/>
      <c r="BS31" s="1"/>
      <c r="BT31" s="7"/>
      <c r="BU31" s="7"/>
      <c r="BV31" s="7"/>
    </row>
    <row r="32" spans="1:74" s="3" customFormat="1" ht="18.75">
      <c r="B32" s="169" t="s">
        <v>122</v>
      </c>
      <c r="C32" s="110"/>
      <c r="D32" s="78"/>
      <c r="E32" s="79"/>
      <c r="F32" s="80"/>
      <c r="G32" s="81"/>
      <c r="H32" s="82"/>
      <c r="I32" s="113"/>
      <c r="J32" s="144"/>
      <c r="K32" s="82"/>
      <c r="L32" s="113"/>
      <c r="M32" s="141"/>
      <c r="N32" s="153"/>
      <c r="O32" s="153"/>
      <c r="P32" s="283"/>
      <c r="Q32" s="284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40"/>
      <c r="AE32" s="83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305"/>
      <c r="AS32" s="237"/>
      <c r="AT32" s="396"/>
      <c r="AU32" s="381"/>
      <c r="AV32" s="86"/>
      <c r="AW32" s="237"/>
      <c r="AX32" s="81"/>
      <c r="AY32" s="80"/>
      <c r="AZ32" s="84"/>
      <c r="BA32" s="84"/>
      <c r="BB32" s="377"/>
      <c r="BC32" s="83"/>
      <c r="BD32" s="83"/>
      <c r="BE32" s="83"/>
      <c r="BF32" s="83"/>
      <c r="BG32" s="83"/>
      <c r="BH32" s="83"/>
      <c r="BI32" s="84"/>
      <c r="BJ32" s="85"/>
      <c r="BK32" s="214"/>
      <c r="BL32" s="84"/>
      <c r="BM32" s="84"/>
      <c r="BN32" s="84"/>
      <c r="BO32" s="84"/>
      <c r="BP32" s="85"/>
      <c r="BQ32" s="214"/>
      <c r="BR32" s="81"/>
      <c r="BS32" s="9"/>
      <c r="BT32" s="6"/>
      <c r="BU32" s="6"/>
      <c r="BV32" s="6"/>
    </row>
    <row r="33" spans="1:74" s="3" customFormat="1" ht="18.75">
      <c r="B33" s="88" t="s">
        <v>138</v>
      </c>
      <c r="C33" s="109" t="s">
        <v>110</v>
      </c>
      <c r="D33" s="348" t="s">
        <v>128</v>
      </c>
      <c r="E33" s="349" t="s">
        <v>125</v>
      </c>
      <c r="F33" s="13" t="s">
        <v>98</v>
      </c>
      <c r="G33" s="14" t="s">
        <v>97</v>
      </c>
      <c r="H33" s="24">
        <v>1176</v>
      </c>
      <c r="I33" s="21">
        <v>695</v>
      </c>
      <c r="J33" s="143">
        <f t="shared" ref="J33" si="18">I33/H33</f>
        <v>0.59098639455782309</v>
      </c>
      <c r="K33" s="13">
        <v>1176</v>
      </c>
      <c r="L33" s="15">
        <f t="shared" ref="L33" si="19">SUM(R33:AD33)</f>
        <v>519</v>
      </c>
      <c r="M33" s="154">
        <f t="shared" ref="M33" si="20">L33/K33</f>
        <v>0.44132653061224492</v>
      </c>
      <c r="N33" s="155">
        <f>M33-J33</f>
        <v>-0.14965986394557818</v>
      </c>
      <c r="O33" s="155">
        <v>0.8</v>
      </c>
      <c r="P33" s="291">
        <f t="shared" ref="P33" si="21">M33-O33</f>
        <v>-0.35867346938775513</v>
      </c>
      <c r="Q33" s="286">
        <v>28</v>
      </c>
      <c r="R33" s="210" t="s">
        <v>98</v>
      </c>
      <c r="S33" s="210" t="s">
        <v>98</v>
      </c>
      <c r="T33" s="210" t="s">
        <v>98</v>
      </c>
      <c r="U33" s="210" t="s">
        <v>98</v>
      </c>
      <c r="V33" s="210" t="s">
        <v>98</v>
      </c>
      <c r="W33" s="210" t="s">
        <v>98</v>
      </c>
      <c r="X33" s="210">
        <v>163</v>
      </c>
      <c r="Y33" s="210">
        <v>172</v>
      </c>
      <c r="Z33" s="210">
        <v>184</v>
      </c>
      <c r="AA33" s="210" t="s">
        <v>98</v>
      </c>
      <c r="AB33" s="210" t="s">
        <v>98</v>
      </c>
      <c r="AC33" s="210" t="s">
        <v>98</v>
      </c>
      <c r="AD33" s="14" t="s">
        <v>98</v>
      </c>
      <c r="AE33" s="17" t="s">
        <v>98</v>
      </c>
      <c r="AF33" s="210" t="s">
        <v>98</v>
      </c>
      <c r="AG33" s="210" t="s">
        <v>98</v>
      </c>
      <c r="AH33" s="210" t="s">
        <v>98</v>
      </c>
      <c r="AI33" s="210" t="s">
        <v>98</v>
      </c>
      <c r="AJ33" s="210" t="s">
        <v>98</v>
      </c>
      <c r="AK33" s="210">
        <f t="shared" ref="AK33" si="22">ROUNDUP(X33/$Q33,0)</f>
        <v>6</v>
      </c>
      <c r="AL33" s="210">
        <f t="shared" ref="AL33" si="23">ROUNDUP(Y33/$Q33,0)</f>
        <v>7</v>
      </c>
      <c r="AM33" s="210">
        <f t="shared" ref="AM33" si="24">ROUNDUP(Z33/$Q33,0)</f>
        <v>7</v>
      </c>
      <c r="AN33" s="210" t="s">
        <v>98</v>
      </c>
      <c r="AO33" s="210" t="s">
        <v>98</v>
      </c>
      <c r="AP33" s="210" t="s">
        <v>98</v>
      </c>
      <c r="AQ33" s="210" t="s">
        <v>98</v>
      </c>
      <c r="AR33" s="306">
        <f>SUM(AE33:AQ33)</f>
        <v>20</v>
      </c>
      <c r="AS33" s="231">
        <f t="shared" ref="AS33" si="25">SUM(R33:AD33)/AR33</f>
        <v>25.95</v>
      </c>
      <c r="AT33" s="608">
        <v>3</v>
      </c>
      <c r="AU33" s="382">
        <v>2</v>
      </c>
      <c r="AV33" s="16" t="s">
        <v>105</v>
      </c>
      <c r="AW33" s="210" t="s">
        <v>105</v>
      </c>
      <c r="AX33" s="14" t="s">
        <v>105</v>
      </c>
      <c r="AY33" s="575">
        <f>AR33+SUM(AT33:AX33)</f>
        <v>25</v>
      </c>
      <c r="AZ33" s="17">
        <v>55</v>
      </c>
      <c r="BA33" s="535">
        <f t="shared" ref="BA33" si="26">AZ33-AY33</f>
        <v>30</v>
      </c>
      <c r="BB33" s="13">
        <v>4</v>
      </c>
      <c r="BC33" s="17">
        <v>3</v>
      </c>
      <c r="BD33" s="17">
        <v>1</v>
      </c>
      <c r="BE33" s="17">
        <v>1</v>
      </c>
      <c r="BF33" s="17">
        <v>3</v>
      </c>
      <c r="BG33" s="17" t="s">
        <v>100</v>
      </c>
      <c r="BH33" s="17">
        <v>1</v>
      </c>
      <c r="BI33" s="17">
        <v>1</v>
      </c>
      <c r="BJ33" s="42">
        <v>0</v>
      </c>
      <c r="BK33" s="218" t="s">
        <v>97</v>
      </c>
      <c r="BL33" s="21" t="s">
        <v>97</v>
      </c>
      <c r="BM33" s="21" t="s">
        <v>97</v>
      </c>
      <c r="BN33" s="21" t="s">
        <v>97</v>
      </c>
      <c r="BO33" s="21" t="s">
        <v>139</v>
      </c>
      <c r="BP33" s="43">
        <v>0</v>
      </c>
      <c r="BQ33" s="218">
        <v>3</v>
      </c>
      <c r="BR33" s="20" t="s">
        <v>103</v>
      </c>
      <c r="BS33" s="9"/>
      <c r="BT33" s="206"/>
      <c r="BU33" s="206"/>
      <c r="BV33" s="207" t="s">
        <v>140</v>
      </c>
    </row>
    <row r="34" spans="1:74" s="4" customFormat="1" ht="18.75">
      <c r="A34" s="6"/>
      <c r="B34" s="18" t="s">
        <v>123</v>
      </c>
      <c r="C34" s="112" t="s">
        <v>102</v>
      </c>
      <c r="D34" s="346" t="s">
        <v>124</v>
      </c>
      <c r="E34" s="347" t="s">
        <v>125</v>
      </c>
      <c r="F34" s="29" t="s">
        <v>97</v>
      </c>
      <c r="G34" s="28" t="s">
        <v>98</v>
      </c>
      <c r="H34" s="19">
        <v>641</v>
      </c>
      <c r="I34" s="21">
        <v>385</v>
      </c>
      <c r="J34" s="145">
        <f t="shared" ref="J34:J45" si="27">I34/H34</f>
        <v>0.60062402496099843</v>
      </c>
      <c r="K34" s="19">
        <v>641</v>
      </c>
      <c r="L34" s="21">
        <f>SUM(R34:AD34)</f>
        <v>391</v>
      </c>
      <c r="M34" s="154">
        <f>L34/K34</f>
        <v>0.60998439937597504</v>
      </c>
      <c r="N34" s="155">
        <f>M34-J34</f>
        <v>9.3603744149766133E-3</v>
      </c>
      <c r="O34" s="155">
        <v>0.8</v>
      </c>
      <c r="P34" s="291">
        <f t="shared" si="6"/>
        <v>-0.19001560062402501</v>
      </c>
      <c r="Q34" s="290">
        <v>28</v>
      </c>
      <c r="R34" s="210" t="s">
        <v>98</v>
      </c>
      <c r="S34" s="210" t="s">
        <v>98</v>
      </c>
      <c r="T34" s="210" t="s">
        <v>98</v>
      </c>
      <c r="U34" s="210" t="s">
        <v>98</v>
      </c>
      <c r="V34" s="210" t="s">
        <v>98</v>
      </c>
      <c r="W34" s="210" t="s">
        <v>98</v>
      </c>
      <c r="X34" s="210">
        <v>125</v>
      </c>
      <c r="Y34" s="210">
        <v>139</v>
      </c>
      <c r="Z34" s="210">
        <v>127</v>
      </c>
      <c r="AA34" s="210" t="s">
        <v>98</v>
      </c>
      <c r="AB34" s="210" t="s">
        <v>98</v>
      </c>
      <c r="AC34" s="210" t="s">
        <v>98</v>
      </c>
      <c r="AD34" s="14" t="s">
        <v>98</v>
      </c>
      <c r="AE34" s="17" t="s">
        <v>98</v>
      </c>
      <c r="AF34" s="210" t="s">
        <v>98</v>
      </c>
      <c r="AG34" s="210" t="s">
        <v>98</v>
      </c>
      <c r="AH34" s="210" t="s">
        <v>98</v>
      </c>
      <c r="AI34" s="210" t="s">
        <v>98</v>
      </c>
      <c r="AJ34" s="210" t="s">
        <v>98</v>
      </c>
      <c r="AK34" s="210">
        <f t="shared" ref="AK34:AM40" si="28">ROUNDUP(X34/$Q34,0)</f>
        <v>5</v>
      </c>
      <c r="AL34" s="210">
        <f t="shared" si="28"/>
        <v>5</v>
      </c>
      <c r="AM34" s="210">
        <f t="shared" si="28"/>
        <v>5</v>
      </c>
      <c r="AN34" s="210" t="s">
        <v>98</v>
      </c>
      <c r="AO34" s="210" t="s">
        <v>98</v>
      </c>
      <c r="AP34" s="210" t="s">
        <v>98</v>
      </c>
      <c r="AQ34" s="210" t="s">
        <v>98</v>
      </c>
      <c r="AR34" s="306">
        <f t="shared" ref="AR34:AR40" si="29">SUM(AE34:AQ34)</f>
        <v>15</v>
      </c>
      <c r="AS34" s="231">
        <f t="shared" ref="AS34:AS40" si="30">SUM(R34:AD34)/AR34</f>
        <v>26.066666666666666</v>
      </c>
      <c r="AT34" s="610">
        <v>2</v>
      </c>
      <c r="AU34" s="387" t="s">
        <v>105</v>
      </c>
      <c r="AV34" s="220">
        <v>2</v>
      </c>
      <c r="AW34" s="239">
        <v>0</v>
      </c>
      <c r="AX34" s="20">
        <v>0</v>
      </c>
      <c r="AY34" s="575">
        <f>AR34+SUM(AT34:AX34)</f>
        <v>19</v>
      </c>
      <c r="AZ34" s="21">
        <v>33</v>
      </c>
      <c r="BA34" s="576">
        <f>AZ34-AY34</f>
        <v>14</v>
      </c>
      <c r="BB34" s="13">
        <v>1</v>
      </c>
      <c r="BC34" s="17">
        <v>1</v>
      </c>
      <c r="BD34" s="17">
        <v>1</v>
      </c>
      <c r="BE34" s="17">
        <v>1</v>
      </c>
      <c r="BF34" s="17">
        <v>1</v>
      </c>
      <c r="BG34" s="17" t="s">
        <v>100</v>
      </c>
      <c r="BH34" s="17">
        <v>1</v>
      </c>
      <c r="BI34" s="367">
        <v>1</v>
      </c>
      <c r="BJ34" s="43">
        <v>0</v>
      </c>
      <c r="BK34" s="218">
        <v>0</v>
      </c>
      <c r="BL34" s="21" t="s">
        <v>97</v>
      </c>
      <c r="BM34" s="21" t="s">
        <v>97</v>
      </c>
      <c r="BN34" s="21" t="s">
        <v>97</v>
      </c>
      <c r="BO34" s="21">
        <v>0</v>
      </c>
      <c r="BP34" s="43" t="s">
        <v>98</v>
      </c>
      <c r="BQ34" s="218">
        <v>3.7</v>
      </c>
      <c r="BR34" s="20" t="s">
        <v>103</v>
      </c>
      <c r="BS34" s="22"/>
      <c r="BT34" s="206"/>
      <c r="BU34" s="206"/>
      <c r="BV34" s="207" t="s">
        <v>126</v>
      </c>
    </row>
    <row r="35" spans="1:74" s="3" customFormat="1" ht="18.75">
      <c r="A35" s="6"/>
      <c r="B35" s="91" t="s">
        <v>127</v>
      </c>
      <c r="C35" s="109" t="s">
        <v>94</v>
      </c>
      <c r="D35" s="348" t="s">
        <v>128</v>
      </c>
      <c r="E35" s="350" t="s">
        <v>125</v>
      </c>
      <c r="F35" s="13" t="s">
        <v>97</v>
      </c>
      <c r="G35" s="93" t="s">
        <v>97</v>
      </c>
      <c r="H35" s="94">
        <v>1115</v>
      </c>
      <c r="I35" s="15">
        <v>473</v>
      </c>
      <c r="J35" s="143">
        <f t="shared" si="27"/>
        <v>0.42421524663677129</v>
      </c>
      <c r="K35" s="95">
        <v>1115</v>
      </c>
      <c r="L35" s="15">
        <f t="shared" ref="L35:L40" si="31">SUM(R35:AD35)</f>
        <v>488</v>
      </c>
      <c r="M35" s="151">
        <f t="shared" ref="M35:M45" si="32">L35/K35</f>
        <v>0.43766816143497755</v>
      </c>
      <c r="N35" s="152">
        <f t="shared" ref="N35:N38" si="33">M35-J35</f>
        <v>1.3452914798206261E-2</v>
      </c>
      <c r="O35" s="158">
        <v>0.8</v>
      </c>
      <c r="P35" s="289">
        <f t="shared" si="6"/>
        <v>-0.36233183856502249</v>
      </c>
      <c r="Q35" s="288">
        <v>28</v>
      </c>
      <c r="R35" s="210" t="s">
        <v>98</v>
      </c>
      <c r="S35" s="210" t="s">
        <v>98</v>
      </c>
      <c r="T35" s="210" t="s">
        <v>98</v>
      </c>
      <c r="U35" s="210" t="s">
        <v>98</v>
      </c>
      <c r="V35" s="210" t="s">
        <v>98</v>
      </c>
      <c r="W35" s="210" t="s">
        <v>98</v>
      </c>
      <c r="X35" s="210">
        <v>179</v>
      </c>
      <c r="Y35" s="210">
        <v>160</v>
      </c>
      <c r="Z35" s="210">
        <v>149</v>
      </c>
      <c r="AA35" s="210" t="s">
        <v>98</v>
      </c>
      <c r="AB35" s="210" t="s">
        <v>98</v>
      </c>
      <c r="AC35" s="210" t="s">
        <v>98</v>
      </c>
      <c r="AD35" s="14" t="s">
        <v>98</v>
      </c>
      <c r="AE35" s="17" t="s">
        <v>98</v>
      </c>
      <c r="AF35" s="210" t="s">
        <v>98</v>
      </c>
      <c r="AG35" s="210" t="s">
        <v>98</v>
      </c>
      <c r="AH35" s="210" t="s">
        <v>98</v>
      </c>
      <c r="AI35" s="210" t="s">
        <v>98</v>
      </c>
      <c r="AJ35" s="210" t="s">
        <v>98</v>
      </c>
      <c r="AK35" s="210">
        <f t="shared" si="28"/>
        <v>7</v>
      </c>
      <c r="AL35" s="210">
        <f t="shared" si="28"/>
        <v>6</v>
      </c>
      <c r="AM35" s="210">
        <f t="shared" si="28"/>
        <v>6</v>
      </c>
      <c r="AN35" s="210" t="s">
        <v>98</v>
      </c>
      <c r="AO35" s="210" t="s">
        <v>98</v>
      </c>
      <c r="AP35" s="210" t="s">
        <v>98</v>
      </c>
      <c r="AQ35" s="210" t="s">
        <v>98</v>
      </c>
      <c r="AR35" s="306">
        <f t="shared" si="29"/>
        <v>19</v>
      </c>
      <c r="AS35" s="231">
        <f t="shared" si="30"/>
        <v>25.684210526315791</v>
      </c>
      <c r="AT35" s="557">
        <v>5</v>
      </c>
      <c r="AU35" s="389">
        <v>2</v>
      </c>
      <c r="AV35" s="101">
        <v>3</v>
      </c>
      <c r="AW35" s="238">
        <v>0</v>
      </c>
      <c r="AX35" s="28">
        <v>0</v>
      </c>
      <c r="AY35" s="575">
        <f>AR35+SUM(AT35:AX35)</f>
        <v>29</v>
      </c>
      <c r="AZ35" s="96">
        <v>50</v>
      </c>
      <c r="BA35" s="576">
        <f t="shared" ref="BA35:BA43" si="34">AZ35-AY35</f>
        <v>21</v>
      </c>
      <c r="BB35" s="13">
        <v>1</v>
      </c>
      <c r="BC35" s="17">
        <v>1</v>
      </c>
      <c r="BD35" s="17">
        <v>1</v>
      </c>
      <c r="BE35" s="17">
        <v>1</v>
      </c>
      <c r="BF35" s="17">
        <v>1</v>
      </c>
      <c r="BG35" s="17" t="s">
        <v>100</v>
      </c>
      <c r="BH35" s="17">
        <v>1</v>
      </c>
      <c r="BI35" s="17">
        <v>1</v>
      </c>
      <c r="BJ35" s="97">
        <v>0</v>
      </c>
      <c r="BK35" s="224" t="s">
        <v>97</v>
      </c>
      <c r="BL35" s="96" t="s">
        <v>97</v>
      </c>
      <c r="BM35" s="96" t="s">
        <v>97</v>
      </c>
      <c r="BN35" s="96" t="s">
        <v>97</v>
      </c>
      <c r="BO35" s="96" t="s">
        <v>97</v>
      </c>
      <c r="BP35" s="97">
        <v>0</v>
      </c>
      <c r="BQ35" s="224">
        <v>3</v>
      </c>
      <c r="BR35" s="93" t="s">
        <v>99</v>
      </c>
      <c r="BS35" s="6"/>
      <c r="BT35" s="206"/>
      <c r="BU35" s="206"/>
      <c r="BV35" s="207"/>
    </row>
    <row r="36" spans="1:74" s="3" customFormat="1" ht="18.75">
      <c r="B36" s="18" t="s">
        <v>129</v>
      </c>
      <c r="C36" s="109" t="s">
        <v>102</v>
      </c>
      <c r="D36" s="348" t="s">
        <v>124</v>
      </c>
      <c r="E36" s="347" t="s">
        <v>125</v>
      </c>
      <c r="F36" s="24" t="s">
        <v>97</v>
      </c>
      <c r="G36" s="25" t="s">
        <v>97</v>
      </c>
      <c r="H36" s="24">
        <v>842</v>
      </c>
      <c r="I36" s="21">
        <v>550</v>
      </c>
      <c r="J36" s="143">
        <f t="shared" si="27"/>
        <v>0.65320665083135387</v>
      </c>
      <c r="K36" s="24">
        <v>842</v>
      </c>
      <c r="L36" s="21">
        <f t="shared" si="31"/>
        <v>480</v>
      </c>
      <c r="M36" s="151">
        <f t="shared" si="32"/>
        <v>0.57007125890736343</v>
      </c>
      <c r="N36" s="152">
        <f t="shared" si="33"/>
        <v>-8.3135391923990443E-2</v>
      </c>
      <c r="O36" s="158">
        <v>0.8</v>
      </c>
      <c r="P36" s="289">
        <f t="shared" si="6"/>
        <v>-0.22992874109263661</v>
      </c>
      <c r="Q36" s="290">
        <v>28</v>
      </c>
      <c r="R36" s="210" t="s">
        <v>98</v>
      </c>
      <c r="S36" s="210" t="s">
        <v>98</v>
      </c>
      <c r="T36" s="210" t="s">
        <v>98</v>
      </c>
      <c r="U36" s="210" t="s">
        <v>98</v>
      </c>
      <c r="V36" s="210" t="s">
        <v>98</v>
      </c>
      <c r="W36" s="210" t="s">
        <v>98</v>
      </c>
      <c r="X36" s="210">
        <v>155</v>
      </c>
      <c r="Y36" s="210">
        <v>162</v>
      </c>
      <c r="Z36" s="210">
        <v>163</v>
      </c>
      <c r="AA36" s="210" t="s">
        <v>98</v>
      </c>
      <c r="AB36" s="210" t="s">
        <v>98</v>
      </c>
      <c r="AC36" s="210" t="s">
        <v>98</v>
      </c>
      <c r="AD36" s="14" t="s">
        <v>98</v>
      </c>
      <c r="AE36" s="17" t="s">
        <v>98</v>
      </c>
      <c r="AF36" s="210" t="s">
        <v>98</v>
      </c>
      <c r="AG36" s="210" t="s">
        <v>98</v>
      </c>
      <c r="AH36" s="210" t="s">
        <v>98</v>
      </c>
      <c r="AI36" s="210" t="s">
        <v>98</v>
      </c>
      <c r="AJ36" s="210" t="s">
        <v>98</v>
      </c>
      <c r="AK36" s="210">
        <f t="shared" si="28"/>
        <v>6</v>
      </c>
      <c r="AL36" s="210">
        <f t="shared" si="28"/>
        <v>6</v>
      </c>
      <c r="AM36" s="210">
        <f t="shared" si="28"/>
        <v>6</v>
      </c>
      <c r="AN36" s="210" t="s">
        <v>98</v>
      </c>
      <c r="AO36" s="210" t="s">
        <v>98</v>
      </c>
      <c r="AP36" s="210" t="s">
        <v>98</v>
      </c>
      <c r="AQ36" s="210" t="s">
        <v>98</v>
      </c>
      <c r="AR36" s="306">
        <f t="shared" si="29"/>
        <v>18</v>
      </c>
      <c r="AS36" s="231">
        <f t="shared" si="30"/>
        <v>26.666666666666668</v>
      </c>
      <c r="AT36" s="611">
        <v>4</v>
      </c>
      <c r="AU36" s="387">
        <v>2</v>
      </c>
      <c r="AV36" s="220">
        <v>2</v>
      </c>
      <c r="AW36" s="239">
        <v>0</v>
      </c>
      <c r="AX36" s="20">
        <v>0</v>
      </c>
      <c r="AY36" s="575">
        <f>AR36+SUM(AT36:AX36)</f>
        <v>26</v>
      </c>
      <c r="AZ36" s="27">
        <v>37</v>
      </c>
      <c r="BA36" s="601">
        <f t="shared" si="34"/>
        <v>11</v>
      </c>
      <c r="BB36" s="13"/>
      <c r="BC36" s="17"/>
      <c r="BD36" s="17"/>
      <c r="BE36" s="17"/>
      <c r="BF36" s="17"/>
      <c r="BG36" s="17" t="s">
        <v>100</v>
      </c>
      <c r="BH36" s="17"/>
      <c r="BI36" s="26"/>
      <c r="BJ36" s="49"/>
      <c r="BK36" s="225" t="s">
        <v>97</v>
      </c>
      <c r="BL36" s="26">
        <v>0</v>
      </c>
      <c r="BM36" s="26" t="s">
        <v>97</v>
      </c>
      <c r="BN36" s="26">
        <v>0</v>
      </c>
      <c r="BO36" s="26">
        <v>0</v>
      </c>
      <c r="BP36" s="43" t="s">
        <v>130</v>
      </c>
      <c r="BQ36" s="218">
        <v>3.3</v>
      </c>
      <c r="BR36" s="25" t="s">
        <v>103</v>
      </c>
      <c r="BS36" s="9"/>
      <c r="BT36" s="206"/>
      <c r="BU36" s="206"/>
      <c r="BV36" s="207" t="s">
        <v>131</v>
      </c>
    </row>
    <row r="37" spans="1:74" s="4" customFormat="1" ht="18.75">
      <c r="A37" s="6"/>
      <c r="B37" s="18" t="s">
        <v>132</v>
      </c>
      <c r="C37" s="109" t="s">
        <v>102</v>
      </c>
      <c r="D37" s="100" t="s">
        <v>133</v>
      </c>
      <c r="E37" s="39" t="s">
        <v>125</v>
      </c>
      <c r="F37" s="24" t="s">
        <v>97</v>
      </c>
      <c r="G37" s="345" t="s">
        <v>97</v>
      </c>
      <c r="H37" s="19">
        <v>580</v>
      </c>
      <c r="I37" s="21">
        <v>263</v>
      </c>
      <c r="J37" s="143">
        <f t="shared" si="27"/>
        <v>0.45344827586206898</v>
      </c>
      <c r="K37" s="19">
        <v>580</v>
      </c>
      <c r="L37" s="21">
        <f t="shared" si="31"/>
        <v>453</v>
      </c>
      <c r="M37" s="157">
        <f t="shared" si="32"/>
        <v>0.78103448275862064</v>
      </c>
      <c r="N37" s="158">
        <f t="shared" si="33"/>
        <v>0.32758620689655166</v>
      </c>
      <c r="O37" s="158">
        <v>0.8</v>
      </c>
      <c r="P37" s="287">
        <f t="shared" si="6"/>
        <v>-1.8965517241379404E-2</v>
      </c>
      <c r="Q37" s="290">
        <v>28</v>
      </c>
      <c r="R37" s="210" t="s">
        <v>98</v>
      </c>
      <c r="S37" s="210" t="s">
        <v>98</v>
      </c>
      <c r="T37" s="210" t="s">
        <v>98</v>
      </c>
      <c r="U37" s="210" t="s">
        <v>98</v>
      </c>
      <c r="V37" s="210" t="s">
        <v>98</v>
      </c>
      <c r="W37" s="210" t="s">
        <v>98</v>
      </c>
      <c r="X37" s="210">
        <v>154</v>
      </c>
      <c r="Y37" s="210">
        <v>155</v>
      </c>
      <c r="Z37" s="210">
        <v>144</v>
      </c>
      <c r="AA37" s="210" t="s">
        <v>98</v>
      </c>
      <c r="AB37" s="210" t="s">
        <v>98</v>
      </c>
      <c r="AC37" s="210" t="s">
        <v>98</v>
      </c>
      <c r="AD37" s="14" t="s">
        <v>98</v>
      </c>
      <c r="AE37" s="17" t="s">
        <v>98</v>
      </c>
      <c r="AF37" s="210" t="s">
        <v>98</v>
      </c>
      <c r="AG37" s="210" t="s">
        <v>98</v>
      </c>
      <c r="AH37" s="210" t="s">
        <v>98</v>
      </c>
      <c r="AI37" s="210" t="s">
        <v>98</v>
      </c>
      <c r="AJ37" s="210" t="s">
        <v>98</v>
      </c>
      <c r="AK37" s="210">
        <f t="shared" si="28"/>
        <v>6</v>
      </c>
      <c r="AL37" s="210">
        <f t="shared" si="28"/>
        <v>6</v>
      </c>
      <c r="AM37" s="210">
        <f t="shared" si="28"/>
        <v>6</v>
      </c>
      <c r="AN37" s="210" t="s">
        <v>98</v>
      </c>
      <c r="AO37" s="210" t="s">
        <v>98</v>
      </c>
      <c r="AP37" s="210" t="s">
        <v>98</v>
      </c>
      <c r="AQ37" s="210" t="s">
        <v>98</v>
      </c>
      <c r="AR37" s="306">
        <f t="shared" si="29"/>
        <v>18</v>
      </c>
      <c r="AS37" s="231">
        <f t="shared" si="30"/>
        <v>25.166666666666668</v>
      </c>
      <c r="AT37" s="610">
        <v>4</v>
      </c>
      <c r="AU37" s="387">
        <v>2</v>
      </c>
      <c r="AV37" s="220">
        <v>2</v>
      </c>
      <c r="AW37" s="239">
        <v>0</v>
      </c>
      <c r="AX37" s="20">
        <v>0</v>
      </c>
      <c r="AY37" s="575">
        <f>AR37+SUM(AT37:AX37)</f>
        <v>26</v>
      </c>
      <c r="AZ37" s="170">
        <v>28</v>
      </c>
      <c r="BA37" s="533">
        <f t="shared" si="34"/>
        <v>2</v>
      </c>
      <c r="BB37" s="13"/>
      <c r="BC37" s="17"/>
      <c r="BD37" s="17"/>
      <c r="BE37" s="17"/>
      <c r="BF37" s="17"/>
      <c r="BG37" s="17" t="s">
        <v>100</v>
      </c>
      <c r="BH37" s="17"/>
      <c r="BI37" s="367"/>
      <c r="BJ37" s="43"/>
      <c r="BK37" s="218">
        <v>2</v>
      </c>
      <c r="BL37" s="21">
        <v>0</v>
      </c>
      <c r="BM37" s="21">
        <v>2</v>
      </c>
      <c r="BN37" s="21" t="s">
        <v>97</v>
      </c>
      <c r="BO37" s="21" t="s">
        <v>97</v>
      </c>
      <c r="BP37" s="43" t="s">
        <v>134</v>
      </c>
      <c r="BQ37" s="218">
        <v>2.7</v>
      </c>
      <c r="BR37" s="20" t="s">
        <v>103</v>
      </c>
      <c r="BS37" s="22"/>
      <c r="BT37" s="206"/>
      <c r="BU37" s="206"/>
      <c r="BV37" s="207" t="s">
        <v>126</v>
      </c>
    </row>
    <row r="38" spans="1:74" s="4" customFormat="1" ht="18.75">
      <c r="A38" s="3"/>
      <c r="B38" s="18" t="s">
        <v>135</v>
      </c>
      <c r="C38" s="109" t="s">
        <v>94</v>
      </c>
      <c r="D38" s="351" t="s">
        <v>136</v>
      </c>
      <c r="E38" s="347" t="s">
        <v>125</v>
      </c>
      <c r="F38" s="13" t="s">
        <v>98</v>
      </c>
      <c r="G38" s="25" t="s">
        <v>97</v>
      </c>
      <c r="H38" s="24">
        <v>951</v>
      </c>
      <c r="I38" s="21">
        <v>789</v>
      </c>
      <c r="J38" s="147">
        <f t="shared" si="27"/>
        <v>0.82965299684542582</v>
      </c>
      <c r="K38" s="24">
        <v>951</v>
      </c>
      <c r="L38" s="21">
        <f t="shared" si="31"/>
        <v>445</v>
      </c>
      <c r="M38" s="151">
        <f t="shared" si="32"/>
        <v>0.46792849631966349</v>
      </c>
      <c r="N38" s="152">
        <f t="shared" si="33"/>
        <v>-0.36172450052576233</v>
      </c>
      <c r="O38" s="155">
        <v>0.8</v>
      </c>
      <c r="P38" s="289">
        <f t="shared" si="6"/>
        <v>-0.33207150368033655</v>
      </c>
      <c r="Q38" s="290">
        <v>28</v>
      </c>
      <c r="R38" s="210" t="s">
        <v>98</v>
      </c>
      <c r="S38" s="210" t="s">
        <v>98</v>
      </c>
      <c r="T38" s="210" t="s">
        <v>98</v>
      </c>
      <c r="U38" s="210" t="s">
        <v>98</v>
      </c>
      <c r="V38" s="210" t="s">
        <v>98</v>
      </c>
      <c r="W38" s="210" t="s">
        <v>98</v>
      </c>
      <c r="X38" s="210">
        <v>137</v>
      </c>
      <c r="Y38" s="210">
        <v>154</v>
      </c>
      <c r="Z38" s="210">
        <v>154</v>
      </c>
      <c r="AA38" s="210" t="s">
        <v>98</v>
      </c>
      <c r="AB38" s="210" t="s">
        <v>98</v>
      </c>
      <c r="AC38" s="210" t="s">
        <v>98</v>
      </c>
      <c r="AD38" s="14" t="s">
        <v>98</v>
      </c>
      <c r="AE38" s="17" t="s">
        <v>98</v>
      </c>
      <c r="AF38" s="210" t="s">
        <v>98</v>
      </c>
      <c r="AG38" s="210" t="s">
        <v>98</v>
      </c>
      <c r="AH38" s="210" t="s">
        <v>98</v>
      </c>
      <c r="AI38" s="210" t="s">
        <v>98</v>
      </c>
      <c r="AJ38" s="210" t="s">
        <v>98</v>
      </c>
      <c r="AK38" s="210">
        <f t="shared" si="28"/>
        <v>5</v>
      </c>
      <c r="AL38" s="210">
        <f t="shared" si="28"/>
        <v>6</v>
      </c>
      <c r="AM38" s="210">
        <f t="shared" si="28"/>
        <v>6</v>
      </c>
      <c r="AN38" s="210" t="s">
        <v>98</v>
      </c>
      <c r="AO38" s="210" t="s">
        <v>98</v>
      </c>
      <c r="AP38" s="210" t="s">
        <v>98</v>
      </c>
      <c r="AQ38" s="210" t="s">
        <v>98</v>
      </c>
      <c r="AR38" s="306">
        <f t="shared" si="29"/>
        <v>17</v>
      </c>
      <c r="AS38" s="231">
        <f t="shared" si="30"/>
        <v>26.176470588235293</v>
      </c>
      <c r="AT38" s="611">
        <v>3</v>
      </c>
      <c r="AU38" s="387">
        <v>2</v>
      </c>
      <c r="AV38" s="211" t="s">
        <v>105</v>
      </c>
      <c r="AW38" s="238" t="s">
        <v>105</v>
      </c>
      <c r="AX38" s="28" t="s">
        <v>105</v>
      </c>
      <c r="AY38" s="575">
        <f>AR38+SUM(AT38:AX38)</f>
        <v>22</v>
      </c>
      <c r="AZ38" s="27">
        <v>38</v>
      </c>
      <c r="BA38" s="601">
        <f t="shared" si="34"/>
        <v>16</v>
      </c>
      <c r="BB38" s="13"/>
      <c r="BC38" s="17"/>
      <c r="BD38" s="17"/>
      <c r="BE38" s="17"/>
      <c r="BF38" s="17"/>
      <c r="BG38" s="17" t="s">
        <v>100</v>
      </c>
      <c r="BH38" s="17"/>
      <c r="BI38" s="26"/>
      <c r="BJ38" s="49"/>
      <c r="BK38" s="225" t="s">
        <v>97</v>
      </c>
      <c r="BL38" s="26">
        <v>0</v>
      </c>
      <c r="BM38" s="26" t="s">
        <v>116</v>
      </c>
      <c r="BN38" s="26">
        <v>0</v>
      </c>
      <c r="BO38" s="26" t="s">
        <v>97</v>
      </c>
      <c r="BP38" s="49" t="s">
        <v>117</v>
      </c>
      <c r="BQ38" s="225">
        <v>3.3</v>
      </c>
      <c r="BR38" s="25" t="s">
        <v>99</v>
      </c>
      <c r="BS38" s="3"/>
      <c r="BT38" s="206"/>
      <c r="BU38" s="206"/>
      <c r="BV38" s="207" t="s">
        <v>137</v>
      </c>
    </row>
    <row r="39" spans="1:74" s="4" customFormat="1" ht="18.75">
      <c r="A39" s="6"/>
      <c r="B39" s="18" t="s">
        <v>141</v>
      </c>
      <c r="C39" s="112" t="s">
        <v>94</v>
      </c>
      <c r="D39" s="352" t="s">
        <v>107</v>
      </c>
      <c r="E39" s="347" t="s">
        <v>125</v>
      </c>
      <c r="F39" s="29" t="s">
        <v>98</v>
      </c>
      <c r="G39" s="28" t="s">
        <v>98</v>
      </c>
      <c r="H39" s="29">
        <v>1116</v>
      </c>
      <c r="I39" s="21">
        <v>297</v>
      </c>
      <c r="J39" s="147">
        <f t="shared" si="27"/>
        <v>0.2661290322580645</v>
      </c>
      <c r="K39" s="19">
        <v>1116</v>
      </c>
      <c r="L39" s="21">
        <f t="shared" si="31"/>
        <v>321</v>
      </c>
      <c r="M39" s="157">
        <f t="shared" si="32"/>
        <v>0.28763440860215056</v>
      </c>
      <c r="N39" s="158">
        <f>M39-J39</f>
        <v>2.1505376344086058E-2</v>
      </c>
      <c r="O39" s="158">
        <v>0.8</v>
      </c>
      <c r="P39" s="287">
        <f t="shared" si="6"/>
        <v>-0.51236559139784954</v>
      </c>
      <c r="Q39" s="290">
        <v>28</v>
      </c>
      <c r="R39" s="210" t="s">
        <v>98</v>
      </c>
      <c r="S39" s="210" t="s">
        <v>98</v>
      </c>
      <c r="T39" s="210" t="s">
        <v>98</v>
      </c>
      <c r="U39" s="210" t="s">
        <v>98</v>
      </c>
      <c r="V39" s="210" t="s">
        <v>98</v>
      </c>
      <c r="W39" s="210" t="s">
        <v>98</v>
      </c>
      <c r="X39" s="210">
        <v>98</v>
      </c>
      <c r="Y39" s="210">
        <v>127</v>
      </c>
      <c r="Z39" s="210">
        <v>96</v>
      </c>
      <c r="AA39" s="210" t="s">
        <v>98</v>
      </c>
      <c r="AB39" s="210" t="s">
        <v>98</v>
      </c>
      <c r="AC39" s="210" t="s">
        <v>98</v>
      </c>
      <c r="AD39" s="14" t="s">
        <v>98</v>
      </c>
      <c r="AE39" s="17" t="s">
        <v>98</v>
      </c>
      <c r="AF39" s="210" t="s">
        <v>98</v>
      </c>
      <c r="AG39" s="210" t="s">
        <v>98</v>
      </c>
      <c r="AH39" s="210" t="s">
        <v>98</v>
      </c>
      <c r="AI39" s="210" t="s">
        <v>98</v>
      </c>
      <c r="AJ39" s="210" t="s">
        <v>98</v>
      </c>
      <c r="AK39" s="210">
        <f t="shared" si="28"/>
        <v>4</v>
      </c>
      <c r="AL39" s="210">
        <f t="shared" si="28"/>
        <v>5</v>
      </c>
      <c r="AM39" s="210">
        <f t="shared" si="28"/>
        <v>4</v>
      </c>
      <c r="AN39" s="210" t="s">
        <v>98</v>
      </c>
      <c r="AO39" s="210" t="s">
        <v>98</v>
      </c>
      <c r="AP39" s="210" t="s">
        <v>98</v>
      </c>
      <c r="AQ39" s="210" t="s">
        <v>98</v>
      </c>
      <c r="AR39" s="306">
        <f t="shared" si="29"/>
        <v>13</v>
      </c>
      <c r="AS39" s="231">
        <f t="shared" si="30"/>
        <v>24.692307692307693</v>
      </c>
      <c r="AT39" s="578">
        <v>4</v>
      </c>
      <c r="AU39" s="387" t="s">
        <v>105</v>
      </c>
      <c r="AV39" s="220">
        <v>3</v>
      </c>
      <c r="AW39" s="239">
        <v>1</v>
      </c>
      <c r="AX39" s="20">
        <v>0</v>
      </c>
      <c r="AY39" s="575">
        <f>AR39+SUM(AT39:AX39)</f>
        <v>21</v>
      </c>
      <c r="AZ39" s="27">
        <v>46</v>
      </c>
      <c r="BA39" s="553">
        <f t="shared" si="34"/>
        <v>25</v>
      </c>
      <c r="BB39" s="13"/>
      <c r="BC39" s="17"/>
      <c r="BD39" s="17"/>
      <c r="BE39" s="17"/>
      <c r="BF39" s="17"/>
      <c r="BG39" s="17" t="s">
        <v>100</v>
      </c>
      <c r="BH39" s="17"/>
      <c r="BI39" s="26"/>
      <c r="BJ39" s="44"/>
      <c r="BK39" s="217" t="s">
        <v>97</v>
      </c>
      <c r="BL39" s="27" t="s">
        <v>97</v>
      </c>
      <c r="BM39" s="27" t="s">
        <v>97</v>
      </c>
      <c r="BN39" s="27" t="s">
        <v>97</v>
      </c>
      <c r="BO39" s="27" t="s">
        <v>97</v>
      </c>
      <c r="BP39" s="44">
        <v>0</v>
      </c>
      <c r="BQ39" s="217">
        <v>4</v>
      </c>
      <c r="BR39" s="28" t="s">
        <v>103</v>
      </c>
      <c r="BS39" s="6"/>
      <c r="BT39" s="206"/>
      <c r="BU39" s="206"/>
      <c r="BV39" s="207" t="s">
        <v>142</v>
      </c>
    </row>
    <row r="40" spans="1:74" s="4" customFormat="1" ht="18.75">
      <c r="A40" s="3"/>
      <c r="B40" s="88" t="s">
        <v>143</v>
      </c>
      <c r="C40" s="112" t="s">
        <v>94</v>
      </c>
      <c r="D40" s="100" t="s">
        <v>133</v>
      </c>
      <c r="E40" s="37" t="s">
        <v>125</v>
      </c>
      <c r="F40" s="29" t="s">
        <v>98</v>
      </c>
      <c r="G40" s="28" t="s">
        <v>98</v>
      </c>
      <c r="H40" s="24">
        <v>404</v>
      </c>
      <c r="I40" s="21">
        <v>183</v>
      </c>
      <c r="J40" s="147">
        <f>I40/H40</f>
        <v>0.45297029702970298</v>
      </c>
      <c r="K40" s="24">
        <v>404</v>
      </c>
      <c r="L40" s="21">
        <f t="shared" si="31"/>
        <v>318</v>
      </c>
      <c r="M40" s="157">
        <f>L40/K40</f>
        <v>0.78712871287128716</v>
      </c>
      <c r="N40" s="158">
        <f>M40-J40</f>
        <v>0.33415841584158418</v>
      </c>
      <c r="O40" s="155">
        <v>0.8</v>
      </c>
      <c r="P40" s="287">
        <f>M40-O40</f>
        <v>-1.2871287128712883E-2</v>
      </c>
      <c r="Q40" s="292">
        <v>28</v>
      </c>
      <c r="R40" s="210" t="s">
        <v>98</v>
      </c>
      <c r="S40" s="210" t="s">
        <v>98</v>
      </c>
      <c r="T40" s="210" t="s">
        <v>98</v>
      </c>
      <c r="U40" s="210" t="s">
        <v>98</v>
      </c>
      <c r="V40" s="210" t="s">
        <v>98</v>
      </c>
      <c r="W40" s="210" t="s">
        <v>98</v>
      </c>
      <c r="X40" s="210">
        <v>70</v>
      </c>
      <c r="Y40" s="210">
        <v>114</v>
      </c>
      <c r="Z40" s="210">
        <v>134</v>
      </c>
      <c r="AA40" s="210" t="s">
        <v>98</v>
      </c>
      <c r="AB40" s="210" t="s">
        <v>98</v>
      </c>
      <c r="AC40" s="210" t="s">
        <v>98</v>
      </c>
      <c r="AD40" s="14" t="s">
        <v>98</v>
      </c>
      <c r="AE40" s="17" t="s">
        <v>98</v>
      </c>
      <c r="AF40" s="210" t="s">
        <v>98</v>
      </c>
      <c r="AG40" s="210" t="s">
        <v>98</v>
      </c>
      <c r="AH40" s="210" t="s">
        <v>98</v>
      </c>
      <c r="AI40" s="210" t="s">
        <v>98</v>
      </c>
      <c r="AJ40" s="210" t="s">
        <v>98</v>
      </c>
      <c r="AK40" s="210">
        <f t="shared" si="28"/>
        <v>3</v>
      </c>
      <c r="AL40" s="210">
        <f t="shared" si="28"/>
        <v>5</v>
      </c>
      <c r="AM40" s="210">
        <f t="shared" si="28"/>
        <v>5</v>
      </c>
      <c r="AN40" s="210" t="s">
        <v>98</v>
      </c>
      <c r="AO40" s="210" t="s">
        <v>98</v>
      </c>
      <c r="AP40" s="210" t="s">
        <v>98</v>
      </c>
      <c r="AQ40" s="210" t="s">
        <v>98</v>
      </c>
      <c r="AR40" s="306">
        <f t="shared" si="29"/>
        <v>13</v>
      </c>
      <c r="AS40" s="231">
        <f t="shared" si="30"/>
        <v>24.46153846153846</v>
      </c>
      <c r="AT40" s="611">
        <v>2</v>
      </c>
      <c r="AU40" s="387" t="s">
        <v>105</v>
      </c>
      <c r="AV40" s="220" t="s">
        <v>105</v>
      </c>
      <c r="AW40" s="239" t="s">
        <v>105</v>
      </c>
      <c r="AX40" s="20" t="s">
        <v>105</v>
      </c>
      <c r="AY40" s="575">
        <f>AR40+SUM(AT40:AX40)</f>
        <v>15</v>
      </c>
      <c r="AZ40" s="26">
        <v>21</v>
      </c>
      <c r="BA40" s="601">
        <f t="shared" si="34"/>
        <v>6</v>
      </c>
      <c r="BB40" s="13" t="s">
        <v>144</v>
      </c>
      <c r="BC40" s="17">
        <v>1</v>
      </c>
      <c r="BD40" s="17">
        <v>1</v>
      </c>
      <c r="BE40" s="17"/>
      <c r="BF40" s="17" t="s">
        <v>144</v>
      </c>
      <c r="BG40" s="17" t="s">
        <v>100</v>
      </c>
      <c r="BH40" s="17">
        <v>1</v>
      </c>
      <c r="BI40" s="26"/>
      <c r="BJ40" s="49"/>
      <c r="BK40" s="225" t="s">
        <v>97</v>
      </c>
      <c r="BL40" s="26" t="s">
        <v>97</v>
      </c>
      <c r="BM40" s="26" t="s">
        <v>97</v>
      </c>
      <c r="BN40" s="26" t="s">
        <v>97</v>
      </c>
      <c r="BO40" s="26">
        <v>0</v>
      </c>
      <c r="BP40" s="49">
        <v>0</v>
      </c>
      <c r="BQ40" s="225">
        <v>3.3</v>
      </c>
      <c r="BR40" s="25" t="s">
        <v>99</v>
      </c>
      <c r="BS40" s="3"/>
      <c r="BV40" s="9"/>
    </row>
    <row r="41" spans="1:74" s="4" customFormat="1" ht="18.75">
      <c r="A41" s="6"/>
      <c r="B41" s="243" t="s">
        <v>145</v>
      </c>
      <c r="C41" s="254" t="s">
        <v>110</v>
      </c>
      <c r="D41" s="261" t="s">
        <v>133</v>
      </c>
      <c r="E41" s="246" t="s">
        <v>146</v>
      </c>
      <c r="F41" s="262" t="s">
        <v>98</v>
      </c>
      <c r="G41" s="263" t="s">
        <v>98</v>
      </c>
      <c r="H41" s="262">
        <v>350</v>
      </c>
      <c r="I41" s="249">
        <v>260</v>
      </c>
      <c r="J41" s="264">
        <f t="shared" si="27"/>
        <v>0.74285714285714288</v>
      </c>
      <c r="K41" s="247" t="s">
        <v>100</v>
      </c>
      <c r="L41" s="249" t="s">
        <v>100</v>
      </c>
      <c r="M41" s="251" t="s">
        <v>100</v>
      </c>
      <c r="N41" s="252" t="s">
        <v>100</v>
      </c>
      <c r="O41" s="253" t="s">
        <v>100</v>
      </c>
      <c r="P41" s="293" t="s">
        <v>100</v>
      </c>
      <c r="Q41" s="294">
        <v>28</v>
      </c>
      <c r="R41" s="255" t="s">
        <v>98</v>
      </c>
      <c r="S41" s="255" t="s">
        <v>98</v>
      </c>
      <c r="T41" s="255" t="s">
        <v>98</v>
      </c>
      <c r="U41" s="255" t="s">
        <v>98</v>
      </c>
      <c r="V41" s="255" t="s">
        <v>98</v>
      </c>
      <c r="W41" s="255" t="s">
        <v>98</v>
      </c>
      <c r="X41" s="255" t="s">
        <v>98</v>
      </c>
      <c r="Y41" s="255" t="s">
        <v>98</v>
      </c>
      <c r="Z41" s="255" t="s">
        <v>98</v>
      </c>
      <c r="AA41" s="255" t="s">
        <v>98</v>
      </c>
      <c r="AB41" s="255" t="s">
        <v>98</v>
      </c>
      <c r="AC41" s="255" t="s">
        <v>98</v>
      </c>
      <c r="AD41" s="309" t="s">
        <v>98</v>
      </c>
      <c r="AE41" s="257" t="s">
        <v>98</v>
      </c>
      <c r="AF41" s="255" t="s">
        <v>98</v>
      </c>
      <c r="AG41" s="255" t="s">
        <v>98</v>
      </c>
      <c r="AH41" s="255" t="s">
        <v>98</v>
      </c>
      <c r="AI41" s="255" t="s">
        <v>98</v>
      </c>
      <c r="AJ41" s="255" t="s">
        <v>98</v>
      </c>
      <c r="AK41" s="255" t="s">
        <v>98</v>
      </c>
      <c r="AL41" s="255" t="s">
        <v>98</v>
      </c>
      <c r="AM41" s="255" t="s">
        <v>98</v>
      </c>
      <c r="AN41" s="255" t="s">
        <v>98</v>
      </c>
      <c r="AO41" s="255" t="s">
        <v>98</v>
      </c>
      <c r="AP41" s="255" t="s">
        <v>98</v>
      </c>
      <c r="AQ41" s="255" t="s">
        <v>98</v>
      </c>
      <c r="AR41" s="308">
        <v>0</v>
      </c>
      <c r="AS41" s="370" t="s">
        <v>98</v>
      </c>
      <c r="AT41" s="398" t="s">
        <v>98</v>
      </c>
      <c r="AU41" s="383" t="s">
        <v>98</v>
      </c>
      <c r="AV41" s="258" t="s">
        <v>98</v>
      </c>
      <c r="AW41" s="259" t="s">
        <v>98</v>
      </c>
      <c r="AX41" s="248" t="s">
        <v>98</v>
      </c>
      <c r="AY41" s="262">
        <v>0</v>
      </c>
      <c r="AZ41" s="265">
        <v>16</v>
      </c>
      <c r="BA41" s="265">
        <f t="shared" si="34"/>
        <v>16</v>
      </c>
      <c r="BB41" s="378" t="s">
        <v>98</v>
      </c>
      <c r="BC41" s="257" t="s">
        <v>98</v>
      </c>
      <c r="BD41" s="257" t="s">
        <v>98</v>
      </c>
      <c r="BE41" s="257" t="s">
        <v>98</v>
      </c>
      <c r="BF41" s="257" t="s">
        <v>98</v>
      </c>
      <c r="BG41" s="257" t="s">
        <v>98</v>
      </c>
      <c r="BH41" s="257" t="s">
        <v>98</v>
      </c>
      <c r="BI41" s="683" t="s">
        <v>98</v>
      </c>
      <c r="BJ41" s="266" t="s">
        <v>98</v>
      </c>
      <c r="BK41" s="385" t="s">
        <v>97</v>
      </c>
      <c r="BL41" s="265" t="s">
        <v>97</v>
      </c>
      <c r="BM41" s="265" t="s">
        <v>116</v>
      </c>
      <c r="BN41" s="265" t="s">
        <v>97</v>
      </c>
      <c r="BO41" s="265">
        <v>0</v>
      </c>
      <c r="BP41" s="266">
        <v>0</v>
      </c>
      <c r="BQ41" s="385">
        <v>2.2999999999999998</v>
      </c>
      <c r="BR41" s="263" t="s">
        <v>99</v>
      </c>
      <c r="BS41" s="6"/>
      <c r="BT41" s="206"/>
      <c r="BU41" s="206"/>
      <c r="BV41" s="9"/>
    </row>
    <row r="42" spans="1:74" s="4" customFormat="1" ht="18.75">
      <c r="A42" s="6"/>
      <c r="B42" s="243" t="s">
        <v>147</v>
      </c>
      <c r="C42" s="254" t="s">
        <v>102</v>
      </c>
      <c r="D42" s="261" t="s">
        <v>133</v>
      </c>
      <c r="E42" s="246" t="s">
        <v>146</v>
      </c>
      <c r="F42" s="262" t="s">
        <v>98</v>
      </c>
      <c r="G42" s="263" t="s">
        <v>98</v>
      </c>
      <c r="H42" s="262">
        <v>434</v>
      </c>
      <c r="I42" s="249">
        <v>242</v>
      </c>
      <c r="J42" s="264">
        <v>0.55760368663594473</v>
      </c>
      <c r="K42" s="247" t="s">
        <v>100</v>
      </c>
      <c r="L42" s="249" t="s">
        <v>100</v>
      </c>
      <c r="M42" s="251" t="s">
        <v>100</v>
      </c>
      <c r="N42" s="252" t="s">
        <v>100</v>
      </c>
      <c r="O42" s="253" t="s">
        <v>100</v>
      </c>
      <c r="P42" s="293" t="s">
        <v>100</v>
      </c>
      <c r="Q42" s="294">
        <v>28</v>
      </c>
      <c r="R42" s="255" t="s">
        <v>98</v>
      </c>
      <c r="S42" s="255" t="s">
        <v>98</v>
      </c>
      <c r="T42" s="255" t="s">
        <v>98</v>
      </c>
      <c r="U42" s="255" t="s">
        <v>98</v>
      </c>
      <c r="V42" s="255" t="s">
        <v>98</v>
      </c>
      <c r="W42" s="255" t="s">
        <v>98</v>
      </c>
      <c r="X42" s="255" t="s">
        <v>98</v>
      </c>
      <c r="Y42" s="255" t="s">
        <v>98</v>
      </c>
      <c r="Z42" s="255" t="s">
        <v>98</v>
      </c>
      <c r="AA42" s="255" t="s">
        <v>98</v>
      </c>
      <c r="AB42" s="255" t="s">
        <v>98</v>
      </c>
      <c r="AC42" s="255" t="s">
        <v>98</v>
      </c>
      <c r="AD42" s="309" t="s">
        <v>98</v>
      </c>
      <c r="AE42" s="257" t="s">
        <v>98</v>
      </c>
      <c r="AF42" s="255" t="s">
        <v>98</v>
      </c>
      <c r="AG42" s="255" t="s">
        <v>98</v>
      </c>
      <c r="AH42" s="255" t="s">
        <v>98</v>
      </c>
      <c r="AI42" s="255" t="s">
        <v>98</v>
      </c>
      <c r="AJ42" s="255" t="s">
        <v>98</v>
      </c>
      <c r="AK42" s="255" t="s">
        <v>98</v>
      </c>
      <c r="AL42" s="255" t="s">
        <v>98</v>
      </c>
      <c r="AM42" s="255" t="s">
        <v>98</v>
      </c>
      <c r="AN42" s="255" t="s">
        <v>98</v>
      </c>
      <c r="AO42" s="255" t="s">
        <v>98</v>
      </c>
      <c r="AP42" s="255" t="s">
        <v>98</v>
      </c>
      <c r="AQ42" s="255" t="s">
        <v>98</v>
      </c>
      <c r="AR42" s="308">
        <v>0</v>
      </c>
      <c r="AS42" s="370" t="s">
        <v>98</v>
      </c>
      <c r="AT42" s="398" t="s">
        <v>98</v>
      </c>
      <c r="AU42" s="383" t="s">
        <v>98</v>
      </c>
      <c r="AV42" s="258" t="s">
        <v>98</v>
      </c>
      <c r="AW42" s="259" t="s">
        <v>98</v>
      </c>
      <c r="AX42" s="248" t="s">
        <v>98</v>
      </c>
      <c r="AY42" s="262">
        <v>0</v>
      </c>
      <c r="AZ42" s="265">
        <v>17</v>
      </c>
      <c r="BA42" s="265">
        <f t="shared" si="34"/>
        <v>17</v>
      </c>
      <c r="BB42" s="378" t="s">
        <v>98</v>
      </c>
      <c r="BC42" s="257" t="s">
        <v>98</v>
      </c>
      <c r="BD42" s="257" t="s">
        <v>98</v>
      </c>
      <c r="BE42" s="257" t="s">
        <v>98</v>
      </c>
      <c r="BF42" s="257" t="s">
        <v>98</v>
      </c>
      <c r="BG42" s="257" t="s">
        <v>98</v>
      </c>
      <c r="BH42" s="257" t="s">
        <v>98</v>
      </c>
      <c r="BI42" s="683" t="s">
        <v>98</v>
      </c>
      <c r="BJ42" s="266" t="s">
        <v>98</v>
      </c>
      <c r="BK42" s="417" t="s">
        <v>97</v>
      </c>
      <c r="BL42" s="269">
        <v>0</v>
      </c>
      <c r="BM42" s="269" t="s">
        <v>97</v>
      </c>
      <c r="BN42" s="269">
        <v>0</v>
      </c>
      <c r="BO42" s="269">
        <v>0</v>
      </c>
      <c r="BP42" s="270" t="s">
        <v>130</v>
      </c>
      <c r="BQ42" s="417">
        <v>4.3</v>
      </c>
      <c r="BR42" s="418" t="s">
        <v>99</v>
      </c>
      <c r="BS42" s="6"/>
      <c r="BT42" s="206"/>
      <c r="BU42" s="206"/>
      <c r="BV42" s="9"/>
    </row>
    <row r="43" spans="1:74" s="4" customFormat="1" ht="18.75">
      <c r="A43" s="6"/>
      <c r="B43" s="243" t="s">
        <v>148</v>
      </c>
      <c r="C43" s="254" t="s">
        <v>102</v>
      </c>
      <c r="D43" s="261" t="s">
        <v>133</v>
      </c>
      <c r="E43" s="246" t="s">
        <v>146</v>
      </c>
      <c r="F43" s="262" t="s">
        <v>98</v>
      </c>
      <c r="G43" s="263" t="s">
        <v>98</v>
      </c>
      <c r="H43" s="262">
        <v>808</v>
      </c>
      <c r="I43" s="249">
        <v>383</v>
      </c>
      <c r="J43" s="264">
        <v>0.47400990099009899</v>
      </c>
      <c r="K43" s="247" t="s">
        <v>100</v>
      </c>
      <c r="L43" s="249" t="s">
        <v>100</v>
      </c>
      <c r="M43" s="251" t="s">
        <v>100</v>
      </c>
      <c r="N43" s="252" t="s">
        <v>100</v>
      </c>
      <c r="O43" s="253" t="s">
        <v>100</v>
      </c>
      <c r="P43" s="293" t="s">
        <v>100</v>
      </c>
      <c r="Q43" s="294">
        <v>28</v>
      </c>
      <c r="R43" s="255" t="s">
        <v>98</v>
      </c>
      <c r="S43" s="255" t="s">
        <v>98</v>
      </c>
      <c r="T43" s="255" t="s">
        <v>98</v>
      </c>
      <c r="U43" s="255" t="s">
        <v>98</v>
      </c>
      <c r="V43" s="255" t="s">
        <v>98</v>
      </c>
      <c r="W43" s="255" t="s">
        <v>98</v>
      </c>
      <c r="X43" s="255" t="s">
        <v>98</v>
      </c>
      <c r="Y43" s="255" t="s">
        <v>98</v>
      </c>
      <c r="Z43" s="255" t="s">
        <v>98</v>
      </c>
      <c r="AA43" s="255" t="s">
        <v>98</v>
      </c>
      <c r="AB43" s="255" t="s">
        <v>98</v>
      </c>
      <c r="AC43" s="255" t="s">
        <v>98</v>
      </c>
      <c r="AD43" s="309" t="s">
        <v>98</v>
      </c>
      <c r="AE43" s="257" t="s">
        <v>98</v>
      </c>
      <c r="AF43" s="255" t="s">
        <v>98</v>
      </c>
      <c r="AG43" s="255" t="s">
        <v>98</v>
      </c>
      <c r="AH43" s="255" t="s">
        <v>98</v>
      </c>
      <c r="AI43" s="255" t="s">
        <v>98</v>
      </c>
      <c r="AJ43" s="255" t="s">
        <v>98</v>
      </c>
      <c r="AK43" s="255" t="s">
        <v>98</v>
      </c>
      <c r="AL43" s="255" t="s">
        <v>98</v>
      </c>
      <c r="AM43" s="255" t="s">
        <v>98</v>
      </c>
      <c r="AN43" s="255" t="s">
        <v>98</v>
      </c>
      <c r="AO43" s="255" t="s">
        <v>98</v>
      </c>
      <c r="AP43" s="255" t="s">
        <v>98</v>
      </c>
      <c r="AQ43" s="255" t="s">
        <v>98</v>
      </c>
      <c r="AR43" s="308">
        <v>0</v>
      </c>
      <c r="AS43" s="370" t="s">
        <v>98</v>
      </c>
      <c r="AT43" s="398" t="s">
        <v>98</v>
      </c>
      <c r="AU43" s="383" t="s">
        <v>98</v>
      </c>
      <c r="AV43" s="258" t="s">
        <v>98</v>
      </c>
      <c r="AW43" s="259" t="s">
        <v>98</v>
      </c>
      <c r="AX43" s="248" t="s">
        <v>98</v>
      </c>
      <c r="AY43" s="262">
        <v>0</v>
      </c>
      <c r="AZ43" s="265">
        <v>33</v>
      </c>
      <c r="BA43" s="265">
        <f t="shared" si="34"/>
        <v>33</v>
      </c>
      <c r="BB43" s="378" t="s">
        <v>98</v>
      </c>
      <c r="BC43" s="257" t="s">
        <v>98</v>
      </c>
      <c r="BD43" s="257" t="s">
        <v>98</v>
      </c>
      <c r="BE43" s="257" t="s">
        <v>98</v>
      </c>
      <c r="BF43" s="257" t="s">
        <v>98</v>
      </c>
      <c r="BG43" s="257" t="s">
        <v>98</v>
      </c>
      <c r="BH43" s="257" t="s">
        <v>98</v>
      </c>
      <c r="BI43" s="683" t="s">
        <v>98</v>
      </c>
      <c r="BJ43" s="266" t="s">
        <v>98</v>
      </c>
      <c r="BK43" s="385" t="s">
        <v>97</v>
      </c>
      <c r="BL43" s="265" t="s">
        <v>97</v>
      </c>
      <c r="BM43" s="265" t="s">
        <v>97</v>
      </c>
      <c r="BN43" s="265" t="s">
        <v>97</v>
      </c>
      <c r="BO43" s="265" t="s">
        <v>97</v>
      </c>
      <c r="BP43" s="266" t="s">
        <v>98</v>
      </c>
      <c r="BQ43" s="385">
        <v>4.3</v>
      </c>
      <c r="BR43" s="263" t="s">
        <v>103</v>
      </c>
      <c r="BS43" s="6"/>
      <c r="BT43" s="206"/>
      <c r="BU43" s="206"/>
      <c r="BV43" s="9"/>
    </row>
    <row r="44" spans="1:74" s="4" customFormat="1" ht="19.5" thickBot="1">
      <c r="A44" s="6"/>
      <c r="B44" s="88" t="s">
        <v>115</v>
      </c>
      <c r="C44" s="109" t="s">
        <v>98</v>
      </c>
      <c r="D44" s="38" t="s">
        <v>98</v>
      </c>
      <c r="E44" s="20" t="s">
        <v>98</v>
      </c>
      <c r="F44" s="29" t="s">
        <v>98</v>
      </c>
      <c r="G44" s="28" t="s">
        <v>98</v>
      </c>
      <c r="H44" s="29" t="s">
        <v>98</v>
      </c>
      <c r="I44" s="21" t="s">
        <v>98</v>
      </c>
      <c r="J44" s="147" t="s">
        <v>98</v>
      </c>
      <c r="K44" s="19" t="s">
        <v>98</v>
      </c>
      <c r="L44" s="231">
        <f t="shared" ref="L44" si="35">SUM(R44:AD44)</f>
        <v>42</v>
      </c>
      <c r="M44" s="231" t="s">
        <v>98</v>
      </c>
      <c r="N44" s="231" t="s">
        <v>98</v>
      </c>
      <c r="O44" s="231" t="s">
        <v>98</v>
      </c>
      <c r="P44" s="231" t="s">
        <v>98</v>
      </c>
      <c r="Q44" s="290" t="s">
        <v>98</v>
      </c>
      <c r="R44" s="231" t="s">
        <v>98</v>
      </c>
      <c r="S44" s="231" t="s">
        <v>98</v>
      </c>
      <c r="T44" s="231" t="s">
        <v>98</v>
      </c>
      <c r="U44" s="231" t="s">
        <v>98</v>
      </c>
      <c r="V44" s="231" t="s">
        <v>98</v>
      </c>
      <c r="W44" s="231" t="s">
        <v>98</v>
      </c>
      <c r="X44" s="231">
        <v>12</v>
      </c>
      <c r="Y44" s="231">
        <v>16</v>
      </c>
      <c r="Z44" s="231">
        <v>14</v>
      </c>
      <c r="AA44" s="231" t="s">
        <v>98</v>
      </c>
      <c r="AB44" s="231" t="s">
        <v>98</v>
      </c>
      <c r="AC44" s="231" t="s">
        <v>98</v>
      </c>
      <c r="AD44" s="93" t="s">
        <v>98</v>
      </c>
      <c r="AE44" s="96" t="s">
        <v>98</v>
      </c>
      <c r="AF44" s="231" t="s">
        <v>98</v>
      </c>
      <c r="AG44" s="231" t="s">
        <v>98</v>
      </c>
      <c r="AH44" s="231" t="s">
        <v>98</v>
      </c>
      <c r="AI44" s="231" t="s">
        <v>98</v>
      </c>
      <c r="AJ44" s="231" t="s">
        <v>98</v>
      </c>
      <c r="AK44" s="231" t="s">
        <v>98</v>
      </c>
      <c r="AL44" s="231" t="s">
        <v>98</v>
      </c>
      <c r="AM44" s="231" t="s">
        <v>98</v>
      </c>
      <c r="AN44" s="231" t="s">
        <v>98</v>
      </c>
      <c r="AO44" s="231" t="s">
        <v>98</v>
      </c>
      <c r="AP44" s="231" t="s">
        <v>98</v>
      </c>
      <c r="AQ44" s="231" t="s">
        <v>98</v>
      </c>
      <c r="AR44" s="307" t="s">
        <v>98</v>
      </c>
      <c r="AS44" s="238" t="s">
        <v>98</v>
      </c>
      <c r="AT44" s="609" t="s">
        <v>98</v>
      </c>
      <c r="AU44" s="387" t="s">
        <v>98</v>
      </c>
      <c r="AV44" s="220" t="s">
        <v>98</v>
      </c>
      <c r="AW44" s="239" t="s">
        <v>98</v>
      </c>
      <c r="AX44" s="20" t="s">
        <v>98</v>
      </c>
      <c r="AY44" s="29" t="s">
        <v>98</v>
      </c>
      <c r="AZ44" s="27" t="s">
        <v>98</v>
      </c>
      <c r="BA44" s="27" t="s">
        <v>98</v>
      </c>
      <c r="BB44" s="94" t="s">
        <v>98</v>
      </c>
      <c r="BC44" s="96" t="s">
        <v>98</v>
      </c>
      <c r="BD44" s="96" t="s">
        <v>98</v>
      </c>
      <c r="BE44" s="96" t="s">
        <v>98</v>
      </c>
      <c r="BF44" s="96" t="s">
        <v>98</v>
      </c>
      <c r="BG44" s="96" t="s">
        <v>98</v>
      </c>
      <c r="BH44" s="96" t="s">
        <v>98</v>
      </c>
      <c r="BI44" s="26" t="s">
        <v>98</v>
      </c>
      <c r="BJ44" s="44" t="s">
        <v>98</v>
      </c>
      <c r="BK44" s="224" t="s">
        <v>98</v>
      </c>
      <c r="BL44" s="27" t="s">
        <v>98</v>
      </c>
      <c r="BM44" s="27" t="s">
        <v>98</v>
      </c>
      <c r="BN44" s="27" t="s">
        <v>98</v>
      </c>
      <c r="BO44" s="27" t="s">
        <v>98</v>
      </c>
      <c r="BP44" s="49" t="s">
        <v>98</v>
      </c>
      <c r="BQ44" s="225" t="s">
        <v>98</v>
      </c>
      <c r="BR44" s="28" t="s">
        <v>98</v>
      </c>
      <c r="BS44" s="9"/>
      <c r="BT44" s="6"/>
      <c r="BU44" s="6"/>
      <c r="BV44" s="6"/>
    </row>
    <row r="45" spans="1:74" s="516" customFormat="1" ht="19.5" thickBot="1">
      <c r="B45" s="108" t="s">
        <v>149</v>
      </c>
      <c r="C45" s="640"/>
      <c r="D45" s="641"/>
      <c r="E45" s="642"/>
      <c r="F45" s="643"/>
      <c r="G45" s="644"/>
      <c r="H45" s="621">
        <f>SUM(H34:H44)</f>
        <v>7241</v>
      </c>
      <c r="I45" s="622">
        <f>SUM(I34:I44)</f>
        <v>3825</v>
      </c>
      <c r="J45" s="149">
        <f t="shared" si="27"/>
        <v>0.52824195553100406</v>
      </c>
      <c r="K45" s="645">
        <f>SUM(K34:K44)</f>
        <v>5649</v>
      </c>
      <c r="L45" s="646">
        <f>SUM(L34:L44)</f>
        <v>2938</v>
      </c>
      <c r="M45" s="141">
        <f t="shared" si="32"/>
        <v>0.52009205169056472</v>
      </c>
      <c r="N45" s="647">
        <f>M45-J45</f>
        <v>-8.1499038404393431E-3</v>
      </c>
      <c r="O45" s="647">
        <v>0.8</v>
      </c>
      <c r="P45" s="648">
        <f t="shared" si="6"/>
        <v>-0.27990794830943533</v>
      </c>
      <c r="Q45" s="649"/>
      <c r="R45" s="650">
        <f>SUM(R34:R44)</f>
        <v>0</v>
      </c>
      <c r="S45" s="650">
        <f>SUM(S34:S44)</f>
        <v>0</v>
      </c>
      <c r="T45" s="650">
        <f>SUM(T34:T44)</f>
        <v>0</v>
      </c>
      <c r="U45" s="650">
        <f>SUM(U34:U44)</f>
        <v>0</v>
      </c>
      <c r="V45" s="650">
        <f>SUM(V34:V44)</f>
        <v>0</v>
      </c>
      <c r="W45" s="650">
        <f>SUM(W34:W44)</f>
        <v>0</v>
      </c>
      <c r="X45" s="650">
        <f>SUM(X34:X44)</f>
        <v>930</v>
      </c>
      <c r="Y45" s="650">
        <f>SUM(Y34:Y44)</f>
        <v>1027</v>
      </c>
      <c r="Z45" s="650">
        <f>SUM(Z34:Z44)</f>
        <v>981</v>
      </c>
      <c r="AA45" s="650">
        <f>SUM(AA34:AA44)</f>
        <v>0</v>
      </c>
      <c r="AB45" s="650">
        <f>SUM(AB34:AB44)</f>
        <v>0</v>
      </c>
      <c r="AC45" s="650">
        <f>SUM(AC34:AC44)</f>
        <v>0</v>
      </c>
      <c r="AD45" s="651">
        <f>SUM(AD34:AD44)</f>
        <v>0</v>
      </c>
      <c r="AE45" s="652"/>
      <c r="AF45" s="653"/>
      <c r="AG45" s="653"/>
      <c r="AH45" s="653"/>
      <c r="AI45" s="653"/>
      <c r="AJ45" s="653"/>
      <c r="AK45" s="653"/>
      <c r="AL45" s="653"/>
      <c r="AM45" s="653"/>
      <c r="AN45" s="653"/>
      <c r="AO45" s="653"/>
      <c r="AP45" s="653"/>
      <c r="AQ45" s="653"/>
      <c r="AR45" s="654"/>
      <c r="AS45" s="375">
        <f>AVERAGE(AS34:AS44)</f>
        <v>25.559218181199608</v>
      </c>
      <c r="AT45" s="655"/>
      <c r="AU45" s="656"/>
      <c r="AV45" s="639">
        <f>SUM(AV34:AV44)</f>
        <v>12</v>
      </c>
      <c r="AW45" s="375">
        <f>SUM(AW34:AW44)</f>
        <v>1</v>
      </c>
      <c r="AX45" s="644">
        <f>SUM(AX34:AX44)</f>
        <v>0</v>
      </c>
      <c r="AY45" s="643"/>
      <c r="AZ45" s="657"/>
      <c r="BA45" s="657"/>
      <c r="BB45" s="658"/>
      <c r="BC45" s="652"/>
      <c r="BD45" s="652"/>
      <c r="BE45" s="652"/>
      <c r="BF45" s="652"/>
      <c r="BG45" s="652"/>
      <c r="BH45" s="652"/>
      <c r="BI45" s="657"/>
      <c r="BJ45" s="659"/>
      <c r="BK45" s="660"/>
      <c r="BL45" s="657"/>
      <c r="BM45" s="657"/>
      <c r="BN45" s="657"/>
      <c r="BO45" s="657"/>
      <c r="BP45" s="659"/>
      <c r="BQ45" s="660"/>
      <c r="BR45" s="644"/>
      <c r="BS45" s="638"/>
      <c r="BT45" s="107"/>
      <c r="BU45" s="107"/>
      <c r="BV45" s="107"/>
    </row>
    <row r="46" spans="1:74" ht="5.0999999999999996" customHeight="1">
      <c r="B46" s="63"/>
      <c r="C46" s="65"/>
      <c r="D46" s="64"/>
      <c r="E46" s="65"/>
      <c r="F46" s="66"/>
      <c r="G46" s="67"/>
      <c r="H46" s="66"/>
      <c r="I46" s="68"/>
      <c r="J46" s="105"/>
      <c r="K46" s="64"/>
      <c r="L46" s="68"/>
      <c r="M46" s="150"/>
      <c r="N46" s="68"/>
      <c r="O46" s="68"/>
      <c r="P46" s="281"/>
      <c r="Q46" s="282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9"/>
      <c r="AE46" s="68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304"/>
      <c r="AS46" s="236"/>
      <c r="AT46" s="614"/>
      <c r="AU46" s="380"/>
      <c r="AV46" s="71"/>
      <c r="AW46" s="236"/>
      <c r="AX46" s="67"/>
      <c r="AY46" s="66"/>
      <c r="AZ46" s="69"/>
      <c r="BA46" s="69"/>
      <c r="BB46" s="64"/>
      <c r="BC46" s="68"/>
      <c r="BD46" s="68"/>
      <c r="BE46" s="68"/>
      <c r="BF46" s="68"/>
      <c r="BG46" s="68"/>
      <c r="BH46" s="68"/>
      <c r="BI46" s="69"/>
      <c r="BJ46" s="70"/>
      <c r="BK46" s="213"/>
      <c r="BL46" s="69"/>
      <c r="BM46" s="69"/>
      <c r="BN46" s="69"/>
      <c r="BO46" s="69"/>
      <c r="BP46" s="70"/>
      <c r="BQ46" s="213"/>
      <c r="BR46" s="67"/>
      <c r="BS46" s="1"/>
      <c r="BT46" s="7"/>
      <c r="BU46" s="7"/>
      <c r="BV46" s="7"/>
    </row>
    <row r="47" spans="1:74" s="3" customFormat="1" ht="19.5" thickBot="1">
      <c r="B47" s="88"/>
      <c r="C47" s="109"/>
      <c r="D47" s="36"/>
      <c r="E47" s="37"/>
      <c r="F47" s="13"/>
      <c r="G47" s="14"/>
      <c r="H47" s="13"/>
      <c r="I47" s="15"/>
      <c r="J47" s="143"/>
      <c r="K47" s="13"/>
      <c r="L47" s="15"/>
      <c r="M47" s="151"/>
      <c r="N47" s="152"/>
      <c r="O47" s="152"/>
      <c r="P47" s="289"/>
      <c r="Q47" s="286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14"/>
      <c r="AE47" s="17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306"/>
      <c r="AS47" s="210"/>
      <c r="AT47" s="608"/>
      <c r="AU47" s="382"/>
      <c r="AV47" s="16"/>
      <c r="AW47" s="210"/>
      <c r="AX47" s="14"/>
      <c r="AY47" s="13"/>
      <c r="AZ47" s="17"/>
      <c r="BA47" s="17"/>
      <c r="BB47" s="13"/>
      <c r="BC47" s="17"/>
      <c r="BD47" s="17"/>
      <c r="BE47" s="17"/>
      <c r="BF47" s="17"/>
      <c r="BG47" s="17"/>
      <c r="BH47" s="17"/>
      <c r="BI47" s="17"/>
      <c r="BJ47" s="42"/>
      <c r="BK47" s="215"/>
      <c r="BL47" s="17"/>
      <c r="BM47" s="17"/>
      <c r="BN47" s="17"/>
      <c r="BO47" s="17"/>
      <c r="BP47" s="42"/>
      <c r="BQ47" s="215"/>
      <c r="BR47" s="14"/>
      <c r="BS47" s="9"/>
      <c r="BT47" s="6"/>
      <c r="BU47" s="6"/>
      <c r="BV47" s="6"/>
    </row>
    <row r="48" spans="1:74" ht="5.0999999999999996" customHeight="1" thickBot="1">
      <c r="B48" s="63"/>
      <c r="C48" s="65"/>
      <c r="D48" s="64"/>
      <c r="E48" s="65"/>
      <c r="F48" s="66"/>
      <c r="G48" s="67"/>
      <c r="H48" s="66"/>
      <c r="I48" s="68"/>
      <c r="J48" s="105"/>
      <c r="K48" s="64"/>
      <c r="L48" s="68"/>
      <c r="M48" s="150"/>
      <c r="N48" s="68"/>
      <c r="O48" s="68"/>
      <c r="P48" s="281"/>
      <c r="Q48" s="282"/>
      <c r="R48" s="334"/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9"/>
      <c r="AE48" s="68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304"/>
      <c r="AS48" s="236"/>
      <c r="AT48" s="614"/>
      <c r="AU48" s="380"/>
      <c r="AV48" s="71"/>
      <c r="AW48" s="236"/>
      <c r="AX48" s="67"/>
      <c r="AY48" s="66"/>
      <c r="AZ48" s="69"/>
      <c r="BA48" s="69"/>
      <c r="BB48" s="64"/>
      <c r="BC48" s="68"/>
      <c r="BD48" s="68"/>
      <c r="BE48" s="68"/>
      <c r="BF48" s="68"/>
      <c r="BG48" s="68"/>
      <c r="BH48" s="68"/>
      <c r="BI48" s="69"/>
      <c r="BJ48" s="70"/>
      <c r="BK48" s="213"/>
      <c r="BL48" s="69"/>
      <c r="BM48" s="69"/>
      <c r="BN48" s="69"/>
      <c r="BO48" s="69"/>
      <c r="BP48" s="70"/>
      <c r="BQ48" s="213"/>
      <c r="BR48" s="67"/>
      <c r="BS48" s="1"/>
      <c r="BT48" s="7"/>
      <c r="BU48" s="7"/>
      <c r="BV48" s="7"/>
    </row>
    <row r="49" spans="1:74" s="3" customFormat="1" ht="18.75">
      <c r="B49" s="169" t="s">
        <v>150</v>
      </c>
      <c r="C49" s="110"/>
      <c r="D49" s="78"/>
      <c r="E49" s="79"/>
      <c r="F49" s="80"/>
      <c r="G49" s="81"/>
      <c r="H49" s="82"/>
      <c r="I49" s="113"/>
      <c r="J49" s="144"/>
      <c r="K49" s="82"/>
      <c r="L49" s="113"/>
      <c r="M49" s="141"/>
      <c r="N49" s="153"/>
      <c r="O49" s="153"/>
      <c r="P49" s="283"/>
      <c r="Q49" s="284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40"/>
      <c r="AE49" s="83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305"/>
      <c r="AS49" s="237"/>
      <c r="AT49" s="396"/>
      <c r="AU49" s="381"/>
      <c r="AV49" s="86"/>
      <c r="AW49" s="237"/>
      <c r="AX49" s="81"/>
      <c r="AY49" s="80"/>
      <c r="AZ49" s="84"/>
      <c r="BA49" s="84"/>
      <c r="BB49" s="377"/>
      <c r="BC49" s="83"/>
      <c r="BD49" s="83"/>
      <c r="BE49" s="83"/>
      <c r="BF49" s="83"/>
      <c r="BG49" s="83"/>
      <c r="BH49" s="83"/>
      <c r="BI49" s="84"/>
      <c r="BJ49" s="85"/>
      <c r="BK49" s="214"/>
      <c r="BL49" s="84"/>
      <c r="BM49" s="84"/>
      <c r="BN49" s="84"/>
      <c r="BO49" s="84"/>
      <c r="BP49" s="85"/>
      <c r="BQ49" s="214"/>
      <c r="BR49" s="81"/>
      <c r="BS49" s="9"/>
      <c r="BT49" s="6"/>
      <c r="BU49" s="6"/>
      <c r="BV49" s="6"/>
    </row>
    <row r="50" spans="1:74" s="4" customFormat="1" ht="18.75">
      <c r="A50" s="6"/>
      <c r="B50" s="18" t="s">
        <v>153</v>
      </c>
      <c r="C50" s="112" t="s">
        <v>102</v>
      </c>
      <c r="D50" s="38" t="s">
        <v>154</v>
      </c>
      <c r="E50" s="39" t="s">
        <v>152</v>
      </c>
      <c r="F50" s="24" t="s">
        <v>98</v>
      </c>
      <c r="G50" s="28" t="s">
        <v>97</v>
      </c>
      <c r="H50" s="29">
        <v>360</v>
      </c>
      <c r="I50" s="21">
        <v>322</v>
      </c>
      <c r="J50" s="145">
        <f t="shared" ref="J50:J78" si="36">I50/H50</f>
        <v>0.89444444444444449</v>
      </c>
      <c r="K50" s="19">
        <v>360</v>
      </c>
      <c r="L50" s="21">
        <f t="shared" ref="L50:L72" si="37">SUM(R50:AD50)</f>
        <v>362</v>
      </c>
      <c r="M50" s="154">
        <f t="shared" ref="M50:M80" si="38">L50/K50</f>
        <v>1.0055555555555555</v>
      </c>
      <c r="N50" s="155">
        <f t="shared" ref="N50:N72" si="39">M50-J50</f>
        <v>0.11111111111111105</v>
      </c>
      <c r="O50" s="155">
        <v>0.8</v>
      </c>
      <c r="P50" s="291">
        <f t="shared" ref="P50:P72" si="40">M50-O50</f>
        <v>0.20555555555555549</v>
      </c>
      <c r="Q50" s="290">
        <v>25</v>
      </c>
      <c r="R50" s="534">
        <v>64</v>
      </c>
      <c r="S50" s="534">
        <v>56</v>
      </c>
      <c r="T50" s="534">
        <v>65</v>
      </c>
      <c r="U50" s="534">
        <v>64</v>
      </c>
      <c r="V50" s="368">
        <v>60</v>
      </c>
      <c r="W50" s="368">
        <v>53</v>
      </c>
      <c r="X50" s="210" t="s">
        <v>98</v>
      </c>
      <c r="Y50" s="210" t="s">
        <v>98</v>
      </c>
      <c r="Z50" s="210" t="s">
        <v>98</v>
      </c>
      <c r="AA50" s="210" t="s">
        <v>98</v>
      </c>
      <c r="AB50" s="210" t="s">
        <v>98</v>
      </c>
      <c r="AC50" s="210" t="s">
        <v>98</v>
      </c>
      <c r="AD50" s="14" t="s">
        <v>98</v>
      </c>
      <c r="AE50" s="535">
        <f t="shared" ref="AE50:AE72" si="41">ROUNDUP(R50/$Q50,0)</f>
        <v>3</v>
      </c>
      <c r="AF50" s="534">
        <f t="shared" ref="AF50:AF72" si="42">ROUNDUP(S50/$Q50,0)</f>
        <v>3</v>
      </c>
      <c r="AG50" s="534">
        <f t="shared" ref="AG50" si="43">ROUNDUP(T50/$Q50,0)</f>
        <v>3</v>
      </c>
      <c r="AH50" s="534">
        <f t="shared" ref="AH50:AH72" si="44">ROUNDUP(U50/$Q50,0)</f>
        <v>3</v>
      </c>
      <c r="AI50" s="560">
        <v>2</v>
      </c>
      <c r="AJ50" s="560">
        <v>2</v>
      </c>
      <c r="AK50" s="210" t="s">
        <v>98</v>
      </c>
      <c r="AL50" s="210" t="s">
        <v>98</v>
      </c>
      <c r="AM50" s="210" t="s">
        <v>98</v>
      </c>
      <c r="AN50" s="210" t="s">
        <v>98</v>
      </c>
      <c r="AO50" s="210" t="s">
        <v>98</v>
      </c>
      <c r="AP50" s="210" t="s">
        <v>98</v>
      </c>
      <c r="AQ50" s="210" t="s">
        <v>98</v>
      </c>
      <c r="AR50" s="306">
        <f>SUM(AE50:AQ50)</f>
        <v>16</v>
      </c>
      <c r="AS50" s="539">
        <f t="shared" ref="AS50:AS72" si="45">SUM(R50:AD50)/AR50</f>
        <v>22.625</v>
      </c>
      <c r="AT50" s="612">
        <v>0</v>
      </c>
      <c r="AU50" s="387">
        <v>2</v>
      </c>
      <c r="AV50" s="577" t="s">
        <v>105</v>
      </c>
      <c r="AW50" s="239" t="s">
        <v>105</v>
      </c>
      <c r="AX50" s="20" t="s">
        <v>105</v>
      </c>
      <c r="AY50" s="575">
        <f>AR50+SUM(AT50:AX50)</f>
        <v>18</v>
      </c>
      <c r="AZ50" s="27">
        <v>15</v>
      </c>
      <c r="BA50" s="21">
        <f t="shared" ref="BA50:BA72" si="46">AZ50-AY50</f>
        <v>-3</v>
      </c>
      <c r="BB50" s="13">
        <v>1</v>
      </c>
      <c r="BC50" s="17">
        <v>1</v>
      </c>
      <c r="BD50" s="17"/>
      <c r="BE50" s="17" t="s">
        <v>100</v>
      </c>
      <c r="BF50" s="17"/>
      <c r="BG50" s="17"/>
      <c r="BH50" s="17" t="s">
        <v>100</v>
      </c>
      <c r="BI50" s="26"/>
      <c r="BJ50" s="44"/>
      <c r="BK50" s="217" t="s">
        <v>97</v>
      </c>
      <c r="BL50" s="27">
        <v>0</v>
      </c>
      <c r="BM50" s="27">
        <v>0</v>
      </c>
      <c r="BN50" s="27">
        <v>0</v>
      </c>
      <c r="BO50" s="27" t="s">
        <v>105</v>
      </c>
      <c r="BP50" s="44" t="s">
        <v>155</v>
      </c>
      <c r="BQ50" s="217">
        <v>2.2999999999999998</v>
      </c>
      <c r="BR50" s="28" t="s">
        <v>103</v>
      </c>
      <c r="BS50" s="9"/>
      <c r="BT50" s="206"/>
      <c r="BU50" s="206"/>
      <c r="BV50" s="6"/>
    </row>
    <row r="51" spans="1:74" s="4" customFormat="1" ht="18.75">
      <c r="A51" s="6"/>
      <c r="B51" s="88" t="s">
        <v>156</v>
      </c>
      <c r="C51" s="112" t="s">
        <v>102</v>
      </c>
      <c r="D51" s="38" t="s">
        <v>157</v>
      </c>
      <c r="E51" s="20" t="s">
        <v>152</v>
      </c>
      <c r="F51" s="24" t="s">
        <v>97</v>
      </c>
      <c r="G51" s="25" t="s">
        <v>97</v>
      </c>
      <c r="H51" s="29">
        <v>566</v>
      </c>
      <c r="I51" s="21">
        <v>362</v>
      </c>
      <c r="J51" s="147">
        <f t="shared" si="36"/>
        <v>0.63957597173144876</v>
      </c>
      <c r="K51" s="19">
        <v>566</v>
      </c>
      <c r="L51" s="21">
        <f t="shared" si="37"/>
        <v>343</v>
      </c>
      <c r="M51" s="157">
        <f t="shared" si="38"/>
        <v>0.60600706713780916</v>
      </c>
      <c r="N51" s="158">
        <f t="shared" si="39"/>
        <v>-3.3568904593639592E-2</v>
      </c>
      <c r="O51" s="158">
        <v>0.8</v>
      </c>
      <c r="P51" s="287">
        <f t="shared" si="40"/>
        <v>-0.19399293286219088</v>
      </c>
      <c r="Q51" s="290">
        <v>25</v>
      </c>
      <c r="R51" s="534">
        <v>66</v>
      </c>
      <c r="S51" s="534">
        <v>57</v>
      </c>
      <c r="T51" s="368">
        <v>61</v>
      </c>
      <c r="U51" s="368">
        <v>56</v>
      </c>
      <c r="V51" s="368">
        <v>54</v>
      </c>
      <c r="W51" s="534">
        <v>49</v>
      </c>
      <c r="X51" s="210" t="s">
        <v>98</v>
      </c>
      <c r="Y51" s="210" t="s">
        <v>98</v>
      </c>
      <c r="Z51" s="210" t="s">
        <v>98</v>
      </c>
      <c r="AA51" s="210" t="s">
        <v>98</v>
      </c>
      <c r="AB51" s="210" t="s">
        <v>98</v>
      </c>
      <c r="AC51" s="210" t="s">
        <v>98</v>
      </c>
      <c r="AD51" s="14" t="s">
        <v>98</v>
      </c>
      <c r="AE51" s="535">
        <f t="shared" si="41"/>
        <v>3</v>
      </c>
      <c r="AF51" s="534">
        <f t="shared" si="42"/>
        <v>3</v>
      </c>
      <c r="AG51" s="534">
        <f t="shared" ref="AG51:AG72" si="47">ROUNDUP(T51/$Q51,0)</f>
        <v>3</v>
      </c>
      <c r="AH51" s="534">
        <f t="shared" si="44"/>
        <v>3</v>
      </c>
      <c r="AI51" s="534">
        <f t="shared" ref="AI51:AI72" si="48">ROUNDUP(V51/$Q51,0)</f>
        <v>3</v>
      </c>
      <c r="AJ51" s="534">
        <f t="shared" ref="AJ51:AJ72" si="49">ROUNDUP(W51/$Q51,0)</f>
        <v>2</v>
      </c>
      <c r="AK51" s="210" t="s">
        <v>98</v>
      </c>
      <c r="AL51" s="210" t="s">
        <v>98</v>
      </c>
      <c r="AM51" s="210" t="s">
        <v>98</v>
      </c>
      <c r="AN51" s="210" t="s">
        <v>98</v>
      </c>
      <c r="AO51" s="210" t="s">
        <v>98</v>
      </c>
      <c r="AP51" s="210" t="s">
        <v>98</v>
      </c>
      <c r="AQ51" s="210" t="s">
        <v>98</v>
      </c>
      <c r="AR51" s="306">
        <f t="shared" ref="AR51:AR72" si="50">SUM(AE51:AQ51)</f>
        <v>17</v>
      </c>
      <c r="AS51" s="538">
        <f t="shared" si="45"/>
        <v>20.176470588235293</v>
      </c>
      <c r="AT51" s="578">
        <v>2</v>
      </c>
      <c r="AU51" s="387">
        <v>2</v>
      </c>
      <c r="AV51" s="602">
        <v>3</v>
      </c>
      <c r="AW51" s="238">
        <v>0</v>
      </c>
      <c r="AX51" s="28">
        <v>0</v>
      </c>
      <c r="AY51" s="575">
        <f>AR51+SUM(AT51:AX51)</f>
        <v>24</v>
      </c>
      <c r="AZ51" s="27">
        <v>27</v>
      </c>
      <c r="BA51" s="21">
        <f t="shared" si="46"/>
        <v>3</v>
      </c>
      <c r="BB51" s="13"/>
      <c r="BC51" s="17"/>
      <c r="BD51" s="17"/>
      <c r="BE51" s="17" t="s">
        <v>100</v>
      </c>
      <c r="BF51" s="17"/>
      <c r="BG51" s="17"/>
      <c r="BH51" s="17" t="s">
        <v>100</v>
      </c>
      <c r="BI51" s="26"/>
      <c r="BJ51" s="44"/>
      <c r="BK51" s="217" t="s">
        <v>97</v>
      </c>
      <c r="BL51" s="27">
        <v>0</v>
      </c>
      <c r="BM51" s="27">
        <v>0</v>
      </c>
      <c r="BN51" s="27" t="s">
        <v>97</v>
      </c>
      <c r="BO51" s="27" t="s">
        <v>105</v>
      </c>
      <c r="BP51" s="44" t="s">
        <v>158</v>
      </c>
      <c r="BQ51" s="217">
        <v>2.2999999999999998</v>
      </c>
      <c r="BR51" s="28" t="s">
        <v>99</v>
      </c>
      <c r="BS51" s="9"/>
      <c r="BT51" s="206"/>
      <c r="BU51" s="206"/>
      <c r="BV51" s="6"/>
    </row>
    <row r="52" spans="1:74" s="4" customFormat="1" ht="18.75">
      <c r="A52" s="6"/>
      <c r="B52" s="18" t="s">
        <v>159</v>
      </c>
      <c r="C52" s="112" t="s">
        <v>102</v>
      </c>
      <c r="D52" s="348" t="s">
        <v>124</v>
      </c>
      <c r="E52" s="347" t="s">
        <v>152</v>
      </c>
      <c r="F52" s="24" t="s">
        <v>97</v>
      </c>
      <c r="G52" s="28" t="s">
        <v>98</v>
      </c>
      <c r="H52" s="29">
        <v>589</v>
      </c>
      <c r="I52" s="21">
        <v>391</v>
      </c>
      <c r="J52" s="145">
        <f t="shared" si="36"/>
        <v>0.66383701188455013</v>
      </c>
      <c r="K52" s="19">
        <v>589</v>
      </c>
      <c r="L52" s="21">
        <f t="shared" si="37"/>
        <v>303</v>
      </c>
      <c r="M52" s="154">
        <f t="shared" si="38"/>
        <v>0.51443123938879454</v>
      </c>
      <c r="N52" s="155">
        <f t="shared" si="39"/>
        <v>-0.1494057724957556</v>
      </c>
      <c r="O52" s="155">
        <v>0.8</v>
      </c>
      <c r="P52" s="291">
        <f t="shared" si="40"/>
        <v>-0.28556876061120551</v>
      </c>
      <c r="Q52" s="290">
        <v>25</v>
      </c>
      <c r="R52" s="534">
        <v>56</v>
      </c>
      <c r="S52" s="534">
        <v>58</v>
      </c>
      <c r="T52" s="534">
        <v>46</v>
      </c>
      <c r="U52" s="368">
        <v>54</v>
      </c>
      <c r="V52" s="534">
        <v>45</v>
      </c>
      <c r="W52" s="534">
        <v>44</v>
      </c>
      <c r="X52" s="210" t="s">
        <v>98</v>
      </c>
      <c r="Y52" s="210" t="s">
        <v>98</v>
      </c>
      <c r="Z52" s="210" t="s">
        <v>98</v>
      </c>
      <c r="AA52" s="210" t="s">
        <v>98</v>
      </c>
      <c r="AB52" s="210" t="s">
        <v>98</v>
      </c>
      <c r="AC52" s="210" t="s">
        <v>98</v>
      </c>
      <c r="AD52" s="14" t="s">
        <v>98</v>
      </c>
      <c r="AE52" s="535">
        <f t="shared" si="41"/>
        <v>3</v>
      </c>
      <c r="AF52" s="534">
        <f t="shared" si="42"/>
        <v>3</v>
      </c>
      <c r="AG52" s="534">
        <f t="shared" si="47"/>
        <v>2</v>
      </c>
      <c r="AH52" s="534">
        <f t="shared" si="44"/>
        <v>3</v>
      </c>
      <c r="AI52" s="534">
        <f t="shared" si="48"/>
        <v>2</v>
      </c>
      <c r="AJ52" s="534">
        <f t="shared" si="49"/>
        <v>2</v>
      </c>
      <c r="AK52" s="210" t="s">
        <v>98</v>
      </c>
      <c r="AL52" s="210" t="s">
        <v>98</v>
      </c>
      <c r="AM52" s="210" t="s">
        <v>98</v>
      </c>
      <c r="AN52" s="210" t="s">
        <v>98</v>
      </c>
      <c r="AO52" s="210" t="s">
        <v>98</v>
      </c>
      <c r="AP52" s="210" t="s">
        <v>98</v>
      </c>
      <c r="AQ52" s="210" t="s">
        <v>98</v>
      </c>
      <c r="AR52" s="306">
        <f t="shared" si="50"/>
        <v>15</v>
      </c>
      <c r="AS52" s="538">
        <f t="shared" si="45"/>
        <v>20.2</v>
      </c>
      <c r="AT52" s="578">
        <v>2</v>
      </c>
      <c r="AU52" s="387" t="s">
        <v>105</v>
      </c>
      <c r="AV52" s="602">
        <v>3</v>
      </c>
      <c r="AW52" s="238">
        <v>0</v>
      </c>
      <c r="AX52" s="28">
        <v>0</v>
      </c>
      <c r="AY52" s="575">
        <f>AR52+SUM(AT52:AX52)</f>
        <v>20</v>
      </c>
      <c r="AZ52" s="27">
        <v>27</v>
      </c>
      <c r="BA52" s="21">
        <f t="shared" si="46"/>
        <v>7</v>
      </c>
      <c r="BB52" s="13">
        <v>1</v>
      </c>
      <c r="BC52" s="17">
        <v>1</v>
      </c>
      <c r="BD52" s="17">
        <v>1</v>
      </c>
      <c r="BE52" s="17" t="s">
        <v>100</v>
      </c>
      <c r="BF52" s="17">
        <v>1</v>
      </c>
      <c r="BG52" s="17">
        <v>1</v>
      </c>
      <c r="BH52" s="17" t="s">
        <v>100</v>
      </c>
      <c r="BI52" s="26"/>
      <c r="BJ52" s="44">
        <v>0</v>
      </c>
      <c r="BK52" s="217" t="s">
        <v>97</v>
      </c>
      <c r="BL52" s="27">
        <v>0</v>
      </c>
      <c r="BM52" s="27">
        <v>0</v>
      </c>
      <c r="BN52" s="27" t="s">
        <v>97</v>
      </c>
      <c r="BO52" s="27" t="s">
        <v>105</v>
      </c>
      <c r="BP52" s="44" t="s">
        <v>113</v>
      </c>
      <c r="BQ52" s="217">
        <v>3.3</v>
      </c>
      <c r="BR52" s="28" t="s">
        <v>99</v>
      </c>
      <c r="BS52" s="9"/>
      <c r="BT52" s="206"/>
      <c r="BU52" s="206"/>
      <c r="BV52" s="9" t="s">
        <v>160</v>
      </c>
    </row>
    <row r="53" spans="1:74" s="4" customFormat="1" ht="18.75">
      <c r="A53" s="3"/>
      <c r="B53" s="18" t="s">
        <v>161</v>
      </c>
      <c r="C53" s="112" t="s">
        <v>102</v>
      </c>
      <c r="D53" s="38" t="s">
        <v>154</v>
      </c>
      <c r="E53" s="39" t="s">
        <v>152</v>
      </c>
      <c r="F53" s="13" t="s">
        <v>98</v>
      </c>
      <c r="G53" s="14" t="s">
        <v>97</v>
      </c>
      <c r="H53" s="24">
        <v>684</v>
      </c>
      <c r="I53" s="21">
        <v>430</v>
      </c>
      <c r="J53" s="147">
        <f t="shared" si="36"/>
        <v>0.62865497076023391</v>
      </c>
      <c r="K53" s="24">
        <v>684</v>
      </c>
      <c r="L53" s="21">
        <f t="shared" si="37"/>
        <v>489</v>
      </c>
      <c r="M53" s="157">
        <f t="shared" si="38"/>
        <v>0.71491228070175439</v>
      </c>
      <c r="N53" s="158">
        <f t="shared" si="39"/>
        <v>8.6257309941520477E-2</v>
      </c>
      <c r="O53" s="158">
        <v>0.8</v>
      </c>
      <c r="P53" s="287">
        <f t="shared" si="40"/>
        <v>-8.5087719298245656E-2</v>
      </c>
      <c r="Q53" s="290">
        <v>25</v>
      </c>
      <c r="R53" s="534">
        <v>104</v>
      </c>
      <c r="S53" s="534">
        <v>87</v>
      </c>
      <c r="T53" s="534">
        <v>74</v>
      </c>
      <c r="U53" s="368">
        <v>79</v>
      </c>
      <c r="V53" s="368">
        <v>83</v>
      </c>
      <c r="W53" s="368">
        <v>62</v>
      </c>
      <c r="X53" s="210" t="s">
        <v>98</v>
      </c>
      <c r="Y53" s="210" t="s">
        <v>98</v>
      </c>
      <c r="Z53" s="210" t="s">
        <v>98</v>
      </c>
      <c r="AA53" s="210" t="s">
        <v>98</v>
      </c>
      <c r="AB53" s="210" t="s">
        <v>98</v>
      </c>
      <c r="AC53" s="210" t="s">
        <v>98</v>
      </c>
      <c r="AD53" s="14" t="s">
        <v>98</v>
      </c>
      <c r="AE53" s="535">
        <f t="shared" si="41"/>
        <v>5</v>
      </c>
      <c r="AF53" s="534">
        <f t="shared" si="42"/>
        <v>4</v>
      </c>
      <c r="AG53" s="534">
        <f t="shared" si="47"/>
        <v>3</v>
      </c>
      <c r="AH53" s="534">
        <f t="shared" si="44"/>
        <v>4</v>
      </c>
      <c r="AI53" s="534">
        <f t="shared" si="48"/>
        <v>4</v>
      </c>
      <c r="AJ53" s="534">
        <f t="shared" si="49"/>
        <v>3</v>
      </c>
      <c r="AK53" s="210" t="s">
        <v>98</v>
      </c>
      <c r="AL53" s="210" t="s">
        <v>98</v>
      </c>
      <c r="AM53" s="210" t="s">
        <v>98</v>
      </c>
      <c r="AN53" s="210" t="s">
        <v>98</v>
      </c>
      <c r="AO53" s="210" t="s">
        <v>98</v>
      </c>
      <c r="AP53" s="210" t="s">
        <v>98</v>
      </c>
      <c r="AQ53" s="210" t="s">
        <v>98</v>
      </c>
      <c r="AR53" s="306">
        <f t="shared" si="50"/>
        <v>23</v>
      </c>
      <c r="AS53" s="538">
        <f t="shared" si="45"/>
        <v>21.260869565217391</v>
      </c>
      <c r="AT53" s="611">
        <v>2</v>
      </c>
      <c r="AU53" s="387">
        <v>2</v>
      </c>
      <c r="AV53" s="577" t="s">
        <v>105</v>
      </c>
      <c r="AW53" s="239" t="s">
        <v>105</v>
      </c>
      <c r="AX53" s="20" t="s">
        <v>105</v>
      </c>
      <c r="AY53" s="575">
        <f>AR53+SUM(AT53:AX53)</f>
        <v>27</v>
      </c>
      <c r="AZ53" s="27">
        <v>29</v>
      </c>
      <c r="BA53" s="21">
        <f t="shared" si="46"/>
        <v>2</v>
      </c>
      <c r="BB53" s="13"/>
      <c r="BC53" s="17"/>
      <c r="BD53" s="17"/>
      <c r="BE53" s="17" t="s">
        <v>100</v>
      </c>
      <c r="BF53" s="17"/>
      <c r="BG53" s="17"/>
      <c r="BH53" s="17" t="s">
        <v>100</v>
      </c>
      <c r="BI53" s="26"/>
      <c r="BJ53" s="49"/>
      <c r="BK53" s="225" t="s">
        <v>97</v>
      </c>
      <c r="BL53" s="26" t="s">
        <v>97</v>
      </c>
      <c r="BM53" s="26" t="s">
        <v>97</v>
      </c>
      <c r="BN53" s="26" t="s">
        <v>97</v>
      </c>
      <c r="BO53" s="27" t="s">
        <v>105</v>
      </c>
      <c r="BP53" s="49" t="s">
        <v>98</v>
      </c>
      <c r="BQ53" s="225">
        <v>4.3</v>
      </c>
      <c r="BR53" s="25" t="s">
        <v>99</v>
      </c>
      <c r="BS53" s="9"/>
      <c r="BT53" s="206"/>
      <c r="BU53" s="206"/>
      <c r="BV53" s="9" t="s">
        <v>162</v>
      </c>
    </row>
    <row r="54" spans="1:74" s="4" customFormat="1" ht="18.75">
      <c r="A54" s="6"/>
      <c r="B54" s="18" t="s">
        <v>163</v>
      </c>
      <c r="C54" s="112" t="s">
        <v>94</v>
      </c>
      <c r="D54" s="100" t="s">
        <v>157</v>
      </c>
      <c r="E54" s="39" t="s">
        <v>152</v>
      </c>
      <c r="F54" s="29" t="s">
        <v>97</v>
      </c>
      <c r="G54" s="28" t="s">
        <v>97</v>
      </c>
      <c r="H54" s="19">
        <v>532</v>
      </c>
      <c r="I54" s="21">
        <v>455</v>
      </c>
      <c r="J54" s="145">
        <f t="shared" si="36"/>
        <v>0.85526315789473684</v>
      </c>
      <c r="K54" s="19">
        <v>532</v>
      </c>
      <c r="L54" s="21">
        <f t="shared" si="37"/>
        <v>301</v>
      </c>
      <c r="M54" s="154">
        <f t="shared" si="38"/>
        <v>0.56578947368421051</v>
      </c>
      <c r="N54" s="155">
        <f t="shared" si="39"/>
        <v>-0.28947368421052633</v>
      </c>
      <c r="O54" s="155">
        <v>0.8</v>
      </c>
      <c r="P54" s="291">
        <f t="shared" si="40"/>
        <v>-0.23421052631578954</v>
      </c>
      <c r="Q54" s="290">
        <v>25</v>
      </c>
      <c r="R54" s="368">
        <v>51</v>
      </c>
      <c r="S54" s="534">
        <v>46</v>
      </c>
      <c r="T54" s="534">
        <v>50</v>
      </c>
      <c r="U54" s="534">
        <v>49</v>
      </c>
      <c r="V54" s="368">
        <v>57</v>
      </c>
      <c r="W54" s="534">
        <v>48</v>
      </c>
      <c r="X54" s="210" t="s">
        <v>98</v>
      </c>
      <c r="Y54" s="210" t="s">
        <v>98</v>
      </c>
      <c r="Z54" s="210" t="s">
        <v>98</v>
      </c>
      <c r="AA54" s="210" t="s">
        <v>98</v>
      </c>
      <c r="AB54" s="210" t="s">
        <v>98</v>
      </c>
      <c r="AC54" s="210" t="s">
        <v>98</v>
      </c>
      <c r="AD54" s="14" t="s">
        <v>98</v>
      </c>
      <c r="AE54" s="535">
        <f t="shared" si="41"/>
        <v>3</v>
      </c>
      <c r="AF54" s="534">
        <f t="shared" si="42"/>
        <v>2</v>
      </c>
      <c r="AG54" s="534">
        <f t="shared" si="47"/>
        <v>2</v>
      </c>
      <c r="AH54" s="534">
        <f t="shared" si="44"/>
        <v>2</v>
      </c>
      <c r="AI54" s="534">
        <f t="shared" si="48"/>
        <v>3</v>
      </c>
      <c r="AJ54" s="534">
        <f t="shared" si="49"/>
        <v>2</v>
      </c>
      <c r="AK54" s="210" t="s">
        <v>98</v>
      </c>
      <c r="AL54" s="210" t="s">
        <v>98</v>
      </c>
      <c r="AM54" s="210" t="s">
        <v>98</v>
      </c>
      <c r="AN54" s="210" t="s">
        <v>98</v>
      </c>
      <c r="AO54" s="210" t="s">
        <v>98</v>
      </c>
      <c r="AP54" s="210" t="s">
        <v>98</v>
      </c>
      <c r="AQ54" s="210" t="s">
        <v>98</v>
      </c>
      <c r="AR54" s="306">
        <f t="shared" si="50"/>
        <v>14</v>
      </c>
      <c r="AS54" s="540">
        <f t="shared" si="45"/>
        <v>21.5</v>
      </c>
      <c r="AT54" s="610">
        <v>1</v>
      </c>
      <c r="AU54" s="387">
        <v>1</v>
      </c>
      <c r="AV54" s="577">
        <v>2</v>
      </c>
      <c r="AW54" s="239">
        <v>0</v>
      </c>
      <c r="AX54" s="20">
        <v>0</v>
      </c>
      <c r="AY54" s="575">
        <f>AR54+SUM(AT54:AX54)</f>
        <v>18</v>
      </c>
      <c r="AZ54" s="21">
        <v>21</v>
      </c>
      <c r="BA54" s="21">
        <f t="shared" si="46"/>
        <v>3</v>
      </c>
      <c r="BB54" s="13"/>
      <c r="BC54" s="17"/>
      <c r="BD54" s="17"/>
      <c r="BE54" s="17" t="s">
        <v>100</v>
      </c>
      <c r="BF54" s="17"/>
      <c r="BG54" s="17"/>
      <c r="BH54" s="17" t="s">
        <v>100</v>
      </c>
      <c r="BI54" s="367"/>
      <c r="BJ54" s="43"/>
      <c r="BK54" s="225" t="s">
        <v>97</v>
      </c>
      <c r="BL54" s="21" t="s">
        <v>97</v>
      </c>
      <c r="BM54" s="21" t="s">
        <v>116</v>
      </c>
      <c r="BN54" s="21" t="s">
        <v>116</v>
      </c>
      <c r="BO54" s="27" t="s">
        <v>105</v>
      </c>
      <c r="BP54" s="43">
        <v>0</v>
      </c>
      <c r="BQ54" s="218">
        <v>3.3</v>
      </c>
      <c r="BR54" s="20" t="s">
        <v>99</v>
      </c>
      <c r="BS54" s="6"/>
      <c r="BT54" s="206"/>
      <c r="BU54" s="206"/>
      <c r="BV54" s="22" t="s">
        <v>164</v>
      </c>
    </row>
    <row r="55" spans="1:74" s="4" customFormat="1" ht="18.75">
      <c r="A55" s="3"/>
      <c r="B55" s="18" t="s">
        <v>165</v>
      </c>
      <c r="C55" s="112" t="s">
        <v>94</v>
      </c>
      <c r="D55" s="38" t="s">
        <v>154</v>
      </c>
      <c r="E55" s="39" t="s">
        <v>152</v>
      </c>
      <c r="F55" s="29" t="s">
        <v>98</v>
      </c>
      <c r="G55" s="28" t="s">
        <v>98</v>
      </c>
      <c r="H55" s="24">
        <v>593</v>
      </c>
      <c r="I55" s="21">
        <v>323</v>
      </c>
      <c r="J55" s="147">
        <f t="shared" si="36"/>
        <v>0.54468802698145025</v>
      </c>
      <c r="K55" s="24">
        <v>593</v>
      </c>
      <c r="L55" s="21">
        <f t="shared" si="37"/>
        <v>449</v>
      </c>
      <c r="M55" s="157">
        <f t="shared" si="38"/>
        <v>0.75716694772344018</v>
      </c>
      <c r="N55" s="158">
        <f t="shared" si="39"/>
        <v>0.21247892074198993</v>
      </c>
      <c r="O55" s="158">
        <v>0.8</v>
      </c>
      <c r="P55" s="287">
        <f t="shared" si="40"/>
        <v>-4.2833052276559869E-2</v>
      </c>
      <c r="Q55" s="290">
        <v>25</v>
      </c>
      <c r="R55" s="534">
        <v>79</v>
      </c>
      <c r="S55" s="534">
        <v>83</v>
      </c>
      <c r="T55" s="534">
        <v>70</v>
      </c>
      <c r="U55" s="368">
        <v>78</v>
      </c>
      <c r="V55" s="368">
        <v>80</v>
      </c>
      <c r="W55" s="368">
        <v>59</v>
      </c>
      <c r="X55" s="210" t="s">
        <v>98</v>
      </c>
      <c r="Y55" s="210" t="s">
        <v>98</v>
      </c>
      <c r="Z55" s="210" t="s">
        <v>98</v>
      </c>
      <c r="AA55" s="210" t="s">
        <v>98</v>
      </c>
      <c r="AB55" s="210" t="s">
        <v>98</v>
      </c>
      <c r="AC55" s="210" t="s">
        <v>98</v>
      </c>
      <c r="AD55" s="14" t="s">
        <v>98</v>
      </c>
      <c r="AE55" s="535">
        <f t="shared" si="41"/>
        <v>4</v>
      </c>
      <c r="AF55" s="534">
        <f t="shared" si="42"/>
        <v>4</v>
      </c>
      <c r="AG55" s="534">
        <f t="shared" si="47"/>
        <v>3</v>
      </c>
      <c r="AH55" s="534">
        <f t="shared" si="44"/>
        <v>4</v>
      </c>
      <c r="AI55" s="534">
        <f t="shared" si="48"/>
        <v>4</v>
      </c>
      <c r="AJ55" s="534">
        <f t="shared" si="49"/>
        <v>3</v>
      </c>
      <c r="AK55" s="210" t="s">
        <v>98</v>
      </c>
      <c r="AL55" s="210" t="s">
        <v>98</v>
      </c>
      <c r="AM55" s="210" t="s">
        <v>98</v>
      </c>
      <c r="AN55" s="210" t="s">
        <v>98</v>
      </c>
      <c r="AO55" s="210" t="s">
        <v>98</v>
      </c>
      <c r="AP55" s="210" t="s">
        <v>98</v>
      </c>
      <c r="AQ55" s="210" t="s">
        <v>98</v>
      </c>
      <c r="AR55" s="306">
        <f t="shared" si="50"/>
        <v>22</v>
      </c>
      <c r="AS55" s="538">
        <f t="shared" si="45"/>
        <v>20.40909090909091</v>
      </c>
      <c r="AT55" s="611">
        <v>3</v>
      </c>
      <c r="AU55" s="387" t="s">
        <v>105</v>
      </c>
      <c r="AV55" s="577" t="s">
        <v>105</v>
      </c>
      <c r="AW55" s="239" t="s">
        <v>105</v>
      </c>
      <c r="AX55" s="20" t="s">
        <v>105</v>
      </c>
      <c r="AY55" s="575">
        <f>AR55+SUM(AT55:AX55)</f>
        <v>25</v>
      </c>
      <c r="AZ55" s="27">
        <v>28</v>
      </c>
      <c r="BA55" s="21">
        <f t="shared" si="46"/>
        <v>3</v>
      </c>
      <c r="BB55" s="13"/>
      <c r="BC55" s="17"/>
      <c r="BD55" s="17"/>
      <c r="BE55" s="17" t="s">
        <v>100</v>
      </c>
      <c r="BF55" s="17"/>
      <c r="BG55" s="17"/>
      <c r="BH55" s="17" t="s">
        <v>100</v>
      </c>
      <c r="BI55" s="26"/>
      <c r="BJ55" s="49"/>
      <c r="BK55" s="225" t="s">
        <v>97</v>
      </c>
      <c r="BL55" s="26">
        <v>0</v>
      </c>
      <c r="BM55" s="26" t="s">
        <v>97</v>
      </c>
      <c r="BN55" s="26">
        <v>0</v>
      </c>
      <c r="BO55" s="27" t="s">
        <v>105</v>
      </c>
      <c r="BP55" s="49" t="s">
        <v>117</v>
      </c>
      <c r="BQ55" s="225">
        <v>4</v>
      </c>
      <c r="BR55" s="25" t="s">
        <v>103</v>
      </c>
      <c r="BS55" s="3"/>
      <c r="BT55" s="206"/>
      <c r="BU55" s="206"/>
      <c r="BV55" s="22"/>
    </row>
    <row r="56" spans="1:74" s="4" customFormat="1" ht="18.75">
      <c r="A56" s="6"/>
      <c r="B56" s="18" t="s">
        <v>166</v>
      </c>
      <c r="C56" s="112" t="s">
        <v>102</v>
      </c>
      <c r="D56" s="38" t="s">
        <v>154</v>
      </c>
      <c r="E56" s="39" t="s">
        <v>152</v>
      </c>
      <c r="F56" s="29" t="s">
        <v>97</v>
      </c>
      <c r="G56" s="28" t="s">
        <v>98</v>
      </c>
      <c r="H56" s="29">
        <v>386</v>
      </c>
      <c r="I56" s="21">
        <v>212</v>
      </c>
      <c r="J56" s="146">
        <f t="shared" si="36"/>
        <v>0.54922279792746109</v>
      </c>
      <c r="K56" s="19">
        <v>386</v>
      </c>
      <c r="L56" s="21">
        <f t="shared" si="37"/>
        <v>259</v>
      </c>
      <c r="M56" s="156">
        <f t="shared" si="38"/>
        <v>0.67098445595854928</v>
      </c>
      <c r="N56" s="159">
        <f t="shared" si="39"/>
        <v>0.12176165803108818</v>
      </c>
      <c r="O56" s="159">
        <v>0.8</v>
      </c>
      <c r="P56" s="295">
        <f t="shared" si="40"/>
        <v>-0.12901554404145077</v>
      </c>
      <c r="Q56" s="290">
        <v>25</v>
      </c>
      <c r="R56" s="534">
        <v>49</v>
      </c>
      <c r="S56" s="534">
        <v>49</v>
      </c>
      <c r="T56" s="534">
        <v>23</v>
      </c>
      <c r="U56" s="534">
        <v>50</v>
      </c>
      <c r="V56" s="534">
        <v>50</v>
      </c>
      <c r="W56" s="534">
        <v>38</v>
      </c>
      <c r="X56" s="210" t="s">
        <v>98</v>
      </c>
      <c r="Y56" s="210" t="s">
        <v>98</v>
      </c>
      <c r="Z56" s="210" t="s">
        <v>98</v>
      </c>
      <c r="AA56" s="210" t="s">
        <v>98</v>
      </c>
      <c r="AB56" s="210" t="s">
        <v>98</v>
      </c>
      <c r="AC56" s="210" t="s">
        <v>98</v>
      </c>
      <c r="AD56" s="14" t="s">
        <v>98</v>
      </c>
      <c r="AE56" s="536">
        <f t="shared" si="41"/>
        <v>2</v>
      </c>
      <c r="AF56" s="537">
        <f t="shared" si="42"/>
        <v>2</v>
      </c>
      <c r="AG56" s="534">
        <f t="shared" si="47"/>
        <v>1</v>
      </c>
      <c r="AH56" s="534">
        <f t="shared" si="44"/>
        <v>2</v>
      </c>
      <c r="AI56" s="534">
        <f t="shared" si="48"/>
        <v>2</v>
      </c>
      <c r="AJ56" s="534">
        <f t="shared" si="49"/>
        <v>2</v>
      </c>
      <c r="AK56" s="210" t="s">
        <v>98</v>
      </c>
      <c r="AL56" s="210" t="s">
        <v>98</v>
      </c>
      <c r="AM56" s="210" t="s">
        <v>98</v>
      </c>
      <c r="AN56" s="210" t="s">
        <v>98</v>
      </c>
      <c r="AO56" s="210" t="s">
        <v>98</v>
      </c>
      <c r="AP56" s="210" t="s">
        <v>98</v>
      </c>
      <c r="AQ56" s="210" t="s">
        <v>98</v>
      </c>
      <c r="AR56" s="306">
        <f>SUM(AE56:AQ56)</f>
        <v>11</v>
      </c>
      <c r="AS56" s="538">
        <f t="shared" si="45"/>
        <v>23.545454545454547</v>
      </c>
      <c r="AT56" s="578">
        <v>2</v>
      </c>
      <c r="AU56" s="387" t="s">
        <v>105</v>
      </c>
      <c r="AV56" s="602">
        <v>1</v>
      </c>
      <c r="AW56" s="238">
        <v>0</v>
      </c>
      <c r="AX56" s="28">
        <v>0</v>
      </c>
      <c r="AY56" s="575">
        <f>AR56+SUM(AT56:AX56)</f>
        <v>14</v>
      </c>
      <c r="AZ56" s="27">
        <v>17</v>
      </c>
      <c r="BA56" s="21">
        <f t="shared" si="46"/>
        <v>3</v>
      </c>
      <c r="BB56" s="13"/>
      <c r="BC56" s="17"/>
      <c r="BD56" s="17"/>
      <c r="BE56" s="17" t="s">
        <v>100</v>
      </c>
      <c r="BF56" s="17"/>
      <c r="BG56" s="17"/>
      <c r="BH56" s="17" t="s">
        <v>100</v>
      </c>
      <c r="BI56" s="26"/>
      <c r="BJ56" s="44"/>
      <c r="BK56" s="217" t="s">
        <v>97</v>
      </c>
      <c r="BL56" s="27">
        <v>0</v>
      </c>
      <c r="BM56" s="27" t="s">
        <v>97</v>
      </c>
      <c r="BN56" s="27">
        <v>0</v>
      </c>
      <c r="BO56" s="27" t="s">
        <v>105</v>
      </c>
      <c r="BP56" s="44" t="s">
        <v>130</v>
      </c>
      <c r="BQ56" s="217">
        <v>2.5</v>
      </c>
      <c r="BR56" s="28" t="s">
        <v>99</v>
      </c>
      <c r="BS56" s="9"/>
      <c r="BT56" s="206"/>
      <c r="BU56" s="206"/>
      <c r="BV56" s="6"/>
    </row>
    <row r="57" spans="1:74" s="4" customFormat="1" ht="18.75">
      <c r="A57" s="6"/>
      <c r="B57" s="18" t="s">
        <v>167</v>
      </c>
      <c r="C57" s="112" t="s">
        <v>94</v>
      </c>
      <c r="D57" s="346" t="s">
        <v>124</v>
      </c>
      <c r="E57" s="347" t="s">
        <v>152</v>
      </c>
      <c r="F57" s="24" t="s">
        <v>97</v>
      </c>
      <c r="G57" s="25" t="s">
        <v>97</v>
      </c>
      <c r="H57" s="19">
        <v>576</v>
      </c>
      <c r="I57" s="21">
        <v>395</v>
      </c>
      <c r="J57" s="145">
        <f t="shared" si="36"/>
        <v>0.68576388888888884</v>
      </c>
      <c r="K57" s="19">
        <v>576</v>
      </c>
      <c r="L57" s="21">
        <f t="shared" si="37"/>
        <v>452</v>
      </c>
      <c r="M57" s="154">
        <f t="shared" si="38"/>
        <v>0.78472222222222221</v>
      </c>
      <c r="N57" s="155">
        <f t="shared" si="39"/>
        <v>9.895833333333337E-2</v>
      </c>
      <c r="O57" s="155">
        <v>0.8</v>
      </c>
      <c r="P57" s="291">
        <f t="shared" si="40"/>
        <v>-1.5277777777777835E-2</v>
      </c>
      <c r="Q57" s="290">
        <v>25</v>
      </c>
      <c r="R57" s="534">
        <v>68</v>
      </c>
      <c r="S57" s="534">
        <v>75</v>
      </c>
      <c r="T57" s="368">
        <v>81</v>
      </c>
      <c r="U57" s="368">
        <v>77</v>
      </c>
      <c r="V57" s="534">
        <v>71</v>
      </c>
      <c r="W57" s="368">
        <v>80</v>
      </c>
      <c r="X57" s="210" t="s">
        <v>98</v>
      </c>
      <c r="Y57" s="210" t="s">
        <v>98</v>
      </c>
      <c r="Z57" s="210" t="s">
        <v>98</v>
      </c>
      <c r="AA57" s="210" t="s">
        <v>98</v>
      </c>
      <c r="AB57" s="210" t="s">
        <v>98</v>
      </c>
      <c r="AC57" s="210" t="s">
        <v>98</v>
      </c>
      <c r="AD57" s="14" t="s">
        <v>98</v>
      </c>
      <c r="AE57" s="535">
        <f t="shared" si="41"/>
        <v>3</v>
      </c>
      <c r="AF57" s="534">
        <f t="shared" si="42"/>
        <v>3</v>
      </c>
      <c r="AG57" s="534">
        <f t="shared" si="47"/>
        <v>4</v>
      </c>
      <c r="AH57" s="534">
        <f t="shared" si="44"/>
        <v>4</v>
      </c>
      <c r="AI57" s="534">
        <f t="shared" si="48"/>
        <v>3</v>
      </c>
      <c r="AJ57" s="534">
        <f t="shared" si="49"/>
        <v>4</v>
      </c>
      <c r="AK57" s="210" t="s">
        <v>98</v>
      </c>
      <c r="AL57" s="210" t="s">
        <v>98</v>
      </c>
      <c r="AM57" s="210" t="s">
        <v>98</v>
      </c>
      <c r="AN57" s="210" t="s">
        <v>98</v>
      </c>
      <c r="AO57" s="210" t="s">
        <v>98</v>
      </c>
      <c r="AP57" s="210" t="s">
        <v>98</v>
      </c>
      <c r="AQ57" s="210" t="s">
        <v>98</v>
      </c>
      <c r="AR57" s="306">
        <f t="shared" si="50"/>
        <v>21</v>
      </c>
      <c r="AS57" s="540">
        <f t="shared" si="45"/>
        <v>21.523809523809526</v>
      </c>
      <c r="AT57" s="610">
        <v>2</v>
      </c>
      <c r="AU57" s="387">
        <v>2</v>
      </c>
      <c r="AV57" s="577">
        <v>2</v>
      </c>
      <c r="AW57" s="239">
        <v>0</v>
      </c>
      <c r="AX57" s="20">
        <v>0</v>
      </c>
      <c r="AY57" s="575">
        <f>AR57+SUM(AT57:AX57)</f>
        <v>27</v>
      </c>
      <c r="AZ57" s="21">
        <v>24</v>
      </c>
      <c r="BA57" s="21">
        <f t="shared" si="46"/>
        <v>-3</v>
      </c>
      <c r="BB57" s="13"/>
      <c r="BC57" s="17"/>
      <c r="BD57" s="17"/>
      <c r="BE57" s="17" t="s">
        <v>100</v>
      </c>
      <c r="BF57" s="17"/>
      <c r="BG57" s="17"/>
      <c r="BH57" s="17" t="s">
        <v>100</v>
      </c>
      <c r="BI57" s="367"/>
      <c r="BJ57" s="43"/>
      <c r="BK57" s="218" t="s">
        <v>97</v>
      </c>
      <c r="BL57" s="21" t="s">
        <v>97</v>
      </c>
      <c r="BM57" s="21" t="s">
        <v>97</v>
      </c>
      <c r="BN57" s="21" t="s">
        <v>97</v>
      </c>
      <c r="BO57" s="21" t="s">
        <v>97</v>
      </c>
      <c r="BP57" s="43">
        <v>0</v>
      </c>
      <c r="BQ57" s="218">
        <v>3.3</v>
      </c>
      <c r="BR57" s="25" t="s">
        <v>99</v>
      </c>
      <c r="BS57" s="6"/>
      <c r="BT57" s="206"/>
      <c r="BU57" s="206"/>
      <c r="BV57" s="22" t="s">
        <v>164</v>
      </c>
    </row>
    <row r="58" spans="1:74" s="4" customFormat="1" ht="18.75">
      <c r="A58" s="6"/>
      <c r="B58" s="18" t="s">
        <v>284</v>
      </c>
      <c r="C58" s="112" t="s">
        <v>110</v>
      </c>
      <c r="D58" s="346" t="s">
        <v>124</v>
      </c>
      <c r="E58" s="347" t="s">
        <v>152</v>
      </c>
      <c r="F58" s="24" t="s">
        <v>97</v>
      </c>
      <c r="G58" s="25" t="s">
        <v>98</v>
      </c>
      <c r="H58" s="19">
        <v>1122</v>
      </c>
      <c r="I58" s="21">
        <v>355</v>
      </c>
      <c r="J58" s="145">
        <v>0.31639928698752229</v>
      </c>
      <c r="K58" s="19">
        <v>1122</v>
      </c>
      <c r="L58" s="21">
        <f t="shared" ref="L58" si="51">SUM(R58:AD58)</f>
        <v>551</v>
      </c>
      <c r="M58" s="154">
        <f t="shared" ref="M58" si="52">L58/K58</f>
        <v>0.4910873440285205</v>
      </c>
      <c r="N58" s="155">
        <f t="shared" ref="N58" si="53">M58-J58</f>
        <v>0.17468805704099821</v>
      </c>
      <c r="O58" s="155">
        <v>0.8</v>
      </c>
      <c r="P58" s="291">
        <f t="shared" ref="P58" si="54">M58-O58</f>
        <v>-0.30891265597147954</v>
      </c>
      <c r="Q58" s="290">
        <v>25</v>
      </c>
      <c r="R58" s="368">
        <v>103</v>
      </c>
      <c r="S58" s="534">
        <v>95</v>
      </c>
      <c r="T58" s="368">
        <v>101</v>
      </c>
      <c r="U58" s="534">
        <v>92</v>
      </c>
      <c r="V58" s="534">
        <v>80</v>
      </c>
      <c r="W58" s="534">
        <v>80</v>
      </c>
      <c r="X58" s="210" t="s">
        <v>98</v>
      </c>
      <c r="Y58" s="210" t="s">
        <v>98</v>
      </c>
      <c r="Z58" s="210" t="s">
        <v>98</v>
      </c>
      <c r="AA58" s="210" t="s">
        <v>98</v>
      </c>
      <c r="AB58" s="210" t="s">
        <v>98</v>
      </c>
      <c r="AC58" s="210" t="s">
        <v>98</v>
      </c>
      <c r="AD58" s="14" t="s">
        <v>98</v>
      </c>
      <c r="AE58" s="561">
        <v>4</v>
      </c>
      <c r="AF58" s="534">
        <f t="shared" si="42"/>
        <v>4</v>
      </c>
      <c r="AG58" s="534">
        <f t="shared" si="47"/>
        <v>5</v>
      </c>
      <c r="AH58" s="534">
        <f t="shared" si="44"/>
        <v>4</v>
      </c>
      <c r="AI58" s="534">
        <f t="shared" si="48"/>
        <v>4</v>
      </c>
      <c r="AJ58" s="534">
        <f t="shared" si="49"/>
        <v>4</v>
      </c>
      <c r="AK58" s="210" t="s">
        <v>98</v>
      </c>
      <c r="AL58" s="210" t="s">
        <v>98</v>
      </c>
      <c r="AM58" s="210" t="s">
        <v>98</v>
      </c>
      <c r="AN58" s="210" t="s">
        <v>98</v>
      </c>
      <c r="AO58" s="210" t="s">
        <v>98</v>
      </c>
      <c r="AP58" s="210" t="s">
        <v>98</v>
      </c>
      <c r="AQ58" s="210" t="s">
        <v>98</v>
      </c>
      <c r="AR58" s="306">
        <f t="shared" ref="AR58" si="55">SUM(AE58:AQ58)</f>
        <v>25</v>
      </c>
      <c r="AS58" s="540">
        <f t="shared" si="45"/>
        <v>22.04</v>
      </c>
      <c r="AT58" s="610">
        <v>3</v>
      </c>
      <c r="AU58" s="387" t="s">
        <v>105</v>
      </c>
      <c r="AV58" s="577">
        <v>4</v>
      </c>
      <c r="AW58" s="239">
        <v>0</v>
      </c>
      <c r="AX58" s="20">
        <v>0</v>
      </c>
      <c r="AY58" s="575">
        <f>AR58+SUM(AT58:AX58)</f>
        <v>32</v>
      </c>
      <c r="AZ58" s="21">
        <v>48</v>
      </c>
      <c r="BA58" s="21">
        <f t="shared" si="46"/>
        <v>16</v>
      </c>
      <c r="BB58" s="13"/>
      <c r="BC58" s="17"/>
      <c r="BD58" s="17"/>
      <c r="BE58" s="17" t="s">
        <v>100</v>
      </c>
      <c r="BF58" s="17"/>
      <c r="BG58" s="17"/>
      <c r="BH58" s="17" t="s">
        <v>100</v>
      </c>
      <c r="BI58" s="367"/>
      <c r="BJ58" s="43"/>
      <c r="BK58" s="218" t="s">
        <v>97</v>
      </c>
      <c r="BL58" s="21">
        <v>0</v>
      </c>
      <c r="BM58" s="21" t="s">
        <v>97</v>
      </c>
      <c r="BN58" s="21">
        <v>0</v>
      </c>
      <c r="BO58" s="21">
        <v>0</v>
      </c>
      <c r="BP58" s="43" t="s">
        <v>130</v>
      </c>
      <c r="BQ58" s="218">
        <v>2</v>
      </c>
      <c r="BR58" s="25" t="s">
        <v>103</v>
      </c>
      <c r="BS58" s="6"/>
      <c r="BT58" s="22">
        <v>-38</v>
      </c>
      <c r="BU58" s="22"/>
      <c r="BV58" s="207" t="s">
        <v>140</v>
      </c>
    </row>
    <row r="59" spans="1:74" s="4" customFormat="1" ht="18.75">
      <c r="A59" s="6"/>
      <c r="B59" s="88" t="s">
        <v>168</v>
      </c>
      <c r="C59" s="112" t="s">
        <v>102</v>
      </c>
      <c r="D59" s="353" t="s">
        <v>124</v>
      </c>
      <c r="E59" s="354" t="s">
        <v>152</v>
      </c>
      <c r="F59" s="24" t="s">
        <v>97</v>
      </c>
      <c r="G59" s="343" t="s">
        <v>97</v>
      </c>
      <c r="H59" s="29">
        <v>1146</v>
      </c>
      <c r="I59" s="21">
        <v>444</v>
      </c>
      <c r="J59" s="147">
        <f t="shared" si="36"/>
        <v>0.38743455497382201</v>
      </c>
      <c r="K59" s="19">
        <v>1146</v>
      </c>
      <c r="L59" s="21">
        <f t="shared" si="37"/>
        <v>523</v>
      </c>
      <c r="M59" s="157">
        <f t="shared" si="38"/>
        <v>0.45636998254799299</v>
      </c>
      <c r="N59" s="158">
        <f t="shared" si="39"/>
        <v>6.8935427574170982E-2</v>
      </c>
      <c r="O59" s="158">
        <v>0.8</v>
      </c>
      <c r="P59" s="287">
        <f t="shared" si="40"/>
        <v>-0.34363001745200705</v>
      </c>
      <c r="Q59" s="290">
        <v>25</v>
      </c>
      <c r="R59" s="534">
        <v>87</v>
      </c>
      <c r="S59" s="534">
        <v>74</v>
      </c>
      <c r="T59" s="534">
        <v>95</v>
      </c>
      <c r="U59" s="534">
        <v>87</v>
      </c>
      <c r="V59" s="534">
        <v>99</v>
      </c>
      <c r="W59" s="534">
        <v>81</v>
      </c>
      <c r="X59" s="210" t="s">
        <v>98</v>
      </c>
      <c r="Y59" s="210" t="s">
        <v>98</v>
      </c>
      <c r="Z59" s="210" t="s">
        <v>98</v>
      </c>
      <c r="AA59" s="210" t="s">
        <v>98</v>
      </c>
      <c r="AB59" s="210" t="s">
        <v>98</v>
      </c>
      <c r="AC59" s="210" t="s">
        <v>98</v>
      </c>
      <c r="AD59" s="14" t="s">
        <v>98</v>
      </c>
      <c r="AE59" s="535">
        <f t="shared" si="41"/>
        <v>4</v>
      </c>
      <c r="AF59" s="534">
        <f t="shared" si="42"/>
        <v>3</v>
      </c>
      <c r="AG59" s="534">
        <f t="shared" si="47"/>
        <v>4</v>
      </c>
      <c r="AH59" s="534">
        <f t="shared" si="44"/>
        <v>4</v>
      </c>
      <c r="AI59" s="534">
        <f t="shared" si="48"/>
        <v>4</v>
      </c>
      <c r="AJ59" s="534">
        <f t="shared" si="49"/>
        <v>4</v>
      </c>
      <c r="AK59" s="210" t="s">
        <v>98</v>
      </c>
      <c r="AL59" s="210" t="s">
        <v>98</v>
      </c>
      <c r="AM59" s="210" t="s">
        <v>98</v>
      </c>
      <c r="AN59" s="210" t="s">
        <v>98</v>
      </c>
      <c r="AO59" s="210" t="s">
        <v>98</v>
      </c>
      <c r="AP59" s="210" t="s">
        <v>98</v>
      </c>
      <c r="AQ59" s="210" t="s">
        <v>98</v>
      </c>
      <c r="AR59" s="306">
        <f t="shared" si="50"/>
        <v>23</v>
      </c>
      <c r="AS59" s="538">
        <f t="shared" si="45"/>
        <v>22.739130434782609</v>
      </c>
      <c r="AT59" s="578">
        <v>4</v>
      </c>
      <c r="AU59" s="387" t="s">
        <v>105</v>
      </c>
      <c r="AV59" s="602">
        <v>2</v>
      </c>
      <c r="AW59" s="238">
        <v>0</v>
      </c>
      <c r="AX59" s="28">
        <v>0</v>
      </c>
      <c r="AY59" s="575">
        <f>AR59+SUM(AT59:AX59)</f>
        <v>29</v>
      </c>
      <c r="AZ59" s="27">
        <v>57</v>
      </c>
      <c r="BA59" s="21">
        <f t="shared" si="46"/>
        <v>28</v>
      </c>
      <c r="BB59" s="13"/>
      <c r="BC59" s="17"/>
      <c r="BD59" s="17"/>
      <c r="BE59" s="17" t="s">
        <v>100</v>
      </c>
      <c r="BF59" s="17"/>
      <c r="BG59" s="17"/>
      <c r="BH59" s="17" t="s">
        <v>100</v>
      </c>
      <c r="BI59" s="26"/>
      <c r="BJ59" s="44"/>
      <c r="BK59" s="217" t="s">
        <v>97</v>
      </c>
      <c r="BL59" s="27" t="s">
        <v>97</v>
      </c>
      <c r="BM59" s="27" t="s">
        <v>97</v>
      </c>
      <c r="BN59" s="27">
        <v>2</v>
      </c>
      <c r="BO59" s="27" t="s">
        <v>97</v>
      </c>
      <c r="BP59" s="44" t="s">
        <v>98</v>
      </c>
      <c r="BQ59" s="217">
        <v>2.2999999999999998</v>
      </c>
      <c r="BR59" s="28" t="s">
        <v>99</v>
      </c>
      <c r="BS59" s="9"/>
      <c r="BT59" s="206"/>
      <c r="BU59" s="206"/>
      <c r="BV59" s="6"/>
    </row>
    <row r="60" spans="1:74" s="3" customFormat="1" ht="18.75">
      <c r="A60" s="6"/>
      <c r="B60" s="88" t="s">
        <v>169</v>
      </c>
      <c r="C60" s="112" t="s">
        <v>94</v>
      </c>
      <c r="D60" s="38" t="s">
        <v>154</v>
      </c>
      <c r="E60" s="20" t="s">
        <v>152</v>
      </c>
      <c r="F60" s="29" t="s">
        <v>98</v>
      </c>
      <c r="G60" s="343" t="s">
        <v>97</v>
      </c>
      <c r="H60" s="29">
        <v>474</v>
      </c>
      <c r="I60" s="21">
        <v>206</v>
      </c>
      <c r="J60" s="143">
        <f t="shared" si="36"/>
        <v>0.43459915611814348</v>
      </c>
      <c r="K60" s="19">
        <v>474</v>
      </c>
      <c r="L60" s="533">
        <f t="shared" si="37"/>
        <v>365</v>
      </c>
      <c r="M60" s="151">
        <f t="shared" si="38"/>
        <v>0.77004219409282704</v>
      </c>
      <c r="N60" s="152">
        <f t="shared" si="39"/>
        <v>0.33544303797468356</v>
      </c>
      <c r="O60" s="152">
        <v>0.8</v>
      </c>
      <c r="P60" s="289">
        <f t="shared" si="40"/>
        <v>-2.9957805907173007E-2</v>
      </c>
      <c r="Q60" s="290">
        <v>25</v>
      </c>
      <c r="R60" s="534">
        <v>57</v>
      </c>
      <c r="S60" s="534">
        <v>88</v>
      </c>
      <c r="T60" s="534">
        <v>50</v>
      </c>
      <c r="U60" s="534">
        <v>64</v>
      </c>
      <c r="V60" s="368">
        <v>61</v>
      </c>
      <c r="W60" s="534">
        <v>45</v>
      </c>
      <c r="X60" s="210" t="s">
        <v>98</v>
      </c>
      <c r="Y60" s="210" t="s">
        <v>98</v>
      </c>
      <c r="Z60" s="210" t="s">
        <v>98</v>
      </c>
      <c r="AA60" s="210" t="s">
        <v>98</v>
      </c>
      <c r="AB60" s="210" t="s">
        <v>98</v>
      </c>
      <c r="AC60" s="210" t="s">
        <v>98</v>
      </c>
      <c r="AD60" s="14" t="s">
        <v>98</v>
      </c>
      <c r="AE60" s="536">
        <f t="shared" si="41"/>
        <v>3</v>
      </c>
      <c r="AF60" s="537">
        <f t="shared" si="42"/>
        <v>4</v>
      </c>
      <c r="AG60" s="537">
        <f t="shared" si="47"/>
        <v>2</v>
      </c>
      <c r="AH60" s="537">
        <f t="shared" si="44"/>
        <v>3</v>
      </c>
      <c r="AI60" s="537">
        <f t="shared" si="48"/>
        <v>3</v>
      </c>
      <c r="AJ60" s="537">
        <f t="shared" si="49"/>
        <v>2</v>
      </c>
      <c r="AK60" s="210" t="s">
        <v>98</v>
      </c>
      <c r="AL60" s="210" t="s">
        <v>98</v>
      </c>
      <c r="AM60" s="210" t="s">
        <v>98</v>
      </c>
      <c r="AN60" s="210" t="s">
        <v>98</v>
      </c>
      <c r="AO60" s="210" t="s">
        <v>98</v>
      </c>
      <c r="AP60" s="210" t="s">
        <v>98</v>
      </c>
      <c r="AQ60" s="210" t="s">
        <v>98</v>
      </c>
      <c r="AR60" s="306">
        <f>SUM(AE60:AQ60)</f>
        <v>17</v>
      </c>
      <c r="AS60" s="538">
        <f t="shared" si="45"/>
        <v>21.470588235294116</v>
      </c>
      <c r="AT60" s="578">
        <v>2</v>
      </c>
      <c r="AU60" s="387">
        <v>2</v>
      </c>
      <c r="AV60" s="577" t="s">
        <v>105</v>
      </c>
      <c r="AW60" s="239" t="s">
        <v>105</v>
      </c>
      <c r="AX60" s="20" t="s">
        <v>105</v>
      </c>
      <c r="AY60" s="575">
        <f>AR60+SUM(AT60:AX60)</f>
        <v>21</v>
      </c>
      <c r="AZ60" s="27">
        <v>21</v>
      </c>
      <c r="BA60" s="21">
        <f t="shared" si="46"/>
        <v>0</v>
      </c>
      <c r="BB60" s="13"/>
      <c r="BC60" s="17"/>
      <c r="BD60" s="17"/>
      <c r="BE60" s="17" t="s">
        <v>100</v>
      </c>
      <c r="BF60" s="17"/>
      <c r="BG60" s="17"/>
      <c r="BH60" s="17" t="s">
        <v>100</v>
      </c>
      <c r="BI60" s="26"/>
      <c r="BJ60" s="44"/>
      <c r="BK60" s="217" t="s">
        <v>97</v>
      </c>
      <c r="BL60" s="27">
        <v>0</v>
      </c>
      <c r="BM60" s="27">
        <v>0</v>
      </c>
      <c r="BN60" s="27" t="s">
        <v>97</v>
      </c>
      <c r="BO60" s="27" t="s">
        <v>105</v>
      </c>
      <c r="BP60" s="44" t="s">
        <v>113</v>
      </c>
      <c r="BQ60" s="217">
        <v>3.7</v>
      </c>
      <c r="BR60" s="28" t="s">
        <v>99</v>
      </c>
      <c r="BS60" s="6"/>
      <c r="BT60" s="206"/>
      <c r="BU60" s="206"/>
      <c r="BV60" s="9"/>
    </row>
    <row r="61" spans="1:74" s="4" customFormat="1" ht="19.5" customHeight="1">
      <c r="A61" s="6"/>
      <c r="B61" s="18" t="s">
        <v>170</v>
      </c>
      <c r="C61" s="112" t="s">
        <v>94</v>
      </c>
      <c r="D61" s="38" t="s">
        <v>157</v>
      </c>
      <c r="E61" s="39" t="s">
        <v>152</v>
      </c>
      <c r="F61" s="29" t="s">
        <v>97</v>
      </c>
      <c r="G61" s="28" t="s">
        <v>98</v>
      </c>
      <c r="H61" s="29">
        <v>432</v>
      </c>
      <c r="I61" s="21">
        <v>192</v>
      </c>
      <c r="J61" s="145">
        <f t="shared" si="36"/>
        <v>0.44444444444444442</v>
      </c>
      <c r="K61" s="19">
        <v>432</v>
      </c>
      <c r="L61" s="21">
        <f t="shared" si="37"/>
        <v>329</v>
      </c>
      <c r="M61" s="154">
        <f t="shared" si="38"/>
        <v>0.76157407407407407</v>
      </c>
      <c r="N61" s="155">
        <f t="shared" si="39"/>
        <v>0.31712962962962965</v>
      </c>
      <c r="O61" s="155">
        <v>0.8</v>
      </c>
      <c r="P61" s="291">
        <f t="shared" si="40"/>
        <v>-3.8425925925925974E-2</v>
      </c>
      <c r="Q61" s="290">
        <v>25</v>
      </c>
      <c r="R61" s="368">
        <v>51</v>
      </c>
      <c r="S61" s="534">
        <v>56</v>
      </c>
      <c r="T61" s="368">
        <v>51</v>
      </c>
      <c r="U61" s="368">
        <v>60</v>
      </c>
      <c r="V61" s="368">
        <v>59</v>
      </c>
      <c r="W61" s="368">
        <v>52</v>
      </c>
      <c r="X61" s="210" t="s">
        <v>98</v>
      </c>
      <c r="Y61" s="210" t="s">
        <v>98</v>
      </c>
      <c r="Z61" s="210" t="s">
        <v>98</v>
      </c>
      <c r="AA61" s="210" t="s">
        <v>98</v>
      </c>
      <c r="AB61" s="210" t="s">
        <v>98</v>
      </c>
      <c r="AC61" s="210" t="s">
        <v>98</v>
      </c>
      <c r="AD61" s="14" t="s">
        <v>98</v>
      </c>
      <c r="AE61" s="17">
        <f t="shared" si="41"/>
        <v>3</v>
      </c>
      <c r="AF61" s="210">
        <f t="shared" si="42"/>
        <v>3</v>
      </c>
      <c r="AG61" s="210">
        <f t="shared" si="47"/>
        <v>3</v>
      </c>
      <c r="AH61" s="210">
        <f t="shared" si="44"/>
        <v>3</v>
      </c>
      <c r="AI61" s="210">
        <f t="shared" si="48"/>
        <v>3</v>
      </c>
      <c r="AJ61" s="210">
        <f t="shared" si="49"/>
        <v>3</v>
      </c>
      <c r="AK61" s="210" t="s">
        <v>98</v>
      </c>
      <c r="AL61" s="210" t="s">
        <v>98</v>
      </c>
      <c r="AM61" s="210" t="s">
        <v>98</v>
      </c>
      <c r="AN61" s="210" t="s">
        <v>98</v>
      </c>
      <c r="AO61" s="210" t="s">
        <v>98</v>
      </c>
      <c r="AP61" s="210" t="s">
        <v>98</v>
      </c>
      <c r="AQ61" s="210" t="s">
        <v>98</v>
      </c>
      <c r="AR61" s="306">
        <f t="shared" si="50"/>
        <v>18</v>
      </c>
      <c r="AS61" s="538">
        <f t="shared" si="45"/>
        <v>18.277777777777779</v>
      </c>
      <c r="AT61" s="578">
        <v>2</v>
      </c>
      <c r="AU61" s="387" t="s">
        <v>105</v>
      </c>
      <c r="AV61" s="602">
        <v>3</v>
      </c>
      <c r="AW61" s="238">
        <v>0</v>
      </c>
      <c r="AX61" s="28">
        <v>0</v>
      </c>
      <c r="AY61" s="575">
        <f>AR61+SUM(AT61:AX61)</f>
        <v>23</v>
      </c>
      <c r="AZ61" s="27">
        <v>22</v>
      </c>
      <c r="BA61" s="21">
        <f t="shared" si="46"/>
        <v>-1</v>
      </c>
      <c r="BB61" s="13"/>
      <c r="BC61" s="17"/>
      <c r="BD61" s="17"/>
      <c r="BE61" s="17" t="s">
        <v>100</v>
      </c>
      <c r="BF61" s="17"/>
      <c r="BG61" s="17"/>
      <c r="BH61" s="17" t="s">
        <v>100</v>
      </c>
      <c r="BI61" s="26"/>
      <c r="BJ61" s="44"/>
      <c r="BK61" s="225" t="s">
        <v>97</v>
      </c>
      <c r="BL61" s="27">
        <v>0</v>
      </c>
      <c r="BM61" s="27" t="s">
        <v>97</v>
      </c>
      <c r="BN61" s="27">
        <v>0</v>
      </c>
      <c r="BO61" s="27" t="s">
        <v>105</v>
      </c>
      <c r="BP61" s="49" t="s">
        <v>117</v>
      </c>
      <c r="BQ61" s="225">
        <v>3.7</v>
      </c>
      <c r="BR61" s="28" t="s">
        <v>103</v>
      </c>
      <c r="BS61" s="6"/>
      <c r="BT61" s="206"/>
      <c r="BU61" s="206"/>
      <c r="BV61" s="22" t="s">
        <v>164</v>
      </c>
    </row>
    <row r="62" spans="1:74" s="4" customFormat="1" ht="18.75">
      <c r="A62" s="6"/>
      <c r="B62" s="18" t="s">
        <v>171</v>
      </c>
      <c r="C62" s="112" t="s">
        <v>94</v>
      </c>
      <c r="D62" s="348" t="s">
        <v>124</v>
      </c>
      <c r="E62" s="347" t="s">
        <v>152</v>
      </c>
      <c r="F62" s="29" t="s">
        <v>97</v>
      </c>
      <c r="G62" s="28" t="s">
        <v>98</v>
      </c>
      <c r="H62" s="29">
        <v>570</v>
      </c>
      <c r="I62" s="21">
        <v>259</v>
      </c>
      <c r="J62" s="145">
        <f t="shared" si="36"/>
        <v>0.45438596491228073</v>
      </c>
      <c r="K62" s="19">
        <v>570</v>
      </c>
      <c r="L62" s="21">
        <f t="shared" si="37"/>
        <v>185</v>
      </c>
      <c r="M62" s="154">
        <f t="shared" si="38"/>
        <v>0.32456140350877194</v>
      </c>
      <c r="N62" s="155">
        <f t="shared" si="39"/>
        <v>-0.12982456140350879</v>
      </c>
      <c r="O62" s="155">
        <v>0.8</v>
      </c>
      <c r="P62" s="291">
        <f t="shared" si="40"/>
        <v>-0.4754385964912281</v>
      </c>
      <c r="Q62" s="290">
        <v>25</v>
      </c>
      <c r="R62" s="534">
        <v>30</v>
      </c>
      <c r="S62" s="534">
        <v>35</v>
      </c>
      <c r="T62" s="368">
        <v>27</v>
      </c>
      <c r="U62" s="534">
        <v>37</v>
      </c>
      <c r="V62" s="534">
        <v>37</v>
      </c>
      <c r="W62" s="534">
        <v>19</v>
      </c>
      <c r="X62" s="210" t="s">
        <v>98</v>
      </c>
      <c r="Y62" s="210" t="s">
        <v>98</v>
      </c>
      <c r="Z62" s="210" t="s">
        <v>98</v>
      </c>
      <c r="AA62" s="210" t="s">
        <v>98</v>
      </c>
      <c r="AB62" s="210" t="s">
        <v>98</v>
      </c>
      <c r="AC62" s="210" t="s">
        <v>98</v>
      </c>
      <c r="AD62" s="14" t="s">
        <v>98</v>
      </c>
      <c r="AE62" s="17">
        <f t="shared" si="41"/>
        <v>2</v>
      </c>
      <c r="AF62" s="210">
        <f t="shared" si="42"/>
        <v>2</v>
      </c>
      <c r="AG62" s="210">
        <f t="shared" si="47"/>
        <v>2</v>
      </c>
      <c r="AH62" s="210">
        <f t="shared" si="44"/>
        <v>2</v>
      </c>
      <c r="AI62" s="210">
        <f t="shared" si="48"/>
        <v>2</v>
      </c>
      <c r="AJ62" s="210">
        <f t="shared" si="49"/>
        <v>1</v>
      </c>
      <c r="AK62" s="210" t="s">
        <v>98</v>
      </c>
      <c r="AL62" s="210" t="s">
        <v>98</v>
      </c>
      <c r="AM62" s="210" t="s">
        <v>98</v>
      </c>
      <c r="AN62" s="210" t="s">
        <v>98</v>
      </c>
      <c r="AO62" s="210" t="s">
        <v>98</v>
      </c>
      <c r="AP62" s="210" t="s">
        <v>98</v>
      </c>
      <c r="AQ62" s="210" t="s">
        <v>98</v>
      </c>
      <c r="AR62" s="306">
        <f t="shared" si="50"/>
        <v>11</v>
      </c>
      <c r="AS62" s="538">
        <f t="shared" si="45"/>
        <v>16.818181818181817</v>
      </c>
      <c r="AT62" s="578">
        <v>2</v>
      </c>
      <c r="AU62" s="387" t="s">
        <v>105</v>
      </c>
      <c r="AV62" s="577">
        <v>1</v>
      </c>
      <c r="AW62" s="239">
        <v>0</v>
      </c>
      <c r="AX62" s="20">
        <v>0</v>
      </c>
      <c r="AY62" s="575">
        <f>AR62+SUM(AT62:AX62)</f>
        <v>14</v>
      </c>
      <c r="AZ62" s="27">
        <v>27</v>
      </c>
      <c r="BA62" s="21">
        <f t="shared" si="46"/>
        <v>13</v>
      </c>
      <c r="BB62" s="13"/>
      <c r="BC62" s="17"/>
      <c r="BD62" s="17"/>
      <c r="BE62" s="17" t="s">
        <v>100</v>
      </c>
      <c r="BF62" s="17"/>
      <c r="BG62" s="17"/>
      <c r="BH62" s="17" t="s">
        <v>100</v>
      </c>
      <c r="BI62" s="26"/>
      <c r="BJ62" s="44"/>
      <c r="BK62" s="217" t="s">
        <v>97</v>
      </c>
      <c r="BL62" s="27" t="s">
        <v>97</v>
      </c>
      <c r="BM62" s="27" t="s">
        <v>97</v>
      </c>
      <c r="BN62" s="27" t="s">
        <v>97</v>
      </c>
      <c r="BO62" s="27" t="s">
        <v>105</v>
      </c>
      <c r="BP62" s="44">
        <v>0</v>
      </c>
      <c r="BQ62" s="217">
        <v>3.3</v>
      </c>
      <c r="BR62" s="25" t="s">
        <v>99</v>
      </c>
      <c r="BS62" s="6"/>
      <c r="BT62" s="206"/>
      <c r="BU62" s="206"/>
      <c r="BV62" s="9"/>
    </row>
    <row r="63" spans="1:74" s="4" customFormat="1" ht="18.75">
      <c r="A63" s="6"/>
      <c r="B63" s="88" t="s">
        <v>172</v>
      </c>
      <c r="C63" s="109" t="s">
        <v>94</v>
      </c>
      <c r="D63" s="38" t="s">
        <v>157</v>
      </c>
      <c r="E63" s="20" t="s">
        <v>152</v>
      </c>
      <c r="F63" s="94" t="s">
        <v>97</v>
      </c>
      <c r="G63" s="93" t="s">
        <v>98</v>
      </c>
      <c r="H63" s="29">
        <v>725</v>
      </c>
      <c r="I63" s="21">
        <v>304</v>
      </c>
      <c r="J63" s="147">
        <f t="shared" si="36"/>
        <v>0.41931034482758622</v>
      </c>
      <c r="K63" s="19">
        <v>725</v>
      </c>
      <c r="L63" s="21">
        <f t="shared" si="37"/>
        <v>328</v>
      </c>
      <c r="M63" s="157">
        <f t="shared" si="38"/>
        <v>0.45241379310344826</v>
      </c>
      <c r="N63" s="158">
        <f t="shared" si="39"/>
        <v>3.3103448275862035E-2</v>
      </c>
      <c r="O63" s="158">
        <v>0.8</v>
      </c>
      <c r="P63" s="287">
        <f t="shared" si="40"/>
        <v>-0.34758620689655179</v>
      </c>
      <c r="Q63" s="290">
        <v>25</v>
      </c>
      <c r="R63" s="534">
        <v>46</v>
      </c>
      <c r="S63" s="534">
        <v>59</v>
      </c>
      <c r="T63" s="368">
        <v>56</v>
      </c>
      <c r="U63" s="368">
        <v>57</v>
      </c>
      <c r="V63" s="368">
        <v>62</v>
      </c>
      <c r="W63" s="534">
        <v>48</v>
      </c>
      <c r="X63" s="210" t="s">
        <v>98</v>
      </c>
      <c r="Y63" s="210" t="s">
        <v>98</v>
      </c>
      <c r="Z63" s="210" t="s">
        <v>98</v>
      </c>
      <c r="AA63" s="210" t="s">
        <v>98</v>
      </c>
      <c r="AB63" s="210" t="s">
        <v>98</v>
      </c>
      <c r="AC63" s="210" t="s">
        <v>98</v>
      </c>
      <c r="AD63" s="14" t="s">
        <v>98</v>
      </c>
      <c r="AE63" s="17">
        <f t="shared" si="41"/>
        <v>2</v>
      </c>
      <c r="AF63" s="210">
        <f t="shared" si="42"/>
        <v>3</v>
      </c>
      <c r="AG63" s="210">
        <f t="shared" si="47"/>
        <v>3</v>
      </c>
      <c r="AH63" s="210">
        <f t="shared" si="44"/>
        <v>3</v>
      </c>
      <c r="AI63" s="210">
        <f t="shared" si="48"/>
        <v>3</v>
      </c>
      <c r="AJ63" s="210">
        <f t="shared" si="49"/>
        <v>2</v>
      </c>
      <c r="AK63" s="210" t="s">
        <v>98</v>
      </c>
      <c r="AL63" s="210" t="s">
        <v>98</v>
      </c>
      <c r="AM63" s="210" t="s">
        <v>98</v>
      </c>
      <c r="AN63" s="210" t="s">
        <v>98</v>
      </c>
      <c r="AO63" s="210" t="s">
        <v>98</v>
      </c>
      <c r="AP63" s="210" t="s">
        <v>98</v>
      </c>
      <c r="AQ63" s="210" t="s">
        <v>98</v>
      </c>
      <c r="AR63" s="306">
        <f t="shared" si="50"/>
        <v>16</v>
      </c>
      <c r="AS63" s="538">
        <f t="shared" si="45"/>
        <v>20.5</v>
      </c>
      <c r="AT63" s="578">
        <v>5</v>
      </c>
      <c r="AU63" s="387" t="s">
        <v>105</v>
      </c>
      <c r="AV63" s="602">
        <v>4</v>
      </c>
      <c r="AW63" s="238">
        <v>0</v>
      </c>
      <c r="AX63" s="28">
        <v>0</v>
      </c>
      <c r="AY63" s="575">
        <f>AR63+SUM(AT63:AX63)</f>
        <v>25</v>
      </c>
      <c r="AZ63" s="27">
        <v>39</v>
      </c>
      <c r="BA63" s="21">
        <f t="shared" si="46"/>
        <v>14</v>
      </c>
      <c r="BB63" s="13"/>
      <c r="BC63" s="17"/>
      <c r="BD63" s="17"/>
      <c r="BE63" s="17" t="s">
        <v>100</v>
      </c>
      <c r="BF63" s="17"/>
      <c r="BG63" s="17"/>
      <c r="BH63" s="17" t="s">
        <v>100</v>
      </c>
      <c r="BI63" s="26"/>
      <c r="BJ63" s="44"/>
      <c r="BK63" s="217" t="s">
        <v>97</v>
      </c>
      <c r="BL63" s="27" t="s">
        <v>97</v>
      </c>
      <c r="BM63" s="27" t="s">
        <v>97</v>
      </c>
      <c r="BN63" s="27" t="s">
        <v>97</v>
      </c>
      <c r="BO63" s="27" t="s">
        <v>105</v>
      </c>
      <c r="BP63" s="44">
        <v>0</v>
      </c>
      <c r="BQ63" s="217">
        <v>2.2999999999999998</v>
      </c>
      <c r="BR63" s="28" t="s">
        <v>103</v>
      </c>
      <c r="BS63" s="6"/>
      <c r="BT63" s="206"/>
      <c r="BU63" s="206"/>
      <c r="BV63" s="208" t="s">
        <v>173</v>
      </c>
    </row>
    <row r="64" spans="1:74" s="4" customFormat="1" ht="18.75">
      <c r="A64" s="6"/>
      <c r="B64" s="18" t="s">
        <v>255</v>
      </c>
      <c r="C64" s="117" t="s">
        <v>110</v>
      </c>
      <c r="D64" s="348" t="s">
        <v>124</v>
      </c>
      <c r="E64" s="347" t="s">
        <v>152</v>
      </c>
      <c r="F64" s="29" t="s">
        <v>97</v>
      </c>
      <c r="G64" s="28" t="s">
        <v>98</v>
      </c>
      <c r="H64" s="29">
        <v>382</v>
      </c>
      <c r="I64" s="21">
        <v>176</v>
      </c>
      <c r="J64" s="145">
        <f t="shared" si="36"/>
        <v>0.4607329842931937</v>
      </c>
      <c r="K64" s="19">
        <v>382</v>
      </c>
      <c r="L64" s="21">
        <f t="shared" si="37"/>
        <v>218</v>
      </c>
      <c r="M64" s="154">
        <f t="shared" si="38"/>
        <v>0.5706806282722513</v>
      </c>
      <c r="N64" s="155">
        <f t="shared" si="39"/>
        <v>0.1099476439790576</v>
      </c>
      <c r="O64" s="155">
        <v>0.8</v>
      </c>
      <c r="P64" s="291">
        <f t="shared" si="40"/>
        <v>-0.22931937172774874</v>
      </c>
      <c r="Q64" s="290">
        <v>25</v>
      </c>
      <c r="R64" s="534">
        <v>43</v>
      </c>
      <c r="S64" s="534">
        <v>34</v>
      </c>
      <c r="T64" s="534">
        <v>46</v>
      </c>
      <c r="U64" s="534">
        <v>35</v>
      </c>
      <c r="V64" s="534">
        <v>27</v>
      </c>
      <c r="W64" s="534">
        <v>33</v>
      </c>
      <c r="X64" s="210" t="s">
        <v>98</v>
      </c>
      <c r="Y64" s="210" t="s">
        <v>98</v>
      </c>
      <c r="Z64" s="210" t="s">
        <v>98</v>
      </c>
      <c r="AA64" s="210" t="s">
        <v>98</v>
      </c>
      <c r="AB64" s="210" t="s">
        <v>98</v>
      </c>
      <c r="AC64" s="210" t="s">
        <v>98</v>
      </c>
      <c r="AD64" s="14" t="s">
        <v>98</v>
      </c>
      <c r="AE64" s="17">
        <f t="shared" si="41"/>
        <v>2</v>
      </c>
      <c r="AF64" s="210">
        <f t="shared" si="42"/>
        <v>2</v>
      </c>
      <c r="AG64" s="210">
        <f t="shared" si="47"/>
        <v>2</v>
      </c>
      <c r="AH64" s="210">
        <f t="shared" si="44"/>
        <v>2</v>
      </c>
      <c r="AI64" s="210">
        <f t="shared" si="48"/>
        <v>2</v>
      </c>
      <c r="AJ64" s="210">
        <f t="shared" si="49"/>
        <v>2</v>
      </c>
      <c r="AK64" s="210" t="s">
        <v>98</v>
      </c>
      <c r="AL64" s="210" t="s">
        <v>98</v>
      </c>
      <c r="AM64" s="210" t="s">
        <v>98</v>
      </c>
      <c r="AN64" s="210" t="s">
        <v>98</v>
      </c>
      <c r="AO64" s="210" t="s">
        <v>98</v>
      </c>
      <c r="AP64" s="210" t="s">
        <v>98</v>
      </c>
      <c r="AQ64" s="210" t="s">
        <v>98</v>
      </c>
      <c r="AR64" s="306">
        <f t="shared" si="50"/>
        <v>12</v>
      </c>
      <c r="AS64" s="238">
        <f t="shared" si="45"/>
        <v>18.166666666666668</v>
      </c>
      <c r="AT64" s="578">
        <v>3</v>
      </c>
      <c r="AU64" s="387" t="s">
        <v>105</v>
      </c>
      <c r="AV64" s="602">
        <v>4</v>
      </c>
      <c r="AW64" s="238">
        <v>0</v>
      </c>
      <c r="AX64" s="28">
        <v>0</v>
      </c>
      <c r="AY64" s="575">
        <f>AR64+SUM(AT64:AX64)</f>
        <v>19</v>
      </c>
      <c r="AZ64" s="27">
        <v>22</v>
      </c>
      <c r="BA64" s="21">
        <f t="shared" si="46"/>
        <v>3</v>
      </c>
      <c r="BB64" s="13"/>
      <c r="BC64" s="17"/>
      <c r="BD64" s="17"/>
      <c r="BE64" s="17" t="s">
        <v>100</v>
      </c>
      <c r="BF64" s="17"/>
      <c r="BG64" s="17"/>
      <c r="BH64" s="17" t="s">
        <v>100</v>
      </c>
      <c r="BI64" s="26"/>
      <c r="BJ64" s="44"/>
      <c r="BK64" s="217" t="s">
        <v>97</v>
      </c>
      <c r="BL64" s="27">
        <v>0</v>
      </c>
      <c r="BM64" s="27" t="s">
        <v>97</v>
      </c>
      <c r="BN64" s="27" t="s">
        <v>97</v>
      </c>
      <c r="BO64" s="27" t="s">
        <v>105</v>
      </c>
      <c r="BP64" s="44" t="s">
        <v>175</v>
      </c>
      <c r="BQ64" s="217">
        <v>3.7</v>
      </c>
      <c r="BR64" s="28" t="s">
        <v>99</v>
      </c>
      <c r="BS64" s="9"/>
      <c r="BT64" s="206"/>
      <c r="BU64" s="206"/>
      <c r="BV64" s="208" t="s">
        <v>176</v>
      </c>
    </row>
    <row r="65" spans="1:74" s="4" customFormat="1" ht="18.75">
      <c r="A65" s="6"/>
      <c r="B65" s="541" t="s">
        <v>196</v>
      </c>
      <c r="C65" s="109" t="s">
        <v>110</v>
      </c>
      <c r="D65" s="355" t="s">
        <v>197</v>
      </c>
      <c r="E65" s="356" t="s">
        <v>152</v>
      </c>
      <c r="F65" s="542" t="s">
        <v>97</v>
      </c>
      <c r="G65" s="543" t="s">
        <v>97</v>
      </c>
      <c r="H65" s="544">
        <v>702</v>
      </c>
      <c r="I65" s="533">
        <v>0</v>
      </c>
      <c r="J65" s="147">
        <f t="shared" ref="J65" si="56">I65/H65</f>
        <v>0</v>
      </c>
      <c r="K65" s="545">
        <v>702</v>
      </c>
      <c r="L65" s="533">
        <f t="shared" si="37"/>
        <v>528</v>
      </c>
      <c r="M65" s="157">
        <f t="shared" ref="M65" si="57">L65/K65</f>
        <v>0.75213675213675213</v>
      </c>
      <c r="N65" s="546">
        <f t="shared" ref="N65" si="58">M65-J65</f>
        <v>0.75213675213675213</v>
      </c>
      <c r="O65" s="546">
        <v>0.8</v>
      </c>
      <c r="P65" s="547">
        <f t="shared" ref="P65" si="59">M65-O65</f>
        <v>-4.7863247863247915E-2</v>
      </c>
      <c r="Q65" s="548">
        <v>25</v>
      </c>
      <c r="R65" s="538">
        <v>93</v>
      </c>
      <c r="S65" s="538">
        <v>102</v>
      </c>
      <c r="T65" s="372">
        <v>79</v>
      </c>
      <c r="U65" s="538">
        <v>90</v>
      </c>
      <c r="V65" s="372">
        <v>77</v>
      </c>
      <c r="W65" s="538">
        <v>87</v>
      </c>
      <c r="X65" s="538" t="s">
        <v>98</v>
      </c>
      <c r="Y65" s="538" t="s">
        <v>98</v>
      </c>
      <c r="Z65" s="538" t="s">
        <v>98</v>
      </c>
      <c r="AA65" s="538" t="s">
        <v>98</v>
      </c>
      <c r="AB65" s="538" t="s">
        <v>98</v>
      </c>
      <c r="AC65" s="538" t="s">
        <v>98</v>
      </c>
      <c r="AD65" s="549" t="s">
        <v>98</v>
      </c>
      <c r="AE65" s="535">
        <f t="shared" si="41"/>
        <v>4</v>
      </c>
      <c r="AF65" s="538">
        <f t="shared" si="42"/>
        <v>5</v>
      </c>
      <c r="AG65" s="538">
        <f t="shared" si="47"/>
        <v>4</v>
      </c>
      <c r="AH65" s="538">
        <f t="shared" si="44"/>
        <v>4</v>
      </c>
      <c r="AI65" s="538">
        <f t="shared" si="48"/>
        <v>4</v>
      </c>
      <c r="AJ65" s="538">
        <f t="shared" si="49"/>
        <v>4</v>
      </c>
      <c r="AK65" s="538" t="s">
        <v>98</v>
      </c>
      <c r="AL65" s="538" t="s">
        <v>98</v>
      </c>
      <c r="AM65" s="538" t="s">
        <v>98</v>
      </c>
      <c r="AN65" s="538" t="s">
        <v>98</v>
      </c>
      <c r="AO65" s="538" t="s">
        <v>98</v>
      </c>
      <c r="AP65" s="538" t="s">
        <v>98</v>
      </c>
      <c r="AQ65" s="538" t="s">
        <v>98</v>
      </c>
      <c r="AR65" s="550">
        <f>SUM(AE65:AQ65)</f>
        <v>25</v>
      </c>
      <c r="AS65" s="552">
        <f t="shared" si="45"/>
        <v>21.12</v>
      </c>
      <c r="AT65" s="578" t="s">
        <v>98</v>
      </c>
      <c r="AU65" s="555" t="s">
        <v>98</v>
      </c>
      <c r="AV65" s="556" t="s">
        <v>98</v>
      </c>
      <c r="AW65" s="552" t="s">
        <v>98</v>
      </c>
      <c r="AX65" s="543" t="s">
        <v>98</v>
      </c>
      <c r="AY65" s="575">
        <f>AR65+SUM(AT65:AX65)</f>
        <v>25</v>
      </c>
      <c r="AZ65" s="551">
        <v>31</v>
      </c>
      <c r="BA65" s="553">
        <f t="shared" si="46"/>
        <v>6</v>
      </c>
      <c r="BB65" s="544" t="s">
        <v>98</v>
      </c>
      <c r="BC65" s="553" t="s">
        <v>98</v>
      </c>
      <c r="BD65" s="553" t="s">
        <v>98</v>
      </c>
      <c r="BE65" s="553" t="s">
        <v>98</v>
      </c>
      <c r="BF65" s="553" t="s">
        <v>98</v>
      </c>
      <c r="BG65" s="553" t="s">
        <v>98</v>
      </c>
      <c r="BH65" s="553" t="s">
        <v>98</v>
      </c>
      <c r="BI65" s="601" t="s">
        <v>98</v>
      </c>
      <c r="BJ65" s="554" t="s">
        <v>98</v>
      </c>
      <c r="BK65" s="559" t="s">
        <v>97</v>
      </c>
      <c r="BL65" s="551">
        <v>0</v>
      </c>
      <c r="BM65" s="551" t="s">
        <v>97</v>
      </c>
      <c r="BN65" s="551">
        <v>0</v>
      </c>
      <c r="BO65" s="551" t="s">
        <v>105</v>
      </c>
      <c r="BP65" s="558" t="s">
        <v>130</v>
      </c>
      <c r="BQ65" s="559">
        <v>2</v>
      </c>
      <c r="BR65" s="543" t="s">
        <v>99</v>
      </c>
      <c r="BS65" s="9"/>
      <c r="BT65" s="206"/>
      <c r="BU65" s="206"/>
      <c r="BV65" s="9" t="s">
        <v>199</v>
      </c>
    </row>
    <row r="66" spans="1:74" s="4" customFormat="1" ht="18.75">
      <c r="A66" s="6"/>
      <c r="B66" s="88" t="s">
        <v>177</v>
      </c>
      <c r="C66" s="109" t="s">
        <v>102</v>
      </c>
      <c r="D66" s="38" t="s">
        <v>154</v>
      </c>
      <c r="E66" s="20" t="s">
        <v>152</v>
      </c>
      <c r="F66" s="24" t="s">
        <v>98</v>
      </c>
      <c r="G66" s="28" t="s">
        <v>98</v>
      </c>
      <c r="H66" s="94">
        <v>325</v>
      </c>
      <c r="I66" s="15">
        <v>233</v>
      </c>
      <c r="J66" s="143">
        <f t="shared" si="36"/>
        <v>0.71692307692307689</v>
      </c>
      <c r="K66" s="95">
        <v>325</v>
      </c>
      <c r="L66" s="21">
        <f t="shared" si="37"/>
        <v>264</v>
      </c>
      <c r="M66" s="151">
        <f t="shared" si="38"/>
        <v>0.81230769230769229</v>
      </c>
      <c r="N66" s="158">
        <f t="shared" si="39"/>
        <v>9.5384615384615401E-2</v>
      </c>
      <c r="O66" s="158">
        <v>0.8</v>
      </c>
      <c r="P66" s="287">
        <f t="shared" si="40"/>
        <v>1.2307692307692242E-2</v>
      </c>
      <c r="Q66" s="290">
        <v>25</v>
      </c>
      <c r="R66" s="534">
        <v>47</v>
      </c>
      <c r="S66" s="534">
        <v>60</v>
      </c>
      <c r="T66" s="534">
        <v>50</v>
      </c>
      <c r="U66" s="534">
        <v>36</v>
      </c>
      <c r="V66" s="534">
        <v>37</v>
      </c>
      <c r="W66" s="534">
        <v>34</v>
      </c>
      <c r="X66" s="210" t="s">
        <v>98</v>
      </c>
      <c r="Y66" s="210" t="s">
        <v>98</v>
      </c>
      <c r="Z66" s="210" t="s">
        <v>98</v>
      </c>
      <c r="AA66" s="210" t="s">
        <v>98</v>
      </c>
      <c r="AB66" s="210" t="s">
        <v>98</v>
      </c>
      <c r="AC66" s="210" t="s">
        <v>98</v>
      </c>
      <c r="AD66" s="14" t="s">
        <v>98</v>
      </c>
      <c r="AE66" s="535">
        <f t="shared" si="41"/>
        <v>2</v>
      </c>
      <c r="AF66" s="538">
        <f t="shared" si="42"/>
        <v>3</v>
      </c>
      <c r="AG66" s="538">
        <f t="shared" si="47"/>
        <v>2</v>
      </c>
      <c r="AH66" s="534">
        <f t="shared" si="44"/>
        <v>2</v>
      </c>
      <c r="AI66" s="534">
        <f t="shared" si="48"/>
        <v>2</v>
      </c>
      <c r="AJ66" s="534">
        <f t="shared" si="49"/>
        <v>2</v>
      </c>
      <c r="AK66" s="210" t="s">
        <v>98</v>
      </c>
      <c r="AL66" s="210" t="s">
        <v>98</v>
      </c>
      <c r="AM66" s="210" t="s">
        <v>98</v>
      </c>
      <c r="AN66" s="210" t="s">
        <v>98</v>
      </c>
      <c r="AO66" s="210" t="s">
        <v>98</v>
      </c>
      <c r="AP66" s="210" t="s">
        <v>98</v>
      </c>
      <c r="AQ66" s="210" t="s">
        <v>98</v>
      </c>
      <c r="AR66" s="306">
        <f t="shared" si="50"/>
        <v>13</v>
      </c>
      <c r="AS66" s="238">
        <f t="shared" si="45"/>
        <v>20.307692307692307</v>
      </c>
      <c r="AT66" s="578">
        <v>0</v>
      </c>
      <c r="AU66" s="387" t="s">
        <v>105</v>
      </c>
      <c r="AV66" s="577" t="s">
        <v>105</v>
      </c>
      <c r="AW66" s="239" t="s">
        <v>105</v>
      </c>
      <c r="AX66" s="20" t="s">
        <v>105</v>
      </c>
      <c r="AY66" s="575">
        <f>AR66+SUM(AT66:AX66)</f>
        <v>13</v>
      </c>
      <c r="AZ66" s="27">
        <v>14</v>
      </c>
      <c r="BA66" s="21">
        <f t="shared" si="46"/>
        <v>1</v>
      </c>
      <c r="BB66" s="13">
        <v>0</v>
      </c>
      <c r="BC66" s="17">
        <v>0.5</v>
      </c>
      <c r="BD66" s="17">
        <v>0.5</v>
      </c>
      <c r="BE66" s="17" t="s">
        <v>100</v>
      </c>
      <c r="BF66" s="17">
        <v>0.5</v>
      </c>
      <c r="BG66" s="17">
        <v>0.5</v>
      </c>
      <c r="BH66" s="17" t="s">
        <v>100</v>
      </c>
      <c r="BI66" s="26"/>
      <c r="BJ66" s="44">
        <v>0</v>
      </c>
      <c r="BK66" s="217" t="s">
        <v>97</v>
      </c>
      <c r="BL66" s="27">
        <v>0</v>
      </c>
      <c r="BM66" s="27">
        <v>0</v>
      </c>
      <c r="BN66" s="27">
        <v>0</v>
      </c>
      <c r="BO66" s="27" t="s">
        <v>105</v>
      </c>
      <c r="BP66" s="44" t="s">
        <v>155</v>
      </c>
      <c r="BQ66" s="217">
        <v>3.7</v>
      </c>
      <c r="BR66" s="28" t="s">
        <v>103</v>
      </c>
      <c r="BS66" s="9"/>
      <c r="BT66" s="206"/>
      <c r="BU66" s="206"/>
      <c r="BV66" s="6"/>
    </row>
    <row r="67" spans="1:74" s="4" customFormat="1" ht="18.75">
      <c r="A67" s="6"/>
      <c r="B67" s="88" t="s">
        <v>178</v>
      </c>
      <c r="C67" s="109" t="s">
        <v>102</v>
      </c>
      <c r="D67" s="38" t="s">
        <v>154</v>
      </c>
      <c r="E67" s="20" t="s">
        <v>152</v>
      </c>
      <c r="F67" s="24" t="s">
        <v>98</v>
      </c>
      <c r="G67" s="28" t="s">
        <v>98</v>
      </c>
      <c r="H67" s="94">
        <v>345</v>
      </c>
      <c r="I67" s="15">
        <v>212</v>
      </c>
      <c r="J67" s="143">
        <f t="shared" si="36"/>
        <v>0.61449275362318845</v>
      </c>
      <c r="K67" s="95">
        <v>345</v>
      </c>
      <c r="L67" s="21">
        <f t="shared" si="37"/>
        <v>294</v>
      </c>
      <c r="M67" s="151">
        <f t="shared" si="38"/>
        <v>0.85217391304347823</v>
      </c>
      <c r="N67" s="158">
        <f t="shared" si="39"/>
        <v>0.23768115942028978</v>
      </c>
      <c r="O67" s="158">
        <v>0.8</v>
      </c>
      <c r="P67" s="287">
        <f t="shared" si="40"/>
        <v>5.2173913043478182E-2</v>
      </c>
      <c r="Q67" s="290">
        <v>25</v>
      </c>
      <c r="R67" s="534">
        <v>57</v>
      </c>
      <c r="S67" s="368">
        <v>53</v>
      </c>
      <c r="T67" s="534">
        <v>44</v>
      </c>
      <c r="U67" s="534">
        <v>50</v>
      </c>
      <c r="V67" s="534">
        <v>49</v>
      </c>
      <c r="W67" s="534">
        <v>41</v>
      </c>
      <c r="X67" s="210" t="s">
        <v>98</v>
      </c>
      <c r="Y67" s="210" t="s">
        <v>98</v>
      </c>
      <c r="Z67" s="210" t="s">
        <v>98</v>
      </c>
      <c r="AA67" s="210" t="s">
        <v>98</v>
      </c>
      <c r="AB67" s="210" t="s">
        <v>98</v>
      </c>
      <c r="AC67" s="210" t="s">
        <v>98</v>
      </c>
      <c r="AD67" s="14" t="s">
        <v>98</v>
      </c>
      <c r="AE67" s="535">
        <f t="shared" si="41"/>
        <v>3</v>
      </c>
      <c r="AF67" s="534">
        <f t="shared" si="42"/>
        <v>3</v>
      </c>
      <c r="AG67" s="534">
        <f t="shared" si="47"/>
        <v>2</v>
      </c>
      <c r="AH67" s="534">
        <f t="shared" si="44"/>
        <v>2</v>
      </c>
      <c r="AI67" s="534">
        <f t="shared" si="48"/>
        <v>2</v>
      </c>
      <c r="AJ67" s="534">
        <f t="shared" si="49"/>
        <v>2</v>
      </c>
      <c r="AK67" s="210" t="s">
        <v>98</v>
      </c>
      <c r="AL67" s="210" t="s">
        <v>98</v>
      </c>
      <c r="AM67" s="210" t="s">
        <v>98</v>
      </c>
      <c r="AN67" s="210" t="s">
        <v>98</v>
      </c>
      <c r="AO67" s="210" t="s">
        <v>98</v>
      </c>
      <c r="AP67" s="210" t="s">
        <v>98</v>
      </c>
      <c r="AQ67" s="210" t="s">
        <v>98</v>
      </c>
      <c r="AR67" s="306">
        <f t="shared" si="50"/>
        <v>14</v>
      </c>
      <c r="AS67" s="238">
        <f t="shared" si="45"/>
        <v>21</v>
      </c>
      <c r="AT67" s="578">
        <v>2</v>
      </c>
      <c r="AU67" s="387" t="s">
        <v>105</v>
      </c>
      <c r="AV67" s="577" t="s">
        <v>105</v>
      </c>
      <c r="AW67" s="239" t="s">
        <v>105</v>
      </c>
      <c r="AX67" s="20" t="s">
        <v>105</v>
      </c>
      <c r="AY67" s="575">
        <f>AR67+SUM(AT67:AX67)</f>
        <v>16</v>
      </c>
      <c r="AZ67" s="27">
        <v>16</v>
      </c>
      <c r="BA67" s="21">
        <f t="shared" si="46"/>
        <v>0</v>
      </c>
      <c r="BB67" s="13"/>
      <c r="BC67" s="17"/>
      <c r="BD67" s="17"/>
      <c r="BE67" s="17" t="s">
        <v>100</v>
      </c>
      <c r="BF67" s="17"/>
      <c r="BG67" s="17"/>
      <c r="BH67" s="17" t="s">
        <v>100</v>
      </c>
      <c r="BI67" s="26"/>
      <c r="BJ67" s="44"/>
      <c r="BK67" s="217" t="s">
        <v>97</v>
      </c>
      <c r="BL67" s="27">
        <v>0</v>
      </c>
      <c r="BM67" s="27" t="s">
        <v>97</v>
      </c>
      <c r="BN67" s="27">
        <v>0</v>
      </c>
      <c r="BO67" s="27">
        <v>0</v>
      </c>
      <c r="BP67" s="44" t="s">
        <v>130</v>
      </c>
      <c r="BQ67" s="217">
        <v>4</v>
      </c>
      <c r="BR67" s="28" t="s">
        <v>99</v>
      </c>
      <c r="BS67" s="9"/>
      <c r="BT67" s="206"/>
      <c r="BU67" s="206"/>
      <c r="BV67" s="9" t="s">
        <v>179</v>
      </c>
    </row>
    <row r="68" spans="1:74" s="4" customFormat="1" ht="18.75">
      <c r="A68" s="6"/>
      <c r="B68" s="88" t="s">
        <v>181</v>
      </c>
      <c r="C68" s="109" t="s">
        <v>94</v>
      </c>
      <c r="D68" s="346" t="s">
        <v>124</v>
      </c>
      <c r="E68" s="354" t="s">
        <v>152</v>
      </c>
      <c r="F68" s="29" t="s">
        <v>97</v>
      </c>
      <c r="G68" s="28" t="s">
        <v>97</v>
      </c>
      <c r="H68" s="29">
        <v>470</v>
      </c>
      <c r="I68" s="21">
        <v>251</v>
      </c>
      <c r="J68" s="143">
        <f t="shared" si="36"/>
        <v>0.53404255319148941</v>
      </c>
      <c r="K68" s="19">
        <v>470</v>
      </c>
      <c r="L68" s="21">
        <f t="shared" si="37"/>
        <v>387</v>
      </c>
      <c r="M68" s="157">
        <f t="shared" si="38"/>
        <v>0.82340425531914896</v>
      </c>
      <c r="N68" s="158">
        <f t="shared" si="39"/>
        <v>0.28936170212765955</v>
      </c>
      <c r="O68" s="158">
        <v>0.8</v>
      </c>
      <c r="P68" s="287">
        <f t="shared" si="40"/>
        <v>2.3404255319148914E-2</v>
      </c>
      <c r="Q68" s="290">
        <v>25</v>
      </c>
      <c r="R68" s="534">
        <v>72</v>
      </c>
      <c r="S68" s="534">
        <v>73</v>
      </c>
      <c r="T68" s="368">
        <v>55</v>
      </c>
      <c r="U68" s="368">
        <v>57</v>
      </c>
      <c r="V68" s="534">
        <v>74</v>
      </c>
      <c r="W68" s="368">
        <v>56</v>
      </c>
      <c r="X68" s="210" t="s">
        <v>98</v>
      </c>
      <c r="Y68" s="210" t="s">
        <v>98</v>
      </c>
      <c r="Z68" s="210" t="s">
        <v>98</v>
      </c>
      <c r="AA68" s="210" t="s">
        <v>98</v>
      </c>
      <c r="AB68" s="210" t="s">
        <v>98</v>
      </c>
      <c r="AC68" s="210" t="s">
        <v>98</v>
      </c>
      <c r="AD68" s="14" t="s">
        <v>98</v>
      </c>
      <c r="AE68" s="535">
        <f t="shared" si="41"/>
        <v>3</v>
      </c>
      <c r="AF68" s="534">
        <f t="shared" si="42"/>
        <v>3</v>
      </c>
      <c r="AG68" s="534">
        <f t="shared" si="47"/>
        <v>3</v>
      </c>
      <c r="AH68" s="534">
        <f t="shared" si="44"/>
        <v>3</v>
      </c>
      <c r="AI68" s="538">
        <f t="shared" si="48"/>
        <v>3</v>
      </c>
      <c r="AJ68" s="534">
        <f t="shared" si="49"/>
        <v>3</v>
      </c>
      <c r="AK68" s="210" t="s">
        <v>98</v>
      </c>
      <c r="AL68" s="210" t="s">
        <v>98</v>
      </c>
      <c r="AM68" s="210" t="s">
        <v>98</v>
      </c>
      <c r="AN68" s="210" t="s">
        <v>98</v>
      </c>
      <c r="AO68" s="210" t="s">
        <v>98</v>
      </c>
      <c r="AP68" s="210" t="s">
        <v>98</v>
      </c>
      <c r="AQ68" s="210" t="s">
        <v>98</v>
      </c>
      <c r="AR68" s="306">
        <f t="shared" si="50"/>
        <v>18</v>
      </c>
      <c r="AS68" s="238">
        <f t="shared" si="45"/>
        <v>21.5</v>
      </c>
      <c r="AT68" s="578">
        <v>3</v>
      </c>
      <c r="AU68" s="387">
        <v>2</v>
      </c>
      <c r="AV68" s="577">
        <v>2</v>
      </c>
      <c r="AW68" s="239">
        <v>0</v>
      </c>
      <c r="AX68" s="20">
        <v>0</v>
      </c>
      <c r="AY68" s="575">
        <f>AR68+SUM(AT68:AX68)</f>
        <v>25</v>
      </c>
      <c r="AZ68" s="27">
        <v>25</v>
      </c>
      <c r="BA68" s="27">
        <f t="shared" si="46"/>
        <v>0</v>
      </c>
      <c r="BB68" s="13"/>
      <c r="BC68" s="17"/>
      <c r="BD68" s="17"/>
      <c r="BE68" s="17" t="s">
        <v>100</v>
      </c>
      <c r="BF68" s="17"/>
      <c r="BG68" s="17"/>
      <c r="BH68" s="17" t="s">
        <v>100</v>
      </c>
      <c r="BI68" s="26"/>
      <c r="BJ68" s="44"/>
      <c r="BK68" s="217" t="s">
        <v>97</v>
      </c>
      <c r="BL68" s="27" t="s">
        <v>97</v>
      </c>
      <c r="BM68" s="27" t="s">
        <v>97</v>
      </c>
      <c r="BN68" s="27" t="s">
        <v>97</v>
      </c>
      <c r="BO68" s="27" t="s">
        <v>105</v>
      </c>
      <c r="BP68" s="44">
        <v>0</v>
      </c>
      <c r="BQ68" s="217">
        <v>3.7</v>
      </c>
      <c r="BR68" s="28" t="s">
        <v>99</v>
      </c>
      <c r="BS68" s="6"/>
      <c r="BT68" s="206"/>
      <c r="BU68" s="206"/>
      <c r="BV68" s="208" t="s">
        <v>182</v>
      </c>
    </row>
    <row r="69" spans="1:74" s="4" customFormat="1" ht="18.75">
      <c r="A69" s="6"/>
      <c r="B69" s="102" t="s">
        <v>183</v>
      </c>
      <c r="C69" s="109" t="s">
        <v>94</v>
      </c>
      <c r="D69" s="38" t="s">
        <v>157</v>
      </c>
      <c r="E69" s="20" t="s">
        <v>152</v>
      </c>
      <c r="F69" s="94" t="s">
        <v>97</v>
      </c>
      <c r="G69" s="344" t="s">
        <v>97</v>
      </c>
      <c r="H69" s="29">
        <v>614</v>
      </c>
      <c r="I69" s="21">
        <v>189</v>
      </c>
      <c r="J69" s="143">
        <f t="shared" si="36"/>
        <v>0.30781758957654726</v>
      </c>
      <c r="K69" s="19">
        <v>614</v>
      </c>
      <c r="L69" s="21">
        <f t="shared" si="37"/>
        <v>441</v>
      </c>
      <c r="M69" s="157">
        <f t="shared" si="38"/>
        <v>0.71824104234527686</v>
      </c>
      <c r="N69" s="158">
        <f t="shared" si="39"/>
        <v>0.4104234527687296</v>
      </c>
      <c r="O69" s="158">
        <v>0.8</v>
      </c>
      <c r="P69" s="287">
        <f t="shared" si="40"/>
        <v>-8.1758957654723186E-2</v>
      </c>
      <c r="Q69" s="290">
        <v>25</v>
      </c>
      <c r="R69" s="534">
        <v>71</v>
      </c>
      <c r="S69" s="534">
        <v>80</v>
      </c>
      <c r="T69" s="534">
        <v>81</v>
      </c>
      <c r="U69" s="534">
        <v>70</v>
      </c>
      <c r="V69" s="534">
        <v>73</v>
      </c>
      <c r="W69" s="534">
        <v>66</v>
      </c>
      <c r="X69" s="210" t="s">
        <v>98</v>
      </c>
      <c r="Y69" s="210" t="s">
        <v>98</v>
      </c>
      <c r="Z69" s="210" t="s">
        <v>98</v>
      </c>
      <c r="AA69" s="210" t="s">
        <v>98</v>
      </c>
      <c r="AB69" s="210" t="s">
        <v>98</v>
      </c>
      <c r="AC69" s="210" t="s">
        <v>98</v>
      </c>
      <c r="AD69" s="14" t="s">
        <v>98</v>
      </c>
      <c r="AE69" s="535">
        <f t="shared" si="41"/>
        <v>3</v>
      </c>
      <c r="AF69" s="534">
        <f t="shared" si="42"/>
        <v>4</v>
      </c>
      <c r="AG69" s="534">
        <f t="shared" si="47"/>
        <v>4</v>
      </c>
      <c r="AH69" s="534">
        <f t="shared" si="44"/>
        <v>3</v>
      </c>
      <c r="AI69" s="534">
        <f t="shared" si="48"/>
        <v>3</v>
      </c>
      <c r="AJ69" s="534">
        <f t="shared" si="49"/>
        <v>3</v>
      </c>
      <c r="AK69" s="210" t="s">
        <v>98</v>
      </c>
      <c r="AL69" s="210" t="s">
        <v>98</v>
      </c>
      <c r="AM69" s="210" t="s">
        <v>98</v>
      </c>
      <c r="AN69" s="210" t="s">
        <v>98</v>
      </c>
      <c r="AO69" s="210" t="s">
        <v>98</v>
      </c>
      <c r="AP69" s="210" t="s">
        <v>98</v>
      </c>
      <c r="AQ69" s="210" t="s">
        <v>98</v>
      </c>
      <c r="AR69" s="306">
        <f t="shared" si="50"/>
        <v>20</v>
      </c>
      <c r="AS69" s="238">
        <f t="shared" si="45"/>
        <v>22.05</v>
      </c>
      <c r="AT69" s="578">
        <v>2</v>
      </c>
      <c r="AU69" s="387">
        <v>1</v>
      </c>
      <c r="AV69" s="577">
        <v>2</v>
      </c>
      <c r="AW69" s="239">
        <v>0</v>
      </c>
      <c r="AX69" s="20">
        <v>0</v>
      </c>
      <c r="AY69" s="575">
        <f>AR69+SUM(AT69:AX69)</f>
        <v>25</v>
      </c>
      <c r="AZ69" s="27">
        <v>29</v>
      </c>
      <c r="BA69" s="27">
        <f t="shared" si="46"/>
        <v>4</v>
      </c>
      <c r="BB69" s="13">
        <v>1</v>
      </c>
      <c r="BC69" s="17">
        <v>1</v>
      </c>
      <c r="BD69" s="17">
        <v>1</v>
      </c>
      <c r="BE69" s="17" t="s">
        <v>100</v>
      </c>
      <c r="BF69" s="17"/>
      <c r="BG69" s="17">
        <v>1</v>
      </c>
      <c r="BH69" s="17" t="s">
        <v>100</v>
      </c>
      <c r="BI69" s="26"/>
      <c r="BJ69" s="44"/>
      <c r="BK69" s="217" t="s">
        <v>97</v>
      </c>
      <c r="BL69" s="27" t="s">
        <v>97</v>
      </c>
      <c r="BM69" s="27" t="s">
        <v>97</v>
      </c>
      <c r="BN69" s="27" t="s">
        <v>97</v>
      </c>
      <c r="BO69" s="27" t="s">
        <v>105</v>
      </c>
      <c r="BP69" s="44">
        <v>0</v>
      </c>
      <c r="BQ69" s="217">
        <v>3.7</v>
      </c>
      <c r="BR69" s="28" t="s">
        <v>99</v>
      </c>
      <c r="BS69" s="6"/>
      <c r="BT69" s="373" t="s">
        <v>184</v>
      </c>
      <c r="BU69" s="206"/>
      <c r="BV69" s="208" t="s">
        <v>185</v>
      </c>
    </row>
    <row r="70" spans="1:74" s="4" customFormat="1" ht="18.75">
      <c r="A70" s="6"/>
      <c r="B70" s="88" t="s">
        <v>186</v>
      </c>
      <c r="C70" s="109" t="s">
        <v>102</v>
      </c>
      <c r="D70" s="38" t="s">
        <v>157</v>
      </c>
      <c r="E70" s="20" t="s">
        <v>152</v>
      </c>
      <c r="F70" s="29" t="s">
        <v>187</v>
      </c>
      <c r="G70" s="343" t="s">
        <v>97</v>
      </c>
      <c r="H70" s="29">
        <v>400</v>
      </c>
      <c r="I70" s="21">
        <v>180</v>
      </c>
      <c r="J70" s="147">
        <f t="shared" si="36"/>
        <v>0.45</v>
      </c>
      <c r="K70" s="19">
        <v>400</v>
      </c>
      <c r="L70" s="21">
        <f t="shared" si="37"/>
        <v>308</v>
      </c>
      <c r="M70" s="157">
        <f t="shared" si="38"/>
        <v>0.77</v>
      </c>
      <c r="N70" s="158">
        <f t="shared" si="39"/>
        <v>0.32</v>
      </c>
      <c r="O70" s="158">
        <v>0.8</v>
      </c>
      <c r="P70" s="287">
        <f t="shared" si="40"/>
        <v>-3.0000000000000027E-2</v>
      </c>
      <c r="Q70" s="290">
        <v>25</v>
      </c>
      <c r="R70" s="534">
        <v>49</v>
      </c>
      <c r="S70" s="534">
        <v>59</v>
      </c>
      <c r="T70" s="368">
        <v>61</v>
      </c>
      <c r="U70" s="534">
        <v>49</v>
      </c>
      <c r="V70" s="534">
        <v>47</v>
      </c>
      <c r="W70" s="534">
        <v>43</v>
      </c>
      <c r="X70" s="210" t="s">
        <v>98</v>
      </c>
      <c r="Y70" s="210" t="s">
        <v>98</v>
      </c>
      <c r="Z70" s="210" t="s">
        <v>98</v>
      </c>
      <c r="AA70" s="210" t="s">
        <v>98</v>
      </c>
      <c r="AB70" s="210" t="s">
        <v>98</v>
      </c>
      <c r="AC70" s="210" t="s">
        <v>98</v>
      </c>
      <c r="AD70" s="14" t="s">
        <v>98</v>
      </c>
      <c r="AE70" s="535">
        <f t="shared" si="41"/>
        <v>2</v>
      </c>
      <c r="AF70" s="534">
        <f t="shared" si="42"/>
        <v>3</v>
      </c>
      <c r="AG70" s="534">
        <f t="shared" si="47"/>
        <v>3</v>
      </c>
      <c r="AH70" s="534">
        <f t="shared" si="44"/>
        <v>2</v>
      </c>
      <c r="AI70" s="534">
        <f t="shared" si="48"/>
        <v>2</v>
      </c>
      <c r="AJ70" s="534">
        <f t="shared" si="49"/>
        <v>2</v>
      </c>
      <c r="AK70" s="210" t="s">
        <v>98</v>
      </c>
      <c r="AL70" s="210" t="s">
        <v>98</v>
      </c>
      <c r="AM70" s="210" t="s">
        <v>98</v>
      </c>
      <c r="AN70" s="210" t="s">
        <v>98</v>
      </c>
      <c r="AO70" s="210" t="s">
        <v>98</v>
      </c>
      <c r="AP70" s="210" t="s">
        <v>98</v>
      </c>
      <c r="AQ70" s="210" t="s">
        <v>98</v>
      </c>
      <c r="AR70" s="306">
        <f t="shared" si="50"/>
        <v>14</v>
      </c>
      <c r="AS70" s="238">
        <f t="shared" si="45"/>
        <v>22</v>
      </c>
      <c r="AT70" s="578">
        <v>2</v>
      </c>
      <c r="AU70" s="387" t="s">
        <v>105</v>
      </c>
      <c r="AV70" s="602">
        <v>0</v>
      </c>
      <c r="AW70" s="238">
        <v>0</v>
      </c>
      <c r="AX70" s="28">
        <v>0</v>
      </c>
      <c r="AY70" s="575">
        <f>AR70+SUM(AT70:AX70)</f>
        <v>16</v>
      </c>
      <c r="AZ70" s="27">
        <v>18</v>
      </c>
      <c r="BA70" s="27">
        <f t="shared" si="46"/>
        <v>2</v>
      </c>
      <c r="BB70" s="13"/>
      <c r="BC70" s="17"/>
      <c r="BD70" s="17"/>
      <c r="BE70" s="17" t="s">
        <v>100</v>
      </c>
      <c r="BF70" s="17"/>
      <c r="BG70" s="17"/>
      <c r="BH70" s="17" t="s">
        <v>100</v>
      </c>
      <c r="BI70" s="26"/>
      <c r="BJ70" s="44"/>
      <c r="BK70" s="224" t="s">
        <v>97</v>
      </c>
      <c r="BL70" s="27">
        <v>0</v>
      </c>
      <c r="BM70" s="27" t="s">
        <v>97</v>
      </c>
      <c r="BN70" s="27">
        <v>0</v>
      </c>
      <c r="BO70" s="27" t="s">
        <v>105</v>
      </c>
      <c r="BP70" s="44" t="s">
        <v>130</v>
      </c>
      <c r="BQ70" s="217">
        <v>4</v>
      </c>
      <c r="BR70" s="28" t="s">
        <v>103</v>
      </c>
      <c r="BS70" s="9"/>
      <c r="BT70" s="206"/>
      <c r="BU70" s="206"/>
      <c r="BV70" s="6"/>
    </row>
    <row r="71" spans="1:74" s="3" customFormat="1" ht="18.75">
      <c r="A71" s="6"/>
      <c r="B71" s="88" t="s">
        <v>188</v>
      </c>
      <c r="C71" s="109" t="s">
        <v>102</v>
      </c>
      <c r="D71" s="19" t="s">
        <v>157</v>
      </c>
      <c r="E71" s="20" t="s">
        <v>152</v>
      </c>
      <c r="F71" s="24" t="s">
        <v>97</v>
      </c>
      <c r="G71" s="28" t="s">
        <v>98</v>
      </c>
      <c r="H71" s="29">
        <v>419</v>
      </c>
      <c r="I71" s="21">
        <v>312</v>
      </c>
      <c r="J71" s="143">
        <f t="shared" si="36"/>
        <v>0.74463007159904537</v>
      </c>
      <c r="K71" s="19">
        <v>419</v>
      </c>
      <c r="L71" s="21">
        <f t="shared" si="37"/>
        <v>237</v>
      </c>
      <c r="M71" s="151">
        <f t="shared" si="38"/>
        <v>0.56563245823389019</v>
      </c>
      <c r="N71" s="152">
        <f t="shared" si="39"/>
        <v>-0.17899761336515518</v>
      </c>
      <c r="O71" s="152">
        <v>0.8</v>
      </c>
      <c r="P71" s="289">
        <f t="shared" si="40"/>
        <v>-0.23436754176610985</v>
      </c>
      <c r="Q71" s="290">
        <v>25</v>
      </c>
      <c r="R71" s="534">
        <v>50</v>
      </c>
      <c r="S71" s="534">
        <v>37</v>
      </c>
      <c r="T71" s="368">
        <v>53</v>
      </c>
      <c r="U71" s="534">
        <v>36</v>
      </c>
      <c r="V71" s="534">
        <v>31</v>
      </c>
      <c r="W71" s="534">
        <v>30</v>
      </c>
      <c r="X71" s="210" t="s">
        <v>98</v>
      </c>
      <c r="Y71" s="210" t="s">
        <v>98</v>
      </c>
      <c r="Z71" s="210" t="s">
        <v>98</v>
      </c>
      <c r="AA71" s="210" t="s">
        <v>98</v>
      </c>
      <c r="AB71" s="210" t="s">
        <v>98</v>
      </c>
      <c r="AC71" s="210" t="s">
        <v>98</v>
      </c>
      <c r="AD71" s="14" t="s">
        <v>98</v>
      </c>
      <c r="AE71" s="535">
        <f t="shared" si="41"/>
        <v>2</v>
      </c>
      <c r="AF71" s="534">
        <f t="shared" si="42"/>
        <v>2</v>
      </c>
      <c r="AG71" s="534">
        <f t="shared" si="47"/>
        <v>3</v>
      </c>
      <c r="AH71" s="534">
        <f t="shared" si="44"/>
        <v>2</v>
      </c>
      <c r="AI71" s="534">
        <f t="shared" si="48"/>
        <v>2</v>
      </c>
      <c r="AJ71" s="534">
        <f t="shared" si="49"/>
        <v>2</v>
      </c>
      <c r="AK71" s="210" t="s">
        <v>98</v>
      </c>
      <c r="AL71" s="210" t="s">
        <v>98</v>
      </c>
      <c r="AM71" s="210" t="s">
        <v>98</v>
      </c>
      <c r="AN71" s="210" t="s">
        <v>98</v>
      </c>
      <c r="AO71" s="210" t="s">
        <v>98</v>
      </c>
      <c r="AP71" s="210" t="s">
        <v>98</v>
      </c>
      <c r="AQ71" s="210" t="s">
        <v>98</v>
      </c>
      <c r="AR71" s="306">
        <f t="shared" si="50"/>
        <v>13</v>
      </c>
      <c r="AS71" s="238">
        <f t="shared" si="45"/>
        <v>18.23076923076923</v>
      </c>
      <c r="AT71" s="578">
        <v>2</v>
      </c>
      <c r="AU71" s="387" t="s">
        <v>105</v>
      </c>
      <c r="AV71" s="602">
        <v>3</v>
      </c>
      <c r="AW71" s="238">
        <v>0</v>
      </c>
      <c r="AX71" s="28">
        <v>0</v>
      </c>
      <c r="AY71" s="575">
        <f>AR71+SUM(AT71:AX71)</f>
        <v>18</v>
      </c>
      <c r="AZ71" s="27">
        <v>19</v>
      </c>
      <c r="BA71" s="27">
        <f t="shared" si="46"/>
        <v>1</v>
      </c>
      <c r="BB71" s="13"/>
      <c r="BC71" s="17"/>
      <c r="BD71" s="17"/>
      <c r="BE71" s="17" t="s">
        <v>100</v>
      </c>
      <c r="BF71" s="17"/>
      <c r="BG71" s="17"/>
      <c r="BH71" s="17" t="s">
        <v>100</v>
      </c>
      <c r="BI71" s="26"/>
      <c r="BJ71" s="44"/>
      <c r="BK71" s="224" t="s">
        <v>97</v>
      </c>
      <c r="BL71" s="27" t="s">
        <v>97</v>
      </c>
      <c r="BM71" s="27" t="s">
        <v>97</v>
      </c>
      <c r="BN71" s="27" t="s">
        <v>97</v>
      </c>
      <c r="BO71" s="27" t="s">
        <v>105</v>
      </c>
      <c r="BP71" s="44" t="s">
        <v>98</v>
      </c>
      <c r="BQ71" s="217">
        <v>3.3</v>
      </c>
      <c r="BR71" s="28" t="s">
        <v>103</v>
      </c>
      <c r="BS71" s="9"/>
      <c r="BT71" s="206"/>
      <c r="BU71" s="206"/>
      <c r="BV71" s="22" t="s">
        <v>164</v>
      </c>
    </row>
    <row r="72" spans="1:74" s="4" customFormat="1" ht="18.75">
      <c r="A72" s="6"/>
      <c r="B72" s="88" t="s">
        <v>189</v>
      </c>
      <c r="C72" s="109" t="s">
        <v>102</v>
      </c>
      <c r="D72" s="38" t="s">
        <v>154</v>
      </c>
      <c r="E72" s="20" t="s">
        <v>152</v>
      </c>
      <c r="F72" s="29" t="s">
        <v>98</v>
      </c>
      <c r="G72" s="28" t="s">
        <v>98</v>
      </c>
      <c r="H72" s="29">
        <v>308</v>
      </c>
      <c r="I72" s="21">
        <v>139</v>
      </c>
      <c r="J72" s="147">
        <f t="shared" si="36"/>
        <v>0.45129870129870131</v>
      </c>
      <c r="K72" s="19">
        <v>308</v>
      </c>
      <c r="L72" s="21">
        <f t="shared" si="37"/>
        <v>233</v>
      </c>
      <c r="M72" s="157">
        <f t="shared" si="38"/>
        <v>0.75649350649350644</v>
      </c>
      <c r="N72" s="158">
        <f t="shared" si="39"/>
        <v>0.30519480519480513</v>
      </c>
      <c r="O72" s="158">
        <v>0.8</v>
      </c>
      <c r="P72" s="287">
        <f t="shared" si="40"/>
        <v>-4.3506493506493604E-2</v>
      </c>
      <c r="Q72" s="290">
        <v>25</v>
      </c>
      <c r="R72" s="534">
        <v>45</v>
      </c>
      <c r="S72" s="534">
        <v>28</v>
      </c>
      <c r="T72" s="534">
        <v>48</v>
      </c>
      <c r="U72" s="534">
        <v>44</v>
      </c>
      <c r="V72" s="534">
        <v>26</v>
      </c>
      <c r="W72" s="534">
        <v>42</v>
      </c>
      <c r="X72" s="210" t="s">
        <v>98</v>
      </c>
      <c r="Y72" s="210" t="s">
        <v>98</v>
      </c>
      <c r="Z72" s="210" t="s">
        <v>98</v>
      </c>
      <c r="AA72" s="210" t="s">
        <v>98</v>
      </c>
      <c r="AB72" s="210" t="s">
        <v>98</v>
      </c>
      <c r="AC72" s="210" t="s">
        <v>98</v>
      </c>
      <c r="AD72" s="14" t="s">
        <v>98</v>
      </c>
      <c r="AE72" s="535">
        <f t="shared" si="41"/>
        <v>2</v>
      </c>
      <c r="AF72" s="534">
        <f t="shared" si="42"/>
        <v>2</v>
      </c>
      <c r="AG72" s="534">
        <f t="shared" si="47"/>
        <v>2</v>
      </c>
      <c r="AH72" s="534">
        <f t="shared" si="44"/>
        <v>2</v>
      </c>
      <c r="AI72" s="534">
        <f t="shared" si="48"/>
        <v>2</v>
      </c>
      <c r="AJ72" s="534">
        <f t="shared" si="49"/>
        <v>2</v>
      </c>
      <c r="AK72" s="210" t="s">
        <v>98</v>
      </c>
      <c r="AL72" s="210" t="s">
        <v>98</v>
      </c>
      <c r="AM72" s="210" t="s">
        <v>98</v>
      </c>
      <c r="AN72" s="210" t="s">
        <v>98</v>
      </c>
      <c r="AO72" s="210" t="s">
        <v>98</v>
      </c>
      <c r="AP72" s="210" t="s">
        <v>98</v>
      </c>
      <c r="AQ72" s="210" t="s">
        <v>98</v>
      </c>
      <c r="AR72" s="306">
        <f t="shared" si="50"/>
        <v>12</v>
      </c>
      <c r="AS72" s="238">
        <f t="shared" si="45"/>
        <v>19.416666666666668</v>
      </c>
      <c r="AT72" s="578">
        <v>3</v>
      </c>
      <c r="AU72" s="387" t="s">
        <v>105</v>
      </c>
      <c r="AV72" s="577" t="s">
        <v>105</v>
      </c>
      <c r="AW72" s="239" t="s">
        <v>105</v>
      </c>
      <c r="AX72" s="20" t="s">
        <v>105</v>
      </c>
      <c r="AY72" s="575">
        <f>AR72+SUM(AT72:AX72)</f>
        <v>15</v>
      </c>
      <c r="AZ72" s="27">
        <v>16</v>
      </c>
      <c r="BA72" s="27">
        <f t="shared" si="46"/>
        <v>1</v>
      </c>
      <c r="BB72" s="13"/>
      <c r="BC72" s="17"/>
      <c r="BD72" s="17"/>
      <c r="BE72" s="17" t="s">
        <v>100</v>
      </c>
      <c r="BF72" s="17"/>
      <c r="BG72" s="17"/>
      <c r="BH72" s="17" t="s">
        <v>100</v>
      </c>
      <c r="BI72" s="26"/>
      <c r="BJ72" s="44"/>
      <c r="BK72" s="224" t="s">
        <v>97</v>
      </c>
      <c r="BL72" s="27">
        <v>0</v>
      </c>
      <c r="BM72" s="27">
        <v>0</v>
      </c>
      <c r="BN72" s="27" t="s">
        <v>97</v>
      </c>
      <c r="BO72" s="27" t="s">
        <v>105</v>
      </c>
      <c r="BP72" s="44" t="s">
        <v>113</v>
      </c>
      <c r="BQ72" s="217">
        <v>2.2999999999999998</v>
      </c>
      <c r="BR72" s="28" t="s">
        <v>103</v>
      </c>
      <c r="BS72" s="9"/>
      <c r="BT72" s="206"/>
      <c r="BU72" s="206"/>
      <c r="BV72" s="6"/>
    </row>
    <row r="73" spans="1:74" s="4" customFormat="1" ht="18.75">
      <c r="A73" s="3"/>
      <c r="B73" s="243" t="s">
        <v>190</v>
      </c>
      <c r="C73" s="244" t="s">
        <v>94</v>
      </c>
      <c r="D73" s="245" t="s">
        <v>157</v>
      </c>
      <c r="E73" s="248" t="s">
        <v>146</v>
      </c>
      <c r="F73" s="262" t="s">
        <v>98</v>
      </c>
      <c r="G73" s="263" t="s">
        <v>98</v>
      </c>
      <c r="H73" s="272">
        <v>487</v>
      </c>
      <c r="I73" s="249">
        <v>270</v>
      </c>
      <c r="J73" s="250">
        <f>I73/H73</f>
        <v>0.55441478439425051</v>
      </c>
      <c r="K73" s="247" t="s">
        <v>100</v>
      </c>
      <c r="L73" s="249" t="s">
        <v>100</v>
      </c>
      <c r="M73" s="251" t="s">
        <v>100</v>
      </c>
      <c r="N73" s="252" t="s">
        <v>100</v>
      </c>
      <c r="O73" s="253" t="s">
        <v>100</v>
      </c>
      <c r="P73" s="293" t="s">
        <v>100</v>
      </c>
      <c r="Q73" s="294">
        <v>25</v>
      </c>
      <c r="R73" s="255" t="s">
        <v>98</v>
      </c>
      <c r="S73" s="255" t="s">
        <v>98</v>
      </c>
      <c r="T73" s="255" t="s">
        <v>98</v>
      </c>
      <c r="U73" s="255" t="s">
        <v>98</v>
      </c>
      <c r="V73" s="255" t="s">
        <v>98</v>
      </c>
      <c r="W73" s="255" t="s">
        <v>98</v>
      </c>
      <c r="X73" s="255" t="s">
        <v>98</v>
      </c>
      <c r="Y73" s="255" t="s">
        <v>98</v>
      </c>
      <c r="Z73" s="255" t="s">
        <v>98</v>
      </c>
      <c r="AA73" s="255" t="s">
        <v>98</v>
      </c>
      <c r="AB73" s="255" t="s">
        <v>98</v>
      </c>
      <c r="AC73" s="255" t="s">
        <v>98</v>
      </c>
      <c r="AD73" s="309" t="s">
        <v>98</v>
      </c>
      <c r="AE73" s="257" t="s">
        <v>98</v>
      </c>
      <c r="AF73" s="255" t="s">
        <v>98</v>
      </c>
      <c r="AG73" s="255" t="s">
        <v>98</v>
      </c>
      <c r="AH73" s="255" t="s">
        <v>98</v>
      </c>
      <c r="AI73" s="255" t="s">
        <v>98</v>
      </c>
      <c r="AJ73" s="255" t="s">
        <v>98</v>
      </c>
      <c r="AK73" s="255" t="s">
        <v>98</v>
      </c>
      <c r="AL73" s="255" t="s">
        <v>98</v>
      </c>
      <c r="AM73" s="255" t="s">
        <v>98</v>
      </c>
      <c r="AN73" s="255" t="s">
        <v>98</v>
      </c>
      <c r="AO73" s="255" t="s">
        <v>98</v>
      </c>
      <c r="AP73" s="255" t="s">
        <v>98</v>
      </c>
      <c r="AQ73" s="255" t="s">
        <v>98</v>
      </c>
      <c r="AR73" s="310">
        <v>0</v>
      </c>
      <c r="AS73" s="370" t="s">
        <v>98</v>
      </c>
      <c r="AT73" s="398" t="s">
        <v>98</v>
      </c>
      <c r="AU73" s="383" t="s">
        <v>98</v>
      </c>
      <c r="AV73" s="258" t="s">
        <v>98</v>
      </c>
      <c r="AW73" s="259" t="s">
        <v>98</v>
      </c>
      <c r="AX73" s="248" t="s">
        <v>98</v>
      </c>
      <c r="AY73" s="262">
        <f>AR73+SUM(AT73:AX73)</f>
        <v>0</v>
      </c>
      <c r="AZ73" s="265">
        <v>20</v>
      </c>
      <c r="BA73" s="265">
        <v>0</v>
      </c>
      <c r="BB73" s="277" t="s">
        <v>98</v>
      </c>
      <c r="BC73" s="274" t="s">
        <v>98</v>
      </c>
      <c r="BD73" s="274" t="s">
        <v>98</v>
      </c>
      <c r="BE73" s="274" t="s">
        <v>98</v>
      </c>
      <c r="BF73" s="274" t="s">
        <v>98</v>
      </c>
      <c r="BG73" s="274" t="s">
        <v>98</v>
      </c>
      <c r="BH73" s="274" t="s">
        <v>98</v>
      </c>
      <c r="BI73" s="683" t="s">
        <v>98</v>
      </c>
      <c r="BJ73" s="266" t="s">
        <v>98</v>
      </c>
      <c r="BK73" s="385" t="s">
        <v>97</v>
      </c>
      <c r="BL73" s="265">
        <v>0</v>
      </c>
      <c r="BM73" s="265">
        <v>0</v>
      </c>
      <c r="BN73" s="249" t="s">
        <v>116</v>
      </c>
      <c r="BO73" s="265">
        <v>0</v>
      </c>
      <c r="BP73" s="266" t="s">
        <v>175</v>
      </c>
      <c r="BQ73" s="385">
        <v>2.2999999999999998</v>
      </c>
      <c r="BR73" s="263" t="s">
        <v>99</v>
      </c>
      <c r="BS73" s="3"/>
      <c r="BT73" s="9"/>
      <c r="BU73" s="9"/>
      <c r="BV73" s="207" t="s">
        <v>191</v>
      </c>
    </row>
    <row r="74" spans="1:74" s="3" customFormat="1" ht="18.75">
      <c r="A74" s="6"/>
      <c r="B74" s="243" t="s">
        <v>192</v>
      </c>
      <c r="C74" s="244" t="s">
        <v>110</v>
      </c>
      <c r="D74" s="245" t="s">
        <v>124</v>
      </c>
      <c r="E74" s="246" t="s">
        <v>146</v>
      </c>
      <c r="F74" s="247" t="s">
        <v>98</v>
      </c>
      <c r="G74" s="248" t="s">
        <v>98</v>
      </c>
      <c r="H74" s="247">
        <v>541</v>
      </c>
      <c r="I74" s="249">
        <v>163</v>
      </c>
      <c r="J74" s="250">
        <f>I74/H74</f>
        <v>0.30129390018484287</v>
      </c>
      <c r="K74" s="247" t="s">
        <v>100</v>
      </c>
      <c r="L74" s="249" t="s">
        <v>100</v>
      </c>
      <c r="M74" s="251" t="s">
        <v>100</v>
      </c>
      <c r="N74" s="252" t="s">
        <v>100</v>
      </c>
      <c r="O74" s="253" t="s">
        <v>100</v>
      </c>
      <c r="P74" s="293" t="s">
        <v>100</v>
      </c>
      <c r="Q74" s="294">
        <v>28</v>
      </c>
      <c r="R74" s="255" t="s">
        <v>98</v>
      </c>
      <c r="S74" s="255" t="s">
        <v>98</v>
      </c>
      <c r="T74" s="255" t="s">
        <v>98</v>
      </c>
      <c r="U74" s="255" t="s">
        <v>98</v>
      </c>
      <c r="V74" s="255" t="s">
        <v>98</v>
      </c>
      <c r="W74" s="255" t="s">
        <v>98</v>
      </c>
      <c r="X74" s="255" t="s">
        <v>98</v>
      </c>
      <c r="Y74" s="255" t="s">
        <v>98</v>
      </c>
      <c r="Z74" s="255" t="s">
        <v>98</v>
      </c>
      <c r="AA74" s="255" t="s">
        <v>98</v>
      </c>
      <c r="AB74" s="255" t="s">
        <v>98</v>
      </c>
      <c r="AC74" s="255" t="s">
        <v>98</v>
      </c>
      <c r="AD74" s="309" t="s">
        <v>98</v>
      </c>
      <c r="AE74" s="257" t="s">
        <v>98</v>
      </c>
      <c r="AF74" s="255" t="s">
        <v>98</v>
      </c>
      <c r="AG74" s="255" t="s">
        <v>98</v>
      </c>
      <c r="AH74" s="255" t="s">
        <v>98</v>
      </c>
      <c r="AI74" s="255" t="s">
        <v>98</v>
      </c>
      <c r="AJ74" s="255" t="s">
        <v>98</v>
      </c>
      <c r="AK74" s="255" t="s">
        <v>98</v>
      </c>
      <c r="AL74" s="255" t="s">
        <v>98</v>
      </c>
      <c r="AM74" s="255" t="s">
        <v>98</v>
      </c>
      <c r="AN74" s="255" t="s">
        <v>98</v>
      </c>
      <c r="AO74" s="255" t="s">
        <v>98</v>
      </c>
      <c r="AP74" s="255" t="s">
        <v>98</v>
      </c>
      <c r="AQ74" s="255" t="s">
        <v>98</v>
      </c>
      <c r="AR74" s="308">
        <v>0</v>
      </c>
      <c r="AS74" s="259" t="s">
        <v>98</v>
      </c>
      <c r="AT74" s="402" t="s">
        <v>98</v>
      </c>
      <c r="AU74" s="384" t="s">
        <v>98</v>
      </c>
      <c r="AV74" s="258" t="s">
        <v>98</v>
      </c>
      <c r="AW74" s="259" t="s">
        <v>98</v>
      </c>
      <c r="AX74" s="248" t="s">
        <v>98</v>
      </c>
      <c r="AY74" s="262">
        <f>AR74+SUM(AT74:AX74)</f>
        <v>0</v>
      </c>
      <c r="AZ74" s="249">
        <v>26</v>
      </c>
      <c r="BA74" s="249">
        <v>0</v>
      </c>
      <c r="BB74" s="378" t="s">
        <v>98</v>
      </c>
      <c r="BC74" s="257" t="s">
        <v>98</v>
      </c>
      <c r="BD74" s="257" t="s">
        <v>98</v>
      </c>
      <c r="BE74" s="257" t="s">
        <v>98</v>
      </c>
      <c r="BF74" s="257" t="s">
        <v>98</v>
      </c>
      <c r="BG74" s="257" t="s">
        <v>98</v>
      </c>
      <c r="BH74" s="257" t="s">
        <v>98</v>
      </c>
      <c r="BI74" s="684" t="s">
        <v>98</v>
      </c>
      <c r="BJ74" s="256" t="s">
        <v>98</v>
      </c>
      <c r="BK74" s="419" t="s">
        <v>97</v>
      </c>
      <c r="BL74" s="249">
        <v>0</v>
      </c>
      <c r="BM74" s="249" t="s">
        <v>97</v>
      </c>
      <c r="BN74" s="249">
        <v>0</v>
      </c>
      <c r="BO74" s="249">
        <v>0</v>
      </c>
      <c r="BP74" s="256" t="s">
        <v>130</v>
      </c>
      <c r="BQ74" s="419">
        <v>2</v>
      </c>
      <c r="BR74" s="248" t="s">
        <v>99</v>
      </c>
      <c r="BS74" s="22"/>
      <c r="BT74" s="206"/>
      <c r="BU74" s="206"/>
      <c r="BV74" s="207" t="s">
        <v>193</v>
      </c>
    </row>
    <row r="75" spans="1:74" s="4" customFormat="1" ht="18.75">
      <c r="A75" s="6"/>
      <c r="B75" s="243" t="s">
        <v>194</v>
      </c>
      <c r="C75" s="244" t="s">
        <v>94</v>
      </c>
      <c r="D75" s="245" t="s">
        <v>157</v>
      </c>
      <c r="E75" s="248" t="s">
        <v>146</v>
      </c>
      <c r="F75" s="262" t="s">
        <v>98</v>
      </c>
      <c r="G75" s="263" t="s">
        <v>98</v>
      </c>
      <c r="H75" s="262">
        <v>532</v>
      </c>
      <c r="I75" s="249">
        <v>228</v>
      </c>
      <c r="J75" s="264">
        <f>I75/H75</f>
        <v>0.42857142857142855</v>
      </c>
      <c r="K75" s="247" t="s">
        <v>100</v>
      </c>
      <c r="L75" s="249" t="s">
        <v>100</v>
      </c>
      <c r="M75" s="251" t="s">
        <v>100</v>
      </c>
      <c r="N75" s="252" t="s">
        <v>100</v>
      </c>
      <c r="O75" s="253" t="s">
        <v>100</v>
      </c>
      <c r="P75" s="293" t="s">
        <v>100</v>
      </c>
      <c r="Q75" s="294">
        <v>25</v>
      </c>
      <c r="R75" s="255" t="s">
        <v>98</v>
      </c>
      <c r="S75" s="255" t="s">
        <v>98</v>
      </c>
      <c r="T75" s="255" t="s">
        <v>98</v>
      </c>
      <c r="U75" s="255" t="s">
        <v>98</v>
      </c>
      <c r="V75" s="255" t="s">
        <v>98</v>
      </c>
      <c r="W75" s="255" t="s">
        <v>98</v>
      </c>
      <c r="X75" s="255" t="s">
        <v>98</v>
      </c>
      <c r="Y75" s="255" t="s">
        <v>98</v>
      </c>
      <c r="Z75" s="255" t="s">
        <v>98</v>
      </c>
      <c r="AA75" s="255" t="s">
        <v>98</v>
      </c>
      <c r="AB75" s="255" t="s">
        <v>98</v>
      </c>
      <c r="AC75" s="255" t="s">
        <v>98</v>
      </c>
      <c r="AD75" s="309" t="s">
        <v>98</v>
      </c>
      <c r="AE75" s="257" t="s">
        <v>98</v>
      </c>
      <c r="AF75" s="255" t="s">
        <v>98</v>
      </c>
      <c r="AG75" s="255" t="s">
        <v>98</v>
      </c>
      <c r="AH75" s="255" t="s">
        <v>98</v>
      </c>
      <c r="AI75" s="255" t="s">
        <v>98</v>
      </c>
      <c r="AJ75" s="255" t="s">
        <v>98</v>
      </c>
      <c r="AK75" s="255" t="s">
        <v>98</v>
      </c>
      <c r="AL75" s="255" t="s">
        <v>98</v>
      </c>
      <c r="AM75" s="255" t="s">
        <v>98</v>
      </c>
      <c r="AN75" s="255" t="s">
        <v>98</v>
      </c>
      <c r="AO75" s="255" t="s">
        <v>98</v>
      </c>
      <c r="AP75" s="255" t="s">
        <v>98</v>
      </c>
      <c r="AQ75" s="255" t="s">
        <v>98</v>
      </c>
      <c r="AR75" s="310">
        <v>0</v>
      </c>
      <c r="AS75" s="370" t="s">
        <v>98</v>
      </c>
      <c r="AT75" s="398" t="s">
        <v>98</v>
      </c>
      <c r="AU75" s="383" t="s">
        <v>98</v>
      </c>
      <c r="AV75" s="258" t="s">
        <v>98</v>
      </c>
      <c r="AW75" s="259" t="s">
        <v>98</v>
      </c>
      <c r="AX75" s="248" t="s">
        <v>98</v>
      </c>
      <c r="AY75" s="262">
        <f>AR75+SUM(AT75:AX75)</f>
        <v>0</v>
      </c>
      <c r="AZ75" s="265">
        <v>20</v>
      </c>
      <c r="BA75" s="265">
        <v>0</v>
      </c>
      <c r="BB75" s="277" t="s">
        <v>98</v>
      </c>
      <c r="BC75" s="274" t="s">
        <v>98</v>
      </c>
      <c r="BD75" s="274" t="s">
        <v>98</v>
      </c>
      <c r="BE75" s="274" t="s">
        <v>98</v>
      </c>
      <c r="BF75" s="274" t="s">
        <v>98</v>
      </c>
      <c r="BG75" s="274" t="s">
        <v>98</v>
      </c>
      <c r="BH75" s="274" t="s">
        <v>98</v>
      </c>
      <c r="BI75" s="683" t="s">
        <v>98</v>
      </c>
      <c r="BJ75" s="266" t="s">
        <v>98</v>
      </c>
      <c r="BK75" s="385" t="s">
        <v>97</v>
      </c>
      <c r="BL75" s="265" t="s">
        <v>97</v>
      </c>
      <c r="BM75" s="265" t="s">
        <v>97</v>
      </c>
      <c r="BN75" s="265" t="s">
        <v>97</v>
      </c>
      <c r="BO75" s="265">
        <v>0</v>
      </c>
      <c r="BP75" s="266">
        <v>0</v>
      </c>
      <c r="BQ75" s="385">
        <v>3.7</v>
      </c>
      <c r="BR75" s="420" t="s">
        <v>99</v>
      </c>
      <c r="BS75" s="6"/>
      <c r="BT75" s="9"/>
      <c r="BU75" s="9"/>
      <c r="BV75" s="208" t="s">
        <v>195</v>
      </c>
    </row>
    <row r="76" spans="1:74" s="580" customFormat="1" ht="18.75">
      <c r="A76" s="572"/>
      <c r="B76" s="276" t="s">
        <v>174</v>
      </c>
      <c r="C76" s="254" t="s">
        <v>110</v>
      </c>
      <c r="D76" s="245" t="s">
        <v>124</v>
      </c>
      <c r="E76" s="248" t="s">
        <v>198</v>
      </c>
      <c r="F76" s="262" t="s">
        <v>98</v>
      </c>
      <c r="G76" s="263" t="s">
        <v>98</v>
      </c>
      <c r="H76" s="262">
        <v>633</v>
      </c>
      <c r="I76" s="249">
        <v>317</v>
      </c>
      <c r="J76" s="264">
        <f>I76/H76</f>
        <v>0.50078988941548186</v>
      </c>
      <c r="K76" s="247" t="s">
        <v>100</v>
      </c>
      <c r="L76" s="249" t="s">
        <v>100</v>
      </c>
      <c r="M76" s="251" t="s">
        <v>100</v>
      </c>
      <c r="N76" s="252" t="s">
        <v>100</v>
      </c>
      <c r="O76" s="253" t="s">
        <v>100</v>
      </c>
      <c r="P76" s="293" t="s">
        <v>100</v>
      </c>
      <c r="Q76" s="294">
        <v>25</v>
      </c>
      <c r="R76" s="255" t="s">
        <v>98</v>
      </c>
      <c r="S76" s="255" t="s">
        <v>98</v>
      </c>
      <c r="T76" s="255" t="s">
        <v>98</v>
      </c>
      <c r="U76" s="255" t="s">
        <v>98</v>
      </c>
      <c r="V76" s="255" t="s">
        <v>98</v>
      </c>
      <c r="W76" s="255" t="s">
        <v>98</v>
      </c>
      <c r="X76" s="255" t="s">
        <v>98</v>
      </c>
      <c r="Y76" s="255" t="s">
        <v>98</v>
      </c>
      <c r="Z76" s="255" t="s">
        <v>98</v>
      </c>
      <c r="AA76" s="255" t="s">
        <v>98</v>
      </c>
      <c r="AB76" s="255" t="s">
        <v>98</v>
      </c>
      <c r="AC76" s="255" t="s">
        <v>98</v>
      </c>
      <c r="AD76" s="309" t="s">
        <v>98</v>
      </c>
      <c r="AE76" s="257" t="s">
        <v>98</v>
      </c>
      <c r="AF76" s="255" t="s">
        <v>98</v>
      </c>
      <c r="AG76" s="255" t="s">
        <v>98</v>
      </c>
      <c r="AH76" s="255" t="s">
        <v>98</v>
      </c>
      <c r="AI76" s="255" t="s">
        <v>98</v>
      </c>
      <c r="AJ76" s="255" t="s">
        <v>98</v>
      </c>
      <c r="AK76" s="255" t="s">
        <v>98</v>
      </c>
      <c r="AL76" s="255" t="s">
        <v>98</v>
      </c>
      <c r="AM76" s="255" t="s">
        <v>98</v>
      </c>
      <c r="AN76" s="255" t="s">
        <v>98</v>
      </c>
      <c r="AO76" s="255" t="s">
        <v>98</v>
      </c>
      <c r="AP76" s="255" t="s">
        <v>98</v>
      </c>
      <c r="AQ76" s="255" t="s">
        <v>98</v>
      </c>
      <c r="AR76" s="310">
        <f t="shared" ref="AR76" si="60">SUM(AE76:AQ76)</f>
        <v>0</v>
      </c>
      <c r="AS76" s="370" t="s">
        <v>98</v>
      </c>
      <c r="AT76" s="398" t="s">
        <v>98</v>
      </c>
      <c r="AU76" s="383" t="s">
        <v>98</v>
      </c>
      <c r="AV76" s="258" t="s">
        <v>98</v>
      </c>
      <c r="AW76" s="259" t="s">
        <v>98</v>
      </c>
      <c r="AX76" s="248" t="s">
        <v>98</v>
      </c>
      <c r="AY76" s="262">
        <f>AR76+SUM(AT76:AX76)</f>
        <v>0</v>
      </c>
      <c r="AZ76" s="265">
        <v>12</v>
      </c>
      <c r="BA76" s="265">
        <v>0</v>
      </c>
      <c r="BB76" s="277" t="s">
        <v>98</v>
      </c>
      <c r="BC76" s="274" t="s">
        <v>98</v>
      </c>
      <c r="BD76" s="274" t="s">
        <v>98</v>
      </c>
      <c r="BE76" s="274" t="s">
        <v>98</v>
      </c>
      <c r="BF76" s="274" t="s">
        <v>98</v>
      </c>
      <c r="BG76" s="274" t="s">
        <v>98</v>
      </c>
      <c r="BH76" s="274" t="s">
        <v>98</v>
      </c>
      <c r="BI76" s="683" t="s">
        <v>98</v>
      </c>
      <c r="BJ76" s="266" t="s">
        <v>98</v>
      </c>
      <c r="BK76" s="385" t="s">
        <v>97</v>
      </c>
      <c r="BL76" s="265" t="s">
        <v>97</v>
      </c>
      <c r="BM76" s="265" t="s">
        <v>116</v>
      </c>
      <c r="BN76" s="265" t="s">
        <v>97</v>
      </c>
      <c r="BO76" s="265">
        <v>0</v>
      </c>
      <c r="BP76" s="266">
        <v>0</v>
      </c>
      <c r="BQ76" s="385">
        <v>1</v>
      </c>
      <c r="BR76" s="263" t="s">
        <v>99</v>
      </c>
      <c r="BS76" s="572"/>
      <c r="BT76" s="579"/>
      <c r="BU76" s="579"/>
      <c r="BV76" s="579"/>
    </row>
    <row r="77" spans="1:74" s="4" customFormat="1" ht="18.75">
      <c r="A77" s="6"/>
      <c r="B77" s="276" t="s">
        <v>286</v>
      </c>
      <c r="C77" s="254" t="s">
        <v>110</v>
      </c>
      <c r="D77" s="245" t="s">
        <v>154</v>
      </c>
      <c r="E77" s="248" t="s">
        <v>146</v>
      </c>
      <c r="F77" s="272" t="s">
        <v>98</v>
      </c>
      <c r="G77" s="263" t="s">
        <v>98</v>
      </c>
      <c r="H77" s="277">
        <v>275</v>
      </c>
      <c r="I77" s="278">
        <v>126</v>
      </c>
      <c r="J77" s="250">
        <f>I77/H77</f>
        <v>0.45818181818181819</v>
      </c>
      <c r="K77" s="247" t="s">
        <v>100</v>
      </c>
      <c r="L77" s="249" t="s">
        <v>100</v>
      </c>
      <c r="M77" s="251" t="s">
        <v>100</v>
      </c>
      <c r="N77" s="252" t="s">
        <v>100</v>
      </c>
      <c r="O77" s="253" t="s">
        <v>100</v>
      </c>
      <c r="P77" s="293" t="s">
        <v>100</v>
      </c>
      <c r="Q77" s="294">
        <v>25</v>
      </c>
      <c r="R77" s="255" t="s">
        <v>98</v>
      </c>
      <c r="S77" s="255" t="s">
        <v>98</v>
      </c>
      <c r="T77" s="255" t="s">
        <v>98</v>
      </c>
      <c r="U77" s="255" t="s">
        <v>98</v>
      </c>
      <c r="V77" s="255" t="s">
        <v>98</v>
      </c>
      <c r="W77" s="255" t="s">
        <v>98</v>
      </c>
      <c r="X77" s="255" t="s">
        <v>98</v>
      </c>
      <c r="Y77" s="255" t="s">
        <v>98</v>
      </c>
      <c r="Z77" s="255" t="s">
        <v>98</v>
      </c>
      <c r="AA77" s="255" t="s">
        <v>98</v>
      </c>
      <c r="AB77" s="255" t="s">
        <v>98</v>
      </c>
      <c r="AC77" s="255" t="s">
        <v>98</v>
      </c>
      <c r="AD77" s="309" t="s">
        <v>98</v>
      </c>
      <c r="AE77" s="257" t="s">
        <v>98</v>
      </c>
      <c r="AF77" s="255" t="s">
        <v>98</v>
      </c>
      <c r="AG77" s="255" t="s">
        <v>98</v>
      </c>
      <c r="AH77" s="255" t="s">
        <v>98</v>
      </c>
      <c r="AI77" s="255" t="s">
        <v>98</v>
      </c>
      <c r="AJ77" s="255" t="s">
        <v>98</v>
      </c>
      <c r="AK77" s="255" t="s">
        <v>98</v>
      </c>
      <c r="AL77" s="255" t="s">
        <v>98</v>
      </c>
      <c r="AM77" s="255" t="s">
        <v>98</v>
      </c>
      <c r="AN77" s="255" t="s">
        <v>98</v>
      </c>
      <c r="AO77" s="255" t="s">
        <v>98</v>
      </c>
      <c r="AP77" s="255" t="s">
        <v>98</v>
      </c>
      <c r="AQ77" s="255" t="s">
        <v>98</v>
      </c>
      <c r="AR77" s="310">
        <f>SUM(AE77:AQ77)</f>
        <v>0</v>
      </c>
      <c r="AS77" s="370" t="s">
        <v>98</v>
      </c>
      <c r="AT77" s="398" t="s">
        <v>98</v>
      </c>
      <c r="AU77" s="383" t="s">
        <v>98</v>
      </c>
      <c r="AV77" s="258" t="s">
        <v>98</v>
      </c>
      <c r="AW77" s="259" t="s">
        <v>98</v>
      </c>
      <c r="AX77" s="248" t="s">
        <v>98</v>
      </c>
      <c r="AY77" s="262">
        <f>AR77+SUM(AT77:AX77)</f>
        <v>0</v>
      </c>
      <c r="AZ77" s="265">
        <v>12</v>
      </c>
      <c r="BA77" s="265">
        <v>0</v>
      </c>
      <c r="BB77" s="277" t="s">
        <v>98</v>
      </c>
      <c r="BC77" s="274" t="s">
        <v>98</v>
      </c>
      <c r="BD77" s="274" t="s">
        <v>98</v>
      </c>
      <c r="BE77" s="274" t="s">
        <v>98</v>
      </c>
      <c r="BF77" s="274" t="s">
        <v>98</v>
      </c>
      <c r="BG77" s="274" t="s">
        <v>98</v>
      </c>
      <c r="BH77" s="274" t="s">
        <v>98</v>
      </c>
      <c r="BI77" s="683" t="s">
        <v>98</v>
      </c>
      <c r="BJ77" s="266" t="s">
        <v>98</v>
      </c>
      <c r="BK77" s="385" t="s">
        <v>97</v>
      </c>
      <c r="BL77" s="265" t="s">
        <v>97</v>
      </c>
      <c r="BM77" s="265" t="s">
        <v>116</v>
      </c>
      <c r="BN77" s="265" t="s">
        <v>116</v>
      </c>
      <c r="BO77" s="265">
        <v>0</v>
      </c>
      <c r="BP77" s="266">
        <v>0</v>
      </c>
      <c r="BQ77" s="385">
        <v>3</v>
      </c>
      <c r="BR77" s="263" t="s">
        <v>99</v>
      </c>
      <c r="BS77" s="9"/>
      <c r="BT77" s="6"/>
      <c r="BU77" s="6"/>
      <c r="BV77" s="6"/>
    </row>
    <row r="78" spans="1:74" s="4" customFormat="1" ht="18.75">
      <c r="A78" s="6"/>
      <c r="B78" s="276" t="s">
        <v>201</v>
      </c>
      <c r="C78" s="254" t="s">
        <v>94</v>
      </c>
      <c r="D78" s="245" t="s">
        <v>157</v>
      </c>
      <c r="E78" s="248" t="s">
        <v>146</v>
      </c>
      <c r="F78" s="262" t="s">
        <v>98</v>
      </c>
      <c r="G78" s="263" t="s">
        <v>98</v>
      </c>
      <c r="H78" s="262">
        <v>319</v>
      </c>
      <c r="I78" s="249">
        <v>224</v>
      </c>
      <c r="J78" s="264">
        <f t="shared" si="36"/>
        <v>0.70219435736677116</v>
      </c>
      <c r="K78" s="247" t="s">
        <v>100</v>
      </c>
      <c r="L78" s="249" t="s">
        <v>100</v>
      </c>
      <c r="M78" s="251" t="s">
        <v>100</v>
      </c>
      <c r="N78" s="252" t="s">
        <v>100</v>
      </c>
      <c r="O78" s="253" t="s">
        <v>100</v>
      </c>
      <c r="P78" s="293" t="s">
        <v>100</v>
      </c>
      <c r="Q78" s="294">
        <v>25</v>
      </c>
      <c r="R78" s="255" t="s">
        <v>98</v>
      </c>
      <c r="S78" s="255" t="s">
        <v>98</v>
      </c>
      <c r="T78" s="255" t="s">
        <v>98</v>
      </c>
      <c r="U78" s="255" t="s">
        <v>98</v>
      </c>
      <c r="V78" s="255" t="s">
        <v>98</v>
      </c>
      <c r="W78" s="255" t="s">
        <v>98</v>
      </c>
      <c r="X78" s="255" t="s">
        <v>98</v>
      </c>
      <c r="Y78" s="255" t="s">
        <v>98</v>
      </c>
      <c r="Z78" s="255" t="s">
        <v>98</v>
      </c>
      <c r="AA78" s="255" t="s">
        <v>98</v>
      </c>
      <c r="AB78" s="255" t="s">
        <v>98</v>
      </c>
      <c r="AC78" s="255" t="s">
        <v>98</v>
      </c>
      <c r="AD78" s="309" t="s">
        <v>98</v>
      </c>
      <c r="AE78" s="257" t="s">
        <v>98</v>
      </c>
      <c r="AF78" s="255" t="s">
        <v>98</v>
      </c>
      <c r="AG78" s="255" t="s">
        <v>98</v>
      </c>
      <c r="AH78" s="255" t="s">
        <v>98</v>
      </c>
      <c r="AI78" s="255" t="s">
        <v>98</v>
      </c>
      <c r="AJ78" s="255" t="s">
        <v>98</v>
      </c>
      <c r="AK78" s="255" t="s">
        <v>98</v>
      </c>
      <c r="AL78" s="255" t="s">
        <v>98</v>
      </c>
      <c r="AM78" s="255" t="s">
        <v>98</v>
      </c>
      <c r="AN78" s="255" t="s">
        <v>98</v>
      </c>
      <c r="AO78" s="255" t="s">
        <v>98</v>
      </c>
      <c r="AP78" s="255" t="s">
        <v>98</v>
      </c>
      <c r="AQ78" s="255" t="s">
        <v>98</v>
      </c>
      <c r="AR78" s="310">
        <v>0</v>
      </c>
      <c r="AS78" s="370" t="s">
        <v>98</v>
      </c>
      <c r="AT78" s="262" t="s">
        <v>98</v>
      </c>
      <c r="AU78" s="383" t="s">
        <v>98</v>
      </c>
      <c r="AV78" s="258" t="s">
        <v>98</v>
      </c>
      <c r="AW78" s="259" t="s">
        <v>98</v>
      </c>
      <c r="AX78" s="248" t="s">
        <v>98</v>
      </c>
      <c r="AY78" s="262">
        <f>AR78+SUM(AT78:AX78)</f>
        <v>0</v>
      </c>
      <c r="AZ78" s="265">
        <v>15</v>
      </c>
      <c r="BA78" s="265">
        <v>0</v>
      </c>
      <c r="BB78" s="277" t="s">
        <v>98</v>
      </c>
      <c r="BC78" s="274" t="s">
        <v>98</v>
      </c>
      <c r="BD78" s="274" t="s">
        <v>98</v>
      </c>
      <c r="BE78" s="274" t="s">
        <v>98</v>
      </c>
      <c r="BF78" s="274" t="s">
        <v>98</v>
      </c>
      <c r="BG78" s="274" t="s">
        <v>98</v>
      </c>
      <c r="BH78" s="274" t="s">
        <v>98</v>
      </c>
      <c r="BI78" s="683" t="s">
        <v>98</v>
      </c>
      <c r="BJ78" s="266" t="s">
        <v>98</v>
      </c>
      <c r="BK78" s="433" t="s">
        <v>97</v>
      </c>
      <c r="BL78" s="265">
        <v>0</v>
      </c>
      <c r="BM78" s="265" t="s">
        <v>116</v>
      </c>
      <c r="BN78" s="265">
        <v>0</v>
      </c>
      <c r="BO78" s="265">
        <v>0</v>
      </c>
      <c r="BP78" s="279" t="s">
        <v>117</v>
      </c>
      <c r="BQ78" s="364">
        <v>2.7</v>
      </c>
      <c r="BR78" s="263" t="s">
        <v>99</v>
      </c>
      <c r="BS78" s="9"/>
      <c r="BT78" s="6"/>
      <c r="BU78" s="6"/>
      <c r="BV78" s="6"/>
    </row>
    <row r="79" spans="1:74" s="4" customFormat="1" ht="19.5" thickBot="1">
      <c r="A79" s="6"/>
      <c r="B79" s="88" t="s">
        <v>115</v>
      </c>
      <c r="C79" s="109"/>
      <c r="D79" s="38"/>
      <c r="E79" s="20"/>
      <c r="F79" s="29" t="s">
        <v>98</v>
      </c>
      <c r="G79" s="28" t="s">
        <v>98</v>
      </c>
      <c r="H79" s="29" t="s">
        <v>98</v>
      </c>
      <c r="I79" s="21" t="s">
        <v>98</v>
      </c>
      <c r="J79" s="147" t="s">
        <v>98</v>
      </c>
      <c r="K79" s="19" t="s">
        <v>98</v>
      </c>
      <c r="L79" s="21">
        <f>SUM(R79:AD79)</f>
        <v>139</v>
      </c>
      <c r="M79" s="151" t="s">
        <v>98</v>
      </c>
      <c r="N79" s="152" t="s">
        <v>98</v>
      </c>
      <c r="O79" s="158" t="s">
        <v>98</v>
      </c>
      <c r="P79" s="289" t="s">
        <v>98</v>
      </c>
      <c r="Q79" s="290" t="s">
        <v>98</v>
      </c>
      <c r="R79" s="231">
        <v>20</v>
      </c>
      <c r="S79" s="231">
        <v>28</v>
      </c>
      <c r="T79" s="231">
        <v>22</v>
      </c>
      <c r="U79" s="231">
        <v>28</v>
      </c>
      <c r="V79" s="231">
        <v>25</v>
      </c>
      <c r="W79" s="231">
        <v>16</v>
      </c>
      <c r="X79" s="231"/>
      <c r="Y79" s="231"/>
      <c r="Z79" s="231"/>
      <c r="AA79" s="231"/>
      <c r="AB79" s="231"/>
      <c r="AC79" s="231"/>
      <c r="AD79" s="93"/>
      <c r="AE79" s="96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307" t="s">
        <v>98</v>
      </c>
      <c r="AS79" s="238"/>
      <c r="AT79" s="609" t="s">
        <v>98</v>
      </c>
      <c r="AU79" s="387" t="s">
        <v>98</v>
      </c>
      <c r="AV79" s="220" t="s">
        <v>98</v>
      </c>
      <c r="AW79" s="239" t="s">
        <v>98</v>
      </c>
      <c r="AX79" s="20" t="s">
        <v>98</v>
      </c>
      <c r="AY79" s="29" t="s">
        <v>98</v>
      </c>
      <c r="AZ79" s="27" t="s">
        <v>98</v>
      </c>
      <c r="BA79" s="27" t="s">
        <v>98</v>
      </c>
      <c r="BB79" s="94" t="s">
        <v>98</v>
      </c>
      <c r="BC79" s="96" t="s">
        <v>98</v>
      </c>
      <c r="BD79" s="96" t="s">
        <v>98</v>
      </c>
      <c r="BE79" s="96" t="s">
        <v>98</v>
      </c>
      <c r="BF79" s="96" t="s">
        <v>98</v>
      </c>
      <c r="BG79" s="96" t="s">
        <v>98</v>
      </c>
      <c r="BH79" s="96" t="s">
        <v>98</v>
      </c>
      <c r="BI79" s="26" t="s">
        <v>98</v>
      </c>
      <c r="BJ79" s="44" t="s">
        <v>98</v>
      </c>
      <c r="BK79" s="224" t="s">
        <v>98</v>
      </c>
      <c r="BL79" s="27" t="s">
        <v>98</v>
      </c>
      <c r="BM79" s="27" t="s">
        <v>98</v>
      </c>
      <c r="BN79" s="27" t="s">
        <v>98</v>
      </c>
      <c r="BO79" s="27" t="s">
        <v>98</v>
      </c>
      <c r="BP79" s="49" t="s">
        <v>98</v>
      </c>
      <c r="BQ79" s="225" t="s">
        <v>98</v>
      </c>
      <c r="BR79" s="28" t="s">
        <v>98</v>
      </c>
      <c r="BS79" s="9"/>
      <c r="BT79" s="6"/>
      <c r="BU79" s="6"/>
      <c r="BV79" s="6"/>
    </row>
    <row r="80" spans="1:74" s="516" customFormat="1" ht="19.5" thickBot="1">
      <c r="B80" s="119" t="s">
        <v>202</v>
      </c>
      <c r="C80" s="616"/>
      <c r="D80" s="617"/>
      <c r="E80" s="618"/>
      <c r="F80" s="619"/>
      <c r="G80" s="620"/>
      <c r="H80" s="621">
        <f>SUM(H50:H79)</f>
        <v>15507</v>
      </c>
      <c r="I80" s="622">
        <f>SUM(I50:I79)</f>
        <v>7670</v>
      </c>
      <c r="J80" s="149">
        <f>I80/H80</f>
        <v>0.49461533500999549</v>
      </c>
      <c r="K80" s="621">
        <f>SUM(K50:K79)</f>
        <v>12720</v>
      </c>
      <c r="L80" s="622">
        <f>SUM(L50:L79)</f>
        <v>8288</v>
      </c>
      <c r="M80" s="142">
        <f t="shared" si="38"/>
        <v>0.65157232704402512</v>
      </c>
      <c r="N80" s="623">
        <f>M80-J80</f>
        <v>0.15695699203402963</v>
      </c>
      <c r="O80" s="623">
        <v>0.8</v>
      </c>
      <c r="P80" s="624">
        <f>M80-O80</f>
        <v>-0.14842767295597492</v>
      </c>
      <c r="Q80" s="625"/>
      <c r="R80" s="626">
        <f>SUM(R50:R79)</f>
        <v>1458</v>
      </c>
      <c r="S80" s="626">
        <f>SUM(S50:S79)</f>
        <v>1472</v>
      </c>
      <c r="T80" s="626">
        <f>SUM(T50:T79)</f>
        <v>1389</v>
      </c>
      <c r="U80" s="626">
        <f>SUM(U50:U79)</f>
        <v>1399</v>
      </c>
      <c r="V80" s="626">
        <f>SUM(V50:V79)</f>
        <v>1364</v>
      </c>
      <c r="W80" s="626">
        <f>SUM(W50:W79)</f>
        <v>1206</v>
      </c>
      <c r="X80" s="626">
        <f>SUM(X50:X79)</f>
        <v>0</v>
      </c>
      <c r="Y80" s="626">
        <f>SUM(Y50:Y79)</f>
        <v>0</v>
      </c>
      <c r="Z80" s="626">
        <f>SUM(Z50:Z79)</f>
        <v>0</v>
      </c>
      <c r="AA80" s="626">
        <f>SUM(AA50:AA79)</f>
        <v>0</v>
      </c>
      <c r="AB80" s="626">
        <f>SUM(AB50:AB79)</f>
        <v>0</v>
      </c>
      <c r="AC80" s="626">
        <f>SUM(AC50:AC79)</f>
        <v>0</v>
      </c>
      <c r="AD80" s="627">
        <f>SUM(AD50:AD79)</f>
        <v>0</v>
      </c>
      <c r="AE80" s="628"/>
      <c r="AF80" s="629"/>
      <c r="AG80" s="629"/>
      <c r="AH80" s="629"/>
      <c r="AI80" s="629"/>
      <c r="AJ80" s="629"/>
      <c r="AK80" s="629"/>
      <c r="AL80" s="629"/>
      <c r="AM80" s="629"/>
      <c r="AN80" s="629"/>
      <c r="AO80" s="629"/>
      <c r="AP80" s="629"/>
      <c r="AQ80" s="629"/>
      <c r="AR80" s="630">
        <f>SUM(AR50:AR79)</f>
        <v>390</v>
      </c>
      <c r="AS80" s="374">
        <f>AVERAGE(AS50:AS79)</f>
        <v>20.733833403027781</v>
      </c>
      <c r="AT80" s="631"/>
      <c r="AU80" s="632"/>
      <c r="AV80" s="633">
        <f>SUM(AV50:AV79)</f>
        <v>36</v>
      </c>
      <c r="AW80" s="374">
        <f>SUM(AW50:AW79)</f>
        <v>0</v>
      </c>
      <c r="AX80" s="620">
        <f>SUM(AX50:AX79)</f>
        <v>0</v>
      </c>
      <c r="AY80" s="619">
        <f>SUM(AY50:AY79)</f>
        <v>489</v>
      </c>
      <c r="AZ80" s="634">
        <f>SUM(AZ50:AZ79)</f>
        <v>697</v>
      </c>
      <c r="BA80" s="634"/>
      <c r="BB80" s="635"/>
      <c r="BC80" s="628"/>
      <c r="BD80" s="628"/>
      <c r="BE80" s="628"/>
      <c r="BF80" s="628"/>
      <c r="BG80" s="628"/>
      <c r="BH80" s="628"/>
      <c r="BI80" s="634"/>
      <c r="BJ80" s="636"/>
      <c r="BK80" s="637"/>
      <c r="BL80" s="634"/>
      <c r="BM80" s="634"/>
      <c r="BN80" s="634"/>
      <c r="BO80" s="634"/>
      <c r="BP80" s="636"/>
      <c r="BQ80" s="637"/>
      <c r="BR80" s="620"/>
      <c r="BS80" s="638"/>
      <c r="BT80" s="107"/>
      <c r="BU80" s="107"/>
      <c r="BV80" s="107"/>
    </row>
    <row r="81" spans="1:74" ht="5.0999999999999996" customHeight="1">
      <c r="B81" s="63"/>
      <c r="C81" s="65"/>
      <c r="D81" s="64"/>
      <c r="E81" s="65"/>
      <c r="F81" s="66"/>
      <c r="G81" s="67"/>
      <c r="H81" s="66"/>
      <c r="I81" s="68"/>
      <c r="J81" s="105"/>
      <c r="K81" s="64"/>
      <c r="L81" s="68"/>
      <c r="M81" s="150"/>
      <c r="N81" s="68"/>
      <c r="O81" s="68"/>
      <c r="P81" s="281"/>
      <c r="Q81" s="282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9"/>
      <c r="AE81" s="68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304"/>
      <c r="AS81" s="236"/>
      <c r="AT81" s="614"/>
      <c r="AU81" s="380"/>
      <c r="AV81" s="71"/>
      <c r="AW81" s="236"/>
      <c r="AX81" s="67"/>
      <c r="AY81" s="66"/>
      <c r="AZ81" s="69"/>
      <c r="BA81" s="69"/>
      <c r="BB81" s="64"/>
      <c r="BC81" s="68"/>
      <c r="BD81" s="68"/>
      <c r="BE81" s="68"/>
      <c r="BF81" s="68"/>
      <c r="BG81" s="68"/>
      <c r="BH81" s="68"/>
      <c r="BI81" s="69"/>
      <c r="BJ81" s="70"/>
      <c r="BK81" s="213"/>
      <c r="BL81" s="69"/>
      <c r="BM81" s="69"/>
      <c r="BN81" s="69"/>
      <c r="BO81" s="69"/>
      <c r="BP81" s="70"/>
      <c r="BQ81" s="213"/>
      <c r="BR81" s="67"/>
      <c r="BS81" s="1"/>
      <c r="BT81" s="7"/>
      <c r="BU81" s="7"/>
      <c r="BV81" s="7"/>
    </row>
    <row r="82" spans="1:74" s="3" customFormat="1" ht="19.5" thickBot="1">
      <c r="B82" s="88"/>
      <c r="C82" s="109"/>
      <c r="D82" s="36"/>
      <c r="E82" s="37"/>
      <c r="F82" s="13"/>
      <c r="G82" s="14"/>
      <c r="H82" s="13"/>
      <c r="I82" s="15"/>
      <c r="J82" s="143"/>
      <c r="K82" s="13"/>
      <c r="L82" s="15"/>
      <c r="M82" s="151"/>
      <c r="N82" s="152"/>
      <c r="O82" s="152"/>
      <c r="P82" s="289"/>
      <c r="Q82" s="286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14"/>
      <c r="AE82" s="17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306"/>
      <c r="AS82" s="210"/>
      <c r="AT82" s="608"/>
      <c r="AU82" s="382"/>
      <c r="AV82" s="16"/>
      <c r="AW82" s="210"/>
      <c r="AX82" s="14"/>
      <c r="AY82" s="13"/>
      <c r="AZ82" s="17"/>
      <c r="BA82" s="17"/>
      <c r="BB82" s="13"/>
      <c r="BC82" s="17"/>
      <c r="BD82" s="17"/>
      <c r="BE82" s="17"/>
      <c r="BF82" s="17"/>
      <c r="BG82" s="17"/>
      <c r="BH82" s="17"/>
      <c r="BI82" s="17"/>
      <c r="BJ82" s="42"/>
      <c r="BK82" s="215"/>
      <c r="BL82" s="17"/>
      <c r="BM82" s="17"/>
      <c r="BN82" s="17"/>
      <c r="BO82" s="17"/>
      <c r="BP82" s="42"/>
      <c r="BQ82" s="215"/>
      <c r="BR82" s="14"/>
      <c r="BS82" s="9"/>
      <c r="BT82" s="6"/>
      <c r="BU82" s="6"/>
      <c r="BV82" s="6"/>
    </row>
    <row r="83" spans="1:74" ht="5.0999999999999996" customHeight="1" thickBot="1">
      <c r="B83" s="63"/>
      <c r="C83" s="65"/>
      <c r="D83" s="64"/>
      <c r="E83" s="65"/>
      <c r="F83" s="66"/>
      <c r="G83" s="67"/>
      <c r="H83" s="66"/>
      <c r="I83" s="68"/>
      <c r="J83" s="105"/>
      <c r="K83" s="64"/>
      <c r="L83" s="68"/>
      <c r="M83" s="150"/>
      <c r="N83" s="68"/>
      <c r="O83" s="68"/>
      <c r="P83" s="281"/>
      <c r="Q83" s="282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9"/>
      <c r="AE83" s="68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304"/>
      <c r="AS83" s="236"/>
      <c r="AT83" s="614"/>
      <c r="AU83" s="380"/>
      <c r="AV83" s="71"/>
      <c r="AW83" s="236"/>
      <c r="AX83" s="67"/>
      <c r="AY83" s="66"/>
      <c r="AZ83" s="69"/>
      <c r="BA83" s="69"/>
      <c r="BB83" s="64"/>
      <c r="BC83" s="68"/>
      <c r="BD83" s="68"/>
      <c r="BE83" s="68"/>
      <c r="BF83" s="68"/>
      <c r="BG83" s="68"/>
      <c r="BH83" s="68"/>
      <c r="BI83" s="69"/>
      <c r="BJ83" s="70"/>
      <c r="BK83" s="213"/>
      <c r="BL83" s="69"/>
      <c r="BM83" s="69"/>
      <c r="BN83" s="69"/>
      <c r="BO83" s="69"/>
      <c r="BP83" s="70"/>
      <c r="BQ83" s="213"/>
      <c r="BR83" s="67"/>
      <c r="BS83" s="1"/>
      <c r="BT83" s="7"/>
      <c r="BU83" s="7"/>
      <c r="BV83" s="7"/>
    </row>
    <row r="84" spans="1:74" s="3" customFormat="1" ht="18.75">
      <c r="B84" s="169" t="s">
        <v>203</v>
      </c>
      <c r="C84" s="110"/>
      <c r="D84" s="78"/>
      <c r="E84" s="79"/>
      <c r="F84" s="80"/>
      <c r="G84" s="81"/>
      <c r="H84" s="82"/>
      <c r="I84" s="113"/>
      <c r="J84" s="144"/>
      <c r="K84" s="82"/>
      <c r="L84" s="113"/>
      <c r="M84" s="141"/>
      <c r="N84" s="153"/>
      <c r="O84" s="153"/>
      <c r="P84" s="283"/>
      <c r="Q84" s="284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40"/>
      <c r="AE84" s="83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305"/>
      <c r="AS84" s="237"/>
      <c r="AT84" s="396"/>
      <c r="AU84" s="381"/>
      <c r="AV84" s="86"/>
      <c r="AW84" s="237"/>
      <c r="AX84" s="81"/>
      <c r="AY84" s="80"/>
      <c r="AZ84" s="84"/>
      <c r="BA84" s="84"/>
      <c r="BB84" s="377"/>
      <c r="BC84" s="83"/>
      <c r="BD84" s="83"/>
      <c r="BE84" s="83"/>
      <c r="BF84" s="83"/>
      <c r="BG84" s="83"/>
      <c r="BH84" s="83"/>
      <c r="BI84" s="84"/>
      <c r="BJ84" s="85"/>
      <c r="BK84" s="214"/>
      <c r="BL84" s="84"/>
      <c r="BM84" s="84"/>
      <c r="BN84" s="84"/>
      <c r="BO84" s="84"/>
      <c r="BP84" s="85"/>
      <c r="BQ84" s="214"/>
      <c r="BR84" s="81"/>
      <c r="BS84" s="9"/>
      <c r="BT84" s="6"/>
      <c r="BU84" s="6"/>
      <c r="BV84" s="6"/>
    </row>
    <row r="85" spans="1:74" s="4" customFormat="1" ht="18.75">
      <c r="A85" s="6"/>
      <c r="B85" s="88" t="s">
        <v>204</v>
      </c>
      <c r="C85" s="109" t="s">
        <v>94</v>
      </c>
      <c r="D85" s="348" t="s">
        <v>157</v>
      </c>
      <c r="E85" s="354" t="s">
        <v>152</v>
      </c>
      <c r="F85" s="94" t="s">
        <v>98</v>
      </c>
      <c r="G85" s="93" t="s">
        <v>98</v>
      </c>
      <c r="H85" s="29">
        <v>499</v>
      </c>
      <c r="I85" s="21">
        <v>116</v>
      </c>
      <c r="J85" s="147">
        <f>I85/H85</f>
        <v>0.23246492985971945</v>
      </c>
      <c r="K85" s="19">
        <v>499</v>
      </c>
      <c r="L85" s="21">
        <v>252</v>
      </c>
      <c r="M85" s="157">
        <f t="shared" ref="M85" si="61">L85/K85</f>
        <v>0.50501002004008011</v>
      </c>
      <c r="N85" s="158">
        <f>M85-J85</f>
        <v>0.27254509018036066</v>
      </c>
      <c r="O85" s="158">
        <v>0.8</v>
      </c>
      <c r="P85" s="287">
        <f t="shared" ref="P85" si="62">M85-O85</f>
        <v>-0.29498997995991993</v>
      </c>
      <c r="Q85" s="290">
        <v>22</v>
      </c>
      <c r="R85" s="210">
        <v>151</v>
      </c>
      <c r="S85" s="210"/>
      <c r="T85" s="210"/>
      <c r="U85" s="210">
        <v>135</v>
      </c>
      <c r="V85" s="210"/>
      <c r="W85" s="210">
        <v>64</v>
      </c>
      <c r="X85" s="210" t="s">
        <v>98</v>
      </c>
      <c r="Y85" s="210" t="s">
        <v>98</v>
      </c>
      <c r="Z85" s="210" t="s">
        <v>98</v>
      </c>
      <c r="AA85" s="210" t="s">
        <v>98</v>
      </c>
      <c r="AB85" s="210" t="s">
        <v>98</v>
      </c>
      <c r="AC85" s="210" t="s">
        <v>98</v>
      </c>
      <c r="AD85" s="14" t="s">
        <v>98</v>
      </c>
      <c r="AE85" s="17">
        <f>ROUNDUP(R85/$Q85,0)</f>
        <v>7</v>
      </c>
      <c r="AF85" s="210" t="s">
        <v>98</v>
      </c>
      <c r="AG85" s="210" t="s">
        <v>98</v>
      </c>
      <c r="AH85" s="210">
        <f>ROUNDUP(U85/$Q85,0)</f>
        <v>7</v>
      </c>
      <c r="AI85" s="210" t="s">
        <v>98</v>
      </c>
      <c r="AJ85" s="210">
        <f>ROUNDUP(W85/$Q85,0)</f>
        <v>3</v>
      </c>
      <c r="AK85" s="210" t="s">
        <v>98</v>
      </c>
      <c r="AL85" s="210" t="s">
        <v>98</v>
      </c>
      <c r="AM85" s="210" t="s">
        <v>98</v>
      </c>
      <c r="AN85" s="210" t="s">
        <v>98</v>
      </c>
      <c r="AO85" s="210" t="s">
        <v>98</v>
      </c>
      <c r="AP85" s="210" t="s">
        <v>98</v>
      </c>
      <c r="AQ85" s="210" t="s">
        <v>98</v>
      </c>
      <c r="AR85" s="306">
        <f>SUM(AE85:AQ85)</f>
        <v>17</v>
      </c>
      <c r="AS85" s="238">
        <f>SUM(R85:AD85)/AR85</f>
        <v>20.588235294117649</v>
      </c>
      <c r="AT85" s="578">
        <v>2</v>
      </c>
      <c r="AU85" s="387" t="s">
        <v>105</v>
      </c>
      <c r="AV85" s="101">
        <v>0</v>
      </c>
      <c r="AW85" s="238">
        <v>0</v>
      </c>
      <c r="AX85" s="28">
        <v>0</v>
      </c>
      <c r="AY85" s="29">
        <v>4</v>
      </c>
      <c r="AZ85" s="27">
        <v>21</v>
      </c>
      <c r="BA85" s="27">
        <v>4</v>
      </c>
      <c r="BB85" s="13"/>
      <c r="BC85" s="17"/>
      <c r="BD85" s="17"/>
      <c r="BE85" s="17"/>
      <c r="BF85" s="17"/>
      <c r="BG85" s="17"/>
      <c r="BH85" s="17"/>
      <c r="BI85" s="26"/>
      <c r="BJ85" s="44"/>
      <c r="BK85" s="217" t="s">
        <v>97</v>
      </c>
      <c r="BL85" s="27">
        <v>0</v>
      </c>
      <c r="BM85" s="27">
        <v>0</v>
      </c>
      <c r="BN85" s="27" t="s">
        <v>97</v>
      </c>
      <c r="BO85" s="27" t="s">
        <v>105</v>
      </c>
      <c r="BP85" s="44" t="s">
        <v>113</v>
      </c>
      <c r="BQ85" s="217">
        <v>3.7</v>
      </c>
      <c r="BR85" s="28" t="s">
        <v>99</v>
      </c>
      <c r="BS85" s="6"/>
      <c r="BT85" s="9"/>
      <c r="BU85" s="9"/>
      <c r="BV85" s="9" t="s">
        <v>205</v>
      </c>
    </row>
    <row r="86" spans="1:74" s="4" customFormat="1" ht="19.5" thickBot="1">
      <c r="A86" s="6"/>
      <c r="B86" s="276" t="s">
        <v>206</v>
      </c>
      <c r="C86" s="254" t="s">
        <v>94</v>
      </c>
      <c r="D86" s="245" t="s">
        <v>157</v>
      </c>
      <c r="E86" s="248" t="s">
        <v>146</v>
      </c>
      <c r="F86" s="262" t="s">
        <v>98</v>
      </c>
      <c r="G86" s="263" t="s">
        <v>98</v>
      </c>
      <c r="H86" s="262">
        <v>468</v>
      </c>
      <c r="I86" s="249">
        <v>334</v>
      </c>
      <c r="J86" s="264">
        <f>I86/H86</f>
        <v>0.71367521367521369</v>
      </c>
      <c r="K86" s="247" t="s">
        <v>100</v>
      </c>
      <c r="L86" s="249" t="s">
        <v>100</v>
      </c>
      <c r="M86" s="251" t="s">
        <v>100</v>
      </c>
      <c r="N86" s="252" t="s">
        <v>100</v>
      </c>
      <c r="O86" s="253" t="s">
        <v>100</v>
      </c>
      <c r="P86" s="293" t="s">
        <v>100</v>
      </c>
      <c r="Q86" s="294">
        <v>22</v>
      </c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311"/>
      <c r="AE86" s="274" t="s">
        <v>98</v>
      </c>
      <c r="AF86" s="273" t="s">
        <v>98</v>
      </c>
      <c r="AG86" s="273" t="s">
        <v>98</v>
      </c>
      <c r="AH86" s="273" t="s">
        <v>98</v>
      </c>
      <c r="AI86" s="273" t="s">
        <v>98</v>
      </c>
      <c r="AJ86" s="273" t="s">
        <v>98</v>
      </c>
      <c r="AK86" s="273" t="s">
        <v>98</v>
      </c>
      <c r="AL86" s="273" t="s">
        <v>98</v>
      </c>
      <c r="AM86" s="273" t="s">
        <v>98</v>
      </c>
      <c r="AN86" s="273" t="s">
        <v>98</v>
      </c>
      <c r="AO86" s="273" t="s">
        <v>98</v>
      </c>
      <c r="AP86" s="273" t="s">
        <v>98</v>
      </c>
      <c r="AQ86" s="273" t="s">
        <v>98</v>
      </c>
      <c r="AR86" s="310">
        <v>0</v>
      </c>
      <c r="AS86" s="370" t="s">
        <v>98</v>
      </c>
      <c r="AT86" s="398">
        <v>0</v>
      </c>
      <c r="AU86" s="383">
        <v>0</v>
      </c>
      <c r="AV86" s="258">
        <v>0</v>
      </c>
      <c r="AW86" s="259">
        <v>0</v>
      </c>
      <c r="AX86" s="248">
        <v>0</v>
      </c>
      <c r="AY86" s="262">
        <v>0</v>
      </c>
      <c r="AZ86" s="265">
        <v>20</v>
      </c>
      <c r="BA86" s="265">
        <v>0</v>
      </c>
      <c r="BB86" s="277"/>
      <c r="BC86" s="274"/>
      <c r="BD86" s="274"/>
      <c r="BE86" s="274"/>
      <c r="BF86" s="274"/>
      <c r="BG86" s="274"/>
      <c r="BH86" s="274"/>
      <c r="BI86" s="683"/>
      <c r="BJ86" s="266"/>
      <c r="BK86" s="385">
        <v>1</v>
      </c>
      <c r="BL86" s="265">
        <v>0</v>
      </c>
      <c r="BM86" s="265">
        <v>0</v>
      </c>
      <c r="BN86" s="265">
        <v>0</v>
      </c>
      <c r="BO86" s="265">
        <v>0</v>
      </c>
      <c r="BP86" s="266" t="s">
        <v>155</v>
      </c>
      <c r="BQ86" s="385">
        <v>1</v>
      </c>
      <c r="BR86" s="263" t="s">
        <v>99</v>
      </c>
      <c r="BS86" s="6"/>
      <c r="BT86" s="9"/>
      <c r="BU86" s="9"/>
      <c r="BV86" s="9"/>
    </row>
    <row r="87" spans="1:74" s="516" customFormat="1" ht="19.5" thickBot="1">
      <c r="B87" s="119"/>
      <c r="C87" s="616"/>
      <c r="D87" s="617"/>
      <c r="E87" s="618"/>
      <c r="F87" s="619"/>
      <c r="G87" s="620"/>
      <c r="H87" s="621"/>
      <c r="I87" s="622"/>
      <c r="J87" s="149"/>
      <c r="K87" s="621"/>
      <c r="L87" s="622"/>
      <c r="M87" s="142"/>
      <c r="N87" s="623"/>
      <c r="O87" s="623"/>
      <c r="P87" s="624"/>
      <c r="Q87" s="625"/>
      <c r="R87" s="626"/>
      <c r="S87" s="626"/>
      <c r="T87" s="626"/>
      <c r="U87" s="626"/>
      <c r="V87" s="626"/>
      <c r="W87" s="626"/>
      <c r="X87" s="626"/>
      <c r="Y87" s="626"/>
      <c r="Z87" s="626"/>
      <c r="AA87" s="626"/>
      <c r="AB87" s="626"/>
      <c r="AC87" s="626"/>
      <c r="AD87" s="627"/>
      <c r="AE87" s="628"/>
      <c r="AF87" s="629"/>
      <c r="AG87" s="629"/>
      <c r="AH87" s="629"/>
      <c r="AI87" s="629"/>
      <c r="AJ87" s="629"/>
      <c r="AK87" s="629"/>
      <c r="AL87" s="629"/>
      <c r="AM87" s="629"/>
      <c r="AN87" s="629"/>
      <c r="AO87" s="629"/>
      <c r="AP87" s="629"/>
      <c r="AQ87" s="629"/>
      <c r="AR87" s="630"/>
      <c r="AS87" s="375"/>
      <c r="AT87" s="631"/>
      <c r="AU87" s="632"/>
      <c r="AV87" s="639"/>
      <c r="AW87" s="374"/>
      <c r="AX87" s="620"/>
      <c r="AY87" s="619"/>
      <c r="AZ87" s="634"/>
      <c r="BA87" s="634"/>
      <c r="BB87" s="635"/>
      <c r="BC87" s="628"/>
      <c r="BD87" s="628"/>
      <c r="BE87" s="628"/>
      <c r="BF87" s="628"/>
      <c r="BG87" s="628"/>
      <c r="BH87" s="628"/>
      <c r="BI87" s="634"/>
      <c r="BJ87" s="636"/>
      <c r="BK87" s="637"/>
      <c r="BL87" s="634"/>
      <c r="BM87" s="634"/>
      <c r="BN87" s="634"/>
      <c r="BO87" s="634"/>
      <c r="BP87" s="636"/>
      <c r="BQ87" s="637"/>
      <c r="BR87" s="620"/>
      <c r="BS87" s="638"/>
      <c r="BT87" s="107"/>
      <c r="BU87" s="107"/>
      <c r="BV87" s="107"/>
    </row>
    <row r="88" spans="1:74" ht="5.0999999999999996" customHeight="1">
      <c r="B88" s="63"/>
      <c r="C88" s="65"/>
      <c r="D88" s="64"/>
      <c r="E88" s="65"/>
      <c r="F88" s="66"/>
      <c r="G88" s="67"/>
      <c r="H88" s="66"/>
      <c r="I88" s="68"/>
      <c r="J88" s="105"/>
      <c r="K88" s="64"/>
      <c r="L88" s="68"/>
      <c r="M88" s="150"/>
      <c r="N88" s="68"/>
      <c r="O88" s="68"/>
      <c r="P88" s="281"/>
      <c r="Q88" s="282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9"/>
      <c r="AE88" s="68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304"/>
      <c r="AS88" s="236"/>
      <c r="AT88" s="614"/>
      <c r="AU88" s="380"/>
      <c r="AV88" s="71"/>
      <c r="AW88" s="236"/>
      <c r="AX88" s="67"/>
      <c r="AY88" s="66"/>
      <c r="AZ88" s="69"/>
      <c r="BA88" s="69"/>
      <c r="BB88" s="64"/>
      <c r="BC88" s="68"/>
      <c r="BD88" s="68"/>
      <c r="BE88" s="68"/>
      <c r="BF88" s="68"/>
      <c r="BG88" s="68"/>
      <c r="BH88" s="68"/>
      <c r="BI88" s="69"/>
      <c r="BJ88" s="70"/>
      <c r="BK88" s="213"/>
      <c r="BL88" s="69"/>
      <c r="BM88" s="69"/>
      <c r="BN88" s="69"/>
      <c r="BO88" s="69"/>
      <c r="BP88" s="70"/>
      <c r="BQ88" s="213"/>
      <c r="BR88" s="67"/>
      <c r="BS88" s="1"/>
      <c r="BT88" s="7"/>
      <c r="BU88" s="7"/>
      <c r="BV88" s="7"/>
    </row>
    <row r="89" spans="1:74" s="3" customFormat="1" ht="19.5" thickBot="1">
      <c r="B89" s="88"/>
      <c r="C89" s="109"/>
      <c r="D89" s="36"/>
      <c r="E89" s="37"/>
      <c r="F89" s="13"/>
      <c r="G89" s="14"/>
      <c r="H89" s="13"/>
      <c r="I89" s="15"/>
      <c r="J89" s="143"/>
      <c r="K89" s="13"/>
      <c r="L89" s="15"/>
      <c r="M89" s="151"/>
      <c r="N89" s="152"/>
      <c r="O89" s="152"/>
      <c r="P89" s="289"/>
      <c r="Q89" s="286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14"/>
      <c r="AE89" s="17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306"/>
      <c r="AS89" s="210"/>
      <c r="AT89" s="608"/>
      <c r="AU89" s="382"/>
      <c r="AV89" s="16"/>
      <c r="AW89" s="210"/>
      <c r="AX89" s="14"/>
      <c r="AY89" s="13"/>
      <c r="AZ89" s="17"/>
      <c r="BA89" s="17"/>
      <c r="BB89" s="13"/>
      <c r="BC89" s="17"/>
      <c r="BD89" s="17"/>
      <c r="BE89" s="17"/>
      <c r="BF89" s="17"/>
      <c r="BG89" s="17"/>
      <c r="BH89" s="17"/>
      <c r="BI89" s="17"/>
      <c r="BJ89" s="42"/>
      <c r="BK89" s="215"/>
      <c r="BL89" s="17"/>
      <c r="BM89" s="17"/>
      <c r="BN89" s="17"/>
      <c r="BO89" s="17"/>
      <c r="BP89" s="42"/>
      <c r="BQ89" s="215"/>
      <c r="BR89" s="14"/>
      <c r="BS89" s="9"/>
      <c r="BT89" s="6"/>
      <c r="BU89" s="6"/>
      <c r="BV89" s="6"/>
    </row>
    <row r="90" spans="1:74" ht="5.0999999999999996" customHeight="1" thickBot="1">
      <c r="B90" s="63"/>
      <c r="C90" s="65"/>
      <c r="D90" s="64"/>
      <c r="E90" s="65"/>
      <c r="F90" s="66"/>
      <c r="G90" s="67"/>
      <c r="H90" s="66"/>
      <c r="I90" s="68"/>
      <c r="J90" s="105"/>
      <c r="K90" s="64"/>
      <c r="L90" s="68"/>
      <c r="M90" s="150"/>
      <c r="N90" s="68"/>
      <c r="O90" s="68"/>
      <c r="P90" s="281"/>
      <c r="Q90" s="282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9"/>
      <c r="AE90" s="68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226"/>
      <c r="AQ90" s="226"/>
      <c r="AR90" s="304"/>
      <c r="AS90" s="236"/>
      <c r="AT90" s="614"/>
      <c r="AU90" s="380"/>
      <c r="AV90" s="71"/>
      <c r="AW90" s="236"/>
      <c r="AX90" s="67"/>
      <c r="AY90" s="66"/>
      <c r="AZ90" s="69"/>
      <c r="BA90" s="69"/>
      <c r="BB90" s="64"/>
      <c r="BC90" s="68"/>
      <c r="BD90" s="68"/>
      <c r="BE90" s="68"/>
      <c r="BF90" s="68"/>
      <c r="BG90" s="68"/>
      <c r="BH90" s="68"/>
      <c r="BI90" s="69"/>
      <c r="BJ90" s="70"/>
      <c r="BK90" s="213"/>
      <c r="BL90" s="69"/>
      <c r="BM90" s="69"/>
      <c r="BN90" s="69"/>
      <c r="BO90" s="69"/>
      <c r="BP90" s="70"/>
      <c r="BQ90" s="213"/>
      <c r="BR90" s="67"/>
      <c r="BS90" s="1"/>
      <c r="BT90" s="7"/>
      <c r="BU90" s="7"/>
      <c r="BV90" s="7"/>
    </row>
    <row r="91" spans="1:74" s="3" customFormat="1" ht="18.75">
      <c r="B91" s="169" t="s">
        <v>208</v>
      </c>
      <c r="C91" s="110"/>
      <c r="D91" s="78"/>
      <c r="E91" s="79"/>
      <c r="F91" s="80"/>
      <c r="G91" s="81"/>
      <c r="H91" s="82"/>
      <c r="I91" s="113"/>
      <c r="J91" s="144"/>
      <c r="K91" s="82"/>
      <c r="L91" s="113"/>
      <c r="M91" s="141"/>
      <c r="N91" s="153"/>
      <c r="O91" s="153"/>
      <c r="P91" s="283"/>
      <c r="Q91" s="284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40"/>
      <c r="AE91" s="83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305"/>
      <c r="AS91" s="237"/>
      <c r="AT91" s="396"/>
      <c r="AU91" s="381"/>
      <c r="AV91" s="86"/>
      <c r="AW91" s="237"/>
      <c r="AX91" s="81"/>
      <c r="AY91" s="80"/>
      <c r="AZ91" s="84"/>
      <c r="BA91" s="84"/>
      <c r="BB91" s="377"/>
      <c r="BC91" s="83"/>
      <c r="BD91" s="83"/>
      <c r="BE91" s="83"/>
      <c r="BF91" s="83"/>
      <c r="BG91" s="83"/>
      <c r="BH91" s="83"/>
      <c r="BI91" s="84"/>
      <c r="BJ91" s="85"/>
      <c r="BK91" s="214"/>
      <c r="BL91" s="84"/>
      <c r="BM91" s="84"/>
      <c r="BN91" s="84"/>
      <c r="BO91" s="84"/>
      <c r="BP91" s="85"/>
      <c r="BQ91" s="214"/>
      <c r="BR91" s="81"/>
      <c r="BS91" s="9"/>
      <c r="BT91" s="6"/>
      <c r="BU91" s="6"/>
      <c r="BV91" s="6"/>
    </row>
    <row r="92" spans="1:74" s="3" customFormat="1" ht="18.75">
      <c r="B92" s="88" t="s">
        <v>209</v>
      </c>
      <c r="C92" s="109" t="s">
        <v>110</v>
      </c>
      <c r="D92" s="38" t="s">
        <v>210</v>
      </c>
      <c r="E92" s="40" t="s">
        <v>210</v>
      </c>
      <c r="F92" s="13" t="s">
        <v>98</v>
      </c>
      <c r="G92" s="14" t="s">
        <v>98</v>
      </c>
      <c r="H92" s="24">
        <v>174</v>
      </c>
      <c r="I92" s="21">
        <v>30</v>
      </c>
      <c r="J92" s="143">
        <f t="shared" ref="J92:J97" si="63">I92/H92</f>
        <v>0.17241379310344829</v>
      </c>
      <c r="K92" s="13">
        <v>174</v>
      </c>
      <c r="L92" s="15">
        <v>49</v>
      </c>
      <c r="M92" s="154">
        <f t="shared" ref="M92:M95" si="64">L92/K92</f>
        <v>0.28160919540229884</v>
      </c>
      <c r="N92" s="155">
        <f>M92-J92</f>
        <v>0.10919540229885055</v>
      </c>
      <c r="O92" s="155">
        <v>0.8</v>
      </c>
      <c r="P92" s="291">
        <f t="shared" ref="P92:P93" si="65">M92-O92</f>
        <v>-0.51839080459770126</v>
      </c>
      <c r="Q92" s="286">
        <v>12</v>
      </c>
      <c r="R92" s="728"/>
      <c r="S92" s="721"/>
      <c r="T92" s="721"/>
      <c r="U92" s="721"/>
      <c r="V92" s="721"/>
      <c r="W92" s="721"/>
      <c r="X92" s="721"/>
      <c r="Y92" s="721"/>
      <c r="Z92" s="721"/>
      <c r="AA92" s="721"/>
      <c r="AB92" s="721"/>
      <c r="AC92" s="721"/>
      <c r="AD92" s="722"/>
      <c r="AE92" s="710"/>
      <c r="AF92" s="721"/>
      <c r="AG92" s="721"/>
      <c r="AH92" s="721"/>
      <c r="AI92" s="721"/>
      <c r="AJ92" s="721"/>
      <c r="AK92" s="721"/>
      <c r="AL92" s="721"/>
      <c r="AM92" s="721"/>
      <c r="AN92" s="721"/>
      <c r="AO92" s="721"/>
      <c r="AP92" s="721"/>
      <c r="AQ92" s="722"/>
      <c r="AR92" s="306"/>
      <c r="AS92" s="210"/>
      <c r="AT92" s="608"/>
      <c r="AU92" s="382">
        <v>0</v>
      </c>
      <c r="AV92" s="16">
        <v>0</v>
      </c>
      <c r="AW92" s="210">
        <v>0</v>
      </c>
      <c r="AX92" s="14">
        <v>0</v>
      </c>
      <c r="AY92" s="13">
        <v>6</v>
      </c>
      <c r="AZ92" s="17">
        <v>19</v>
      </c>
      <c r="BA92" s="17">
        <v>6</v>
      </c>
      <c r="BB92" s="742"/>
      <c r="BC92" s="743"/>
      <c r="BD92" s="743"/>
      <c r="BE92" s="743"/>
      <c r="BF92" s="743"/>
      <c r="BG92" s="743"/>
      <c r="BH92" s="743"/>
      <c r="BI92" s="743"/>
      <c r="BJ92" s="744"/>
      <c r="BK92" s="215" t="s">
        <v>97</v>
      </c>
      <c r="BL92" s="17">
        <v>0</v>
      </c>
      <c r="BM92" s="17" t="s">
        <v>97</v>
      </c>
      <c r="BN92" s="17" t="s">
        <v>97</v>
      </c>
      <c r="BO92" s="17">
        <v>0</v>
      </c>
      <c r="BP92" s="42">
        <v>0</v>
      </c>
      <c r="BQ92" s="215">
        <v>4.7</v>
      </c>
      <c r="BR92" s="14" t="s">
        <v>99</v>
      </c>
      <c r="BS92" s="9"/>
      <c r="BT92" s="6"/>
      <c r="BU92" s="6"/>
      <c r="BV92" s="6"/>
    </row>
    <row r="93" spans="1:74" s="4" customFormat="1" ht="18.75">
      <c r="A93" s="6"/>
      <c r="B93" s="18" t="s">
        <v>211</v>
      </c>
      <c r="C93" s="112" t="s">
        <v>110</v>
      </c>
      <c r="D93" s="100" t="s">
        <v>210</v>
      </c>
      <c r="E93" s="39" t="s">
        <v>210</v>
      </c>
      <c r="F93" s="29" t="s">
        <v>97</v>
      </c>
      <c r="G93" s="28" t="s">
        <v>98</v>
      </c>
      <c r="H93" s="19">
        <v>348</v>
      </c>
      <c r="I93" s="21">
        <v>211</v>
      </c>
      <c r="J93" s="147">
        <f t="shared" si="63"/>
        <v>0.60632183908045978</v>
      </c>
      <c r="K93" s="19">
        <v>348</v>
      </c>
      <c r="L93" s="21">
        <v>197</v>
      </c>
      <c r="M93" s="151">
        <f t="shared" si="64"/>
        <v>0.56609195402298851</v>
      </c>
      <c r="N93" s="152">
        <f>M93-J93</f>
        <v>-4.0229885057471271E-2</v>
      </c>
      <c r="O93" s="158">
        <v>0.8</v>
      </c>
      <c r="P93" s="289">
        <f t="shared" si="65"/>
        <v>-0.23390804597701154</v>
      </c>
      <c r="Q93" s="290">
        <v>8</v>
      </c>
      <c r="R93" s="729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4"/>
      <c r="AE93" s="712"/>
      <c r="AF93" s="723"/>
      <c r="AG93" s="723"/>
      <c r="AH93" s="723"/>
      <c r="AI93" s="723"/>
      <c r="AJ93" s="723"/>
      <c r="AK93" s="723"/>
      <c r="AL93" s="723"/>
      <c r="AM93" s="723"/>
      <c r="AN93" s="723"/>
      <c r="AO93" s="723"/>
      <c r="AP93" s="723"/>
      <c r="AQ93" s="724"/>
      <c r="AR93" s="306"/>
      <c r="AS93" s="239"/>
      <c r="AT93" s="608"/>
      <c r="AU93" s="387">
        <v>0</v>
      </c>
      <c r="AV93" s="220">
        <v>2</v>
      </c>
      <c r="AW93" s="239">
        <v>0</v>
      </c>
      <c r="AX93" s="20">
        <v>0</v>
      </c>
      <c r="AY93" s="19">
        <v>6</v>
      </c>
      <c r="AZ93" s="21">
        <v>40</v>
      </c>
      <c r="BA93" s="21">
        <v>6</v>
      </c>
      <c r="BB93" s="745"/>
      <c r="BC93" s="746"/>
      <c r="BD93" s="746"/>
      <c r="BE93" s="746"/>
      <c r="BF93" s="746"/>
      <c r="BG93" s="746"/>
      <c r="BH93" s="746"/>
      <c r="BI93" s="751"/>
      <c r="BJ93" s="752"/>
      <c r="BK93" s="218" t="s">
        <v>97</v>
      </c>
      <c r="BL93" s="21" t="s">
        <v>97</v>
      </c>
      <c r="BM93" s="21" t="s">
        <v>97</v>
      </c>
      <c r="BN93" s="21" t="s">
        <v>97</v>
      </c>
      <c r="BO93" s="21">
        <v>0</v>
      </c>
      <c r="BP93" s="43">
        <v>0</v>
      </c>
      <c r="BQ93" s="218">
        <v>1.7</v>
      </c>
      <c r="BR93" s="20" t="s">
        <v>103</v>
      </c>
      <c r="BS93" s="22"/>
      <c r="BT93" s="23"/>
      <c r="BU93" s="23"/>
      <c r="BV93" s="22"/>
    </row>
    <row r="94" spans="1:74" s="3" customFormat="1" ht="18.75">
      <c r="B94" s="18" t="s">
        <v>212</v>
      </c>
      <c r="C94" s="109" t="s">
        <v>102</v>
      </c>
      <c r="D94" s="38" t="s">
        <v>210</v>
      </c>
      <c r="E94" s="39" t="s">
        <v>210</v>
      </c>
      <c r="F94" s="24" t="s">
        <v>98</v>
      </c>
      <c r="G94" s="25" t="s">
        <v>98</v>
      </c>
      <c r="H94" s="24">
        <v>104</v>
      </c>
      <c r="I94" s="21">
        <v>58</v>
      </c>
      <c r="J94" s="143">
        <f>I94/H94</f>
        <v>0.55769230769230771</v>
      </c>
      <c r="K94" s="24">
        <v>104</v>
      </c>
      <c r="L94" s="21">
        <v>62</v>
      </c>
      <c r="M94" s="151">
        <f t="shared" si="64"/>
        <v>0.59615384615384615</v>
      </c>
      <c r="N94" s="152">
        <f>M94-J94</f>
        <v>3.8461538461538436E-2</v>
      </c>
      <c r="O94" s="155">
        <v>0.8</v>
      </c>
      <c r="P94" s="289">
        <f>M94-O94</f>
        <v>-0.2038461538461539</v>
      </c>
      <c r="Q94" s="290">
        <v>8</v>
      </c>
      <c r="R94" s="729"/>
      <c r="S94" s="723"/>
      <c r="T94" s="723"/>
      <c r="U94" s="723"/>
      <c r="V94" s="723"/>
      <c r="W94" s="723"/>
      <c r="X94" s="723"/>
      <c r="Y94" s="723"/>
      <c r="Z94" s="723"/>
      <c r="AA94" s="723"/>
      <c r="AB94" s="723"/>
      <c r="AC94" s="723"/>
      <c r="AD94" s="724"/>
      <c r="AE94" s="712"/>
      <c r="AF94" s="723"/>
      <c r="AG94" s="723"/>
      <c r="AH94" s="723"/>
      <c r="AI94" s="723"/>
      <c r="AJ94" s="723"/>
      <c r="AK94" s="723"/>
      <c r="AL94" s="723"/>
      <c r="AM94" s="723"/>
      <c r="AN94" s="723"/>
      <c r="AO94" s="723"/>
      <c r="AP94" s="723"/>
      <c r="AQ94" s="724"/>
      <c r="AR94" s="306"/>
      <c r="AS94" s="238"/>
      <c r="AT94" s="608"/>
      <c r="AU94" s="387">
        <v>0</v>
      </c>
      <c r="AV94" s="220">
        <v>0</v>
      </c>
      <c r="AW94" s="239">
        <v>0</v>
      </c>
      <c r="AX94" s="20">
        <v>0</v>
      </c>
      <c r="AY94" s="24">
        <v>0</v>
      </c>
      <c r="AZ94" s="27">
        <v>13</v>
      </c>
      <c r="BA94" s="26">
        <v>0</v>
      </c>
      <c r="BB94" s="745"/>
      <c r="BC94" s="746"/>
      <c r="BD94" s="746"/>
      <c r="BE94" s="746"/>
      <c r="BF94" s="746"/>
      <c r="BG94" s="746"/>
      <c r="BH94" s="746"/>
      <c r="BI94" s="746"/>
      <c r="BJ94" s="753"/>
      <c r="BK94" s="225">
        <v>0</v>
      </c>
      <c r="BL94" s="26">
        <v>0</v>
      </c>
      <c r="BM94" s="26">
        <v>0</v>
      </c>
      <c r="BN94" s="26">
        <v>0</v>
      </c>
      <c r="BO94" s="26" t="s">
        <v>97</v>
      </c>
      <c r="BP94" s="43" t="s">
        <v>155</v>
      </c>
      <c r="BQ94" s="218">
        <v>4</v>
      </c>
      <c r="BR94" s="25" t="s">
        <v>99</v>
      </c>
      <c r="BS94" s="9"/>
      <c r="BT94" s="6"/>
      <c r="BU94" s="6"/>
      <c r="BV94" s="23"/>
    </row>
    <row r="95" spans="1:74" s="4" customFormat="1" ht="18.75">
      <c r="A95" s="6"/>
      <c r="B95" s="18" t="s">
        <v>213</v>
      </c>
      <c r="C95" s="109" t="s">
        <v>102</v>
      </c>
      <c r="D95" s="100" t="s">
        <v>210</v>
      </c>
      <c r="E95" s="39" t="s">
        <v>210</v>
      </c>
      <c r="F95" s="24" t="s">
        <v>98</v>
      </c>
      <c r="G95" s="25" t="s">
        <v>98</v>
      </c>
      <c r="H95" s="19">
        <v>126</v>
      </c>
      <c r="I95" s="21">
        <v>77</v>
      </c>
      <c r="J95" s="146">
        <f t="shared" ref="J95" si="66">I95/H95</f>
        <v>0.61111111111111116</v>
      </c>
      <c r="K95" s="19">
        <v>126</v>
      </c>
      <c r="L95" s="21">
        <v>110</v>
      </c>
      <c r="M95" s="154">
        <f t="shared" si="64"/>
        <v>0.87301587301587302</v>
      </c>
      <c r="N95" s="155">
        <f>M95-J95</f>
        <v>0.26190476190476186</v>
      </c>
      <c r="O95" s="155">
        <v>0.8</v>
      </c>
      <c r="P95" s="291">
        <f t="shared" ref="P95" si="67">M95-O95</f>
        <v>7.3015873015872979E-2</v>
      </c>
      <c r="Q95" s="290">
        <v>30</v>
      </c>
      <c r="R95" s="729"/>
      <c r="S95" s="723"/>
      <c r="T95" s="723"/>
      <c r="U95" s="723"/>
      <c r="V95" s="723"/>
      <c r="W95" s="723"/>
      <c r="X95" s="723"/>
      <c r="Y95" s="723"/>
      <c r="Z95" s="723"/>
      <c r="AA95" s="723"/>
      <c r="AB95" s="723"/>
      <c r="AC95" s="723"/>
      <c r="AD95" s="724"/>
      <c r="AE95" s="712"/>
      <c r="AF95" s="723"/>
      <c r="AG95" s="723"/>
      <c r="AH95" s="723"/>
      <c r="AI95" s="723"/>
      <c r="AJ95" s="723"/>
      <c r="AK95" s="723"/>
      <c r="AL95" s="723"/>
      <c r="AM95" s="723"/>
      <c r="AN95" s="723"/>
      <c r="AO95" s="723"/>
      <c r="AP95" s="723"/>
      <c r="AQ95" s="724"/>
      <c r="AR95" s="306"/>
      <c r="AS95" s="239"/>
      <c r="AT95" s="610"/>
      <c r="AU95" s="387">
        <v>0</v>
      </c>
      <c r="AV95" s="220">
        <v>0</v>
      </c>
      <c r="AW95" s="239">
        <v>0</v>
      </c>
      <c r="AX95" s="20">
        <v>0</v>
      </c>
      <c r="AY95" s="19">
        <v>0</v>
      </c>
      <c r="AZ95" s="21">
        <v>3</v>
      </c>
      <c r="BA95" s="21">
        <v>0</v>
      </c>
      <c r="BB95" s="745"/>
      <c r="BC95" s="746"/>
      <c r="BD95" s="746"/>
      <c r="BE95" s="746"/>
      <c r="BF95" s="746"/>
      <c r="BG95" s="746"/>
      <c r="BH95" s="746"/>
      <c r="BI95" s="754"/>
      <c r="BJ95" s="752"/>
      <c r="BK95" s="218">
        <v>0</v>
      </c>
      <c r="BL95" s="21">
        <v>0</v>
      </c>
      <c r="BM95" s="21">
        <v>0</v>
      </c>
      <c r="BN95" s="21">
        <v>0</v>
      </c>
      <c r="BO95" s="21">
        <v>0</v>
      </c>
      <c r="BP95" s="43">
        <v>0</v>
      </c>
      <c r="BQ95" s="218">
        <v>2</v>
      </c>
      <c r="BR95" s="20" t="s">
        <v>99</v>
      </c>
      <c r="BS95" s="22"/>
      <c r="BT95" s="23"/>
      <c r="BU95" s="23"/>
      <c r="BV95" s="22" t="s">
        <v>214</v>
      </c>
    </row>
    <row r="96" spans="1:74" s="4" customFormat="1" ht="18.75">
      <c r="A96" s="6"/>
      <c r="B96" s="421" t="s">
        <v>215</v>
      </c>
      <c r="C96" s="254" t="s">
        <v>102</v>
      </c>
      <c r="D96" s="261" t="s">
        <v>210</v>
      </c>
      <c r="E96" s="422" t="s">
        <v>146</v>
      </c>
      <c r="F96" s="277" t="s">
        <v>98</v>
      </c>
      <c r="G96" s="311" t="s">
        <v>98</v>
      </c>
      <c r="H96" s="423">
        <v>426</v>
      </c>
      <c r="I96" s="278">
        <v>0</v>
      </c>
      <c r="J96" s="250">
        <f t="shared" si="63"/>
        <v>0</v>
      </c>
      <c r="K96" s="247" t="s">
        <v>100</v>
      </c>
      <c r="L96" s="249">
        <v>0</v>
      </c>
      <c r="M96" s="251" t="s">
        <v>100</v>
      </c>
      <c r="N96" s="252" t="s">
        <v>100</v>
      </c>
      <c r="O96" s="253" t="s">
        <v>100</v>
      </c>
      <c r="P96" s="293" t="s">
        <v>100</v>
      </c>
      <c r="Q96" s="424">
        <v>12</v>
      </c>
      <c r="R96" s="731"/>
      <c r="S96" s="732"/>
      <c r="T96" s="732"/>
      <c r="U96" s="732"/>
      <c r="V96" s="732"/>
      <c r="W96" s="732"/>
      <c r="X96" s="732"/>
      <c r="Y96" s="732"/>
      <c r="Z96" s="732"/>
      <c r="AA96" s="732"/>
      <c r="AB96" s="732"/>
      <c r="AC96" s="732"/>
      <c r="AD96" s="733"/>
      <c r="AE96" s="695"/>
      <c r="AF96" s="732"/>
      <c r="AG96" s="732"/>
      <c r="AH96" s="732"/>
      <c r="AI96" s="732"/>
      <c r="AJ96" s="732"/>
      <c r="AK96" s="732"/>
      <c r="AL96" s="732"/>
      <c r="AM96" s="732"/>
      <c r="AN96" s="732"/>
      <c r="AO96" s="732"/>
      <c r="AP96" s="732"/>
      <c r="AQ96" s="733"/>
      <c r="AR96" s="308"/>
      <c r="AS96" s="425"/>
      <c r="AT96" s="429">
        <v>0</v>
      </c>
      <c r="AU96" s="428">
        <v>0</v>
      </c>
      <c r="AV96" s="258">
        <v>0</v>
      </c>
      <c r="AW96" s="259">
        <v>0</v>
      </c>
      <c r="AX96" s="248">
        <v>0</v>
      </c>
      <c r="AY96" s="423">
        <v>0</v>
      </c>
      <c r="AZ96" s="278">
        <v>18</v>
      </c>
      <c r="BA96" s="278">
        <v>0</v>
      </c>
      <c r="BB96" s="695"/>
      <c r="BC96" s="696"/>
      <c r="BD96" s="696"/>
      <c r="BE96" s="696"/>
      <c r="BF96" s="696"/>
      <c r="BG96" s="696"/>
      <c r="BH96" s="696"/>
      <c r="BI96" s="697"/>
      <c r="BJ96" s="698"/>
      <c r="BK96" s="430" t="s">
        <v>97</v>
      </c>
      <c r="BL96" s="278">
        <v>0</v>
      </c>
      <c r="BM96" s="278">
        <v>0</v>
      </c>
      <c r="BN96" s="278">
        <v>0</v>
      </c>
      <c r="BO96" s="278">
        <v>0</v>
      </c>
      <c r="BP96" s="427" t="s">
        <v>113</v>
      </c>
      <c r="BQ96" s="430">
        <v>2.7</v>
      </c>
      <c r="BR96" s="426" t="s">
        <v>103</v>
      </c>
      <c r="BS96" s="22"/>
      <c r="BT96" s="23"/>
      <c r="BU96" s="23"/>
      <c r="BV96" s="23"/>
    </row>
    <row r="97" spans="1:74" s="3" customFormat="1" ht="18.75">
      <c r="A97" s="6"/>
      <c r="B97" s="431" t="s">
        <v>216</v>
      </c>
      <c r="C97" s="254" t="s">
        <v>94</v>
      </c>
      <c r="D97" s="245" t="s">
        <v>210</v>
      </c>
      <c r="E97" s="426" t="s">
        <v>146</v>
      </c>
      <c r="F97" s="378" t="s">
        <v>98</v>
      </c>
      <c r="G97" s="311" t="s">
        <v>98</v>
      </c>
      <c r="H97" s="277">
        <v>432</v>
      </c>
      <c r="I97" s="278">
        <v>0</v>
      </c>
      <c r="J97" s="250">
        <f t="shared" si="63"/>
        <v>0</v>
      </c>
      <c r="K97" s="247" t="s">
        <v>100</v>
      </c>
      <c r="L97" s="249">
        <v>0</v>
      </c>
      <c r="M97" s="251" t="s">
        <v>100</v>
      </c>
      <c r="N97" s="252" t="s">
        <v>100</v>
      </c>
      <c r="O97" s="253" t="s">
        <v>100</v>
      </c>
      <c r="P97" s="293" t="s">
        <v>100</v>
      </c>
      <c r="Q97" s="424">
        <v>12</v>
      </c>
      <c r="R97" s="731"/>
      <c r="S97" s="732"/>
      <c r="T97" s="732"/>
      <c r="U97" s="732"/>
      <c r="V97" s="732"/>
      <c r="W97" s="732"/>
      <c r="X97" s="732"/>
      <c r="Y97" s="732"/>
      <c r="Z97" s="732"/>
      <c r="AA97" s="732"/>
      <c r="AB97" s="732"/>
      <c r="AC97" s="732"/>
      <c r="AD97" s="733"/>
      <c r="AE97" s="695"/>
      <c r="AF97" s="732"/>
      <c r="AG97" s="732"/>
      <c r="AH97" s="732"/>
      <c r="AI97" s="732"/>
      <c r="AJ97" s="732"/>
      <c r="AK97" s="732"/>
      <c r="AL97" s="732"/>
      <c r="AM97" s="732"/>
      <c r="AN97" s="732"/>
      <c r="AO97" s="732"/>
      <c r="AP97" s="732"/>
      <c r="AQ97" s="733"/>
      <c r="AR97" s="308"/>
      <c r="AS97" s="273"/>
      <c r="AT97" s="410">
        <v>0</v>
      </c>
      <c r="AU97" s="428">
        <v>0</v>
      </c>
      <c r="AV97" s="376">
        <v>0</v>
      </c>
      <c r="AW97" s="370">
        <v>0</v>
      </c>
      <c r="AX97" s="263">
        <v>0</v>
      </c>
      <c r="AY97" s="277">
        <v>0</v>
      </c>
      <c r="AZ97" s="274">
        <v>42</v>
      </c>
      <c r="BA97" s="274">
        <v>0</v>
      </c>
      <c r="BB97" s="695"/>
      <c r="BC97" s="696"/>
      <c r="BD97" s="696"/>
      <c r="BE97" s="696"/>
      <c r="BF97" s="696"/>
      <c r="BG97" s="696"/>
      <c r="BH97" s="696"/>
      <c r="BI97" s="696"/>
      <c r="BJ97" s="699"/>
      <c r="BK97" s="433" t="s">
        <v>97</v>
      </c>
      <c r="BL97" s="274" t="s">
        <v>97</v>
      </c>
      <c r="BM97" s="274" t="s">
        <v>97</v>
      </c>
      <c r="BN97" s="274" t="s">
        <v>97</v>
      </c>
      <c r="BO97" s="274" t="s">
        <v>97</v>
      </c>
      <c r="BP97" s="432">
        <v>0</v>
      </c>
      <c r="BQ97" s="433">
        <v>1.7</v>
      </c>
      <c r="BR97" s="311" t="s">
        <v>99</v>
      </c>
      <c r="BS97" s="6"/>
      <c r="BT97" s="9"/>
      <c r="BU97" s="9"/>
      <c r="BV97" s="9"/>
    </row>
    <row r="98" spans="1:74" s="4" customFormat="1" ht="19.5" thickBot="1">
      <c r="A98" s="6"/>
      <c r="B98" s="243" t="s">
        <v>217</v>
      </c>
      <c r="C98" s="254" t="s">
        <v>94</v>
      </c>
      <c r="D98" s="261" t="s">
        <v>210</v>
      </c>
      <c r="E98" s="246" t="s">
        <v>146</v>
      </c>
      <c r="F98" s="272" t="s">
        <v>98</v>
      </c>
      <c r="G98" s="420" t="s">
        <v>98</v>
      </c>
      <c r="H98" s="247">
        <v>628</v>
      </c>
      <c r="I98" s="249">
        <v>116</v>
      </c>
      <c r="J98" s="250">
        <f>I98/H98</f>
        <v>0.18471337579617833</v>
      </c>
      <c r="K98" s="247" t="s">
        <v>100</v>
      </c>
      <c r="L98" s="249">
        <v>0</v>
      </c>
      <c r="M98" s="251" t="s">
        <v>100</v>
      </c>
      <c r="N98" s="252" t="s">
        <v>100</v>
      </c>
      <c r="O98" s="253" t="s">
        <v>100</v>
      </c>
      <c r="P98" s="434" t="s">
        <v>100</v>
      </c>
      <c r="Q98" s="294">
        <v>12</v>
      </c>
      <c r="R98" s="734"/>
      <c r="S98" s="735"/>
      <c r="T98" s="735"/>
      <c r="U98" s="735"/>
      <c r="V98" s="735"/>
      <c r="W98" s="735"/>
      <c r="X98" s="735"/>
      <c r="Y98" s="735"/>
      <c r="Z98" s="735"/>
      <c r="AA98" s="735"/>
      <c r="AB98" s="735"/>
      <c r="AC98" s="735"/>
      <c r="AD98" s="736"/>
      <c r="AE98" s="700"/>
      <c r="AF98" s="735"/>
      <c r="AG98" s="735"/>
      <c r="AH98" s="735"/>
      <c r="AI98" s="735"/>
      <c r="AJ98" s="735"/>
      <c r="AK98" s="735"/>
      <c r="AL98" s="735"/>
      <c r="AM98" s="735"/>
      <c r="AN98" s="735"/>
      <c r="AO98" s="735"/>
      <c r="AP98" s="735"/>
      <c r="AQ98" s="736"/>
      <c r="AR98" s="308"/>
      <c r="AS98" s="259"/>
      <c r="AT98" s="402">
        <v>0</v>
      </c>
      <c r="AU98" s="383">
        <v>0</v>
      </c>
      <c r="AV98" s="258">
        <v>0</v>
      </c>
      <c r="AW98" s="259">
        <v>0</v>
      </c>
      <c r="AX98" s="248">
        <v>0</v>
      </c>
      <c r="AY98" s="247">
        <v>0</v>
      </c>
      <c r="AZ98" s="249">
        <v>28</v>
      </c>
      <c r="BA98" s="249">
        <v>0</v>
      </c>
      <c r="BB98" s="714"/>
      <c r="BC98" s="701"/>
      <c r="BD98" s="701"/>
      <c r="BE98" s="701"/>
      <c r="BF98" s="701"/>
      <c r="BG98" s="701"/>
      <c r="BH98" s="701"/>
      <c r="BI98" s="715"/>
      <c r="BJ98" s="716"/>
      <c r="BK98" s="419" t="s">
        <v>97</v>
      </c>
      <c r="BL98" s="249" t="s">
        <v>97</v>
      </c>
      <c r="BM98" s="249" t="s">
        <v>97</v>
      </c>
      <c r="BN98" s="249" t="s">
        <v>97</v>
      </c>
      <c r="BO98" s="249" t="s">
        <v>97</v>
      </c>
      <c r="BP98" s="256">
        <v>0</v>
      </c>
      <c r="BQ98" s="419">
        <v>1</v>
      </c>
      <c r="BR98" s="248" t="s">
        <v>99</v>
      </c>
      <c r="BS98" s="22"/>
      <c r="BT98" s="23"/>
      <c r="BU98" s="23"/>
      <c r="BV98" s="23"/>
    </row>
    <row r="99" spans="1:74" s="3" customFormat="1" ht="19.5" thickBot="1">
      <c r="B99" s="119" t="s">
        <v>207</v>
      </c>
      <c r="C99" s="120"/>
      <c r="D99" s="121"/>
      <c r="E99" s="122"/>
      <c r="F99" s="123"/>
      <c r="G99" s="124"/>
      <c r="H99" s="125">
        <f>SUM(H92:H98)</f>
        <v>2238</v>
      </c>
      <c r="I99" s="126">
        <f>SUM(I92:I98)</f>
        <v>492</v>
      </c>
      <c r="J99" s="149">
        <f>I99/H99</f>
        <v>0.21983914209115282</v>
      </c>
      <c r="K99" s="125">
        <f>SUM(K92:K98)</f>
        <v>752</v>
      </c>
      <c r="L99" s="126">
        <f>SUM(L92:L98)</f>
        <v>418</v>
      </c>
      <c r="M99" s="142">
        <f>L99/K99</f>
        <v>0.55585106382978722</v>
      </c>
      <c r="N99" s="161">
        <f>M99-J99</f>
        <v>0.33601192173863437</v>
      </c>
      <c r="O99" s="161">
        <v>0.8</v>
      </c>
      <c r="P99" s="297">
        <f t="shared" ref="P99" si="68">M99-O99</f>
        <v>-0.24414893617021283</v>
      </c>
      <c r="Q99" s="298"/>
      <c r="R99" s="336"/>
      <c r="S99" s="336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41"/>
      <c r="AE99" s="127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  <c r="AQ99" s="229"/>
      <c r="AR99" s="312"/>
      <c r="AS99" s="241"/>
      <c r="AT99" s="403"/>
      <c r="AU99" s="386"/>
      <c r="AV99" s="86">
        <f>SUM(AV92:AV98)</f>
        <v>2</v>
      </c>
      <c r="AW99" s="241">
        <f>SUM(AW92:AW98)</f>
        <v>0</v>
      </c>
      <c r="AX99" s="124">
        <f t="shared" ref="AX99" si="69">SUM(AX92:AX98)</f>
        <v>0</v>
      </c>
      <c r="AY99" s="123"/>
      <c r="AZ99" s="128"/>
      <c r="BA99" s="128"/>
      <c r="BB99" s="702"/>
      <c r="BC99" s="703"/>
      <c r="BD99" s="703"/>
      <c r="BE99" s="703"/>
      <c r="BF99" s="703"/>
      <c r="BG99" s="703"/>
      <c r="BH99" s="703"/>
      <c r="BI99" s="704"/>
      <c r="BJ99" s="705"/>
      <c r="BK99" s="219"/>
      <c r="BL99" s="128"/>
      <c r="BM99" s="128"/>
      <c r="BN99" s="128"/>
      <c r="BO99" s="128"/>
      <c r="BP99" s="129"/>
      <c r="BQ99" s="219"/>
      <c r="BR99" s="124"/>
      <c r="BS99" s="9"/>
      <c r="BT99" s="6"/>
      <c r="BU99" s="6"/>
      <c r="BV99" s="6"/>
    </row>
    <row r="100" spans="1:74" ht="5.0999999999999996" customHeight="1">
      <c r="B100" s="63"/>
      <c r="C100" s="65"/>
      <c r="D100" s="64"/>
      <c r="E100" s="65"/>
      <c r="F100" s="66"/>
      <c r="G100" s="67"/>
      <c r="H100" s="66"/>
      <c r="I100" s="68"/>
      <c r="J100" s="105"/>
      <c r="K100" s="64"/>
      <c r="L100" s="68"/>
      <c r="M100" s="150"/>
      <c r="N100" s="68"/>
      <c r="O100" s="68"/>
      <c r="P100" s="281"/>
      <c r="Q100" s="282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9"/>
      <c r="AE100" s="68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304"/>
      <c r="AS100" s="236"/>
      <c r="AT100" s="614"/>
      <c r="AU100" s="380"/>
      <c r="AV100" s="71"/>
      <c r="AW100" s="236"/>
      <c r="AX100" s="67"/>
      <c r="AY100" s="66"/>
      <c r="AZ100" s="69"/>
      <c r="BA100" s="69"/>
      <c r="BB100" s="64"/>
      <c r="BC100" s="68"/>
      <c r="BD100" s="68"/>
      <c r="BE100" s="68"/>
      <c r="BF100" s="68"/>
      <c r="BG100" s="68"/>
      <c r="BH100" s="68"/>
      <c r="BI100" s="69"/>
      <c r="BJ100" s="70"/>
      <c r="BK100" s="213"/>
      <c r="BL100" s="69"/>
      <c r="BM100" s="69"/>
      <c r="BN100" s="69"/>
      <c r="BO100" s="69"/>
      <c r="BP100" s="70"/>
      <c r="BQ100" s="213"/>
      <c r="BR100" s="67"/>
      <c r="BS100" s="1"/>
      <c r="BT100" s="7"/>
      <c r="BU100" s="7"/>
      <c r="BV100" s="7"/>
    </row>
    <row r="101" spans="1:74" s="3" customFormat="1" ht="19.5" thickBot="1">
      <c r="B101" s="88"/>
      <c r="C101" s="109"/>
      <c r="D101" s="36"/>
      <c r="E101" s="37"/>
      <c r="F101" s="13"/>
      <c r="G101" s="14"/>
      <c r="H101" s="13"/>
      <c r="I101" s="15"/>
      <c r="J101" s="143"/>
      <c r="K101" s="13"/>
      <c r="L101" s="15"/>
      <c r="M101" s="151"/>
      <c r="N101" s="152"/>
      <c r="O101" s="152"/>
      <c r="P101" s="289"/>
      <c r="Q101" s="286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14"/>
      <c r="AE101" s="17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306"/>
      <c r="AS101" s="210"/>
      <c r="AT101" s="608"/>
      <c r="AU101" s="382"/>
      <c r="AV101" s="16"/>
      <c r="AW101" s="210"/>
      <c r="AX101" s="14"/>
      <c r="AY101" s="13"/>
      <c r="AZ101" s="17"/>
      <c r="BA101" s="17"/>
      <c r="BB101" s="13"/>
      <c r="BC101" s="17"/>
      <c r="BD101" s="17"/>
      <c r="BE101" s="17"/>
      <c r="BF101" s="17"/>
      <c r="BG101" s="17"/>
      <c r="BH101" s="17"/>
      <c r="BI101" s="17"/>
      <c r="BJ101" s="42"/>
      <c r="BK101" s="215"/>
      <c r="BL101" s="17"/>
      <c r="BM101" s="17"/>
      <c r="BN101" s="17"/>
      <c r="BO101" s="17"/>
      <c r="BP101" s="42"/>
      <c r="BQ101" s="215"/>
      <c r="BR101" s="14"/>
      <c r="BS101" s="9"/>
      <c r="BT101" s="6"/>
      <c r="BU101" s="6"/>
      <c r="BV101" s="6"/>
    </row>
    <row r="102" spans="1:74" ht="5.0999999999999996" customHeight="1" thickBot="1">
      <c r="B102" s="63"/>
      <c r="C102" s="65"/>
      <c r="D102" s="64"/>
      <c r="E102" s="65"/>
      <c r="F102" s="66"/>
      <c r="G102" s="67"/>
      <c r="H102" s="66"/>
      <c r="I102" s="68"/>
      <c r="J102" s="105"/>
      <c r="K102" s="64"/>
      <c r="L102" s="68"/>
      <c r="M102" s="150"/>
      <c r="N102" s="68"/>
      <c r="O102" s="68"/>
      <c r="P102" s="281"/>
      <c r="Q102" s="282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9"/>
      <c r="AE102" s="68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304"/>
      <c r="AS102" s="236"/>
      <c r="AT102" s="614"/>
      <c r="AU102" s="380"/>
      <c r="AV102" s="71"/>
      <c r="AW102" s="236"/>
      <c r="AX102" s="67"/>
      <c r="AY102" s="66"/>
      <c r="AZ102" s="69"/>
      <c r="BA102" s="69"/>
      <c r="BB102" s="64"/>
      <c r="BC102" s="68"/>
      <c r="BD102" s="68"/>
      <c r="BE102" s="68"/>
      <c r="BF102" s="68"/>
      <c r="BG102" s="68"/>
      <c r="BH102" s="68"/>
      <c r="BI102" s="69"/>
      <c r="BJ102" s="70"/>
      <c r="BK102" s="213"/>
      <c r="BL102" s="69"/>
      <c r="BM102" s="69"/>
      <c r="BN102" s="69"/>
      <c r="BO102" s="69"/>
      <c r="BP102" s="70"/>
      <c r="BQ102" s="213"/>
      <c r="BR102" s="67"/>
      <c r="BS102" s="1"/>
      <c r="BT102" s="7"/>
      <c r="BU102" s="7"/>
      <c r="BV102" s="7"/>
    </row>
    <row r="103" spans="1:74" s="3" customFormat="1" ht="18.75">
      <c r="B103" s="169" t="s">
        <v>218</v>
      </c>
      <c r="C103" s="110"/>
      <c r="D103" s="78"/>
      <c r="E103" s="79"/>
      <c r="F103" s="80"/>
      <c r="G103" s="81"/>
      <c r="H103" s="82"/>
      <c r="I103" s="113"/>
      <c r="J103" s="144"/>
      <c r="K103" s="82"/>
      <c r="L103" s="113"/>
      <c r="M103" s="141"/>
      <c r="N103" s="153"/>
      <c r="O103" s="153"/>
      <c r="P103" s="283"/>
      <c r="Q103" s="284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40"/>
      <c r="AE103" s="83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305"/>
      <c r="AS103" s="237"/>
      <c r="AT103" s="396"/>
      <c r="AU103" s="381"/>
      <c r="AV103" s="86"/>
      <c r="AW103" s="237"/>
      <c r="AX103" s="81"/>
      <c r="AY103" s="80"/>
      <c r="AZ103" s="84"/>
      <c r="BA103" s="84"/>
      <c r="BB103" s="377"/>
      <c r="BC103" s="83"/>
      <c r="BD103" s="83"/>
      <c r="BE103" s="83"/>
      <c r="BF103" s="83"/>
      <c r="BG103" s="83"/>
      <c r="BH103" s="83"/>
      <c r="BI103" s="84"/>
      <c r="BJ103" s="85"/>
      <c r="BK103" s="214"/>
      <c r="BL103" s="84"/>
      <c r="BM103" s="84"/>
      <c r="BN103" s="84"/>
      <c r="BO103" s="84"/>
      <c r="BP103" s="85"/>
      <c r="BQ103" s="214"/>
      <c r="BR103" s="81"/>
      <c r="BS103" s="9"/>
      <c r="BT103" s="6"/>
      <c r="BU103" s="6"/>
      <c r="BV103" s="6"/>
    </row>
    <row r="104" spans="1:74" s="3" customFormat="1" ht="18.75">
      <c r="B104" s="88" t="s">
        <v>219</v>
      </c>
      <c r="C104" s="109" t="s">
        <v>102</v>
      </c>
      <c r="D104" s="38" t="s">
        <v>220</v>
      </c>
      <c r="E104" s="40" t="s">
        <v>220</v>
      </c>
      <c r="F104" s="13" t="s">
        <v>97</v>
      </c>
      <c r="G104" s="14" t="s">
        <v>98</v>
      </c>
      <c r="H104" s="24">
        <v>204</v>
      </c>
      <c r="I104" s="21">
        <v>87</v>
      </c>
      <c r="J104" s="143">
        <f t="shared" ref="J104:J111" si="70">I104/H104</f>
        <v>0.4264705882352941</v>
      </c>
      <c r="K104" s="13">
        <v>204</v>
      </c>
      <c r="L104" s="15">
        <v>131</v>
      </c>
      <c r="M104" s="154">
        <f t="shared" ref="M104:M108" si="71">L104/K104</f>
        <v>0.64215686274509809</v>
      </c>
      <c r="N104" s="155">
        <f>M104-J104</f>
        <v>0.21568627450980399</v>
      </c>
      <c r="O104" s="155">
        <v>0.8</v>
      </c>
      <c r="P104" s="291">
        <f t="shared" ref="P104" si="72">M104-O104</f>
        <v>-0.15784313725490196</v>
      </c>
      <c r="Q104" s="286">
        <v>17</v>
      </c>
      <c r="R104" s="728"/>
      <c r="S104" s="721"/>
      <c r="T104" s="721"/>
      <c r="U104" s="721"/>
      <c r="V104" s="721"/>
      <c r="W104" s="721"/>
      <c r="X104" s="721"/>
      <c r="Y104" s="721"/>
      <c r="Z104" s="721"/>
      <c r="AA104" s="721"/>
      <c r="AB104" s="721"/>
      <c r="AC104" s="721"/>
      <c r="AD104" s="722"/>
      <c r="AE104" s="710"/>
      <c r="AF104" s="721"/>
      <c r="AG104" s="721"/>
      <c r="AH104" s="721"/>
      <c r="AI104" s="721"/>
      <c r="AJ104" s="721"/>
      <c r="AK104" s="721"/>
      <c r="AL104" s="721"/>
      <c r="AM104" s="721"/>
      <c r="AN104" s="721"/>
      <c r="AO104" s="721"/>
      <c r="AP104" s="721"/>
      <c r="AQ104" s="722"/>
      <c r="AR104" s="306"/>
      <c r="AS104" s="210"/>
      <c r="AT104" s="608" t="s">
        <v>98</v>
      </c>
      <c r="AU104" s="382" t="s">
        <v>98</v>
      </c>
      <c r="AV104" s="16">
        <v>6</v>
      </c>
      <c r="AW104" s="210">
        <v>0</v>
      </c>
      <c r="AX104" s="14">
        <v>2</v>
      </c>
      <c r="AY104" s="13" t="s">
        <v>98</v>
      </c>
      <c r="AZ104" s="17">
        <v>11</v>
      </c>
      <c r="BA104" s="17" t="s">
        <v>98</v>
      </c>
      <c r="BB104" s="742"/>
      <c r="BC104" s="743"/>
      <c r="BD104" s="743"/>
      <c r="BE104" s="743"/>
      <c r="BF104" s="743"/>
      <c r="BG104" s="743"/>
      <c r="BH104" s="743"/>
      <c r="BI104" s="743"/>
      <c r="BJ104" s="744"/>
      <c r="BK104" s="215">
        <v>0</v>
      </c>
      <c r="BL104" s="17">
        <v>0</v>
      </c>
      <c r="BM104" s="17">
        <v>0</v>
      </c>
      <c r="BN104" s="17">
        <v>0</v>
      </c>
      <c r="BO104" s="17">
        <v>0</v>
      </c>
      <c r="BP104" s="42" t="s">
        <v>155</v>
      </c>
      <c r="BQ104" s="215">
        <v>3</v>
      </c>
      <c r="BR104" s="14" t="s">
        <v>99</v>
      </c>
      <c r="BS104" s="9"/>
      <c r="BT104" s="206"/>
      <c r="BU104" s="206"/>
      <c r="BV104" s="6"/>
    </row>
    <row r="105" spans="1:74" s="4" customFormat="1" ht="18.75">
      <c r="A105" s="6"/>
      <c r="B105" s="18" t="s">
        <v>221</v>
      </c>
      <c r="C105" s="109" t="s">
        <v>94</v>
      </c>
      <c r="D105" s="100" t="s">
        <v>220</v>
      </c>
      <c r="E105" s="39" t="s">
        <v>220</v>
      </c>
      <c r="F105" s="29" t="s">
        <v>97</v>
      </c>
      <c r="G105" s="28" t="s">
        <v>98</v>
      </c>
      <c r="H105" s="19">
        <v>430</v>
      </c>
      <c r="I105" s="21">
        <v>104</v>
      </c>
      <c r="J105" s="145">
        <f t="shared" si="70"/>
        <v>0.24186046511627907</v>
      </c>
      <c r="K105" s="19">
        <v>430</v>
      </c>
      <c r="L105" s="21">
        <v>149</v>
      </c>
      <c r="M105" s="154">
        <f t="shared" si="71"/>
        <v>0.34651162790697676</v>
      </c>
      <c r="N105" s="155">
        <f>M105-J105</f>
        <v>0.10465116279069769</v>
      </c>
      <c r="O105" s="155" t="s">
        <v>100</v>
      </c>
      <c r="P105" s="295" t="s">
        <v>100</v>
      </c>
      <c r="Q105" s="290">
        <v>17</v>
      </c>
      <c r="R105" s="729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4"/>
      <c r="AE105" s="712"/>
      <c r="AF105" s="723"/>
      <c r="AG105" s="723"/>
      <c r="AH105" s="723"/>
      <c r="AI105" s="723"/>
      <c r="AJ105" s="723"/>
      <c r="AK105" s="723"/>
      <c r="AL105" s="723"/>
      <c r="AM105" s="723"/>
      <c r="AN105" s="723"/>
      <c r="AO105" s="723"/>
      <c r="AP105" s="723"/>
      <c r="AQ105" s="724"/>
      <c r="AR105" s="306"/>
      <c r="AS105" s="239"/>
      <c r="AT105" s="610" t="s">
        <v>98</v>
      </c>
      <c r="AU105" s="387" t="s">
        <v>98</v>
      </c>
      <c r="AV105" s="220">
        <v>8</v>
      </c>
      <c r="AW105" s="239">
        <v>2</v>
      </c>
      <c r="AX105" s="20">
        <v>2</v>
      </c>
      <c r="AY105" s="19" t="s">
        <v>98</v>
      </c>
      <c r="AZ105" s="21">
        <v>13</v>
      </c>
      <c r="BA105" s="21" t="s">
        <v>98</v>
      </c>
      <c r="BB105" s="745"/>
      <c r="BC105" s="746"/>
      <c r="BD105" s="746"/>
      <c r="BE105" s="746"/>
      <c r="BF105" s="746"/>
      <c r="BG105" s="746"/>
      <c r="BH105" s="746"/>
      <c r="BI105" s="754"/>
      <c r="BJ105" s="752"/>
      <c r="BK105" s="218" t="s">
        <v>97</v>
      </c>
      <c r="BL105" s="21" t="s">
        <v>97</v>
      </c>
      <c r="BM105" s="21">
        <v>0</v>
      </c>
      <c r="BN105" s="21" t="s">
        <v>97</v>
      </c>
      <c r="BO105" s="21">
        <v>0</v>
      </c>
      <c r="BP105" s="43" t="s">
        <v>155</v>
      </c>
      <c r="BQ105" s="218">
        <v>3</v>
      </c>
      <c r="BR105" s="20" t="s">
        <v>99</v>
      </c>
      <c r="BS105" s="22"/>
      <c r="BT105" s="206"/>
      <c r="BU105" s="206"/>
      <c r="BV105" s="23"/>
    </row>
    <row r="106" spans="1:74" s="4" customFormat="1" ht="18.75">
      <c r="A106" s="6"/>
      <c r="B106" s="178" t="s">
        <v>222</v>
      </c>
      <c r="C106" s="109" t="s">
        <v>94</v>
      </c>
      <c r="D106" s="100" t="s">
        <v>220</v>
      </c>
      <c r="E106" s="179" t="s">
        <v>220</v>
      </c>
      <c r="F106" s="94" t="s">
        <v>97</v>
      </c>
      <c r="G106" s="93" t="s">
        <v>98</v>
      </c>
      <c r="H106" s="95">
        <v>120</v>
      </c>
      <c r="I106" s="15">
        <v>50</v>
      </c>
      <c r="J106" s="145">
        <f t="shared" si="70"/>
        <v>0.41666666666666669</v>
      </c>
      <c r="K106" s="19">
        <v>120</v>
      </c>
      <c r="L106" s="21">
        <v>76</v>
      </c>
      <c r="M106" s="154">
        <f t="shared" si="71"/>
        <v>0.6333333333333333</v>
      </c>
      <c r="N106" s="155">
        <f>M106-J106</f>
        <v>0.21666666666666662</v>
      </c>
      <c r="O106" s="155" t="s">
        <v>100</v>
      </c>
      <c r="P106" s="295" t="s">
        <v>100</v>
      </c>
      <c r="Q106" s="288">
        <v>17</v>
      </c>
      <c r="R106" s="729"/>
      <c r="S106" s="723"/>
      <c r="T106" s="723"/>
      <c r="U106" s="723"/>
      <c r="V106" s="723"/>
      <c r="W106" s="723"/>
      <c r="X106" s="723"/>
      <c r="Y106" s="723"/>
      <c r="Z106" s="723"/>
      <c r="AA106" s="723"/>
      <c r="AB106" s="723"/>
      <c r="AC106" s="723"/>
      <c r="AD106" s="724"/>
      <c r="AE106" s="712"/>
      <c r="AF106" s="723"/>
      <c r="AG106" s="723"/>
      <c r="AH106" s="723"/>
      <c r="AI106" s="723"/>
      <c r="AJ106" s="723"/>
      <c r="AK106" s="723"/>
      <c r="AL106" s="723"/>
      <c r="AM106" s="723"/>
      <c r="AN106" s="723"/>
      <c r="AO106" s="723"/>
      <c r="AP106" s="723"/>
      <c r="AQ106" s="724"/>
      <c r="AR106" s="306"/>
      <c r="AS106" s="361"/>
      <c r="AT106" s="613" t="s">
        <v>98</v>
      </c>
      <c r="AU106" s="389" t="s">
        <v>98</v>
      </c>
      <c r="AV106" s="220">
        <v>5</v>
      </c>
      <c r="AW106" s="239">
        <v>0</v>
      </c>
      <c r="AX106" s="20">
        <v>1</v>
      </c>
      <c r="AY106" s="95" t="s">
        <v>98</v>
      </c>
      <c r="AZ106" s="15">
        <v>6</v>
      </c>
      <c r="BA106" s="15" t="s">
        <v>98</v>
      </c>
      <c r="BB106" s="745"/>
      <c r="BC106" s="746"/>
      <c r="BD106" s="746"/>
      <c r="BE106" s="746"/>
      <c r="BF106" s="746"/>
      <c r="BG106" s="746"/>
      <c r="BH106" s="746"/>
      <c r="BI106" s="751"/>
      <c r="BJ106" s="755"/>
      <c r="BK106" s="216">
        <v>0</v>
      </c>
      <c r="BL106" s="15">
        <v>0</v>
      </c>
      <c r="BM106" s="15" t="s">
        <v>97</v>
      </c>
      <c r="BN106" s="15">
        <v>0</v>
      </c>
      <c r="BO106" s="15">
        <v>0</v>
      </c>
      <c r="BP106" s="180">
        <v>0</v>
      </c>
      <c r="BQ106" s="216">
        <v>2.7</v>
      </c>
      <c r="BR106" s="92" t="s">
        <v>103</v>
      </c>
      <c r="BS106" s="22"/>
      <c r="BT106" s="206"/>
      <c r="BU106" s="206"/>
      <c r="BV106" s="23"/>
    </row>
    <row r="107" spans="1:74" s="3" customFormat="1" ht="18.75">
      <c r="A107" s="6"/>
      <c r="B107" s="91" t="s">
        <v>223</v>
      </c>
      <c r="C107" s="109" t="s">
        <v>102</v>
      </c>
      <c r="D107" s="38" t="s">
        <v>220</v>
      </c>
      <c r="E107" s="92" t="s">
        <v>220</v>
      </c>
      <c r="F107" s="13" t="s">
        <v>97</v>
      </c>
      <c r="G107" s="93" t="s">
        <v>98</v>
      </c>
      <c r="H107" s="94">
        <v>140</v>
      </c>
      <c r="I107" s="15">
        <v>77</v>
      </c>
      <c r="J107" s="143">
        <f t="shared" si="70"/>
        <v>0.55000000000000004</v>
      </c>
      <c r="K107" s="19">
        <v>140</v>
      </c>
      <c r="L107" s="21">
        <v>111</v>
      </c>
      <c r="M107" s="154">
        <f t="shared" si="71"/>
        <v>0.79285714285714282</v>
      </c>
      <c r="N107" s="155">
        <f>M107-J107</f>
        <v>0.24285714285714277</v>
      </c>
      <c r="O107" s="155" t="s">
        <v>100</v>
      </c>
      <c r="P107" s="295" t="s">
        <v>100</v>
      </c>
      <c r="Q107" s="288">
        <v>17</v>
      </c>
      <c r="R107" s="729"/>
      <c r="S107" s="723"/>
      <c r="T107" s="723"/>
      <c r="U107" s="723"/>
      <c r="V107" s="723"/>
      <c r="W107" s="723"/>
      <c r="X107" s="723"/>
      <c r="Y107" s="723"/>
      <c r="Z107" s="723"/>
      <c r="AA107" s="723"/>
      <c r="AB107" s="723"/>
      <c r="AC107" s="723"/>
      <c r="AD107" s="724"/>
      <c r="AE107" s="712"/>
      <c r="AF107" s="723"/>
      <c r="AG107" s="723"/>
      <c r="AH107" s="723"/>
      <c r="AI107" s="723"/>
      <c r="AJ107" s="723"/>
      <c r="AK107" s="723"/>
      <c r="AL107" s="723"/>
      <c r="AM107" s="723"/>
      <c r="AN107" s="723"/>
      <c r="AO107" s="723"/>
      <c r="AP107" s="723"/>
      <c r="AQ107" s="724"/>
      <c r="AR107" s="306"/>
      <c r="AS107" s="231"/>
      <c r="AT107" s="557" t="s">
        <v>98</v>
      </c>
      <c r="AU107" s="389" t="s">
        <v>98</v>
      </c>
      <c r="AV107" s="101">
        <v>5</v>
      </c>
      <c r="AW107" s="238">
        <v>0</v>
      </c>
      <c r="AX107" s="28">
        <v>1</v>
      </c>
      <c r="AY107" s="94" t="s">
        <v>98</v>
      </c>
      <c r="AZ107" s="96">
        <v>7</v>
      </c>
      <c r="BA107" s="96" t="s">
        <v>98</v>
      </c>
      <c r="BB107" s="745"/>
      <c r="BC107" s="746"/>
      <c r="BD107" s="746"/>
      <c r="BE107" s="746"/>
      <c r="BF107" s="746"/>
      <c r="BG107" s="746"/>
      <c r="BH107" s="746"/>
      <c r="BI107" s="746"/>
      <c r="BJ107" s="748"/>
      <c r="BK107" s="224">
        <v>0</v>
      </c>
      <c r="BL107" s="96">
        <v>0</v>
      </c>
      <c r="BM107" s="96">
        <v>0</v>
      </c>
      <c r="BN107" s="96">
        <v>0</v>
      </c>
      <c r="BO107" s="96">
        <v>0</v>
      </c>
      <c r="BP107" s="97" t="s">
        <v>224</v>
      </c>
      <c r="BQ107" s="224">
        <v>3.3</v>
      </c>
      <c r="BR107" s="93" t="s">
        <v>99</v>
      </c>
      <c r="BS107" s="6"/>
      <c r="BT107" s="206"/>
      <c r="BU107" s="206"/>
      <c r="BV107" s="9"/>
    </row>
    <row r="108" spans="1:74" s="3" customFormat="1" ht="18.75">
      <c r="B108" s="18" t="s">
        <v>225</v>
      </c>
      <c r="C108" s="112" t="s">
        <v>110</v>
      </c>
      <c r="D108" s="38" t="s">
        <v>220</v>
      </c>
      <c r="E108" s="39" t="s">
        <v>220</v>
      </c>
      <c r="F108" s="24" t="s">
        <v>97</v>
      </c>
      <c r="G108" s="25" t="s">
        <v>98</v>
      </c>
      <c r="H108" s="24">
        <v>140</v>
      </c>
      <c r="I108" s="21">
        <v>46</v>
      </c>
      <c r="J108" s="143">
        <f t="shared" si="70"/>
        <v>0.32857142857142857</v>
      </c>
      <c r="K108" s="24">
        <v>140</v>
      </c>
      <c r="L108" s="21">
        <v>102</v>
      </c>
      <c r="M108" s="154">
        <f t="shared" si="71"/>
        <v>0.72857142857142854</v>
      </c>
      <c r="N108" s="155">
        <f>M108-J108</f>
        <v>0.39999999999999997</v>
      </c>
      <c r="O108" s="155" t="s">
        <v>100</v>
      </c>
      <c r="P108" s="289" t="s">
        <v>100</v>
      </c>
      <c r="Q108" s="290">
        <v>17</v>
      </c>
      <c r="R108" s="729"/>
      <c r="S108" s="723"/>
      <c r="T108" s="723"/>
      <c r="U108" s="723"/>
      <c r="V108" s="723"/>
      <c r="W108" s="723"/>
      <c r="X108" s="723"/>
      <c r="Y108" s="723"/>
      <c r="Z108" s="723"/>
      <c r="AA108" s="723"/>
      <c r="AB108" s="723"/>
      <c r="AC108" s="723"/>
      <c r="AD108" s="724"/>
      <c r="AE108" s="712"/>
      <c r="AF108" s="723"/>
      <c r="AG108" s="723"/>
      <c r="AH108" s="723"/>
      <c r="AI108" s="723"/>
      <c r="AJ108" s="723"/>
      <c r="AK108" s="723"/>
      <c r="AL108" s="723"/>
      <c r="AM108" s="723"/>
      <c r="AN108" s="723"/>
      <c r="AO108" s="723"/>
      <c r="AP108" s="723"/>
      <c r="AQ108" s="724"/>
      <c r="AR108" s="306"/>
      <c r="AS108" s="238"/>
      <c r="AT108" s="611" t="s">
        <v>98</v>
      </c>
      <c r="AU108" s="387" t="s">
        <v>98</v>
      </c>
      <c r="AV108" s="220">
        <v>4</v>
      </c>
      <c r="AW108" s="239">
        <v>0</v>
      </c>
      <c r="AX108" s="20">
        <v>1</v>
      </c>
      <c r="AY108" s="24" t="s">
        <v>98</v>
      </c>
      <c r="AZ108" s="27">
        <v>7</v>
      </c>
      <c r="BA108" s="26" t="s">
        <v>98</v>
      </c>
      <c r="BB108" s="745"/>
      <c r="BC108" s="746"/>
      <c r="BD108" s="746"/>
      <c r="BE108" s="746"/>
      <c r="BF108" s="746"/>
      <c r="BG108" s="746"/>
      <c r="BH108" s="746"/>
      <c r="BI108" s="749"/>
      <c r="BJ108" s="753"/>
      <c r="BK108" s="225">
        <v>1</v>
      </c>
      <c r="BL108" s="26">
        <v>0</v>
      </c>
      <c r="BM108" s="26">
        <v>0</v>
      </c>
      <c r="BN108" s="26" t="s">
        <v>97</v>
      </c>
      <c r="BO108" s="26">
        <v>0</v>
      </c>
      <c r="BP108" s="43" t="s">
        <v>113</v>
      </c>
      <c r="BQ108" s="218">
        <v>3.3</v>
      </c>
      <c r="BR108" s="25" t="s">
        <v>99</v>
      </c>
      <c r="BS108" s="9"/>
      <c r="BT108" s="206"/>
      <c r="BU108" s="206"/>
      <c r="BV108" s="23"/>
    </row>
    <row r="109" spans="1:74" s="3" customFormat="1" ht="18.75">
      <c r="B109" s="18" t="s">
        <v>226</v>
      </c>
      <c r="C109" s="109" t="s">
        <v>110</v>
      </c>
      <c r="D109" s="38" t="s">
        <v>227</v>
      </c>
      <c r="E109" s="39" t="s">
        <v>220</v>
      </c>
      <c r="F109" s="24" t="s">
        <v>97</v>
      </c>
      <c r="G109" s="25" t="s">
        <v>98</v>
      </c>
      <c r="H109" s="24" t="s">
        <v>98</v>
      </c>
      <c r="I109" s="21" t="s">
        <v>98</v>
      </c>
      <c r="J109" s="143" t="s">
        <v>98</v>
      </c>
      <c r="K109" s="24" t="s">
        <v>98</v>
      </c>
      <c r="L109" s="21" t="s">
        <v>98</v>
      </c>
      <c r="M109" s="154" t="s">
        <v>98</v>
      </c>
      <c r="N109" s="155" t="s">
        <v>98</v>
      </c>
      <c r="O109" s="155" t="s">
        <v>98</v>
      </c>
      <c r="P109" s="289" t="s">
        <v>98</v>
      </c>
      <c r="Q109" s="290">
        <v>17</v>
      </c>
      <c r="R109" s="729"/>
      <c r="S109" s="723"/>
      <c r="T109" s="723"/>
      <c r="U109" s="723"/>
      <c r="V109" s="723"/>
      <c r="W109" s="723"/>
      <c r="X109" s="723"/>
      <c r="Y109" s="723"/>
      <c r="Z109" s="723"/>
      <c r="AA109" s="723"/>
      <c r="AB109" s="723"/>
      <c r="AC109" s="723"/>
      <c r="AD109" s="724"/>
      <c r="AE109" s="712"/>
      <c r="AF109" s="723"/>
      <c r="AG109" s="723"/>
      <c r="AH109" s="723"/>
      <c r="AI109" s="723"/>
      <c r="AJ109" s="723"/>
      <c r="AK109" s="723"/>
      <c r="AL109" s="723"/>
      <c r="AM109" s="723"/>
      <c r="AN109" s="723"/>
      <c r="AO109" s="723"/>
      <c r="AP109" s="723"/>
      <c r="AQ109" s="724"/>
      <c r="AR109" s="306"/>
      <c r="AS109" s="238"/>
      <c r="AT109" s="611" t="s">
        <v>98</v>
      </c>
      <c r="AU109" s="387" t="s">
        <v>98</v>
      </c>
      <c r="AV109" s="220">
        <v>2</v>
      </c>
      <c r="AW109" s="239">
        <v>0</v>
      </c>
      <c r="AX109" s="20">
        <v>0</v>
      </c>
      <c r="AY109" s="24" t="s">
        <v>98</v>
      </c>
      <c r="AZ109" s="27" t="s">
        <v>98</v>
      </c>
      <c r="BA109" s="26" t="s">
        <v>98</v>
      </c>
      <c r="BB109" s="745"/>
      <c r="BC109" s="746"/>
      <c r="BD109" s="746"/>
      <c r="BE109" s="746"/>
      <c r="BF109" s="746"/>
      <c r="BG109" s="746"/>
      <c r="BH109" s="746"/>
      <c r="BI109" s="749"/>
      <c r="BJ109" s="753"/>
      <c r="BK109" s="225" t="s">
        <v>98</v>
      </c>
      <c r="BL109" s="26" t="s">
        <v>98</v>
      </c>
      <c r="BM109" s="26" t="s">
        <v>98</v>
      </c>
      <c r="BN109" s="26" t="s">
        <v>98</v>
      </c>
      <c r="BO109" s="26" t="s">
        <v>98</v>
      </c>
      <c r="BP109" s="43" t="s">
        <v>98</v>
      </c>
      <c r="BQ109" s="43" t="s">
        <v>98</v>
      </c>
      <c r="BR109" s="25" t="s">
        <v>98</v>
      </c>
      <c r="BS109" s="9"/>
      <c r="BT109" s="206"/>
      <c r="BU109" s="206"/>
      <c r="BV109" s="23"/>
    </row>
    <row r="110" spans="1:74" s="3" customFormat="1" ht="19.5" thickBot="1">
      <c r="B110" s="18" t="s">
        <v>228</v>
      </c>
      <c r="C110" s="109" t="s">
        <v>110</v>
      </c>
      <c r="D110" s="38" t="s">
        <v>227</v>
      </c>
      <c r="E110" s="39" t="s">
        <v>220</v>
      </c>
      <c r="F110" s="24" t="s">
        <v>97</v>
      </c>
      <c r="G110" s="25" t="s">
        <v>98</v>
      </c>
      <c r="H110" s="24" t="s">
        <v>98</v>
      </c>
      <c r="I110" s="21" t="s">
        <v>98</v>
      </c>
      <c r="J110" s="143" t="s">
        <v>98</v>
      </c>
      <c r="K110" s="24" t="s">
        <v>98</v>
      </c>
      <c r="L110" s="21" t="s">
        <v>98</v>
      </c>
      <c r="M110" s="154" t="s">
        <v>98</v>
      </c>
      <c r="N110" s="155" t="s">
        <v>98</v>
      </c>
      <c r="O110" s="155" t="s">
        <v>98</v>
      </c>
      <c r="P110" s="289" t="s">
        <v>98</v>
      </c>
      <c r="Q110" s="290">
        <v>17</v>
      </c>
      <c r="R110" s="730"/>
      <c r="S110" s="726"/>
      <c r="T110" s="726"/>
      <c r="U110" s="726"/>
      <c r="V110" s="726"/>
      <c r="W110" s="726"/>
      <c r="X110" s="726"/>
      <c r="Y110" s="726"/>
      <c r="Z110" s="726"/>
      <c r="AA110" s="726"/>
      <c r="AB110" s="726"/>
      <c r="AC110" s="726"/>
      <c r="AD110" s="727"/>
      <c r="AE110" s="725"/>
      <c r="AF110" s="726"/>
      <c r="AG110" s="726"/>
      <c r="AH110" s="726"/>
      <c r="AI110" s="726"/>
      <c r="AJ110" s="726"/>
      <c r="AK110" s="726"/>
      <c r="AL110" s="726"/>
      <c r="AM110" s="726"/>
      <c r="AN110" s="726"/>
      <c r="AO110" s="726"/>
      <c r="AP110" s="726"/>
      <c r="AQ110" s="727"/>
      <c r="AR110" s="306"/>
      <c r="AS110" s="238"/>
      <c r="AT110" s="611" t="s">
        <v>98</v>
      </c>
      <c r="AU110" s="387" t="s">
        <v>98</v>
      </c>
      <c r="AV110" s="220">
        <v>2</v>
      </c>
      <c r="AW110" s="239">
        <v>0</v>
      </c>
      <c r="AX110" s="20">
        <v>0</v>
      </c>
      <c r="AY110" s="24" t="s">
        <v>98</v>
      </c>
      <c r="AZ110" s="27" t="s">
        <v>98</v>
      </c>
      <c r="BA110" s="26" t="s">
        <v>98</v>
      </c>
      <c r="BB110" s="756"/>
      <c r="BC110" s="757"/>
      <c r="BD110" s="757"/>
      <c r="BE110" s="757"/>
      <c r="BF110" s="757"/>
      <c r="BG110" s="757"/>
      <c r="BH110" s="757"/>
      <c r="BI110" s="758"/>
      <c r="BJ110" s="759"/>
      <c r="BK110" s="225" t="s">
        <v>98</v>
      </c>
      <c r="BL110" s="26" t="s">
        <v>98</v>
      </c>
      <c r="BM110" s="26" t="s">
        <v>98</v>
      </c>
      <c r="BN110" s="26" t="s">
        <v>98</v>
      </c>
      <c r="BO110" s="26" t="s">
        <v>98</v>
      </c>
      <c r="BP110" s="43" t="s">
        <v>98</v>
      </c>
      <c r="BQ110" s="43" t="s">
        <v>98</v>
      </c>
      <c r="BR110" s="25" t="s">
        <v>98</v>
      </c>
      <c r="BS110" s="9"/>
      <c r="BT110" s="206"/>
      <c r="BU110" s="206"/>
      <c r="BV110" s="23"/>
    </row>
    <row r="111" spans="1:74" s="3" customFormat="1" ht="19.5" thickBot="1">
      <c r="B111" s="119" t="s">
        <v>229</v>
      </c>
      <c r="C111" s="120"/>
      <c r="D111" s="121"/>
      <c r="E111" s="122"/>
      <c r="F111" s="123"/>
      <c r="G111" s="124"/>
      <c r="H111" s="125">
        <f>SUM(H104:H110)</f>
        <v>1034</v>
      </c>
      <c r="I111" s="125">
        <f>SUM(I104:I110)</f>
        <v>364</v>
      </c>
      <c r="J111" s="149">
        <f t="shared" si="70"/>
        <v>0.3520309477756286</v>
      </c>
      <c r="K111" s="125">
        <f>SUM(K104:K110)</f>
        <v>1034</v>
      </c>
      <c r="L111" s="126">
        <f>SUM(L104:L110)</f>
        <v>569</v>
      </c>
      <c r="M111" s="142">
        <f>L111/K111</f>
        <v>0.55029013539651839</v>
      </c>
      <c r="N111" s="161">
        <f>M111-J111</f>
        <v>0.19825918762088979</v>
      </c>
      <c r="O111" s="161">
        <v>0.8</v>
      </c>
      <c r="P111" s="297">
        <f t="shared" ref="P111" si="73">M111-O111</f>
        <v>-0.24970986460348166</v>
      </c>
      <c r="Q111" s="298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41"/>
      <c r="AE111" s="127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  <c r="AQ111" s="229"/>
      <c r="AR111" s="312"/>
      <c r="AS111" s="241"/>
      <c r="AT111" s="403"/>
      <c r="AU111" s="386"/>
      <c r="AV111" s="130">
        <f>SUM(AV104:AV110)</f>
        <v>32</v>
      </c>
      <c r="AW111" s="241">
        <f>SUM(AW104:AW110)</f>
        <v>2</v>
      </c>
      <c r="AX111" s="124">
        <f>SUM(AX104:AX110)</f>
        <v>7</v>
      </c>
      <c r="AY111" s="123"/>
      <c r="AZ111" s="128"/>
      <c r="BA111" s="128"/>
      <c r="BB111" s="379"/>
      <c r="BC111" s="127"/>
      <c r="BD111" s="127"/>
      <c r="BE111" s="127"/>
      <c r="BF111" s="127"/>
      <c r="BG111" s="127"/>
      <c r="BH111" s="127"/>
      <c r="BI111" s="128"/>
      <c r="BJ111" s="129"/>
      <c r="BK111" s="219"/>
      <c r="BL111" s="128"/>
      <c r="BM111" s="128"/>
      <c r="BN111" s="128"/>
      <c r="BO111" s="128"/>
      <c r="BP111" s="129"/>
      <c r="BQ111" s="219"/>
      <c r="BR111" s="124"/>
      <c r="BS111" s="9"/>
      <c r="BT111" s="6"/>
      <c r="BU111" s="6"/>
      <c r="BV111" s="6"/>
    </row>
    <row r="112" spans="1:74" ht="5.0999999999999996" customHeight="1">
      <c r="B112" s="63"/>
      <c r="C112" s="65"/>
      <c r="D112" s="64"/>
      <c r="E112" s="65"/>
      <c r="F112" s="66"/>
      <c r="G112" s="67"/>
      <c r="H112" s="66"/>
      <c r="I112" s="68"/>
      <c r="J112" s="105"/>
      <c r="K112" s="64"/>
      <c r="L112" s="68"/>
      <c r="M112" s="150"/>
      <c r="N112" s="68"/>
      <c r="O112" s="68"/>
      <c r="P112" s="281"/>
      <c r="Q112" s="282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9"/>
      <c r="AE112" s="68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304"/>
      <c r="AS112" s="236"/>
      <c r="AT112" s="614"/>
      <c r="AU112" s="380"/>
      <c r="AV112" s="223"/>
      <c r="AW112" s="242"/>
      <c r="AX112" s="599"/>
      <c r="AY112" s="66"/>
      <c r="AZ112" s="69"/>
      <c r="BA112" s="69"/>
      <c r="BB112" s="64"/>
      <c r="BC112" s="68"/>
      <c r="BD112" s="68"/>
      <c r="BE112" s="68"/>
      <c r="BF112" s="68"/>
      <c r="BG112" s="68"/>
      <c r="BH112" s="68"/>
      <c r="BI112" s="69"/>
      <c r="BJ112" s="70"/>
      <c r="BK112" s="213"/>
      <c r="BL112" s="69"/>
      <c r="BM112" s="69"/>
      <c r="BN112" s="69"/>
      <c r="BO112" s="69"/>
      <c r="BP112" s="70"/>
      <c r="BQ112" s="213"/>
      <c r="BR112" s="67"/>
      <c r="BS112" s="1"/>
      <c r="BT112" s="7"/>
      <c r="BU112" s="7"/>
      <c r="BV112" s="7"/>
    </row>
    <row r="113" spans="1:74" s="3" customFormat="1" ht="19.5" thickBot="1">
      <c r="B113" s="88"/>
      <c r="C113" s="109"/>
      <c r="D113" s="36"/>
      <c r="E113" s="37"/>
      <c r="F113" s="13"/>
      <c r="G113" s="14"/>
      <c r="H113" s="13"/>
      <c r="I113" s="15"/>
      <c r="J113" s="143"/>
      <c r="K113" s="13"/>
      <c r="L113" s="15"/>
      <c r="M113" s="151"/>
      <c r="N113" s="152"/>
      <c r="O113" s="152"/>
      <c r="P113" s="289"/>
      <c r="Q113" s="286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14"/>
      <c r="AE113" s="17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306"/>
      <c r="AS113" s="210"/>
      <c r="AT113" s="608"/>
      <c r="AU113" s="382"/>
      <c r="AV113" s="16"/>
      <c r="AW113" s="210"/>
      <c r="AX113" s="14"/>
      <c r="AY113" s="13"/>
      <c r="AZ113" s="17"/>
      <c r="BA113" s="17"/>
      <c r="BB113" s="13"/>
      <c r="BC113" s="17"/>
      <c r="BD113" s="17"/>
      <c r="BE113" s="17"/>
      <c r="BF113" s="17"/>
      <c r="BG113" s="17"/>
      <c r="BH113" s="17"/>
      <c r="BI113" s="17"/>
      <c r="BJ113" s="42"/>
      <c r="BK113" s="215"/>
      <c r="BL113" s="17"/>
      <c r="BM113" s="17"/>
      <c r="BN113" s="17"/>
      <c r="BO113" s="17"/>
      <c r="BP113" s="42"/>
      <c r="BQ113" s="215"/>
      <c r="BR113" s="14"/>
      <c r="BS113" s="9"/>
      <c r="BT113" s="6"/>
      <c r="BU113" s="6"/>
      <c r="BV113" s="6"/>
    </row>
    <row r="114" spans="1:74" s="3" customFormat="1" ht="19.5" thickBot="1">
      <c r="B114" s="119" t="s">
        <v>230</v>
      </c>
      <c r="C114" s="120"/>
      <c r="D114" s="121"/>
      <c r="E114" s="122"/>
      <c r="F114" s="123"/>
      <c r="G114" s="124"/>
      <c r="H114" s="125">
        <f>H111+H87+H80+H45+H28+H22+H99</f>
        <v>34983</v>
      </c>
      <c r="I114" s="126">
        <f>I111+I87+I80+I45+I28+I22+I99</f>
        <v>17547</v>
      </c>
      <c r="J114" s="149">
        <f>I114/H114</f>
        <v>0.50158648486407686</v>
      </c>
      <c r="K114" s="125">
        <f>K111+K87+K80+K45+K28+K22+K99</f>
        <v>29108</v>
      </c>
      <c r="L114" s="126">
        <f>L111+L87+L80+L45+L28+L22+L99</f>
        <v>16736</v>
      </c>
      <c r="M114" s="142">
        <f>L114/K114</f>
        <v>0.57496220970180023</v>
      </c>
      <c r="N114" s="161">
        <f>M114-J114</f>
        <v>7.3375724837723366E-2</v>
      </c>
      <c r="O114" s="161">
        <v>0.8</v>
      </c>
      <c r="P114" s="297">
        <f t="shared" ref="P114" si="74">M114-O114</f>
        <v>-0.22503779029819981</v>
      </c>
      <c r="Q114" s="298"/>
      <c r="R114" s="336"/>
      <c r="S114" s="336"/>
      <c r="T114" s="336"/>
      <c r="U114" s="336"/>
      <c r="V114" s="336"/>
      <c r="W114" s="336"/>
      <c r="X114" s="336"/>
      <c r="Y114" s="336"/>
      <c r="Z114" s="336"/>
      <c r="AA114" s="336"/>
      <c r="AB114" s="336"/>
      <c r="AC114" s="336"/>
      <c r="AD114" s="341"/>
      <c r="AE114" s="127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  <c r="AQ114" s="229"/>
      <c r="AR114" s="312"/>
      <c r="AS114" s="241"/>
      <c r="AT114" s="403"/>
      <c r="AU114" s="386"/>
      <c r="AV114" s="212">
        <f>AV111+AV99+AV80+AV45+AV22+AV28</f>
        <v>83</v>
      </c>
      <c r="AW114" s="241">
        <f>AW111+AW99+AW80+AW45+AW22+AW28</f>
        <v>6</v>
      </c>
      <c r="AX114" s="124">
        <f>AX111+AX99+AX80+AX45+AX22+AX28</f>
        <v>7</v>
      </c>
      <c r="AY114" s="123"/>
      <c r="AZ114" s="128"/>
      <c r="BA114" s="128"/>
      <c r="BB114" s="379"/>
      <c r="BC114" s="127"/>
      <c r="BD114" s="127"/>
      <c r="BE114" s="127"/>
      <c r="BF114" s="127"/>
      <c r="BG114" s="127"/>
      <c r="BH114" s="127"/>
      <c r="BI114" s="128"/>
      <c r="BJ114" s="129"/>
      <c r="BK114" s="219"/>
      <c r="BL114" s="128"/>
      <c r="BM114" s="128"/>
      <c r="BN114" s="128"/>
      <c r="BO114" s="128"/>
      <c r="BP114" s="129"/>
      <c r="BQ114" s="219"/>
      <c r="BR114" s="124"/>
      <c r="BS114" s="9"/>
      <c r="BT114" s="6"/>
      <c r="BU114" s="6"/>
      <c r="BV114" s="6"/>
    </row>
    <row r="115" spans="1:74" ht="5.0999999999999996" customHeight="1" thickBot="1">
      <c r="B115" s="326"/>
      <c r="C115" s="317"/>
      <c r="D115" s="319"/>
      <c r="E115" s="317"/>
      <c r="F115" s="324"/>
      <c r="G115" s="327"/>
      <c r="H115" s="324"/>
      <c r="I115" s="320"/>
      <c r="J115" s="325"/>
      <c r="K115" s="319"/>
      <c r="L115" s="320"/>
      <c r="M115" s="321"/>
      <c r="N115" s="320"/>
      <c r="O115" s="320"/>
      <c r="P115" s="322"/>
      <c r="Q115" s="323"/>
      <c r="R115" s="337"/>
      <c r="S115" s="337"/>
      <c r="T115" s="337"/>
      <c r="U115" s="337"/>
      <c r="V115" s="337"/>
      <c r="W115" s="337"/>
      <c r="X115" s="337"/>
      <c r="Y115" s="337"/>
      <c r="Z115" s="337"/>
      <c r="AA115" s="337"/>
      <c r="AB115" s="337"/>
      <c r="AC115" s="337"/>
      <c r="AD115" s="342"/>
      <c r="AE115" s="320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5"/>
      <c r="AS115" s="371"/>
      <c r="AT115" s="615"/>
      <c r="AU115" s="390"/>
      <c r="AV115" s="330"/>
      <c r="AW115" s="328"/>
      <c r="AX115" s="327"/>
      <c r="AY115" s="324"/>
      <c r="AZ115" s="328"/>
      <c r="BA115" s="328"/>
      <c r="BB115" s="319"/>
      <c r="BC115" s="320"/>
      <c r="BD115" s="320"/>
      <c r="BE115" s="320"/>
      <c r="BF115" s="320"/>
      <c r="BG115" s="320"/>
      <c r="BH115" s="320"/>
      <c r="BI115" s="320"/>
      <c r="BJ115" s="329"/>
      <c r="BK115" s="670"/>
      <c r="BL115" s="328"/>
      <c r="BM115" s="328"/>
      <c r="BN115" s="328"/>
      <c r="BO115" s="328"/>
      <c r="BP115" s="329"/>
      <c r="BQ115" s="359"/>
      <c r="BR115" s="331"/>
      <c r="BS115" s="1"/>
      <c r="BT115" s="7"/>
      <c r="BU115" s="7"/>
      <c r="BV115" s="7"/>
    </row>
    <row r="116" spans="1:74" ht="18.75">
      <c r="B116" s="177"/>
      <c r="BV116" s="6"/>
    </row>
    <row r="117" spans="1:74" ht="18.75">
      <c r="B117" s="177"/>
      <c r="BV117" s="6"/>
    </row>
    <row r="118" spans="1:74" s="4" customFormat="1" ht="18.75">
      <c r="A118" s="6"/>
      <c r="B118" s="52" t="s">
        <v>231</v>
      </c>
      <c r="C118" s="55"/>
      <c r="D118" s="53"/>
      <c r="E118" s="53"/>
      <c r="F118" s="54"/>
      <c r="G118" s="54"/>
      <c r="H118" s="54"/>
      <c r="I118" s="53"/>
      <c r="J118" s="106"/>
      <c r="K118" s="55"/>
      <c r="L118" s="55"/>
      <c r="M118" s="106"/>
      <c r="N118" s="55"/>
      <c r="O118" s="55"/>
      <c r="P118" s="55"/>
      <c r="Q118" s="55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6"/>
      <c r="AT118" s="605"/>
      <c r="AU118" s="56"/>
      <c r="AV118" s="56"/>
      <c r="AW118" s="56"/>
      <c r="AX118" s="56"/>
      <c r="AY118" s="56"/>
      <c r="AZ118" s="56"/>
      <c r="BA118" s="56"/>
      <c r="BB118" s="55"/>
      <c r="BC118" s="55"/>
      <c r="BD118" s="55"/>
      <c r="BE118" s="55"/>
      <c r="BF118" s="55"/>
      <c r="BG118" s="55"/>
      <c r="BH118" s="55"/>
      <c r="BI118" s="55"/>
      <c r="BJ118" s="671"/>
      <c r="BK118" s="672" t="s">
        <v>232</v>
      </c>
      <c r="BL118" s="54"/>
      <c r="BM118" s="54"/>
      <c r="BN118" s="54"/>
      <c r="BO118" s="54"/>
      <c r="BP118" s="54"/>
      <c r="BQ118" s="54"/>
      <c r="BR118" s="50"/>
    </row>
    <row r="119" spans="1:74" s="4" customFormat="1" ht="18.75">
      <c r="A119" s="6"/>
      <c r="B119" s="58" t="s">
        <v>233</v>
      </c>
      <c r="C119" s="1"/>
      <c r="D119" s="59" t="s">
        <v>234</v>
      </c>
      <c r="E119" s="60"/>
      <c r="F119" s="61"/>
      <c r="G119" s="61"/>
      <c r="H119" s="61"/>
      <c r="I119" s="60"/>
      <c r="J119" s="104"/>
      <c r="K119" s="1"/>
      <c r="L119" s="1"/>
      <c r="M119" s="104"/>
      <c r="N119" s="1"/>
      <c r="O119" s="1"/>
      <c r="P119" s="1"/>
      <c r="Q119" s="1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2"/>
      <c r="AT119" s="603"/>
      <c r="AU119" s="2"/>
      <c r="AV119" s="2"/>
      <c r="AW119" s="2"/>
      <c r="AX119" s="2"/>
      <c r="AY119" s="2"/>
      <c r="AZ119" s="2"/>
      <c r="BA119" s="2"/>
      <c r="BB119" s="1"/>
      <c r="BC119" s="1"/>
      <c r="BD119" s="1"/>
      <c r="BE119" s="1"/>
      <c r="BF119" s="1"/>
      <c r="BG119" s="1"/>
      <c r="BH119" s="1"/>
      <c r="BI119" s="1"/>
      <c r="BJ119" s="667"/>
      <c r="BK119" s="673" t="s">
        <v>155</v>
      </c>
      <c r="BL119" s="62" t="s">
        <v>235</v>
      </c>
      <c r="BM119" s="62"/>
      <c r="BN119" s="61"/>
      <c r="BO119" s="61"/>
      <c r="BP119" s="61"/>
      <c r="BQ119" s="61"/>
    </row>
    <row r="120" spans="1:74" s="4" customFormat="1" ht="18.75">
      <c r="A120" s="6"/>
      <c r="B120" s="58" t="s">
        <v>236</v>
      </c>
      <c r="C120" s="1"/>
      <c r="D120" s="59" t="s">
        <v>237</v>
      </c>
      <c r="E120" s="60"/>
      <c r="F120" s="61"/>
      <c r="G120" s="61"/>
      <c r="H120" s="61"/>
      <c r="I120" s="60"/>
      <c r="J120" s="104"/>
      <c r="K120" s="1"/>
      <c r="L120" s="1"/>
      <c r="M120" s="104"/>
      <c r="N120" s="1"/>
      <c r="O120" s="1"/>
      <c r="P120" s="1"/>
      <c r="Q120" s="1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59"/>
      <c r="AQ120" s="1"/>
      <c r="AR120" s="1"/>
      <c r="AS120" s="2"/>
      <c r="AT120" s="603"/>
      <c r="AU120" s="2"/>
      <c r="AV120" s="2"/>
      <c r="AW120" s="2"/>
      <c r="AX120" s="2"/>
      <c r="AY120" s="2"/>
      <c r="AZ120" s="2"/>
      <c r="BA120" s="2"/>
      <c r="BB120" s="1"/>
      <c r="BC120" s="1"/>
      <c r="BD120" s="1"/>
      <c r="BE120" s="1"/>
      <c r="BF120" s="1"/>
      <c r="BG120" s="1"/>
      <c r="BH120" s="1"/>
      <c r="BI120" s="1"/>
      <c r="BJ120" s="667"/>
      <c r="BK120" s="673" t="s">
        <v>117</v>
      </c>
      <c r="BL120" s="62" t="s">
        <v>238</v>
      </c>
      <c r="BM120" s="62"/>
      <c r="BN120" s="61"/>
      <c r="BO120" s="61"/>
      <c r="BP120" s="61"/>
      <c r="BQ120" s="61"/>
    </row>
    <row r="121" spans="1:74" s="4" customFormat="1" ht="18.75">
      <c r="A121" s="6"/>
      <c r="B121" s="58" t="s">
        <v>239</v>
      </c>
      <c r="C121" s="1"/>
      <c r="D121" s="59" t="s">
        <v>240</v>
      </c>
      <c r="E121" s="60"/>
      <c r="F121" s="61"/>
      <c r="G121" s="61"/>
      <c r="H121" s="61"/>
      <c r="I121" s="60"/>
      <c r="J121" s="104"/>
      <c r="K121" s="1"/>
      <c r="L121" s="1"/>
      <c r="M121" s="104"/>
      <c r="N121" s="1"/>
      <c r="O121" s="1"/>
      <c r="P121" s="1"/>
      <c r="Q121" s="1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59"/>
      <c r="AQ121" s="1"/>
      <c r="AR121" s="1"/>
      <c r="AS121" s="2"/>
      <c r="AT121" s="603"/>
      <c r="AU121" s="2"/>
      <c r="AV121" s="2"/>
      <c r="AW121" s="2"/>
      <c r="AX121" s="2"/>
      <c r="AY121" s="2"/>
      <c r="AZ121" s="2"/>
      <c r="BA121" s="2"/>
      <c r="BB121" s="1"/>
      <c r="BC121" s="1"/>
      <c r="BD121" s="1"/>
      <c r="BE121" s="1"/>
      <c r="BF121" s="1"/>
      <c r="BG121" s="1"/>
      <c r="BH121" s="1"/>
      <c r="BI121" s="1"/>
      <c r="BJ121" s="667"/>
      <c r="BK121" s="673" t="s">
        <v>224</v>
      </c>
      <c r="BL121" s="62" t="s">
        <v>242</v>
      </c>
      <c r="BM121" s="62"/>
      <c r="BN121" s="61"/>
      <c r="BO121" s="61"/>
      <c r="BP121" s="61"/>
      <c r="BQ121" s="61"/>
    </row>
    <row r="122" spans="1:74" s="4" customFormat="1" ht="18.75">
      <c r="A122" s="6"/>
      <c r="B122" s="58" t="s">
        <v>243</v>
      </c>
      <c r="C122" s="1"/>
      <c r="D122" s="59" t="s">
        <v>244</v>
      </c>
      <c r="E122" s="60"/>
      <c r="F122" s="61"/>
      <c r="G122" s="61"/>
      <c r="H122" s="61"/>
      <c r="I122" s="60"/>
      <c r="J122" s="104"/>
      <c r="K122" s="1"/>
      <c r="L122" s="1"/>
      <c r="M122" s="104"/>
      <c r="N122" s="1"/>
      <c r="O122" s="1"/>
      <c r="P122" s="1"/>
      <c r="Q122" s="1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2"/>
      <c r="AT122" s="603"/>
      <c r="AU122" s="2"/>
      <c r="AV122" s="2"/>
      <c r="AW122" s="2"/>
      <c r="AX122" s="2"/>
      <c r="AY122" s="2"/>
      <c r="AZ122" s="2"/>
      <c r="BA122" s="2"/>
      <c r="BB122" s="1"/>
      <c r="BC122" s="1"/>
      <c r="BD122" s="1"/>
      <c r="BE122" s="1"/>
      <c r="BF122" s="1"/>
      <c r="BG122" s="1"/>
      <c r="BH122" s="1"/>
      <c r="BI122" s="1"/>
      <c r="BJ122" s="667"/>
      <c r="BK122" s="673" t="s">
        <v>113</v>
      </c>
      <c r="BL122" s="62" t="s">
        <v>245</v>
      </c>
      <c r="BM122" s="62"/>
      <c r="BN122" s="61"/>
      <c r="BO122" s="61"/>
      <c r="BP122" s="61"/>
      <c r="BQ122" s="61"/>
    </row>
    <row r="123" spans="1:74" ht="15.75">
      <c r="B123" s="58" t="s">
        <v>249</v>
      </c>
      <c r="D123" s="59" t="s">
        <v>250</v>
      </c>
      <c r="E123" s="60"/>
      <c r="F123" s="61"/>
      <c r="G123" s="61"/>
      <c r="H123" s="61"/>
      <c r="I123" s="60"/>
      <c r="BK123" s="674" t="s">
        <v>251</v>
      </c>
      <c r="BL123" s="77"/>
      <c r="BM123" s="77"/>
      <c r="BN123" s="77"/>
      <c r="BO123" s="77"/>
      <c r="BP123" s="77"/>
      <c r="BQ123" s="77"/>
      <c r="BR123" s="77"/>
      <c r="BV123" s="2"/>
    </row>
    <row r="124" spans="1:74" ht="15.75">
      <c r="B124" s="58"/>
      <c r="D124" s="59"/>
      <c r="E124" s="60"/>
      <c r="F124" s="61"/>
      <c r="G124" s="61"/>
      <c r="H124" s="61"/>
      <c r="I124" s="60"/>
    </row>
    <row r="125" spans="1:74" ht="15.75">
      <c r="B125" s="58"/>
      <c r="D125" s="59"/>
      <c r="E125" s="60"/>
      <c r="F125" s="61"/>
      <c r="G125" s="61"/>
      <c r="H125" s="61"/>
      <c r="I125" s="60"/>
    </row>
    <row r="126" spans="1:74" ht="15.75">
      <c r="B126" s="58"/>
      <c r="D126" s="59"/>
      <c r="E126" s="60"/>
      <c r="F126" s="61"/>
      <c r="G126" s="61"/>
      <c r="H126" s="61"/>
      <c r="I126" s="60"/>
    </row>
    <row r="127" spans="1:74" ht="15.75">
      <c r="B127" s="58"/>
      <c r="D127" s="59"/>
      <c r="E127" s="60"/>
      <c r="F127" s="61"/>
      <c r="G127" s="61"/>
      <c r="H127" s="61"/>
      <c r="I127" s="60"/>
    </row>
    <row r="128" spans="1:74" ht="15.75">
      <c r="B128" s="58"/>
      <c r="D128" s="59"/>
      <c r="E128" s="60"/>
      <c r="F128" s="61"/>
      <c r="G128" s="61"/>
      <c r="H128" s="61"/>
      <c r="I128" s="60"/>
    </row>
    <row r="129" spans="1:74" ht="18.75">
      <c r="B129" s="4"/>
      <c r="C129" s="6"/>
      <c r="D129" s="6"/>
      <c r="E129" s="6"/>
      <c r="F129" s="3"/>
      <c r="G129" s="3"/>
      <c r="H129" s="3"/>
      <c r="I129" s="6"/>
      <c r="J129" s="107"/>
      <c r="K129" s="6"/>
      <c r="L129" s="6"/>
      <c r="M129" s="107"/>
      <c r="N129" s="6"/>
      <c r="O129" s="6"/>
      <c r="P129" s="6"/>
      <c r="Q129" s="6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3"/>
      <c r="AT129" s="581"/>
      <c r="AU129" s="3"/>
      <c r="AV129" s="3"/>
      <c r="AW129" s="3"/>
      <c r="AX129" s="3"/>
      <c r="AY129" s="3"/>
      <c r="AZ129" s="3"/>
      <c r="BA129" s="3"/>
      <c r="BB129" s="6"/>
      <c r="BC129" s="6"/>
      <c r="BD129" s="6"/>
      <c r="BE129" s="6"/>
      <c r="BF129" s="6"/>
      <c r="BG129" s="6"/>
      <c r="BH129" s="6"/>
      <c r="BI129" s="6"/>
      <c r="BJ129" s="675"/>
      <c r="BK129" s="676"/>
      <c r="BL129" s="3"/>
      <c r="BM129" s="3"/>
      <c r="BN129" s="3"/>
      <c r="BO129" s="3"/>
      <c r="BP129" s="3"/>
      <c r="BQ129" s="3"/>
      <c r="BR129" s="115"/>
    </row>
    <row r="130" spans="1:74" ht="18.75">
      <c r="B130" s="4"/>
      <c r="C130" s="6"/>
      <c r="D130" s="6"/>
      <c r="E130" s="6"/>
      <c r="F130" s="3"/>
      <c r="G130" s="3"/>
      <c r="H130" s="3"/>
      <c r="I130" s="6"/>
      <c r="J130" s="107"/>
      <c r="K130" s="6"/>
      <c r="L130" s="6"/>
      <c r="M130" s="107"/>
      <c r="N130" s="6"/>
      <c r="O130" s="6"/>
      <c r="P130" s="6"/>
      <c r="Q130" s="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3"/>
      <c r="AT130" s="581"/>
      <c r="AU130" s="3"/>
      <c r="AV130" s="3"/>
      <c r="AW130" s="3"/>
      <c r="AX130" s="3"/>
      <c r="AY130" s="3"/>
      <c r="AZ130" s="3"/>
      <c r="BA130" s="3"/>
      <c r="BB130" s="6"/>
      <c r="BC130" s="6"/>
      <c r="BD130" s="6"/>
      <c r="BE130" s="6"/>
      <c r="BF130" s="6"/>
      <c r="BG130" s="6"/>
      <c r="BH130" s="6"/>
      <c r="BI130" s="6"/>
      <c r="BJ130" s="675"/>
      <c r="BK130" s="677"/>
      <c r="BL130" s="115"/>
      <c r="BM130" s="3"/>
      <c r="BN130" s="3"/>
      <c r="BO130" s="3"/>
      <c r="BP130" s="3"/>
      <c r="BQ130" s="3"/>
      <c r="BR130" s="115"/>
    </row>
    <row r="131" spans="1:74" ht="18.75">
      <c r="B131" s="4"/>
      <c r="C131" s="6"/>
      <c r="D131" s="6"/>
      <c r="E131" s="6"/>
      <c r="F131" s="3"/>
      <c r="G131" s="3"/>
      <c r="H131" s="3"/>
      <c r="I131" s="6"/>
      <c r="J131" s="107"/>
      <c r="K131" s="6"/>
      <c r="L131" s="6"/>
      <c r="M131" s="107"/>
      <c r="N131" s="6"/>
      <c r="O131" s="6"/>
      <c r="P131" s="6"/>
      <c r="Q131" s="6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3"/>
      <c r="AT131" s="581"/>
      <c r="AU131" s="3"/>
      <c r="AV131" s="3"/>
      <c r="AW131" s="3"/>
      <c r="AX131" s="3"/>
      <c r="AY131" s="3"/>
      <c r="AZ131" s="3"/>
      <c r="BA131" s="3"/>
      <c r="BB131" s="6"/>
      <c r="BC131" s="6"/>
      <c r="BD131" s="6"/>
      <c r="BE131" s="6"/>
      <c r="BF131" s="6"/>
      <c r="BG131" s="6"/>
      <c r="BH131" s="6"/>
      <c r="BI131" s="6"/>
      <c r="BJ131" s="675"/>
      <c r="BK131" s="677"/>
      <c r="BL131" s="115"/>
      <c r="BM131" s="3"/>
      <c r="BN131" s="3"/>
      <c r="BO131" s="3"/>
      <c r="BP131" s="3"/>
      <c r="BQ131" s="3"/>
      <c r="BR131" s="115"/>
    </row>
    <row r="132" spans="1:74" ht="18.75">
      <c r="B132" s="4"/>
      <c r="C132" s="6"/>
      <c r="D132" s="6"/>
      <c r="E132" s="6"/>
      <c r="F132" s="3"/>
      <c r="G132" s="3"/>
      <c r="H132" s="3"/>
      <c r="I132" s="6"/>
      <c r="J132" s="107"/>
      <c r="K132" s="6"/>
      <c r="L132" s="6"/>
      <c r="M132" s="107"/>
      <c r="N132" s="6"/>
      <c r="O132" s="6"/>
      <c r="P132" s="6"/>
      <c r="Q132" s="6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3"/>
      <c r="AT132" s="581"/>
      <c r="AU132" s="3"/>
      <c r="AV132" s="3"/>
      <c r="AW132" s="3"/>
      <c r="AX132" s="3"/>
      <c r="AY132" s="3"/>
      <c r="AZ132" s="3"/>
      <c r="BA132" s="3"/>
      <c r="BB132" s="6"/>
      <c r="BC132" s="6"/>
      <c r="BD132" s="6"/>
      <c r="BE132" s="6"/>
      <c r="BF132" s="6"/>
      <c r="BG132" s="6"/>
      <c r="BH132" s="6"/>
      <c r="BI132" s="6"/>
      <c r="BJ132" s="675"/>
      <c r="BK132" s="677"/>
      <c r="BL132" s="115"/>
      <c r="BM132" s="3"/>
      <c r="BN132" s="3"/>
      <c r="BO132" s="3"/>
      <c r="BP132" s="3"/>
      <c r="BQ132" s="3"/>
      <c r="BR132" s="115"/>
    </row>
    <row r="133" spans="1:74" ht="18.75">
      <c r="B133" s="4"/>
      <c r="C133" s="6"/>
      <c r="D133" s="6"/>
      <c r="E133" s="6"/>
      <c r="F133" s="3"/>
      <c r="G133" s="3"/>
      <c r="H133" s="3"/>
      <c r="I133" s="6"/>
      <c r="J133" s="107"/>
      <c r="K133" s="6"/>
      <c r="L133" s="6"/>
      <c r="M133" s="107"/>
      <c r="N133" s="6"/>
      <c r="O133" s="6"/>
      <c r="P133" s="6"/>
      <c r="Q133" s="6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3"/>
      <c r="AT133" s="581"/>
      <c r="AU133" s="3"/>
      <c r="AV133" s="3"/>
      <c r="AW133" s="3"/>
      <c r="AX133" s="3"/>
      <c r="AY133" s="3"/>
      <c r="AZ133" s="3"/>
      <c r="BA133" s="3"/>
      <c r="BB133" s="6"/>
      <c r="BC133" s="6"/>
      <c r="BD133" s="6"/>
      <c r="BE133" s="6"/>
      <c r="BF133" s="6"/>
      <c r="BG133" s="6"/>
      <c r="BH133" s="6"/>
      <c r="BI133" s="6"/>
      <c r="BJ133" s="675"/>
      <c r="BK133" s="677"/>
      <c r="BL133" s="115"/>
      <c r="BM133" s="3"/>
      <c r="BN133" s="3"/>
      <c r="BO133" s="3"/>
      <c r="BP133" s="3"/>
      <c r="BQ133" s="3"/>
      <c r="BR133" s="115"/>
    </row>
    <row r="134" spans="1:74" ht="18.75">
      <c r="B134" s="4"/>
      <c r="C134" s="6"/>
      <c r="D134" s="6"/>
      <c r="E134" s="6"/>
      <c r="F134" s="3"/>
      <c r="G134" s="3"/>
      <c r="H134" s="3"/>
      <c r="I134" s="6"/>
      <c r="J134" s="107"/>
      <c r="K134" s="6"/>
      <c r="L134" s="6"/>
      <c r="M134" s="107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3"/>
      <c r="AT134" s="581"/>
      <c r="AU134" s="3"/>
      <c r="AV134" s="3"/>
      <c r="AW134" s="3"/>
      <c r="AX134" s="3"/>
      <c r="AY134" s="3"/>
      <c r="AZ134" s="3"/>
      <c r="BA134" s="3"/>
      <c r="BB134" s="6"/>
      <c r="BC134" s="6"/>
      <c r="BD134" s="6"/>
      <c r="BE134" s="6"/>
      <c r="BF134" s="6"/>
      <c r="BG134" s="6"/>
      <c r="BH134" s="6"/>
      <c r="BI134" s="6"/>
      <c r="BJ134" s="675"/>
      <c r="BK134" s="678"/>
      <c r="BL134" s="51"/>
      <c r="BM134" s="3"/>
      <c r="BN134" s="3"/>
      <c r="BO134" s="3"/>
      <c r="BP134" s="3"/>
      <c r="BQ134" s="3"/>
      <c r="BR134" s="115"/>
    </row>
    <row r="135" spans="1:74" ht="18.75">
      <c r="B135" s="4"/>
      <c r="C135" s="6"/>
      <c r="D135" s="6"/>
      <c r="E135" s="6"/>
      <c r="F135" s="3"/>
      <c r="G135" s="3"/>
      <c r="H135" s="3"/>
      <c r="I135" s="6"/>
      <c r="J135" s="107"/>
      <c r="K135" s="6"/>
      <c r="L135" s="6"/>
      <c r="M135" s="107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3"/>
      <c r="AT135" s="581"/>
      <c r="AU135" s="3"/>
      <c r="AV135" s="3"/>
      <c r="AW135" s="3"/>
      <c r="AX135" s="3"/>
      <c r="AY135" s="3"/>
      <c r="AZ135" s="3"/>
      <c r="BA135" s="3"/>
      <c r="BB135" s="6"/>
      <c r="BC135" s="6"/>
      <c r="BD135" s="6"/>
      <c r="BE135" s="6"/>
      <c r="BF135" s="6"/>
      <c r="BG135" s="6"/>
      <c r="BH135" s="6"/>
      <c r="BI135" s="6"/>
      <c r="BJ135" s="675"/>
      <c r="BK135" s="678"/>
      <c r="BL135" s="51"/>
      <c r="BM135" s="3"/>
      <c r="BN135" s="3"/>
      <c r="BO135" s="3"/>
      <c r="BP135" s="3"/>
      <c r="BQ135" s="3"/>
      <c r="BR135" s="115"/>
    </row>
    <row r="136" spans="1:74" ht="18.75">
      <c r="B136" s="4"/>
    </row>
    <row r="137" spans="1:74" ht="18.75">
      <c r="B137" s="4"/>
    </row>
    <row r="138" spans="1:74" ht="18.75">
      <c r="B138" s="4"/>
    </row>
    <row r="142" spans="1:74" s="3" customFormat="1" ht="18.75">
      <c r="B142" s="91" t="s">
        <v>252</v>
      </c>
      <c r="C142" s="109" t="s">
        <v>102</v>
      </c>
      <c r="D142" s="89" t="s">
        <v>95</v>
      </c>
      <c r="E142" s="90" t="s">
        <v>96</v>
      </c>
      <c r="F142" s="13" t="s">
        <v>97</v>
      </c>
      <c r="G142" s="14" t="s">
        <v>97</v>
      </c>
      <c r="H142" s="13">
        <v>2168</v>
      </c>
      <c r="I142" s="15">
        <v>901</v>
      </c>
      <c r="J142" s="143">
        <f>I142/H142</f>
        <v>0.41559040590405905</v>
      </c>
      <c r="K142" s="13">
        <v>2976</v>
      </c>
      <c r="L142" s="15"/>
      <c r="M142" s="151">
        <f>L142/K142</f>
        <v>0</v>
      </c>
      <c r="N142" s="152">
        <f>M142-J142</f>
        <v>-0.41559040590405905</v>
      </c>
      <c r="O142" s="152">
        <v>0.8</v>
      </c>
      <c r="P142" s="109">
        <f>M142-O142</f>
        <v>-0.8</v>
      </c>
      <c r="Q142" s="41">
        <v>30</v>
      </c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535">
        <v>5</v>
      </c>
      <c r="AU142" s="42">
        <v>2</v>
      </c>
      <c r="AV142" s="17">
        <v>2</v>
      </c>
      <c r="AW142" s="17">
        <v>2</v>
      </c>
      <c r="AX142" s="17">
        <v>2</v>
      </c>
      <c r="AY142" s="17">
        <v>23</v>
      </c>
      <c r="AZ142" s="17">
        <v>121</v>
      </c>
      <c r="BA142" s="17">
        <v>23</v>
      </c>
      <c r="BB142" s="17"/>
      <c r="BC142" s="17"/>
      <c r="BD142" s="17"/>
      <c r="BE142" s="17"/>
      <c r="BF142" s="17"/>
      <c r="BG142" s="17"/>
      <c r="BH142" s="17"/>
      <c r="BI142" s="17"/>
      <c r="BJ142" s="42">
        <v>23</v>
      </c>
      <c r="BK142" s="215">
        <v>2</v>
      </c>
      <c r="BL142" s="17" t="s">
        <v>97</v>
      </c>
      <c r="BM142" s="17">
        <v>2</v>
      </c>
      <c r="BN142" s="17">
        <v>2</v>
      </c>
      <c r="BO142" s="17" t="s">
        <v>97</v>
      </c>
      <c r="BP142" s="42" t="s">
        <v>98</v>
      </c>
      <c r="BQ142" s="357"/>
      <c r="BR142" s="45" t="s">
        <v>103</v>
      </c>
      <c r="BS142" s="9"/>
      <c r="BT142" s="6"/>
      <c r="BU142" s="6"/>
      <c r="BV142" s="6"/>
    </row>
    <row r="143" spans="1:74" s="4" customFormat="1" ht="18.75">
      <c r="A143" s="6"/>
      <c r="B143" s="18" t="s">
        <v>253</v>
      </c>
      <c r="C143" s="109" t="s">
        <v>102</v>
      </c>
      <c r="D143" s="100" t="s">
        <v>133</v>
      </c>
      <c r="E143" s="39" t="s">
        <v>125</v>
      </c>
      <c r="F143" s="24" t="s">
        <v>98</v>
      </c>
      <c r="G143" s="25" t="s">
        <v>98</v>
      </c>
      <c r="H143" s="19">
        <v>580</v>
      </c>
      <c r="I143" s="21">
        <v>263</v>
      </c>
      <c r="J143" s="146">
        <f t="shared" ref="J143" si="75">I143/H143</f>
        <v>0.45344827586206898</v>
      </c>
      <c r="K143" s="19">
        <v>1006</v>
      </c>
      <c r="L143" s="21">
        <v>436</v>
      </c>
      <c r="M143" s="154">
        <f t="shared" ref="M143" si="76">L143/K143</f>
        <v>0.43339960238568587</v>
      </c>
      <c r="N143" s="155">
        <f>M143-J143</f>
        <v>-2.0048673476383116E-2</v>
      </c>
      <c r="O143" s="155">
        <v>0.8</v>
      </c>
      <c r="P143" s="111">
        <f>M143-O143</f>
        <v>-0.36660039761431418</v>
      </c>
      <c r="Q143" s="19">
        <v>28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 t="e">
        <f>ROUNDUP(X143/#REF!,0)</f>
        <v>#REF!</v>
      </c>
      <c r="AS143" s="21"/>
      <c r="AT143" s="533">
        <v>3</v>
      </c>
      <c r="AU143" s="44" t="s">
        <v>105</v>
      </c>
      <c r="AV143" s="21" t="s">
        <v>105</v>
      </c>
      <c r="AW143" s="21" t="s">
        <v>105</v>
      </c>
      <c r="AX143" s="21" t="s">
        <v>105</v>
      </c>
      <c r="AY143" s="21">
        <v>9</v>
      </c>
      <c r="AZ143" s="21">
        <v>48</v>
      </c>
      <c r="BA143" s="21">
        <v>9</v>
      </c>
      <c r="BB143" s="17"/>
      <c r="BC143" s="17"/>
      <c r="BD143" s="17"/>
      <c r="BE143" s="17"/>
      <c r="BF143" s="17"/>
      <c r="BG143" s="17"/>
      <c r="BH143" s="17"/>
      <c r="BI143" s="17"/>
      <c r="BJ143" s="43">
        <v>9</v>
      </c>
      <c r="BK143" s="218">
        <v>2</v>
      </c>
      <c r="BL143" s="21">
        <v>0</v>
      </c>
      <c r="BM143" s="21">
        <v>2</v>
      </c>
      <c r="BN143" s="21" t="s">
        <v>97</v>
      </c>
      <c r="BO143" s="21" t="s">
        <v>97</v>
      </c>
      <c r="BP143" s="43" t="s">
        <v>134</v>
      </c>
      <c r="BQ143" s="358"/>
      <c r="BR143" s="46" t="s">
        <v>103</v>
      </c>
      <c r="BS143" s="22"/>
      <c r="BT143" s="23"/>
      <c r="BU143" s="23"/>
      <c r="BV143" s="23"/>
    </row>
  </sheetData>
  <mergeCells count="19">
    <mergeCell ref="D4:E4"/>
    <mergeCell ref="R4:AD4"/>
    <mergeCell ref="AE4:AQ4"/>
    <mergeCell ref="BQ10:BR10"/>
    <mergeCell ref="BK10:BP10"/>
    <mergeCell ref="BB9:BR9"/>
    <mergeCell ref="BB10:BJ10"/>
    <mergeCell ref="AT9:AX9"/>
    <mergeCell ref="AV10:AX10"/>
    <mergeCell ref="B9:C10"/>
    <mergeCell ref="D9:E10"/>
    <mergeCell ref="F9:G10"/>
    <mergeCell ref="H9:Q9"/>
    <mergeCell ref="R9:AD9"/>
    <mergeCell ref="H10:J10"/>
    <mergeCell ref="K10:P10"/>
    <mergeCell ref="AE9:AQ9"/>
    <mergeCell ref="AR9:AS10"/>
    <mergeCell ref="AY9:BA10"/>
  </mergeCells>
  <conditionalFormatting sqref="C11:C12 N11:P12">
    <cfRule type="cellIs" dxfId="29" priority="15" operator="lessThan">
      <formula>0</formula>
    </cfRule>
  </conditionalFormatting>
  <conditionalFormatting sqref="C13:C18 N13:P24 C21:C23 C26:C28 N26:P28 N30:P30 N45:P45 C47 N47:P47 C82 N82:P82 C84:C87 N84:P87 C89 N89:P89 C91:C99 N91:P99 C101 N101:P101 C103:C111 N103:P111 C142:C143 N142:P143 C49:C80 N49:P80 N32:P43 C32:C45">
    <cfRule type="cellIs" dxfId="28" priority="14" operator="lessThan">
      <formula>0</formula>
    </cfRule>
  </conditionalFormatting>
  <conditionalFormatting sqref="C23 N23:P23">
    <cfRule type="cellIs" dxfId="27" priority="5" operator="lessThan">
      <formula>0</formula>
    </cfRule>
  </conditionalFormatting>
  <conditionalFormatting sqref="C25 N25:P25 C29 N29:P29">
    <cfRule type="cellIs" dxfId="26" priority="13" operator="lessThan">
      <formula>0</formula>
    </cfRule>
  </conditionalFormatting>
  <conditionalFormatting sqref="C31 N31:P31">
    <cfRule type="cellIs" dxfId="25" priority="7" operator="lessThan">
      <formula>0</formula>
    </cfRule>
  </conditionalFormatting>
  <conditionalFormatting sqref="C46 N46:P46">
    <cfRule type="cellIs" dxfId="24" priority="12" operator="lessThan">
      <formula>0</formula>
    </cfRule>
  </conditionalFormatting>
  <conditionalFormatting sqref="C48 N48:P48">
    <cfRule type="cellIs" dxfId="23" priority="6" operator="lessThan">
      <formula>0</formula>
    </cfRule>
  </conditionalFormatting>
  <conditionalFormatting sqref="C81:C83 N81:P83">
    <cfRule type="cellIs" dxfId="22" priority="2" operator="lessThan">
      <formula>0</formula>
    </cfRule>
  </conditionalFormatting>
  <conditionalFormatting sqref="C88 N88:P88">
    <cfRule type="cellIs" dxfId="21" priority="1" operator="lessThan">
      <formula>0</formula>
    </cfRule>
  </conditionalFormatting>
  <conditionalFormatting sqref="C90 N90:P90">
    <cfRule type="cellIs" dxfId="20" priority="10" operator="lessThan">
      <formula>0</formula>
    </cfRule>
  </conditionalFormatting>
  <conditionalFormatting sqref="C100 N100:P100">
    <cfRule type="cellIs" dxfId="19" priority="9" operator="lessThan">
      <formula>0</formula>
    </cfRule>
  </conditionalFormatting>
  <conditionalFormatting sqref="C102 N102:P102">
    <cfRule type="cellIs" dxfId="18" priority="8" operator="lessThan">
      <formula>0</formula>
    </cfRule>
  </conditionalFormatting>
  <conditionalFormatting sqref="C112 N112:P112">
    <cfRule type="cellIs" dxfId="17" priority="11" operator="lessThan">
      <formula>0</formula>
    </cfRule>
  </conditionalFormatting>
  <conditionalFormatting sqref="C113:C114 N113:P114">
    <cfRule type="cellIs" dxfId="16" priority="4" operator="lessThan">
      <formula>0</formula>
    </cfRule>
  </conditionalFormatting>
  <conditionalFormatting sqref="C115 N115:P115">
    <cfRule type="cellIs" dxfId="15" priority="3" operator="lessThan">
      <formula>0</formula>
    </cfRule>
  </conditionalFormatting>
  <pageMargins left="0.7" right="0.7" top="0.75" bottom="0.75" header="0.3" footer="0.3"/>
  <pageSetup scale="30" fitToWidth="0" orientation="portrait" r:id="rId1"/>
  <headerFooter>
    <oddHeader>&amp;R&amp;D</oddHeader>
    <oddFooter>&amp;L&amp;Z&amp;F</oddFooter>
  </headerFooter>
  <colBreaks count="2" manualBreakCount="2">
    <brk id="17" max="124" man="1"/>
    <brk id="30" max="1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08F9-D930-4A61-8F57-D847CAD4869F}">
  <sheetPr>
    <pageSetUpPr fitToPage="1"/>
  </sheetPr>
  <dimension ref="A1:N145"/>
  <sheetViews>
    <sheetView topLeftCell="A4" zoomScale="70" zoomScaleNormal="70" workbookViewId="0">
      <pane xSplit="3" ySplit="6" topLeftCell="D10" activePane="bottomRight" state="frozen"/>
      <selection pane="topRight"/>
      <selection pane="bottomLeft" activeCell="T7" sqref="T7"/>
      <selection pane="bottomRight" activeCell="I24" sqref="I24:J24"/>
    </sheetView>
  </sheetViews>
  <sheetFormatPr defaultRowHeight="15"/>
  <cols>
    <col min="1" max="1" width="3.28515625" style="1" customWidth="1"/>
    <col min="2" max="2" width="45.7109375" customWidth="1"/>
    <col min="3" max="3" width="8.7109375" style="1" customWidth="1"/>
    <col min="4" max="4" width="15.7109375" style="1" customWidth="1"/>
    <col min="5" max="5" width="8.7109375" style="1" customWidth="1"/>
    <col min="6" max="6" width="4.85546875" style="1" customWidth="1"/>
    <col min="7" max="7" width="14.7109375" style="470" customWidth="1"/>
    <col min="8" max="8" width="14.7109375" style="2" customWidth="1"/>
    <col min="9" max="9" width="14.7109375" style="1" customWidth="1"/>
    <col min="10" max="10" width="15.28515625" style="104" bestFit="1" customWidth="1"/>
    <col min="11" max="12" width="14.7109375" style="1" customWidth="1"/>
    <col min="13" max="13" width="14.7109375" style="104" customWidth="1"/>
    <col min="14" max="14" width="4.85546875" style="1" customWidth="1"/>
  </cols>
  <sheetData>
    <row r="1" spans="1:14" s="34" customFormat="1" ht="23.25">
      <c r="A1" s="31"/>
      <c r="B1" s="32" t="s">
        <v>0</v>
      </c>
      <c r="D1" s="33"/>
      <c r="E1" s="33"/>
      <c r="G1" s="469"/>
      <c r="J1" s="103"/>
      <c r="M1" s="103"/>
    </row>
    <row r="2" spans="1:14" s="34" customFormat="1" ht="23.25">
      <c r="A2" s="31"/>
      <c r="B2" s="32" t="s">
        <v>2</v>
      </c>
      <c r="D2" s="33"/>
      <c r="E2" s="33"/>
      <c r="G2" s="469"/>
      <c r="J2" s="103"/>
      <c r="M2" s="103"/>
    </row>
    <row r="3" spans="1:14" s="34" customFormat="1" ht="23.25">
      <c r="A3" s="31"/>
      <c r="B3" s="32" t="s">
        <v>3</v>
      </c>
      <c r="D3" s="33"/>
      <c r="E3" s="33"/>
      <c r="G3" s="469"/>
      <c r="J3" s="103"/>
      <c r="M3" s="103"/>
    </row>
    <row r="4" spans="1:14" s="34" customFormat="1" ht="23.25">
      <c r="A4" s="31"/>
      <c r="B4" s="32"/>
      <c r="D4" s="33"/>
      <c r="E4" s="33"/>
      <c r="G4" s="469"/>
      <c r="J4" s="103"/>
      <c r="M4" s="103"/>
    </row>
    <row r="5" spans="1:14" ht="15.75" thickBot="1"/>
    <row r="6" spans="1:14" ht="18.75">
      <c r="B6" s="521" t="s">
        <v>4</v>
      </c>
      <c r="C6" s="523"/>
      <c r="D6" s="521" t="s">
        <v>5</v>
      </c>
      <c r="E6" s="523"/>
      <c r="F6" s="530" t="s">
        <v>256</v>
      </c>
      <c r="G6" s="517"/>
      <c r="H6" s="517"/>
      <c r="I6" s="517"/>
      <c r="J6" s="517"/>
      <c r="K6" s="517"/>
      <c r="L6" s="517"/>
      <c r="M6" s="517"/>
      <c r="N6" s="518"/>
    </row>
    <row r="7" spans="1:14" ht="19.5" thickBot="1">
      <c r="B7" s="524"/>
      <c r="C7" s="526"/>
      <c r="D7" s="524"/>
      <c r="E7" s="526"/>
      <c r="F7" s="435"/>
      <c r="G7" s="531" t="s">
        <v>257</v>
      </c>
      <c r="H7" s="531"/>
      <c r="I7" s="529"/>
      <c r="J7" s="529"/>
      <c r="K7" s="529" t="s">
        <v>258</v>
      </c>
      <c r="L7" s="529"/>
      <c r="M7" s="529"/>
      <c r="N7" s="233"/>
    </row>
    <row r="8" spans="1:14" ht="169.5" customHeight="1" thickBot="1">
      <c r="B8" s="205" t="s">
        <v>26</v>
      </c>
      <c r="C8" s="132" t="s">
        <v>27</v>
      </c>
      <c r="D8" s="133" t="s">
        <v>28</v>
      </c>
      <c r="E8" s="134" t="s">
        <v>29</v>
      </c>
      <c r="F8" s="446"/>
      <c r="G8" s="471" t="s">
        <v>259</v>
      </c>
      <c r="H8" s="436" t="s">
        <v>260</v>
      </c>
      <c r="I8" s="136" t="s">
        <v>261</v>
      </c>
      <c r="J8" s="138" t="s">
        <v>262</v>
      </c>
      <c r="K8" s="135" t="s">
        <v>263</v>
      </c>
      <c r="L8" s="136" t="s">
        <v>260</v>
      </c>
      <c r="M8" s="318" t="s">
        <v>264</v>
      </c>
      <c r="N8" s="280"/>
    </row>
    <row r="9" spans="1:14" ht="5.0999999999999996" customHeight="1" thickBot="1">
      <c r="B9" s="63"/>
      <c r="C9" s="65"/>
      <c r="D9" s="64"/>
      <c r="E9" s="65"/>
      <c r="F9" s="447"/>
      <c r="G9" s="472"/>
      <c r="H9" s="71"/>
      <c r="I9" s="68"/>
      <c r="J9" s="105"/>
      <c r="K9" s="64"/>
      <c r="L9" s="68"/>
      <c r="M9" s="150"/>
      <c r="N9" s="282"/>
    </row>
    <row r="10" spans="1:14" s="3" customFormat="1" ht="18.75">
      <c r="B10" s="169" t="s">
        <v>92</v>
      </c>
      <c r="C10" s="110"/>
      <c r="D10" s="78"/>
      <c r="E10" s="79"/>
      <c r="F10" s="448"/>
      <c r="G10" s="473"/>
      <c r="H10" s="437"/>
      <c r="I10" s="113"/>
      <c r="J10" s="144"/>
      <c r="K10" s="82"/>
      <c r="L10" s="113"/>
      <c r="M10" s="141"/>
      <c r="N10" s="284"/>
    </row>
    <row r="11" spans="1:14" s="3" customFormat="1" ht="18.75">
      <c r="B11" s="276" t="s">
        <v>93</v>
      </c>
      <c r="C11" s="456" t="s">
        <v>94</v>
      </c>
      <c r="D11" s="457" t="s">
        <v>95</v>
      </c>
      <c r="E11" s="458" t="s">
        <v>96</v>
      </c>
      <c r="F11" s="459"/>
      <c r="G11" s="474" t="s">
        <v>100</v>
      </c>
      <c r="H11" s="460" t="s">
        <v>100</v>
      </c>
      <c r="I11" s="278" t="s">
        <v>100</v>
      </c>
      <c r="J11" s="250" t="s">
        <v>100</v>
      </c>
      <c r="K11" s="461" t="s">
        <v>100</v>
      </c>
      <c r="L11" s="278" t="s">
        <v>100</v>
      </c>
      <c r="M11" s="462" t="s">
        <v>100</v>
      </c>
      <c r="N11" s="463"/>
    </row>
    <row r="12" spans="1:14" s="3" customFormat="1" ht="18.75">
      <c r="B12" s="431" t="s">
        <v>101</v>
      </c>
      <c r="C12" s="254" t="s">
        <v>102</v>
      </c>
      <c r="D12" s="464" t="s">
        <v>95</v>
      </c>
      <c r="E12" s="465" t="s">
        <v>96</v>
      </c>
      <c r="F12" s="459"/>
      <c r="G12" s="474" t="s">
        <v>100</v>
      </c>
      <c r="H12" s="460" t="s">
        <v>100</v>
      </c>
      <c r="I12" s="278" t="s">
        <v>100</v>
      </c>
      <c r="J12" s="250" t="s">
        <v>100</v>
      </c>
      <c r="K12" s="272" t="s">
        <v>100</v>
      </c>
      <c r="L12" s="278" t="s">
        <v>100</v>
      </c>
      <c r="M12" s="466" t="s">
        <v>100</v>
      </c>
      <c r="N12" s="463"/>
    </row>
    <row r="13" spans="1:14" s="4" customFormat="1" ht="18.75">
      <c r="A13" s="3"/>
      <c r="B13" s="431" t="s">
        <v>104</v>
      </c>
      <c r="C13" s="254" t="s">
        <v>102</v>
      </c>
      <c r="D13" s="464" t="s">
        <v>95</v>
      </c>
      <c r="E13" s="465" t="s">
        <v>96</v>
      </c>
      <c r="F13" s="459"/>
      <c r="G13" s="474" t="s">
        <v>100</v>
      </c>
      <c r="H13" s="460" t="s">
        <v>100</v>
      </c>
      <c r="I13" s="278" t="s">
        <v>100</v>
      </c>
      <c r="J13" s="250" t="s">
        <v>100</v>
      </c>
      <c r="K13" s="272" t="s">
        <v>100</v>
      </c>
      <c r="L13" s="278" t="s">
        <v>100</v>
      </c>
      <c r="M13" s="466" t="s">
        <v>100</v>
      </c>
      <c r="N13" s="463"/>
    </row>
    <row r="14" spans="1:14" s="3" customFormat="1" ht="18.75">
      <c r="A14" s="6"/>
      <c r="B14" s="276" t="s">
        <v>106</v>
      </c>
      <c r="C14" s="244" t="s">
        <v>94</v>
      </c>
      <c r="D14" s="457" t="s">
        <v>107</v>
      </c>
      <c r="E14" s="248" t="s">
        <v>96</v>
      </c>
      <c r="F14" s="429"/>
      <c r="G14" s="475" t="s">
        <v>100</v>
      </c>
      <c r="H14" s="467" t="s">
        <v>100</v>
      </c>
      <c r="I14" s="278" t="s">
        <v>100</v>
      </c>
      <c r="J14" s="250" t="s">
        <v>100</v>
      </c>
      <c r="K14" s="247" t="s">
        <v>100</v>
      </c>
      <c r="L14" s="278" t="s">
        <v>100</v>
      </c>
      <c r="M14" s="466" t="s">
        <v>100</v>
      </c>
      <c r="N14" s="424"/>
    </row>
    <row r="15" spans="1:14" s="3" customFormat="1" ht="18.75">
      <c r="B15" s="431" t="s">
        <v>109</v>
      </c>
      <c r="C15" s="254" t="s">
        <v>110</v>
      </c>
      <c r="D15" s="468" t="s">
        <v>95</v>
      </c>
      <c r="E15" s="465" t="s">
        <v>96</v>
      </c>
      <c r="F15" s="459"/>
      <c r="G15" s="474" t="s">
        <v>100</v>
      </c>
      <c r="H15" s="460" t="s">
        <v>100</v>
      </c>
      <c r="I15" s="278" t="s">
        <v>100</v>
      </c>
      <c r="J15" s="250" t="s">
        <v>100</v>
      </c>
      <c r="K15" s="272" t="s">
        <v>100</v>
      </c>
      <c r="L15" s="278" t="s">
        <v>100</v>
      </c>
      <c r="M15" s="466" t="s">
        <v>100</v>
      </c>
      <c r="N15" s="463"/>
    </row>
    <row r="16" spans="1:14" s="3" customFormat="1" ht="18.75">
      <c r="B16" s="431" t="s">
        <v>112</v>
      </c>
      <c r="C16" s="465" t="s">
        <v>94</v>
      </c>
      <c r="D16" s="464" t="s">
        <v>107</v>
      </c>
      <c r="E16" s="465" t="s">
        <v>96</v>
      </c>
      <c r="F16" s="459"/>
      <c r="G16" s="474" t="s">
        <v>100</v>
      </c>
      <c r="H16" s="460" t="s">
        <v>100</v>
      </c>
      <c r="I16" s="278" t="s">
        <v>100</v>
      </c>
      <c r="J16" s="250" t="s">
        <v>100</v>
      </c>
      <c r="K16" s="378" t="s">
        <v>100</v>
      </c>
      <c r="L16" s="278" t="s">
        <v>100</v>
      </c>
      <c r="M16" s="466" t="s">
        <v>100</v>
      </c>
      <c r="N16" s="463"/>
    </row>
    <row r="17" spans="1:14" s="4" customFormat="1" ht="18.75">
      <c r="A17" s="6"/>
      <c r="B17" s="276" t="s">
        <v>114</v>
      </c>
      <c r="C17" s="465" t="s">
        <v>94</v>
      </c>
      <c r="D17" s="464" t="s">
        <v>107</v>
      </c>
      <c r="E17" s="465" t="s">
        <v>96</v>
      </c>
      <c r="F17" s="402"/>
      <c r="G17" s="476" t="s">
        <v>100</v>
      </c>
      <c r="H17" s="376" t="s">
        <v>100</v>
      </c>
      <c r="I17" s="249" t="s">
        <v>100</v>
      </c>
      <c r="J17" s="250" t="s">
        <v>100</v>
      </c>
      <c r="K17" s="247" t="s">
        <v>100</v>
      </c>
      <c r="L17" s="249" t="s">
        <v>100</v>
      </c>
      <c r="M17" s="251" t="s">
        <v>100</v>
      </c>
      <c r="N17" s="294"/>
    </row>
    <row r="18" spans="1:14" s="4" customFormat="1" ht="19.5" thickBot="1">
      <c r="A18" s="6"/>
      <c r="B18" s="276" t="s">
        <v>115</v>
      </c>
      <c r="C18" s="254"/>
      <c r="D18" s="245"/>
      <c r="E18" s="248"/>
      <c r="F18" s="402"/>
      <c r="G18" s="476"/>
      <c r="H18" s="376"/>
      <c r="I18" s="249"/>
      <c r="J18" s="264"/>
      <c r="K18" s="247"/>
      <c r="L18" s="249"/>
      <c r="M18" s="251"/>
      <c r="N18" s="294"/>
    </row>
    <row r="19" spans="1:14" s="3" customFormat="1" ht="19.5" thickBot="1">
      <c r="B19" s="108" t="s">
        <v>118</v>
      </c>
      <c r="C19" s="110"/>
      <c r="D19" s="78"/>
      <c r="E19" s="79"/>
      <c r="F19" s="448"/>
      <c r="G19" s="473"/>
      <c r="H19" s="437"/>
      <c r="I19" s="113"/>
      <c r="J19" s="144"/>
      <c r="K19" s="82"/>
      <c r="L19" s="113"/>
      <c r="M19" s="141"/>
      <c r="N19" s="284"/>
    </row>
    <row r="20" spans="1:14" ht="5.0999999999999996" customHeight="1">
      <c r="B20" s="63"/>
      <c r="C20" s="65"/>
      <c r="D20" s="64"/>
      <c r="E20" s="65"/>
      <c r="F20" s="447"/>
      <c r="G20" s="472"/>
      <c r="H20" s="71"/>
      <c r="I20" s="68"/>
      <c r="J20" s="105"/>
      <c r="K20" s="64"/>
      <c r="L20" s="68"/>
      <c r="M20" s="150"/>
      <c r="N20" s="282"/>
    </row>
    <row r="21" spans="1:14" s="3" customFormat="1" ht="19.5" thickBot="1">
      <c r="B21" s="88"/>
      <c r="C21" s="37"/>
      <c r="D21" s="36"/>
      <c r="E21" s="37"/>
      <c r="F21" s="449"/>
      <c r="G21" s="477"/>
      <c r="H21" s="16"/>
      <c r="I21" s="15"/>
      <c r="J21" s="143"/>
      <c r="K21" s="13"/>
      <c r="L21" s="15"/>
      <c r="M21" s="151"/>
      <c r="N21" s="286"/>
    </row>
    <row r="22" spans="1:14" ht="5.0999999999999996" customHeight="1" thickBot="1">
      <c r="B22" s="63"/>
      <c r="C22" s="65"/>
      <c r="D22" s="64"/>
      <c r="E22" s="65"/>
      <c r="F22" s="447"/>
      <c r="G22" s="472"/>
      <c r="H22" s="71"/>
      <c r="I22" s="68"/>
      <c r="J22" s="105"/>
      <c r="K22" s="64"/>
      <c r="L22" s="68"/>
      <c r="M22" s="150"/>
      <c r="N22" s="282"/>
    </row>
    <row r="23" spans="1:14" s="3" customFormat="1" ht="18.75">
      <c r="B23" s="169" t="s">
        <v>119</v>
      </c>
      <c r="C23" s="110"/>
      <c r="D23" s="78"/>
      <c r="E23" s="79"/>
      <c r="F23" s="448"/>
      <c r="G23" s="473"/>
      <c r="H23" s="437"/>
      <c r="I23" s="113"/>
      <c r="J23" s="144"/>
      <c r="K23" s="82"/>
      <c r="L23" s="113"/>
      <c r="M23" s="141"/>
      <c r="N23" s="284"/>
    </row>
    <row r="24" spans="1:14" s="3" customFormat="1" ht="19.5" thickBot="1">
      <c r="B24" s="431" t="s">
        <v>120</v>
      </c>
      <c r="C24" s="244" t="s">
        <v>94</v>
      </c>
      <c r="D24" s="464" t="s">
        <v>107</v>
      </c>
      <c r="E24" s="465" t="s">
        <v>107</v>
      </c>
      <c r="F24" s="459"/>
      <c r="G24" s="474" t="s">
        <v>100</v>
      </c>
      <c r="H24" s="460" t="s">
        <v>100</v>
      </c>
      <c r="I24" s="278" t="s">
        <v>100</v>
      </c>
      <c r="J24" s="250" t="s">
        <v>100</v>
      </c>
      <c r="K24" s="378" t="s">
        <v>100</v>
      </c>
      <c r="L24" s="278" t="s">
        <v>100</v>
      </c>
      <c r="M24" s="466" t="s">
        <v>100</v>
      </c>
      <c r="N24" s="463"/>
    </row>
    <row r="25" spans="1:14" s="3" customFormat="1" ht="19.149999999999999" customHeight="1" thickBot="1">
      <c r="B25" s="108" t="s">
        <v>121</v>
      </c>
      <c r="C25" s="110"/>
      <c r="D25" s="78"/>
      <c r="E25" s="79"/>
      <c r="F25" s="448"/>
      <c r="G25" s="473"/>
      <c r="H25" s="437"/>
      <c r="I25" s="113"/>
      <c r="J25" s="144"/>
      <c r="K25" s="82"/>
      <c r="L25" s="113"/>
      <c r="M25" s="141"/>
      <c r="N25" s="284"/>
    </row>
    <row r="26" spans="1:14" ht="5.0999999999999996" customHeight="1">
      <c r="B26" s="63"/>
      <c r="C26" s="65"/>
      <c r="D26" s="64"/>
      <c r="E26" s="65"/>
      <c r="F26" s="447"/>
      <c r="G26" s="472"/>
      <c r="H26" s="71"/>
      <c r="I26" s="68"/>
      <c r="J26" s="105"/>
      <c r="K26" s="64"/>
      <c r="L26" s="68"/>
      <c r="M26" s="150"/>
      <c r="N26" s="282"/>
    </row>
    <row r="27" spans="1:14" s="3" customFormat="1" ht="19.5" thickBot="1">
      <c r="B27" s="88"/>
      <c r="C27" s="37"/>
      <c r="D27" s="36"/>
      <c r="E27" s="37"/>
      <c r="F27" s="449"/>
      <c r="G27" s="477"/>
      <c r="H27" s="16"/>
      <c r="I27" s="15"/>
      <c r="J27" s="143"/>
      <c r="K27" s="13"/>
      <c r="L27" s="15"/>
      <c r="M27" s="151"/>
      <c r="N27" s="286"/>
    </row>
    <row r="28" spans="1:14" ht="5.0999999999999996" customHeight="1" thickBot="1">
      <c r="B28" s="63"/>
      <c r="C28" s="65"/>
      <c r="D28" s="64"/>
      <c r="E28" s="65"/>
      <c r="F28" s="447"/>
      <c r="G28" s="472"/>
      <c r="H28" s="71"/>
      <c r="I28" s="68"/>
      <c r="J28" s="105"/>
      <c r="K28" s="64"/>
      <c r="L28" s="68"/>
      <c r="M28" s="150"/>
      <c r="N28" s="282"/>
    </row>
    <row r="29" spans="1:14" s="3" customFormat="1" ht="18.75">
      <c r="B29" s="169" t="s">
        <v>122</v>
      </c>
      <c r="C29" s="110"/>
      <c r="D29" s="78"/>
      <c r="E29" s="79"/>
      <c r="F29" s="448"/>
      <c r="G29" s="473"/>
      <c r="H29" s="437"/>
      <c r="I29" s="113"/>
      <c r="J29" s="144"/>
      <c r="K29" s="82"/>
      <c r="L29" s="113"/>
      <c r="M29" s="141"/>
      <c r="N29" s="284"/>
    </row>
    <row r="30" spans="1:14" s="4" customFormat="1" ht="18.75">
      <c r="A30" s="6"/>
      <c r="B30" s="18" t="s">
        <v>123</v>
      </c>
      <c r="C30" s="112" t="s">
        <v>102</v>
      </c>
      <c r="D30" s="346" t="s">
        <v>124</v>
      </c>
      <c r="E30" s="347" t="s">
        <v>125</v>
      </c>
      <c r="F30" s="400"/>
      <c r="G30" s="478">
        <v>45876</v>
      </c>
      <c r="H30" s="478">
        <v>45958</v>
      </c>
      <c r="I30" s="497">
        <v>45958</v>
      </c>
      <c r="J30" s="498">
        <v>45958</v>
      </c>
      <c r="K30" s="496">
        <v>45958</v>
      </c>
      <c r="L30" s="497"/>
      <c r="M30" s="499"/>
      <c r="N30" s="290"/>
    </row>
    <row r="31" spans="1:14" s="3" customFormat="1" ht="18.75">
      <c r="A31" s="6"/>
      <c r="B31" s="91" t="s">
        <v>127</v>
      </c>
      <c r="C31" s="109" t="s">
        <v>94</v>
      </c>
      <c r="D31" s="348" t="s">
        <v>128</v>
      </c>
      <c r="E31" s="350" t="s">
        <v>125</v>
      </c>
      <c r="F31" s="407"/>
      <c r="G31" s="479">
        <v>45883</v>
      </c>
      <c r="H31" s="479">
        <v>45958</v>
      </c>
      <c r="I31" s="500">
        <v>45968</v>
      </c>
      <c r="J31" s="501">
        <v>45971</v>
      </c>
      <c r="K31" s="502">
        <v>45968</v>
      </c>
      <c r="L31" s="500"/>
      <c r="M31" s="503"/>
      <c r="N31" s="288"/>
    </row>
    <row r="32" spans="1:14" s="3" customFormat="1" ht="18.75">
      <c r="B32" s="18" t="s">
        <v>129</v>
      </c>
      <c r="C32" s="109" t="s">
        <v>102</v>
      </c>
      <c r="D32" s="348" t="s">
        <v>124</v>
      </c>
      <c r="E32" s="347" t="s">
        <v>125</v>
      </c>
      <c r="F32" s="400"/>
      <c r="G32" s="480">
        <v>45880</v>
      </c>
      <c r="H32" s="480">
        <v>45968</v>
      </c>
      <c r="I32" s="497"/>
      <c r="J32" s="501"/>
      <c r="K32" s="504"/>
      <c r="L32" s="497"/>
      <c r="M32" s="503"/>
      <c r="N32" s="290"/>
    </row>
    <row r="33" spans="1:14" s="4" customFormat="1" ht="18.75">
      <c r="A33" s="6"/>
      <c r="B33" s="18" t="s">
        <v>132</v>
      </c>
      <c r="C33" s="109" t="s">
        <v>102</v>
      </c>
      <c r="D33" s="100" t="s">
        <v>133</v>
      </c>
      <c r="E33" s="39" t="s">
        <v>125</v>
      </c>
      <c r="F33" s="400"/>
      <c r="G33" s="478">
        <v>45917</v>
      </c>
      <c r="H33" s="478"/>
      <c r="I33" s="497"/>
      <c r="J33" s="501"/>
      <c r="K33" s="496"/>
      <c r="L33" s="497"/>
      <c r="M33" s="505"/>
      <c r="N33" s="290"/>
    </row>
    <row r="34" spans="1:14" s="4" customFormat="1" ht="18.75">
      <c r="A34" s="3"/>
      <c r="B34" s="18" t="s">
        <v>135</v>
      </c>
      <c r="C34" s="109" t="s">
        <v>94</v>
      </c>
      <c r="D34" s="351" t="s">
        <v>136</v>
      </c>
      <c r="E34" s="347" t="s">
        <v>125</v>
      </c>
      <c r="F34" s="400"/>
      <c r="G34" s="480">
        <v>45876</v>
      </c>
      <c r="H34" s="480">
        <v>45961</v>
      </c>
      <c r="I34" s="497">
        <v>45966</v>
      </c>
      <c r="J34" s="506">
        <v>45967</v>
      </c>
      <c r="K34" s="504">
        <v>45966</v>
      </c>
      <c r="L34" s="497"/>
      <c r="M34" s="503"/>
      <c r="N34" s="290"/>
    </row>
    <row r="35" spans="1:14" s="3" customFormat="1" ht="18.75">
      <c r="B35" s="88" t="s">
        <v>138</v>
      </c>
      <c r="C35" s="109" t="s">
        <v>110</v>
      </c>
      <c r="D35" s="348" t="s">
        <v>128</v>
      </c>
      <c r="E35" s="349" t="s">
        <v>125</v>
      </c>
      <c r="F35" s="449"/>
      <c r="G35" s="480">
        <v>45876</v>
      </c>
      <c r="H35" s="480">
        <v>45958</v>
      </c>
      <c r="I35" s="497">
        <v>45958</v>
      </c>
      <c r="J35" s="501">
        <v>45967</v>
      </c>
      <c r="K35" s="495">
        <v>45958</v>
      </c>
      <c r="L35" s="500"/>
      <c r="M35" s="499"/>
      <c r="N35" s="286"/>
    </row>
    <row r="36" spans="1:14" s="4" customFormat="1" ht="18.75">
      <c r="A36" s="6"/>
      <c r="B36" s="18" t="s">
        <v>141</v>
      </c>
      <c r="C36" s="112" t="s">
        <v>94</v>
      </c>
      <c r="D36" s="352" t="s">
        <v>107</v>
      </c>
      <c r="E36" s="347" t="s">
        <v>125</v>
      </c>
      <c r="F36" s="400"/>
      <c r="G36" s="445">
        <v>45876</v>
      </c>
      <c r="H36" s="445"/>
      <c r="I36" s="497"/>
      <c r="J36" s="506"/>
      <c r="K36" s="496"/>
      <c r="L36" s="497"/>
      <c r="M36" s="505"/>
      <c r="N36" s="290"/>
    </row>
    <row r="37" spans="1:14" s="4" customFormat="1" ht="18.75">
      <c r="A37" s="3"/>
      <c r="B37" s="88" t="s">
        <v>143</v>
      </c>
      <c r="C37" s="112" t="s">
        <v>94</v>
      </c>
      <c r="D37" s="100" t="s">
        <v>133</v>
      </c>
      <c r="E37" s="37" t="s">
        <v>125</v>
      </c>
      <c r="F37" s="450"/>
      <c r="G37" s="480">
        <v>45898</v>
      </c>
      <c r="H37" s="480">
        <v>45965</v>
      </c>
      <c r="I37" s="497">
        <v>45968</v>
      </c>
      <c r="J37" s="506">
        <v>45971</v>
      </c>
      <c r="K37" s="504">
        <v>45968</v>
      </c>
      <c r="L37" s="497"/>
      <c r="M37" s="505"/>
      <c r="N37" s="292"/>
    </row>
    <row r="38" spans="1:14" s="4" customFormat="1" ht="18.75">
      <c r="A38" s="6"/>
      <c r="B38" s="243" t="s">
        <v>145</v>
      </c>
      <c r="C38" s="254" t="s">
        <v>110</v>
      </c>
      <c r="D38" s="261" t="s">
        <v>133</v>
      </c>
      <c r="E38" s="246" t="s">
        <v>146</v>
      </c>
      <c r="F38" s="402"/>
      <c r="G38" s="476" t="s">
        <v>100</v>
      </c>
      <c r="H38" s="376" t="s">
        <v>100</v>
      </c>
      <c r="I38" s="249" t="s">
        <v>100</v>
      </c>
      <c r="J38" s="264" t="s">
        <v>100</v>
      </c>
      <c r="K38" s="247" t="s">
        <v>100</v>
      </c>
      <c r="L38" s="249" t="s">
        <v>100</v>
      </c>
      <c r="M38" s="251" t="s">
        <v>100</v>
      </c>
      <c r="N38" s="294"/>
    </row>
    <row r="39" spans="1:14" s="4" customFormat="1" ht="18.75">
      <c r="A39" s="6"/>
      <c r="B39" s="243" t="s">
        <v>147</v>
      </c>
      <c r="C39" s="254" t="s">
        <v>102</v>
      </c>
      <c r="D39" s="261" t="s">
        <v>133</v>
      </c>
      <c r="E39" s="246" t="s">
        <v>146</v>
      </c>
      <c r="F39" s="402"/>
      <c r="G39" s="476" t="s">
        <v>100</v>
      </c>
      <c r="H39" s="376" t="s">
        <v>100</v>
      </c>
      <c r="I39" s="249" t="s">
        <v>100</v>
      </c>
      <c r="J39" s="264" t="s">
        <v>100</v>
      </c>
      <c r="K39" s="247" t="s">
        <v>100</v>
      </c>
      <c r="L39" s="249" t="s">
        <v>100</v>
      </c>
      <c r="M39" s="251" t="s">
        <v>100</v>
      </c>
      <c r="N39" s="294"/>
    </row>
    <row r="40" spans="1:14" s="4" customFormat="1" ht="18.75">
      <c r="A40" s="6"/>
      <c r="B40" s="243" t="s">
        <v>148</v>
      </c>
      <c r="C40" s="254" t="s">
        <v>102</v>
      </c>
      <c r="D40" s="261" t="s">
        <v>133</v>
      </c>
      <c r="E40" s="246" t="s">
        <v>146</v>
      </c>
      <c r="F40" s="402"/>
      <c r="G40" s="476" t="s">
        <v>100</v>
      </c>
      <c r="H40" s="376" t="s">
        <v>100</v>
      </c>
      <c r="I40" s="249" t="s">
        <v>100</v>
      </c>
      <c r="J40" s="264" t="s">
        <v>100</v>
      </c>
      <c r="K40" s="247" t="s">
        <v>100</v>
      </c>
      <c r="L40" s="249" t="s">
        <v>100</v>
      </c>
      <c r="M40" s="251" t="s">
        <v>100</v>
      </c>
      <c r="N40" s="294"/>
    </row>
    <row r="41" spans="1:14" s="4" customFormat="1" ht="19.5" thickBot="1">
      <c r="A41" s="6"/>
      <c r="B41" s="88" t="s">
        <v>115</v>
      </c>
      <c r="C41" s="109"/>
      <c r="D41" s="38"/>
      <c r="E41" s="20"/>
      <c r="F41" s="400"/>
      <c r="G41" s="445"/>
      <c r="H41" s="101"/>
      <c r="I41" s="21"/>
      <c r="J41" s="147"/>
      <c r="K41" s="19"/>
      <c r="L41" s="231"/>
      <c r="M41" s="231"/>
      <c r="N41" s="290"/>
    </row>
    <row r="42" spans="1:14" s="3" customFormat="1" ht="19.5" thickBot="1">
      <c r="B42" s="108" t="s">
        <v>149</v>
      </c>
      <c r="C42" s="110"/>
      <c r="D42" s="78"/>
      <c r="E42" s="79"/>
      <c r="F42" s="448"/>
      <c r="G42" s="481"/>
      <c r="H42" s="440"/>
      <c r="I42" s="126"/>
      <c r="J42" s="149"/>
      <c r="K42" s="82"/>
      <c r="L42" s="113"/>
      <c r="M42" s="141"/>
      <c r="N42" s="284"/>
    </row>
    <row r="43" spans="1:14" ht="5.0999999999999996" customHeight="1">
      <c r="B43" s="63"/>
      <c r="C43" s="65"/>
      <c r="D43" s="64"/>
      <c r="E43" s="65"/>
      <c r="F43" s="447"/>
      <c r="G43" s="472"/>
      <c r="H43" s="71"/>
      <c r="I43" s="68"/>
      <c r="J43" s="105"/>
      <c r="K43" s="64"/>
      <c r="L43" s="68"/>
      <c r="M43" s="150"/>
      <c r="N43" s="282"/>
    </row>
    <row r="44" spans="1:14" s="3" customFormat="1" ht="19.5" thickBot="1">
      <c r="B44" s="88"/>
      <c r="C44" s="109"/>
      <c r="D44" s="36"/>
      <c r="E44" s="37"/>
      <c r="F44" s="449"/>
      <c r="G44" s="477"/>
      <c r="H44" s="16"/>
      <c r="I44" s="15"/>
      <c r="J44" s="143"/>
      <c r="K44" s="13"/>
      <c r="L44" s="15"/>
      <c r="M44" s="151"/>
      <c r="N44" s="286"/>
    </row>
    <row r="45" spans="1:14" ht="5.0999999999999996" customHeight="1" thickBot="1">
      <c r="B45" s="63"/>
      <c r="C45" s="65"/>
      <c r="D45" s="64"/>
      <c r="E45" s="65"/>
      <c r="F45" s="447"/>
      <c r="G45" s="472"/>
      <c r="H45" s="71"/>
      <c r="I45" s="68"/>
      <c r="J45" s="105"/>
      <c r="K45" s="64"/>
      <c r="L45" s="68"/>
      <c r="M45" s="150"/>
      <c r="N45" s="282"/>
    </row>
    <row r="46" spans="1:14" s="3" customFormat="1" ht="18.75">
      <c r="B46" s="169" t="s">
        <v>150</v>
      </c>
      <c r="C46" s="110"/>
      <c r="D46" s="78"/>
      <c r="E46" s="79"/>
      <c r="F46" s="448"/>
      <c r="G46" s="473"/>
      <c r="H46" s="437"/>
      <c r="I46" s="113"/>
      <c r="J46" s="144"/>
      <c r="K46" s="82"/>
      <c r="L46" s="113"/>
      <c r="M46" s="141"/>
      <c r="N46" s="284"/>
    </row>
    <row r="47" spans="1:14" s="4" customFormat="1" ht="18.75">
      <c r="A47" s="6"/>
      <c r="B47" s="18" t="s">
        <v>151</v>
      </c>
      <c r="C47" s="112" t="s">
        <v>110</v>
      </c>
      <c r="D47" s="346" t="s">
        <v>124</v>
      </c>
      <c r="E47" s="347" t="s">
        <v>152</v>
      </c>
      <c r="F47" s="400"/>
      <c r="G47" s="445">
        <v>45916</v>
      </c>
      <c r="H47" s="478">
        <v>45953</v>
      </c>
      <c r="I47" s="497">
        <v>45958</v>
      </c>
      <c r="J47" s="498">
        <v>45958</v>
      </c>
      <c r="K47" s="496">
        <v>45958</v>
      </c>
      <c r="L47" s="497"/>
      <c r="M47" s="499"/>
      <c r="N47" s="290"/>
    </row>
    <row r="48" spans="1:14" s="4" customFormat="1" ht="18.75">
      <c r="A48" s="6"/>
      <c r="B48" s="18" t="s">
        <v>153</v>
      </c>
      <c r="C48" s="112" t="s">
        <v>102</v>
      </c>
      <c r="D48" s="38" t="s">
        <v>154</v>
      </c>
      <c r="E48" s="39" t="s">
        <v>152</v>
      </c>
      <c r="F48" s="400"/>
      <c r="G48" s="445"/>
      <c r="H48" s="445"/>
      <c r="I48" s="497"/>
      <c r="J48" s="498"/>
      <c r="K48" s="496"/>
      <c r="L48" s="497"/>
      <c r="M48" s="499"/>
      <c r="N48" s="290"/>
    </row>
    <row r="49" spans="1:14" s="4" customFormat="1" ht="18.75">
      <c r="A49" s="6"/>
      <c r="B49" s="88" t="s">
        <v>156</v>
      </c>
      <c r="C49" s="112" t="s">
        <v>102</v>
      </c>
      <c r="D49" s="38" t="s">
        <v>157</v>
      </c>
      <c r="E49" s="20" t="s">
        <v>152</v>
      </c>
      <c r="F49" s="400" t="s">
        <v>97</v>
      </c>
      <c r="G49" s="445"/>
      <c r="H49" s="445"/>
      <c r="I49" s="497"/>
      <c r="J49" s="506"/>
      <c r="K49" s="496"/>
      <c r="L49" s="497"/>
      <c r="M49" s="505"/>
      <c r="N49" s="290"/>
    </row>
    <row r="50" spans="1:14" s="4" customFormat="1" ht="18.75">
      <c r="A50" s="6"/>
      <c r="B50" s="18" t="s">
        <v>159</v>
      </c>
      <c r="C50" s="112" t="s">
        <v>102</v>
      </c>
      <c r="D50" s="348" t="s">
        <v>124</v>
      </c>
      <c r="E50" s="347" t="s">
        <v>152</v>
      </c>
      <c r="F50" s="400"/>
      <c r="G50" s="478">
        <v>45908</v>
      </c>
      <c r="H50" s="445">
        <v>45959</v>
      </c>
      <c r="I50" s="497">
        <v>45961</v>
      </c>
      <c r="J50" s="498">
        <v>45961</v>
      </c>
      <c r="K50" s="496">
        <v>45961</v>
      </c>
      <c r="L50" s="497"/>
      <c r="M50" s="499"/>
      <c r="N50" s="290"/>
    </row>
    <row r="51" spans="1:14" s="4" customFormat="1" ht="18.75">
      <c r="A51" s="3"/>
      <c r="B51" s="18" t="s">
        <v>161</v>
      </c>
      <c r="C51" s="112" t="s">
        <v>102</v>
      </c>
      <c r="D51" s="38" t="s">
        <v>154</v>
      </c>
      <c r="E51" s="39" t="s">
        <v>152</v>
      </c>
      <c r="F51" s="400" t="s">
        <v>97</v>
      </c>
      <c r="G51" s="480"/>
      <c r="H51" s="480"/>
      <c r="I51" s="497"/>
      <c r="J51" s="506"/>
      <c r="K51" s="504"/>
      <c r="L51" s="497"/>
      <c r="M51" s="505"/>
      <c r="N51" s="290"/>
    </row>
    <row r="52" spans="1:14" s="4" customFormat="1" ht="18.75">
      <c r="A52" s="6"/>
      <c r="B52" s="18" t="s">
        <v>163</v>
      </c>
      <c r="C52" s="112" t="s">
        <v>94</v>
      </c>
      <c r="D52" s="100" t="s">
        <v>157</v>
      </c>
      <c r="E52" s="39" t="s">
        <v>152</v>
      </c>
      <c r="F52" s="400"/>
      <c r="G52" s="478">
        <v>45915</v>
      </c>
      <c r="H52" s="478">
        <v>45964</v>
      </c>
      <c r="I52" s="497"/>
      <c r="J52" s="498"/>
      <c r="K52" s="496"/>
      <c r="L52" s="497"/>
      <c r="M52" s="499"/>
      <c r="N52" s="290"/>
    </row>
    <row r="53" spans="1:14" s="4" customFormat="1" ht="18.75">
      <c r="A53" s="3"/>
      <c r="B53" s="18" t="s">
        <v>165</v>
      </c>
      <c r="C53" s="112" t="s">
        <v>94</v>
      </c>
      <c r="D53" s="38" t="s">
        <v>154</v>
      </c>
      <c r="E53" s="39" t="s">
        <v>152</v>
      </c>
      <c r="F53" s="400"/>
      <c r="G53" s="480"/>
      <c r="H53" s="445"/>
      <c r="I53" s="497"/>
      <c r="J53" s="506"/>
      <c r="K53" s="504"/>
      <c r="L53" s="497"/>
      <c r="M53" s="505"/>
      <c r="N53" s="290"/>
    </row>
    <row r="54" spans="1:14" s="4" customFormat="1" ht="18.75">
      <c r="A54" s="6"/>
      <c r="B54" s="18" t="s">
        <v>166</v>
      </c>
      <c r="C54" s="112" t="s">
        <v>102</v>
      </c>
      <c r="D54" s="38" t="s">
        <v>154</v>
      </c>
      <c r="E54" s="39" t="s">
        <v>152</v>
      </c>
      <c r="F54" s="400"/>
      <c r="G54" s="445"/>
      <c r="H54" s="507">
        <v>45957</v>
      </c>
      <c r="I54" s="497">
        <v>45964</v>
      </c>
      <c r="J54" s="508">
        <v>45964</v>
      </c>
      <c r="K54" s="496">
        <v>45964</v>
      </c>
      <c r="L54" s="497"/>
      <c r="M54" s="509"/>
      <c r="N54" s="290"/>
    </row>
    <row r="55" spans="1:14" s="4" customFormat="1" ht="18.75">
      <c r="A55" s="6"/>
      <c r="B55" s="18" t="s">
        <v>167</v>
      </c>
      <c r="C55" s="112" t="s">
        <v>94</v>
      </c>
      <c r="D55" s="346" t="s">
        <v>124</v>
      </c>
      <c r="E55" s="347" t="s">
        <v>152</v>
      </c>
      <c r="F55" s="400"/>
      <c r="G55" s="478">
        <v>45922</v>
      </c>
      <c r="H55" s="478">
        <v>45961</v>
      </c>
      <c r="I55" s="497">
        <v>45966</v>
      </c>
      <c r="J55" s="498">
        <v>45967</v>
      </c>
      <c r="K55" s="496">
        <v>45966</v>
      </c>
      <c r="L55" s="497"/>
      <c r="M55" s="499"/>
      <c r="N55" s="290"/>
    </row>
    <row r="56" spans="1:14" s="4" customFormat="1" ht="18.75">
      <c r="A56" s="6"/>
      <c r="B56" s="88" t="s">
        <v>168</v>
      </c>
      <c r="C56" s="112" t="s">
        <v>102</v>
      </c>
      <c r="D56" s="353" t="s">
        <v>124</v>
      </c>
      <c r="E56" s="354" t="s">
        <v>152</v>
      </c>
      <c r="F56" s="400"/>
      <c r="G56" s="478">
        <v>45915</v>
      </c>
      <c r="H56" s="445"/>
      <c r="I56" s="497"/>
      <c r="J56" s="506"/>
      <c r="K56" s="496"/>
      <c r="L56" s="497"/>
      <c r="M56" s="505"/>
      <c r="N56" s="290"/>
    </row>
    <row r="57" spans="1:14" s="3" customFormat="1" ht="18.75">
      <c r="A57" s="6"/>
      <c r="B57" s="88" t="s">
        <v>169</v>
      </c>
      <c r="C57" s="112" t="s">
        <v>94</v>
      </c>
      <c r="D57" s="38" t="s">
        <v>154</v>
      </c>
      <c r="E57" s="20" t="s">
        <v>152</v>
      </c>
      <c r="F57" s="400"/>
      <c r="G57" s="445">
        <v>45926</v>
      </c>
      <c r="H57" s="445">
        <v>45968</v>
      </c>
      <c r="I57" s="497">
        <v>45971</v>
      </c>
      <c r="J57" s="501">
        <v>45971</v>
      </c>
      <c r="K57" s="496">
        <v>45971</v>
      </c>
      <c r="L57" s="497"/>
      <c r="M57" s="503"/>
      <c r="N57" s="290"/>
    </row>
    <row r="58" spans="1:14" s="4" customFormat="1" ht="19.5" customHeight="1">
      <c r="A58" s="6"/>
      <c r="B58" s="18" t="s">
        <v>170</v>
      </c>
      <c r="C58" s="112" t="s">
        <v>94</v>
      </c>
      <c r="D58" s="38" t="s">
        <v>157</v>
      </c>
      <c r="E58" s="39" t="s">
        <v>152</v>
      </c>
      <c r="F58" s="400" t="s">
        <v>97</v>
      </c>
      <c r="G58" s="445"/>
      <c r="H58" s="445"/>
      <c r="I58" s="497"/>
      <c r="J58" s="498"/>
      <c r="K58" s="496"/>
      <c r="L58" s="497"/>
      <c r="M58" s="499"/>
      <c r="N58" s="290"/>
    </row>
    <row r="59" spans="1:14" s="4" customFormat="1" ht="18.75">
      <c r="A59" s="6"/>
      <c r="B59" s="18" t="s">
        <v>171</v>
      </c>
      <c r="C59" s="112" t="s">
        <v>94</v>
      </c>
      <c r="D59" s="348" t="s">
        <v>124</v>
      </c>
      <c r="E59" s="347" t="s">
        <v>152</v>
      </c>
      <c r="F59" s="400"/>
      <c r="G59" s="445">
        <v>45915</v>
      </c>
      <c r="H59" s="445">
        <v>45964</v>
      </c>
      <c r="I59" s="497">
        <v>45966</v>
      </c>
      <c r="J59" s="498">
        <v>45967</v>
      </c>
      <c r="K59" s="496">
        <v>45966</v>
      </c>
      <c r="L59" s="497"/>
      <c r="M59" s="499"/>
      <c r="N59" s="290"/>
    </row>
    <row r="60" spans="1:14" s="4" customFormat="1" ht="18.75">
      <c r="A60" s="6"/>
      <c r="B60" s="88" t="s">
        <v>172</v>
      </c>
      <c r="C60" s="109" t="s">
        <v>94</v>
      </c>
      <c r="D60" s="38" t="s">
        <v>157</v>
      </c>
      <c r="E60" s="20" t="s">
        <v>152</v>
      </c>
      <c r="F60" s="400" t="s">
        <v>97</v>
      </c>
      <c r="G60" s="445"/>
      <c r="H60" s="445"/>
      <c r="I60" s="497"/>
      <c r="J60" s="506"/>
      <c r="K60" s="496"/>
      <c r="L60" s="497"/>
      <c r="M60" s="505"/>
      <c r="N60" s="290"/>
    </row>
    <row r="61" spans="1:14" s="4" customFormat="1" ht="18.75">
      <c r="A61" s="6"/>
      <c r="B61" s="18" t="s">
        <v>174</v>
      </c>
      <c r="C61" s="117" t="s">
        <v>110</v>
      </c>
      <c r="D61" s="348" t="s">
        <v>124</v>
      </c>
      <c r="E61" s="347" t="s">
        <v>152</v>
      </c>
      <c r="F61" s="400"/>
      <c r="G61" s="445">
        <v>45916</v>
      </c>
      <c r="H61" s="445">
        <v>45968</v>
      </c>
      <c r="I61" s="497">
        <v>45968</v>
      </c>
      <c r="J61" s="498">
        <v>45971</v>
      </c>
      <c r="K61" s="496">
        <v>45968</v>
      </c>
      <c r="L61" s="497"/>
      <c r="M61" s="499"/>
      <c r="N61" s="290"/>
    </row>
    <row r="62" spans="1:14" s="4" customFormat="1" ht="18.75">
      <c r="A62" s="6"/>
      <c r="B62" s="88" t="s">
        <v>177</v>
      </c>
      <c r="C62" s="109" t="s">
        <v>102</v>
      </c>
      <c r="D62" s="38" t="s">
        <v>154</v>
      </c>
      <c r="E62" s="20" t="s">
        <v>152</v>
      </c>
      <c r="F62" s="400"/>
      <c r="G62" s="479"/>
      <c r="H62" s="479">
        <v>45957</v>
      </c>
      <c r="I62" s="500">
        <v>45958</v>
      </c>
      <c r="J62" s="501">
        <v>45958</v>
      </c>
      <c r="K62" s="502">
        <v>45958</v>
      </c>
      <c r="L62" s="497"/>
      <c r="M62" s="503"/>
      <c r="N62" s="290"/>
    </row>
    <row r="63" spans="1:14" s="4" customFormat="1" ht="18.75">
      <c r="A63" s="6"/>
      <c r="B63" s="88" t="s">
        <v>200</v>
      </c>
      <c r="C63" s="109" t="s">
        <v>110</v>
      </c>
      <c r="D63" s="38" t="s">
        <v>124</v>
      </c>
      <c r="E63" s="20" t="s">
        <v>198</v>
      </c>
      <c r="F63" s="400"/>
      <c r="G63" s="445">
        <v>45929</v>
      </c>
      <c r="H63" s="445"/>
      <c r="I63" s="497"/>
      <c r="J63" s="506"/>
      <c r="K63" s="496"/>
      <c r="L63" s="497"/>
      <c r="M63" s="503"/>
      <c r="N63" s="290"/>
    </row>
    <row r="64" spans="1:14" s="4" customFormat="1" ht="18.75">
      <c r="A64" s="6"/>
      <c r="B64" s="88" t="s">
        <v>178</v>
      </c>
      <c r="C64" s="109" t="s">
        <v>102</v>
      </c>
      <c r="D64" s="38" t="s">
        <v>154</v>
      </c>
      <c r="E64" s="20" t="s">
        <v>152</v>
      </c>
      <c r="F64" s="400" t="s">
        <v>97</v>
      </c>
      <c r="G64" s="479"/>
      <c r="H64" s="479"/>
      <c r="I64" s="500"/>
      <c r="J64" s="501"/>
      <c r="K64" s="502"/>
      <c r="L64" s="497"/>
      <c r="M64" s="503"/>
      <c r="N64" s="290"/>
    </row>
    <row r="65" spans="1:14" s="4" customFormat="1" ht="18.75">
      <c r="A65" s="6"/>
      <c r="B65" s="411" t="s">
        <v>180</v>
      </c>
      <c r="C65" s="412" t="s">
        <v>110</v>
      </c>
      <c r="D65" s="413" t="s">
        <v>154</v>
      </c>
      <c r="E65" s="414" t="s">
        <v>146</v>
      </c>
      <c r="F65" s="451" t="s">
        <v>97</v>
      </c>
      <c r="G65" s="482"/>
      <c r="H65" s="482"/>
      <c r="I65" s="510"/>
      <c r="J65" s="511"/>
      <c r="K65" s="512"/>
      <c r="L65" s="513"/>
      <c r="M65" s="514"/>
      <c r="N65" s="415"/>
    </row>
    <row r="66" spans="1:14" s="4" customFormat="1" ht="18.75">
      <c r="A66" s="6"/>
      <c r="B66" s="88" t="s">
        <v>181</v>
      </c>
      <c r="C66" s="109" t="s">
        <v>94</v>
      </c>
      <c r="D66" s="346" t="s">
        <v>124</v>
      </c>
      <c r="E66" s="354" t="s">
        <v>152</v>
      </c>
      <c r="F66" s="400"/>
      <c r="G66" s="478">
        <v>45908</v>
      </c>
      <c r="H66" s="445">
        <v>45960</v>
      </c>
      <c r="I66" s="497">
        <v>45961</v>
      </c>
      <c r="J66" s="501">
        <v>45961</v>
      </c>
      <c r="K66" s="496">
        <v>45961</v>
      </c>
      <c r="L66" s="497"/>
      <c r="M66" s="505"/>
      <c r="N66" s="290"/>
    </row>
    <row r="67" spans="1:14" s="4" customFormat="1" ht="18.75">
      <c r="A67" s="6"/>
      <c r="B67" s="102" t="s">
        <v>183</v>
      </c>
      <c r="C67" s="109" t="s">
        <v>94</v>
      </c>
      <c r="D67" s="38" t="s">
        <v>157</v>
      </c>
      <c r="E67" s="20" t="s">
        <v>152</v>
      </c>
      <c r="F67" s="400" t="s">
        <v>97</v>
      </c>
      <c r="G67" s="445"/>
      <c r="H67" s="445"/>
      <c r="I67" s="497"/>
      <c r="J67" s="501"/>
      <c r="K67" s="496"/>
      <c r="L67" s="497"/>
      <c r="M67" s="505"/>
      <c r="N67" s="290"/>
    </row>
    <row r="68" spans="1:14" s="4" customFormat="1" ht="18.75">
      <c r="A68" s="6"/>
      <c r="B68" s="88" t="s">
        <v>186</v>
      </c>
      <c r="C68" s="109" t="s">
        <v>102</v>
      </c>
      <c r="D68" s="38" t="s">
        <v>157</v>
      </c>
      <c r="E68" s="20" t="s">
        <v>152</v>
      </c>
      <c r="F68" s="400"/>
      <c r="G68" s="445"/>
      <c r="H68" s="445">
        <v>45973</v>
      </c>
      <c r="I68" s="497"/>
      <c r="J68" s="506"/>
      <c r="K68" s="496"/>
      <c r="L68" s="497"/>
      <c r="M68" s="505"/>
      <c r="N68" s="290"/>
    </row>
    <row r="69" spans="1:14" s="3" customFormat="1" ht="18.75">
      <c r="A69" s="6"/>
      <c r="B69" s="88" t="s">
        <v>188</v>
      </c>
      <c r="C69" s="109" t="s">
        <v>102</v>
      </c>
      <c r="D69" s="19" t="s">
        <v>157</v>
      </c>
      <c r="E69" s="20" t="s">
        <v>152</v>
      </c>
      <c r="F69" s="400" t="s">
        <v>97</v>
      </c>
      <c r="G69" s="445"/>
      <c r="H69" s="445"/>
      <c r="I69" s="497"/>
      <c r="J69" s="501"/>
      <c r="K69" s="496"/>
      <c r="L69" s="497"/>
      <c r="M69" s="503"/>
      <c r="N69" s="290"/>
    </row>
    <row r="70" spans="1:14" s="4" customFormat="1" ht="18.75">
      <c r="A70" s="6"/>
      <c r="B70" s="88" t="s">
        <v>189</v>
      </c>
      <c r="C70" s="109" t="s">
        <v>102</v>
      </c>
      <c r="D70" s="38" t="s">
        <v>154</v>
      </c>
      <c r="E70" s="20" t="s">
        <v>152</v>
      </c>
      <c r="F70" s="400" t="s">
        <v>97</v>
      </c>
      <c r="G70" s="445"/>
      <c r="H70" s="445"/>
      <c r="I70" s="497"/>
      <c r="J70" s="506"/>
      <c r="K70" s="496"/>
      <c r="L70" s="497"/>
      <c r="M70" s="505"/>
      <c r="N70" s="290"/>
    </row>
    <row r="71" spans="1:14" s="4" customFormat="1" ht="18.75">
      <c r="A71" s="3"/>
      <c r="B71" s="243" t="s">
        <v>190</v>
      </c>
      <c r="C71" s="244" t="s">
        <v>94</v>
      </c>
      <c r="D71" s="245" t="s">
        <v>157</v>
      </c>
      <c r="E71" s="248" t="s">
        <v>146</v>
      </c>
      <c r="F71" s="402"/>
      <c r="G71" s="483" t="s">
        <v>100</v>
      </c>
      <c r="H71" s="441" t="s">
        <v>100</v>
      </c>
      <c r="I71" s="249" t="s">
        <v>100</v>
      </c>
      <c r="J71" s="250" t="s">
        <v>100</v>
      </c>
      <c r="K71" s="247" t="s">
        <v>100</v>
      </c>
      <c r="L71" s="249" t="s">
        <v>100</v>
      </c>
      <c r="M71" s="251" t="s">
        <v>100</v>
      </c>
      <c r="N71" s="294"/>
    </row>
    <row r="72" spans="1:14" s="3" customFormat="1" ht="18.75">
      <c r="A72" s="6"/>
      <c r="B72" s="243" t="s">
        <v>192</v>
      </c>
      <c r="C72" s="244" t="s">
        <v>110</v>
      </c>
      <c r="D72" s="245" t="s">
        <v>124</v>
      </c>
      <c r="E72" s="246" t="s">
        <v>146</v>
      </c>
      <c r="F72" s="402"/>
      <c r="G72" s="484" t="s">
        <v>100</v>
      </c>
      <c r="H72" s="258" t="s">
        <v>100</v>
      </c>
      <c r="I72" s="249" t="s">
        <v>100</v>
      </c>
      <c r="J72" s="250" t="s">
        <v>100</v>
      </c>
      <c r="K72" s="247" t="s">
        <v>100</v>
      </c>
      <c r="L72" s="249" t="s">
        <v>100</v>
      </c>
      <c r="M72" s="251" t="s">
        <v>100</v>
      </c>
      <c r="N72" s="294"/>
    </row>
    <row r="73" spans="1:14" s="4" customFormat="1" ht="18.75">
      <c r="A73" s="6"/>
      <c r="B73" s="243" t="s">
        <v>194</v>
      </c>
      <c r="C73" s="244" t="s">
        <v>94</v>
      </c>
      <c r="D73" s="245" t="s">
        <v>157</v>
      </c>
      <c r="E73" s="248" t="s">
        <v>146</v>
      </c>
      <c r="F73" s="402"/>
      <c r="G73" s="476" t="s">
        <v>100</v>
      </c>
      <c r="H73" s="376" t="s">
        <v>100</v>
      </c>
      <c r="I73" s="249" t="s">
        <v>100</v>
      </c>
      <c r="J73" s="264" t="s">
        <v>100</v>
      </c>
      <c r="K73" s="247" t="s">
        <v>100</v>
      </c>
      <c r="L73" s="249" t="s">
        <v>100</v>
      </c>
      <c r="M73" s="251" t="s">
        <v>100</v>
      </c>
      <c r="N73" s="294"/>
    </row>
    <row r="74" spans="1:14" s="4" customFormat="1" ht="18.75">
      <c r="A74" s="6"/>
      <c r="B74" s="116" t="s">
        <v>196</v>
      </c>
      <c r="C74" s="118" t="s">
        <v>110</v>
      </c>
      <c r="D74" s="355" t="s">
        <v>197</v>
      </c>
      <c r="E74" s="356" t="s">
        <v>198</v>
      </c>
      <c r="F74" s="452"/>
      <c r="G74" s="485" t="s">
        <v>100</v>
      </c>
      <c r="H74" s="442" t="s">
        <v>100</v>
      </c>
      <c r="I74" s="30" t="s">
        <v>100</v>
      </c>
      <c r="J74" s="148" t="s">
        <v>100</v>
      </c>
      <c r="K74" s="166" t="s">
        <v>100</v>
      </c>
      <c r="L74" s="30" t="s">
        <v>100</v>
      </c>
      <c r="M74" s="160" t="s">
        <v>100</v>
      </c>
      <c r="N74" s="296"/>
    </row>
    <row r="75" spans="1:14" s="4" customFormat="1" ht="18.75">
      <c r="A75" s="6"/>
      <c r="B75" s="276" t="s">
        <v>200</v>
      </c>
      <c r="C75" s="254" t="s">
        <v>110</v>
      </c>
      <c r="D75" s="245" t="s">
        <v>124</v>
      </c>
      <c r="E75" s="248" t="s">
        <v>198</v>
      </c>
      <c r="F75" s="402"/>
      <c r="G75" s="476">
        <v>45929</v>
      </c>
      <c r="H75" s="376" t="s">
        <v>100</v>
      </c>
      <c r="I75" s="249" t="s">
        <v>100</v>
      </c>
      <c r="J75" s="264" t="s">
        <v>100</v>
      </c>
      <c r="K75" s="247" t="s">
        <v>100</v>
      </c>
      <c r="L75" s="249" t="s">
        <v>100</v>
      </c>
      <c r="M75" s="251" t="s">
        <v>100</v>
      </c>
      <c r="N75" s="294"/>
    </row>
    <row r="76" spans="1:14" s="4" customFormat="1" ht="18.75">
      <c r="A76" s="6"/>
      <c r="B76" s="276" t="s">
        <v>201</v>
      </c>
      <c r="C76" s="254" t="s">
        <v>94</v>
      </c>
      <c r="D76" s="245" t="s">
        <v>157</v>
      </c>
      <c r="E76" s="248" t="s">
        <v>146</v>
      </c>
      <c r="F76" s="402"/>
      <c r="G76" s="476" t="s">
        <v>100</v>
      </c>
      <c r="H76" s="376" t="s">
        <v>100</v>
      </c>
      <c r="I76" s="249" t="s">
        <v>100</v>
      </c>
      <c r="J76" s="264" t="s">
        <v>100</v>
      </c>
      <c r="K76" s="247" t="s">
        <v>100</v>
      </c>
      <c r="L76" s="249" t="s">
        <v>100</v>
      </c>
      <c r="M76" s="251" t="s">
        <v>100</v>
      </c>
      <c r="N76" s="294"/>
    </row>
    <row r="77" spans="1:14" s="4" customFormat="1" ht="19.5" thickBot="1">
      <c r="A77" s="6"/>
      <c r="B77" s="88" t="s">
        <v>115</v>
      </c>
      <c r="C77" s="109"/>
      <c r="D77" s="38"/>
      <c r="E77" s="20"/>
      <c r="F77" s="400"/>
      <c r="G77" s="445"/>
      <c r="H77" s="101"/>
      <c r="I77" s="21"/>
      <c r="J77" s="147"/>
      <c r="K77" s="19"/>
      <c r="L77" s="21"/>
      <c r="M77" s="151"/>
      <c r="N77" s="290"/>
    </row>
    <row r="78" spans="1:14" s="3" customFormat="1" ht="19.5" thickBot="1">
      <c r="B78" s="119" t="s">
        <v>202</v>
      </c>
      <c r="C78" s="120"/>
      <c r="D78" s="121"/>
      <c r="E78" s="122"/>
      <c r="F78" s="453"/>
      <c r="G78" s="481"/>
      <c r="H78" s="440"/>
      <c r="I78" s="126"/>
      <c r="J78" s="149"/>
      <c r="K78" s="125"/>
      <c r="L78" s="126"/>
      <c r="M78" s="142"/>
      <c r="N78" s="298"/>
    </row>
    <row r="79" spans="1:14" ht="5.0999999999999996" customHeight="1">
      <c r="B79" s="63"/>
      <c r="C79" s="65"/>
      <c r="D79" s="64"/>
      <c r="E79" s="65"/>
      <c r="F79" s="447"/>
      <c r="G79" s="472"/>
      <c r="H79" s="71"/>
      <c r="I79" s="68"/>
      <c r="J79" s="105"/>
      <c r="K79" s="64"/>
      <c r="L79" s="68"/>
      <c r="M79" s="150"/>
      <c r="N79" s="282"/>
    </row>
    <row r="80" spans="1:14" s="3" customFormat="1" ht="19.5" thickBot="1">
      <c r="B80" s="88"/>
      <c r="C80" s="109"/>
      <c r="D80" s="36"/>
      <c r="E80" s="37"/>
      <c r="F80" s="449"/>
      <c r="G80" s="477"/>
      <c r="H80" s="16"/>
      <c r="I80" s="15"/>
      <c r="J80" s="143"/>
      <c r="K80" s="13"/>
      <c r="L80" s="15"/>
      <c r="M80" s="151"/>
      <c r="N80" s="286"/>
    </row>
    <row r="81" spans="1:14" ht="5.0999999999999996" customHeight="1" thickBot="1">
      <c r="B81" s="63"/>
      <c r="C81" s="65"/>
      <c r="D81" s="64"/>
      <c r="E81" s="65"/>
      <c r="F81" s="447"/>
      <c r="G81" s="472"/>
      <c r="H81" s="71"/>
      <c r="I81" s="68"/>
      <c r="J81" s="105"/>
      <c r="K81" s="64"/>
      <c r="L81" s="68"/>
      <c r="M81" s="150"/>
      <c r="N81" s="282"/>
    </row>
    <row r="82" spans="1:14" s="3" customFormat="1" ht="18.75">
      <c r="B82" s="169" t="s">
        <v>203</v>
      </c>
      <c r="C82" s="110"/>
      <c r="D82" s="78"/>
      <c r="E82" s="79"/>
      <c r="F82" s="448"/>
      <c r="G82" s="473"/>
      <c r="H82" s="437"/>
      <c r="I82" s="113"/>
      <c r="J82" s="144"/>
      <c r="K82" s="82"/>
      <c r="L82" s="113"/>
      <c r="M82" s="141"/>
      <c r="N82" s="284"/>
    </row>
    <row r="83" spans="1:14" s="4" customFormat="1" ht="18.75">
      <c r="A83" s="6"/>
      <c r="B83" s="88" t="s">
        <v>204</v>
      </c>
      <c r="C83" s="109" t="s">
        <v>94</v>
      </c>
      <c r="D83" s="348" t="s">
        <v>157</v>
      </c>
      <c r="E83" s="354" t="s">
        <v>152</v>
      </c>
      <c r="F83" s="400"/>
      <c r="G83" s="478">
        <v>45922</v>
      </c>
      <c r="H83" s="101"/>
      <c r="I83" s="21"/>
      <c r="J83" s="147"/>
      <c r="K83" s="19"/>
      <c r="L83" s="21"/>
      <c r="M83" s="157"/>
      <c r="N83" s="290"/>
    </row>
    <row r="84" spans="1:14" s="4" customFormat="1" ht="19.5" thickBot="1">
      <c r="A84" s="6"/>
      <c r="B84" s="276" t="s">
        <v>206</v>
      </c>
      <c r="C84" s="254" t="s">
        <v>94</v>
      </c>
      <c r="D84" s="245" t="s">
        <v>157</v>
      </c>
      <c r="E84" s="248" t="s">
        <v>146</v>
      </c>
      <c r="F84" s="402"/>
      <c r="G84" s="476" t="s">
        <v>100</v>
      </c>
      <c r="H84" s="376" t="s">
        <v>100</v>
      </c>
      <c r="I84" s="249" t="s">
        <v>100</v>
      </c>
      <c r="J84" s="264" t="s">
        <v>100</v>
      </c>
      <c r="K84" s="247" t="s">
        <v>100</v>
      </c>
      <c r="L84" s="249" t="s">
        <v>100</v>
      </c>
      <c r="M84" s="251" t="s">
        <v>100</v>
      </c>
      <c r="N84" s="294"/>
    </row>
    <row r="85" spans="1:14" s="3" customFormat="1" ht="19.5" thickBot="1">
      <c r="B85" s="119" t="s">
        <v>207</v>
      </c>
      <c r="C85" s="120"/>
      <c r="D85" s="121"/>
      <c r="E85" s="122"/>
      <c r="F85" s="453"/>
      <c r="G85" s="481"/>
      <c r="H85" s="440"/>
      <c r="I85" s="126"/>
      <c r="J85" s="149"/>
      <c r="K85" s="125"/>
      <c r="L85" s="126"/>
      <c r="M85" s="142"/>
      <c r="N85" s="298"/>
    </row>
    <row r="86" spans="1:14" ht="5.0999999999999996" customHeight="1">
      <c r="B86" s="63"/>
      <c r="C86" s="65"/>
      <c r="D86" s="64"/>
      <c r="E86" s="65"/>
      <c r="F86" s="447"/>
      <c r="G86" s="472"/>
      <c r="H86" s="71"/>
      <c r="I86" s="68"/>
      <c r="J86" s="105"/>
      <c r="K86" s="64"/>
      <c r="L86" s="68"/>
      <c r="M86" s="150"/>
      <c r="N86" s="282"/>
    </row>
    <row r="87" spans="1:14" s="3" customFormat="1" ht="19.5" thickBot="1">
      <c r="B87" s="88"/>
      <c r="C87" s="109"/>
      <c r="D87" s="36"/>
      <c r="E87" s="37"/>
      <c r="F87" s="449"/>
      <c r="G87" s="477"/>
      <c r="H87" s="16"/>
      <c r="I87" s="15"/>
      <c r="J87" s="143"/>
      <c r="K87" s="13"/>
      <c r="L87" s="15"/>
      <c r="M87" s="151"/>
      <c r="N87" s="286"/>
    </row>
    <row r="88" spans="1:14" ht="5.0999999999999996" customHeight="1" thickBot="1">
      <c r="B88" s="63"/>
      <c r="C88" s="65"/>
      <c r="D88" s="64"/>
      <c r="E88" s="65"/>
      <c r="F88" s="447"/>
      <c r="G88" s="472"/>
      <c r="H88" s="71"/>
      <c r="I88" s="68"/>
      <c r="J88" s="105"/>
      <c r="K88" s="64"/>
      <c r="L88" s="68"/>
      <c r="M88" s="150"/>
      <c r="N88" s="282"/>
    </row>
    <row r="89" spans="1:14" s="3" customFormat="1" ht="18.75">
      <c r="B89" s="169" t="s">
        <v>208</v>
      </c>
      <c r="C89" s="110"/>
      <c r="D89" s="78"/>
      <c r="E89" s="79"/>
      <c r="F89" s="448"/>
      <c r="G89" s="473"/>
      <c r="H89" s="437"/>
      <c r="I89" s="113"/>
      <c r="J89" s="144"/>
      <c r="K89" s="82"/>
      <c r="L89" s="113"/>
      <c r="M89" s="141"/>
      <c r="N89" s="284"/>
    </row>
    <row r="90" spans="1:14" s="3" customFormat="1" ht="18.75">
      <c r="B90" s="88" t="s">
        <v>209</v>
      </c>
      <c r="C90" s="109" t="s">
        <v>110</v>
      </c>
      <c r="D90" s="38" t="s">
        <v>210</v>
      </c>
      <c r="E90" s="40" t="s">
        <v>210</v>
      </c>
      <c r="F90" s="449"/>
      <c r="G90" s="480" t="s">
        <v>100</v>
      </c>
      <c r="H90" s="439" t="s">
        <v>100</v>
      </c>
      <c r="I90" s="21" t="s">
        <v>100</v>
      </c>
      <c r="J90" s="143" t="s">
        <v>100</v>
      </c>
      <c r="K90" s="13" t="s">
        <v>100</v>
      </c>
      <c r="L90" s="15" t="s">
        <v>100</v>
      </c>
      <c r="M90" s="154" t="s">
        <v>100</v>
      </c>
      <c r="N90" s="286"/>
    </row>
    <row r="91" spans="1:14" s="4" customFormat="1" ht="18.75">
      <c r="A91" s="6"/>
      <c r="B91" s="18" t="s">
        <v>211</v>
      </c>
      <c r="C91" s="112" t="s">
        <v>110</v>
      </c>
      <c r="D91" s="100" t="s">
        <v>210</v>
      </c>
      <c r="E91" s="39" t="s">
        <v>210</v>
      </c>
      <c r="F91" s="400"/>
      <c r="G91" s="478" t="s">
        <v>100</v>
      </c>
      <c r="H91" s="220" t="s">
        <v>100</v>
      </c>
      <c r="I91" s="21" t="s">
        <v>100</v>
      </c>
      <c r="J91" s="147" t="s">
        <v>100</v>
      </c>
      <c r="K91" s="19" t="s">
        <v>100</v>
      </c>
      <c r="L91" s="21" t="s">
        <v>100</v>
      </c>
      <c r="M91" s="151" t="s">
        <v>100</v>
      </c>
      <c r="N91" s="290"/>
    </row>
    <row r="92" spans="1:14" s="3" customFormat="1" ht="18.75">
      <c r="B92" s="18" t="s">
        <v>212</v>
      </c>
      <c r="C92" s="109" t="s">
        <v>102</v>
      </c>
      <c r="D92" s="38" t="s">
        <v>210</v>
      </c>
      <c r="E92" s="39" t="s">
        <v>210</v>
      </c>
      <c r="F92" s="400"/>
      <c r="G92" s="480" t="s">
        <v>100</v>
      </c>
      <c r="H92" s="439" t="s">
        <v>100</v>
      </c>
      <c r="I92" s="21" t="s">
        <v>100</v>
      </c>
      <c r="J92" s="143" t="s">
        <v>100</v>
      </c>
      <c r="K92" s="24" t="s">
        <v>100</v>
      </c>
      <c r="L92" s="21" t="s">
        <v>100</v>
      </c>
      <c r="M92" s="151" t="s">
        <v>100</v>
      </c>
      <c r="N92" s="290"/>
    </row>
    <row r="93" spans="1:14" s="4" customFormat="1" ht="18.75">
      <c r="A93" s="6"/>
      <c r="B93" s="18" t="s">
        <v>213</v>
      </c>
      <c r="C93" s="109" t="s">
        <v>102</v>
      </c>
      <c r="D93" s="100" t="s">
        <v>210</v>
      </c>
      <c r="E93" s="39" t="s">
        <v>210</v>
      </c>
      <c r="F93" s="400"/>
      <c r="G93" s="478" t="s">
        <v>100</v>
      </c>
      <c r="H93" s="220" t="s">
        <v>100</v>
      </c>
      <c r="I93" s="21" t="s">
        <v>100</v>
      </c>
      <c r="J93" s="146" t="s">
        <v>100</v>
      </c>
      <c r="K93" s="19" t="s">
        <v>100</v>
      </c>
      <c r="L93" s="21" t="s">
        <v>100</v>
      </c>
      <c r="M93" s="154" t="s">
        <v>100</v>
      </c>
      <c r="N93" s="290"/>
    </row>
    <row r="94" spans="1:14" s="4" customFormat="1" ht="18.75">
      <c r="A94" s="6"/>
      <c r="B94" s="195" t="s">
        <v>215</v>
      </c>
      <c r="C94" s="182" t="s">
        <v>102</v>
      </c>
      <c r="D94" s="171" t="s">
        <v>210</v>
      </c>
      <c r="E94" s="196" t="s">
        <v>146</v>
      </c>
      <c r="F94" s="404"/>
      <c r="G94" s="486" t="s">
        <v>100</v>
      </c>
      <c r="H94" s="443" t="s">
        <v>100</v>
      </c>
      <c r="I94" s="184" t="s">
        <v>100</v>
      </c>
      <c r="J94" s="190" t="s">
        <v>100</v>
      </c>
      <c r="K94" s="167" t="s">
        <v>100</v>
      </c>
      <c r="L94" s="168" t="s">
        <v>100</v>
      </c>
      <c r="M94" s="185" t="s">
        <v>100</v>
      </c>
      <c r="N94" s="300"/>
    </row>
    <row r="95" spans="1:14" s="3" customFormat="1" ht="18.75">
      <c r="A95" s="6"/>
      <c r="B95" s="201" t="s">
        <v>216</v>
      </c>
      <c r="C95" s="182" t="s">
        <v>94</v>
      </c>
      <c r="D95" s="174" t="s">
        <v>210</v>
      </c>
      <c r="E95" s="202" t="s">
        <v>146</v>
      </c>
      <c r="F95" s="404"/>
      <c r="G95" s="487" t="s">
        <v>100</v>
      </c>
      <c r="H95" s="444" t="s">
        <v>100</v>
      </c>
      <c r="I95" s="184" t="s">
        <v>100</v>
      </c>
      <c r="J95" s="190" t="s">
        <v>100</v>
      </c>
      <c r="K95" s="167" t="s">
        <v>100</v>
      </c>
      <c r="L95" s="168" t="s">
        <v>100</v>
      </c>
      <c r="M95" s="185" t="s">
        <v>100</v>
      </c>
      <c r="N95" s="300"/>
    </row>
    <row r="96" spans="1:14" s="4" customFormat="1" ht="19.5" thickBot="1">
      <c r="A96" s="6"/>
      <c r="B96" s="173" t="s">
        <v>217</v>
      </c>
      <c r="C96" s="182" t="s">
        <v>94</v>
      </c>
      <c r="D96" s="171" t="s">
        <v>210</v>
      </c>
      <c r="E96" s="175" t="s">
        <v>146</v>
      </c>
      <c r="F96" s="406"/>
      <c r="G96" s="488" t="s">
        <v>100</v>
      </c>
      <c r="H96" s="221" t="s">
        <v>100</v>
      </c>
      <c r="I96" s="168" t="s">
        <v>100</v>
      </c>
      <c r="J96" s="190" t="s">
        <v>100</v>
      </c>
      <c r="K96" s="167" t="s">
        <v>100</v>
      </c>
      <c r="L96" s="168" t="s">
        <v>100</v>
      </c>
      <c r="M96" s="185" t="s">
        <v>100</v>
      </c>
      <c r="N96" s="302"/>
    </row>
    <row r="97" spans="1:14" s="3" customFormat="1" ht="19.5" thickBot="1">
      <c r="B97" s="119" t="s">
        <v>207</v>
      </c>
      <c r="C97" s="120"/>
      <c r="D97" s="121"/>
      <c r="E97" s="122"/>
      <c r="F97" s="453"/>
      <c r="G97" s="481"/>
      <c r="H97" s="440"/>
      <c r="I97" s="126"/>
      <c r="J97" s="149"/>
      <c r="K97" s="125"/>
      <c r="L97" s="126"/>
      <c r="M97" s="142"/>
      <c r="N97" s="298"/>
    </row>
    <row r="98" spans="1:14" ht="5.0999999999999996" customHeight="1">
      <c r="B98" s="63"/>
      <c r="C98" s="65"/>
      <c r="D98" s="64"/>
      <c r="E98" s="65"/>
      <c r="F98" s="447"/>
      <c r="G98" s="472"/>
      <c r="H98" s="71"/>
      <c r="I98" s="68"/>
      <c r="J98" s="105"/>
      <c r="K98" s="64"/>
      <c r="L98" s="68"/>
      <c r="M98" s="150"/>
      <c r="N98" s="282"/>
    </row>
    <row r="99" spans="1:14" s="3" customFormat="1" ht="19.5" thickBot="1">
      <c r="B99" s="88"/>
      <c r="C99" s="109"/>
      <c r="D99" s="36"/>
      <c r="E99" s="37"/>
      <c r="F99" s="449"/>
      <c r="G99" s="477"/>
      <c r="H99" s="16"/>
      <c r="I99" s="15"/>
      <c r="J99" s="143"/>
      <c r="K99" s="13"/>
      <c r="L99" s="15"/>
      <c r="M99" s="151"/>
      <c r="N99" s="286"/>
    </row>
    <row r="100" spans="1:14" ht="5.0999999999999996" customHeight="1" thickBot="1">
      <c r="B100" s="63"/>
      <c r="C100" s="65"/>
      <c r="D100" s="64"/>
      <c r="E100" s="65"/>
      <c r="F100" s="447"/>
      <c r="G100" s="472"/>
      <c r="H100" s="71"/>
      <c r="I100" s="68"/>
      <c r="J100" s="105"/>
      <c r="K100" s="64"/>
      <c r="L100" s="68"/>
      <c r="M100" s="150"/>
      <c r="N100" s="282"/>
    </row>
    <row r="101" spans="1:14" s="3" customFormat="1" ht="18.75">
      <c r="B101" s="169" t="s">
        <v>218</v>
      </c>
      <c r="C101" s="110"/>
      <c r="D101" s="78"/>
      <c r="E101" s="79"/>
      <c r="F101" s="448"/>
      <c r="G101" s="473"/>
      <c r="H101" s="437"/>
      <c r="I101" s="113"/>
      <c r="J101" s="144"/>
      <c r="K101" s="82"/>
      <c r="L101" s="113"/>
      <c r="M101" s="141"/>
      <c r="N101" s="284"/>
    </row>
    <row r="102" spans="1:14" s="3" customFormat="1" ht="18.75">
      <c r="B102" s="88" t="s">
        <v>219</v>
      </c>
      <c r="C102" s="109" t="s">
        <v>102</v>
      </c>
      <c r="D102" s="38" t="s">
        <v>220</v>
      </c>
      <c r="E102" s="40" t="s">
        <v>220</v>
      </c>
      <c r="F102" s="449"/>
      <c r="G102" s="480" t="s">
        <v>100</v>
      </c>
      <c r="H102" s="439" t="s">
        <v>100</v>
      </c>
      <c r="I102" s="21" t="s">
        <v>100</v>
      </c>
      <c r="J102" s="143" t="s">
        <v>100</v>
      </c>
      <c r="K102" s="13" t="s">
        <v>100</v>
      </c>
      <c r="L102" s="15" t="s">
        <v>100</v>
      </c>
      <c r="M102" s="154" t="s">
        <v>100</v>
      </c>
      <c r="N102" s="286"/>
    </row>
    <row r="103" spans="1:14" s="4" customFormat="1" ht="18.75">
      <c r="A103" s="6"/>
      <c r="B103" s="18" t="s">
        <v>221</v>
      </c>
      <c r="C103" s="109" t="s">
        <v>94</v>
      </c>
      <c r="D103" s="100" t="s">
        <v>220</v>
      </c>
      <c r="E103" s="39" t="s">
        <v>220</v>
      </c>
      <c r="F103" s="400"/>
      <c r="G103" s="478" t="s">
        <v>100</v>
      </c>
      <c r="H103" s="220" t="s">
        <v>100</v>
      </c>
      <c r="I103" s="21" t="s">
        <v>100</v>
      </c>
      <c r="J103" s="145" t="s">
        <v>100</v>
      </c>
      <c r="K103" s="19" t="s">
        <v>100</v>
      </c>
      <c r="L103" s="21" t="s">
        <v>100</v>
      </c>
      <c r="M103" s="154" t="s">
        <v>100</v>
      </c>
      <c r="N103" s="290"/>
    </row>
    <row r="104" spans="1:14" s="4" customFormat="1" ht="18.75">
      <c r="A104" s="6"/>
      <c r="B104" s="178" t="s">
        <v>222</v>
      </c>
      <c r="C104" s="109" t="s">
        <v>94</v>
      </c>
      <c r="D104" s="100" t="s">
        <v>220</v>
      </c>
      <c r="E104" s="179" t="s">
        <v>220</v>
      </c>
      <c r="F104" s="407"/>
      <c r="G104" s="489" t="s">
        <v>100</v>
      </c>
      <c r="H104" s="360" t="s">
        <v>100</v>
      </c>
      <c r="I104" s="15" t="s">
        <v>100</v>
      </c>
      <c r="J104" s="145" t="s">
        <v>100</v>
      </c>
      <c r="K104" s="19" t="s">
        <v>100</v>
      </c>
      <c r="L104" s="21" t="s">
        <v>100</v>
      </c>
      <c r="M104" s="154" t="s">
        <v>100</v>
      </c>
      <c r="N104" s="288"/>
    </row>
    <row r="105" spans="1:14" s="3" customFormat="1" ht="18.75">
      <c r="A105" s="6"/>
      <c r="B105" s="91" t="s">
        <v>223</v>
      </c>
      <c r="C105" s="109" t="s">
        <v>102</v>
      </c>
      <c r="D105" s="38" t="s">
        <v>220</v>
      </c>
      <c r="E105" s="92" t="s">
        <v>220</v>
      </c>
      <c r="F105" s="407"/>
      <c r="G105" s="479" t="s">
        <v>100</v>
      </c>
      <c r="H105" s="438" t="s">
        <v>100</v>
      </c>
      <c r="I105" s="15" t="s">
        <v>100</v>
      </c>
      <c r="J105" s="143" t="s">
        <v>100</v>
      </c>
      <c r="K105" s="19" t="s">
        <v>100</v>
      </c>
      <c r="L105" s="21" t="s">
        <v>100</v>
      </c>
      <c r="M105" s="154" t="s">
        <v>100</v>
      </c>
      <c r="N105" s="288"/>
    </row>
    <row r="106" spans="1:14" s="3" customFormat="1" ht="18.75">
      <c r="B106" s="18" t="s">
        <v>225</v>
      </c>
      <c r="C106" s="112" t="s">
        <v>110</v>
      </c>
      <c r="D106" s="38" t="s">
        <v>220</v>
      </c>
      <c r="E106" s="39" t="s">
        <v>220</v>
      </c>
      <c r="F106" s="400"/>
      <c r="G106" s="480" t="s">
        <v>100</v>
      </c>
      <c r="H106" s="439" t="s">
        <v>100</v>
      </c>
      <c r="I106" s="21" t="s">
        <v>100</v>
      </c>
      <c r="J106" s="143" t="s">
        <v>100</v>
      </c>
      <c r="K106" s="24" t="s">
        <v>100</v>
      </c>
      <c r="L106" s="21" t="s">
        <v>100</v>
      </c>
      <c r="M106" s="154" t="s">
        <v>100</v>
      </c>
      <c r="N106" s="290"/>
    </row>
    <row r="107" spans="1:14" s="3" customFormat="1" ht="18.75">
      <c r="B107" s="18" t="s">
        <v>226</v>
      </c>
      <c r="C107" s="109" t="s">
        <v>110</v>
      </c>
      <c r="D107" s="38" t="s">
        <v>227</v>
      </c>
      <c r="E107" s="39" t="s">
        <v>220</v>
      </c>
      <c r="F107" s="400"/>
      <c r="G107" s="480" t="s">
        <v>100</v>
      </c>
      <c r="H107" s="439" t="s">
        <v>100</v>
      </c>
      <c r="I107" s="21" t="s">
        <v>100</v>
      </c>
      <c r="J107" s="143" t="s">
        <v>100</v>
      </c>
      <c r="K107" s="24" t="s">
        <v>100</v>
      </c>
      <c r="L107" s="21" t="s">
        <v>100</v>
      </c>
      <c r="M107" s="154" t="s">
        <v>100</v>
      </c>
      <c r="N107" s="290"/>
    </row>
    <row r="108" spans="1:14" s="3" customFormat="1" ht="19.5" thickBot="1">
      <c r="B108" s="18" t="s">
        <v>228</v>
      </c>
      <c r="C108" s="109" t="s">
        <v>110</v>
      </c>
      <c r="D108" s="38" t="s">
        <v>227</v>
      </c>
      <c r="E108" s="39" t="s">
        <v>220</v>
      </c>
      <c r="F108" s="400"/>
      <c r="G108" s="480" t="s">
        <v>100</v>
      </c>
      <c r="H108" s="439" t="s">
        <v>100</v>
      </c>
      <c r="I108" s="21" t="s">
        <v>100</v>
      </c>
      <c r="J108" s="143" t="s">
        <v>100</v>
      </c>
      <c r="K108" s="24" t="s">
        <v>100</v>
      </c>
      <c r="L108" s="21" t="s">
        <v>100</v>
      </c>
      <c r="M108" s="154" t="s">
        <v>100</v>
      </c>
      <c r="N108" s="290"/>
    </row>
    <row r="109" spans="1:14" s="3" customFormat="1" ht="19.5" thickBot="1">
      <c r="B109" s="119" t="s">
        <v>229</v>
      </c>
      <c r="C109" s="120"/>
      <c r="D109" s="121"/>
      <c r="E109" s="122"/>
      <c r="F109" s="453"/>
      <c r="G109" s="490"/>
      <c r="H109" s="126"/>
      <c r="I109" s="126"/>
      <c r="J109" s="455"/>
      <c r="K109" s="125"/>
      <c r="L109" s="126"/>
      <c r="M109" s="142"/>
      <c r="N109" s="298"/>
    </row>
    <row r="110" spans="1:14" ht="5.0999999999999996" customHeight="1">
      <c r="B110" s="63"/>
      <c r="C110" s="65"/>
      <c r="D110" s="64"/>
      <c r="E110" s="65"/>
      <c r="F110" s="447"/>
      <c r="G110" s="472"/>
      <c r="H110" s="71"/>
      <c r="I110" s="68"/>
      <c r="J110" s="105"/>
      <c r="K110" s="64"/>
      <c r="L110" s="68"/>
      <c r="M110" s="150"/>
      <c r="N110" s="282"/>
    </row>
    <row r="111" spans="1:14" s="3" customFormat="1" ht="19.5" thickBot="1">
      <c r="B111" s="88"/>
      <c r="C111" s="109"/>
      <c r="D111" s="36"/>
      <c r="E111" s="37"/>
      <c r="F111" s="449"/>
      <c r="G111" s="477"/>
      <c r="H111" s="16"/>
      <c r="I111" s="15"/>
      <c r="J111" s="143"/>
      <c r="K111" s="13"/>
      <c r="L111" s="15"/>
      <c r="M111" s="151"/>
      <c r="N111" s="286"/>
    </row>
    <row r="112" spans="1:14" s="3" customFormat="1" ht="19.5" thickBot="1">
      <c r="B112" s="119" t="s">
        <v>230</v>
      </c>
      <c r="C112" s="120"/>
      <c r="D112" s="121"/>
      <c r="E112" s="122"/>
      <c r="F112" s="453"/>
      <c r="G112" s="481"/>
      <c r="H112" s="440"/>
      <c r="I112" s="126"/>
      <c r="J112" s="149"/>
      <c r="K112" s="125"/>
      <c r="L112" s="126"/>
      <c r="M112" s="142"/>
      <c r="N112" s="298"/>
    </row>
    <row r="113" spans="1:14" ht="5.0999999999999996" customHeight="1" thickBot="1">
      <c r="B113" s="326"/>
      <c r="C113" s="317"/>
      <c r="D113" s="319"/>
      <c r="E113" s="317"/>
      <c r="F113" s="454"/>
      <c r="G113" s="491"/>
      <c r="H113" s="330"/>
      <c r="I113" s="320"/>
      <c r="J113" s="325"/>
      <c r="K113" s="319"/>
      <c r="L113" s="320"/>
      <c r="M113" s="321"/>
      <c r="N113" s="323"/>
    </row>
    <row r="114" spans="1:14" ht="18.75">
      <c r="B114" s="177"/>
    </row>
    <row r="115" spans="1:14" ht="18.75">
      <c r="B115" s="177"/>
    </row>
    <row r="116" spans="1:14" s="4" customFormat="1" ht="18.75">
      <c r="A116" s="6"/>
      <c r="B116" s="52"/>
      <c r="C116" s="55"/>
      <c r="D116" s="53"/>
      <c r="E116" s="53"/>
      <c r="F116" s="55"/>
      <c r="G116" s="492"/>
      <c r="H116" s="54"/>
      <c r="I116" s="53"/>
      <c r="J116" s="106"/>
      <c r="K116" s="55"/>
      <c r="L116" s="55"/>
      <c r="M116" s="106"/>
      <c r="N116" s="55"/>
    </row>
    <row r="117" spans="1:14" s="4" customFormat="1" ht="18.75">
      <c r="A117" s="6"/>
      <c r="B117" s="58"/>
      <c r="C117" s="1"/>
      <c r="D117" s="59"/>
      <c r="E117" s="60"/>
      <c r="F117" s="1"/>
      <c r="G117" s="493"/>
      <c r="H117" s="61"/>
      <c r="I117" s="60"/>
      <c r="J117" s="104"/>
      <c r="K117" s="1"/>
      <c r="L117" s="1"/>
      <c r="M117" s="104"/>
      <c r="N117" s="1"/>
    </row>
    <row r="118" spans="1:14" s="4" customFormat="1" ht="18.75">
      <c r="A118" s="6"/>
      <c r="B118" s="58"/>
      <c r="C118" s="1"/>
      <c r="D118" s="59"/>
      <c r="E118" s="60"/>
      <c r="F118" s="1"/>
      <c r="G118" s="493"/>
      <c r="H118" s="61"/>
      <c r="I118" s="60"/>
      <c r="J118" s="104"/>
      <c r="K118" s="1"/>
      <c r="L118" s="1"/>
      <c r="M118" s="104"/>
      <c r="N118" s="1"/>
    </row>
    <row r="119" spans="1:14" s="4" customFormat="1" ht="18.75">
      <c r="A119" s="6"/>
      <c r="B119" s="58"/>
      <c r="C119" s="1"/>
      <c r="D119" s="59"/>
      <c r="E119" s="60"/>
      <c r="F119" s="1"/>
      <c r="G119" s="493"/>
      <c r="H119" s="61"/>
      <c r="I119" s="60"/>
      <c r="J119" s="104"/>
      <c r="K119" s="1"/>
      <c r="L119" s="1"/>
      <c r="M119" s="104"/>
      <c r="N119" s="1"/>
    </row>
    <row r="120" spans="1:14" s="4" customFormat="1" ht="18.75">
      <c r="A120" s="6"/>
      <c r="B120" s="58"/>
      <c r="C120" s="1"/>
      <c r="D120" s="59"/>
      <c r="E120" s="60"/>
      <c r="F120" s="1"/>
      <c r="G120" s="493"/>
      <c r="H120" s="61"/>
      <c r="I120" s="60"/>
      <c r="J120" s="104"/>
      <c r="K120" s="1"/>
      <c r="L120" s="1"/>
      <c r="M120" s="104"/>
      <c r="N120" s="1"/>
    </row>
    <row r="121" spans="1:14" s="4" customFormat="1" ht="18.75">
      <c r="A121" s="6"/>
      <c r="B121" s="58"/>
      <c r="C121" s="1"/>
      <c r="D121" s="59"/>
      <c r="E121" s="60"/>
      <c r="F121" s="1"/>
      <c r="G121" s="493"/>
      <c r="H121" s="61"/>
      <c r="I121" s="60"/>
      <c r="J121" s="104"/>
      <c r="K121" s="1"/>
      <c r="L121" s="1"/>
      <c r="M121" s="104"/>
      <c r="N121" s="1"/>
    </row>
    <row r="122" spans="1:14" s="4" customFormat="1" ht="18.75">
      <c r="A122" s="6"/>
      <c r="B122" s="59"/>
      <c r="C122" s="1"/>
      <c r="D122" s="59"/>
      <c r="E122" s="60"/>
      <c r="F122" s="1"/>
      <c r="G122" s="493"/>
      <c r="H122" s="61"/>
      <c r="I122" s="60"/>
      <c r="J122" s="104"/>
      <c r="K122" s="1"/>
      <c r="L122" s="1"/>
      <c r="M122" s="104"/>
      <c r="N122" s="1"/>
    </row>
    <row r="123" spans="1:14" ht="15.75">
      <c r="B123" s="58"/>
      <c r="D123" s="59"/>
      <c r="E123" s="60"/>
      <c r="G123" s="493"/>
      <c r="H123" s="61"/>
      <c r="I123" s="60"/>
    </row>
    <row r="124" spans="1:14" ht="15.75">
      <c r="B124" s="58"/>
      <c r="D124" s="59"/>
      <c r="E124" s="60"/>
      <c r="G124" s="493"/>
      <c r="H124" s="61"/>
      <c r="I124" s="60"/>
    </row>
    <row r="125" spans="1:14" ht="15.75">
      <c r="B125" s="58"/>
      <c r="D125" s="59"/>
      <c r="E125" s="60"/>
      <c r="G125" s="493"/>
      <c r="H125" s="61"/>
      <c r="I125" s="60"/>
    </row>
    <row r="126" spans="1:14" ht="15.75">
      <c r="B126" s="58"/>
      <c r="D126" s="59"/>
      <c r="E126" s="60"/>
      <c r="G126" s="493"/>
      <c r="H126" s="61"/>
      <c r="I126" s="60"/>
    </row>
    <row r="127" spans="1:14" ht="15.75">
      <c r="B127" s="58"/>
      <c r="D127" s="59"/>
      <c r="E127" s="60"/>
      <c r="G127" s="493"/>
      <c r="H127" s="61"/>
      <c r="I127" s="60"/>
    </row>
    <row r="128" spans="1:14" ht="15.75">
      <c r="B128" s="58"/>
      <c r="D128" s="59"/>
      <c r="E128" s="60"/>
      <c r="G128" s="493"/>
      <c r="H128" s="61"/>
      <c r="I128" s="60"/>
    </row>
    <row r="129" spans="2:14" ht="15.75">
      <c r="B129" s="58"/>
      <c r="D129" s="59"/>
      <c r="E129" s="60"/>
      <c r="G129" s="493"/>
      <c r="H129" s="61"/>
      <c r="I129" s="60"/>
    </row>
    <row r="130" spans="2:14" ht="15.75">
      <c r="B130" s="58"/>
      <c r="D130" s="59"/>
      <c r="E130" s="60"/>
      <c r="G130" s="493"/>
      <c r="H130" s="61"/>
      <c r="I130" s="60"/>
    </row>
    <row r="131" spans="2:14" ht="18.75">
      <c r="B131" s="4"/>
      <c r="C131" s="6"/>
      <c r="D131" s="6"/>
      <c r="E131" s="6"/>
      <c r="F131" s="6"/>
      <c r="G131" s="494"/>
      <c r="H131" s="3"/>
      <c r="I131" s="6"/>
      <c r="J131" s="107"/>
      <c r="K131" s="6"/>
      <c r="L131" s="6"/>
      <c r="M131" s="107"/>
      <c r="N131" s="6"/>
    </row>
    <row r="132" spans="2:14" ht="18.75">
      <c r="B132" s="4"/>
      <c r="C132" s="6"/>
      <c r="D132" s="6"/>
      <c r="E132" s="6"/>
      <c r="F132" s="6"/>
      <c r="G132" s="494"/>
      <c r="H132" s="3"/>
      <c r="I132" s="6"/>
      <c r="J132" s="107"/>
      <c r="K132" s="6"/>
      <c r="L132" s="6"/>
      <c r="M132" s="107"/>
      <c r="N132" s="6"/>
    </row>
    <row r="133" spans="2:14" ht="18.75">
      <c r="B133" s="4"/>
      <c r="C133" s="6"/>
      <c r="D133" s="6"/>
      <c r="E133" s="6"/>
      <c r="F133" s="6"/>
      <c r="G133" s="494"/>
      <c r="H133" s="3"/>
      <c r="I133" s="6"/>
      <c r="J133" s="107"/>
      <c r="K133" s="6"/>
      <c r="L133" s="6"/>
      <c r="M133" s="107"/>
      <c r="N133" s="6"/>
    </row>
    <row r="134" spans="2:14" ht="18.75">
      <c r="B134" s="4"/>
      <c r="C134" s="6"/>
      <c r="D134" s="6"/>
      <c r="E134" s="6"/>
      <c r="F134" s="6"/>
      <c r="G134" s="494"/>
      <c r="H134" s="3"/>
      <c r="I134" s="6"/>
      <c r="J134" s="107"/>
      <c r="K134" s="6"/>
      <c r="L134" s="6"/>
      <c r="M134" s="107"/>
      <c r="N134" s="6"/>
    </row>
    <row r="135" spans="2:14" ht="18.75">
      <c r="B135" s="4"/>
      <c r="C135" s="6"/>
      <c r="D135" s="6"/>
      <c r="E135" s="6"/>
      <c r="F135" s="6"/>
      <c r="G135" s="494"/>
      <c r="H135" s="3"/>
      <c r="I135" s="6"/>
      <c r="J135" s="107"/>
      <c r="K135" s="6"/>
      <c r="L135" s="6"/>
      <c r="M135" s="107"/>
      <c r="N135" s="6"/>
    </row>
    <row r="136" spans="2:14" ht="18.75">
      <c r="B136" s="4"/>
      <c r="C136" s="6"/>
      <c r="D136" s="6"/>
      <c r="E136" s="6"/>
      <c r="F136" s="6"/>
      <c r="G136" s="494"/>
      <c r="H136" s="3"/>
      <c r="I136" s="6"/>
      <c r="J136" s="107"/>
      <c r="K136" s="6"/>
      <c r="L136" s="6"/>
      <c r="M136" s="107"/>
      <c r="N136" s="6"/>
    </row>
    <row r="137" spans="2:14" ht="18.75">
      <c r="B137" s="4"/>
      <c r="C137" s="6"/>
      <c r="D137" s="6"/>
      <c r="E137" s="6"/>
      <c r="F137" s="6"/>
      <c r="G137" s="494"/>
      <c r="H137" s="3"/>
      <c r="I137" s="6"/>
      <c r="J137" s="107"/>
      <c r="K137" s="6"/>
      <c r="L137" s="6"/>
      <c r="M137" s="107"/>
      <c r="N137" s="6"/>
    </row>
    <row r="138" spans="2:14" ht="18.75">
      <c r="B138" s="4"/>
    </row>
    <row r="139" spans="2:14" ht="18.75">
      <c r="B139" s="4"/>
    </row>
    <row r="140" spans="2:14" ht="18.75">
      <c r="B140" s="4"/>
    </row>
    <row r="144" spans="2:14" s="3" customFormat="1" ht="18.75">
      <c r="B144" s="91" t="s">
        <v>252</v>
      </c>
      <c r="C144" s="109" t="s">
        <v>102</v>
      </c>
      <c r="D144" s="89" t="s">
        <v>95</v>
      </c>
      <c r="E144" s="90" t="s">
        <v>96</v>
      </c>
      <c r="F144" s="41">
        <v>30</v>
      </c>
      <c r="G144" s="495">
        <v>2168</v>
      </c>
      <c r="H144" s="16"/>
      <c r="I144" s="15">
        <v>901</v>
      </c>
      <c r="J144" s="143">
        <f>I144/G144</f>
        <v>0.41559040590405905</v>
      </c>
      <c r="K144" s="13">
        <v>2976</v>
      </c>
      <c r="L144" s="15"/>
      <c r="M144" s="151">
        <f>L144/K144</f>
        <v>0</v>
      </c>
      <c r="N144" s="41">
        <v>30</v>
      </c>
    </row>
    <row r="145" spans="1:14" s="4" customFormat="1" ht="18.75">
      <c r="A145" s="6"/>
      <c r="B145" s="18" t="s">
        <v>253</v>
      </c>
      <c r="C145" s="109" t="s">
        <v>102</v>
      </c>
      <c r="D145" s="100" t="s">
        <v>133</v>
      </c>
      <c r="E145" s="39" t="s">
        <v>125</v>
      </c>
      <c r="F145" s="19">
        <v>28</v>
      </c>
      <c r="G145" s="496">
        <v>580</v>
      </c>
      <c r="H145" s="220"/>
      <c r="I145" s="21">
        <v>263</v>
      </c>
      <c r="J145" s="146">
        <f t="shared" ref="J145" si="0">I145/G145</f>
        <v>0.45344827586206898</v>
      </c>
      <c r="K145" s="19">
        <v>1006</v>
      </c>
      <c r="L145" s="21">
        <v>436</v>
      </c>
      <c r="M145" s="154">
        <f t="shared" ref="M145" si="1">L145/K145</f>
        <v>0.43339960238568587</v>
      </c>
      <c r="N145" s="19">
        <v>28</v>
      </c>
    </row>
  </sheetData>
  <mergeCells count="5">
    <mergeCell ref="G7:J7"/>
    <mergeCell ref="K7:M7"/>
    <mergeCell ref="B6:C7"/>
    <mergeCell ref="D6:E7"/>
    <mergeCell ref="F6:N6"/>
  </mergeCells>
  <conditionalFormatting sqref="C8:C9">
    <cfRule type="cellIs" dxfId="14" priority="15" operator="lessThan">
      <formula>0</formula>
    </cfRule>
  </conditionalFormatting>
  <conditionalFormatting sqref="C10:C15 C18:C20 C23:C25 C29:C42 C44 C46:C78 C80 C82:C85 C87 C89:C97 C99 C101:C109 C144:C145">
    <cfRule type="cellIs" dxfId="13" priority="14" operator="lessThan">
      <formula>0</formula>
    </cfRule>
  </conditionalFormatting>
  <conditionalFormatting sqref="C20">
    <cfRule type="cellIs" dxfId="12" priority="5" operator="lessThan">
      <formula>0</formula>
    </cfRule>
  </conditionalFormatting>
  <conditionalFormatting sqref="C22 C26">
    <cfRule type="cellIs" dxfId="11" priority="13" operator="lessThan">
      <formula>0</formula>
    </cfRule>
  </conditionalFormatting>
  <conditionalFormatting sqref="C28">
    <cfRule type="cellIs" dxfId="10" priority="7" operator="lessThan">
      <formula>0</formula>
    </cfRule>
  </conditionalFormatting>
  <conditionalFormatting sqref="C43">
    <cfRule type="cellIs" dxfId="9" priority="12" operator="lessThan">
      <formula>0</formula>
    </cfRule>
  </conditionalFormatting>
  <conditionalFormatting sqref="C45">
    <cfRule type="cellIs" dxfId="8" priority="6" operator="lessThan">
      <formula>0</formula>
    </cfRule>
  </conditionalFormatting>
  <conditionalFormatting sqref="C79:C81">
    <cfRule type="cellIs" dxfId="7" priority="2" operator="lessThan">
      <formula>0</formula>
    </cfRule>
  </conditionalFormatting>
  <conditionalFormatting sqref="C86">
    <cfRule type="cellIs" dxfId="6" priority="1" operator="lessThan">
      <formula>0</formula>
    </cfRule>
  </conditionalFormatting>
  <conditionalFormatting sqref="C88">
    <cfRule type="cellIs" dxfId="5" priority="10" operator="lessThan">
      <formula>0</formula>
    </cfRule>
  </conditionalFormatting>
  <conditionalFormatting sqref="C98">
    <cfRule type="cellIs" dxfId="4" priority="9" operator="lessThan">
      <formula>0</formula>
    </cfRule>
  </conditionalFormatting>
  <conditionalFormatting sqref="C100">
    <cfRule type="cellIs" dxfId="3" priority="8" operator="lessThan">
      <formula>0</formula>
    </cfRule>
  </conditionalFormatting>
  <conditionalFormatting sqref="C110">
    <cfRule type="cellIs" dxfId="2" priority="11" operator="lessThan">
      <formula>0</formula>
    </cfRule>
  </conditionalFormatting>
  <conditionalFormatting sqref="C111:C112">
    <cfRule type="cellIs" dxfId="1" priority="4" operator="lessThan">
      <formula>0</formula>
    </cfRule>
  </conditionalFormatting>
  <conditionalFormatting sqref="C113">
    <cfRule type="cellIs" dxfId="0" priority="3" operator="lessThan">
      <formula>0</formula>
    </cfRule>
  </conditionalFormatting>
  <pageMargins left="0.7" right="0.7" top="0.75" bottom="0.75" header="0.3" footer="0.3"/>
  <pageSetup scale="46" fitToHeight="0" orientation="portrait" r:id="rId1"/>
  <headerFooter>
    <oddHeader>&amp;R&amp;D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E34E5E6255F41AFCC221B84FAB27B" ma:contentTypeVersion="14" ma:contentTypeDescription="Create a new document." ma:contentTypeScope="" ma:versionID="bcd51689fedd4f773840230d1d62caee">
  <xsd:schema xmlns:xsd="http://www.w3.org/2001/XMLSchema" xmlns:xs="http://www.w3.org/2001/XMLSchema" xmlns:p="http://schemas.microsoft.com/office/2006/metadata/properties" xmlns:ns2="5d57ab6b-7620-4be5-802b-fa68ddee49ca" xmlns:ns3="71c476a1-b17c-429c-81cd-a81280556eb5" targetNamespace="http://schemas.microsoft.com/office/2006/metadata/properties" ma:root="true" ma:fieldsID="996d1397883f619402aff7903c07d38b" ns2:_="" ns3:_="">
    <xsd:import namespace="5d57ab6b-7620-4be5-802b-fa68ddee49ca"/>
    <xsd:import namespace="71c476a1-b17c-429c-81cd-a81280556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7ab6b-7620-4be5-802b-fa68ddee4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2497a2b-35a7-48fa-91b2-421a4e35cb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76a1-b17c-429c-81cd-a81280556e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2fb0681-e42d-4553-9297-fc9662afd1e1}" ma:internalName="TaxCatchAll" ma:showField="CatchAllData" ma:web="71c476a1-b17c-429c-81cd-a81280556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476a1-b17c-429c-81cd-a81280556eb5" xsi:nil="true"/>
    <lcf76f155ced4ddcb4097134ff3c332f xmlns="5d57ab6b-7620-4be5-802b-fa68ddee49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904F40-33C1-4557-BEA4-CFBBFEF9185E}"/>
</file>

<file path=customXml/itemProps2.xml><?xml version="1.0" encoding="utf-8"?>
<ds:datastoreItem xmlns:ds="http://schemas.openxmlformats.org/officeDocument/2006/customXml" ds:itemID="{7EE76BF7-9231-443E-92A9-6DF54E6B0A72}"/>
</file>

<file path=customXml/itemProps3.xml><?xml version="1.0" encoding="utf-8"?>
<ds:datastoreItem xmlns:ds="http://schemas.openxmlformats.org/officeDocument/2006/customXml" ds:itemID="{DCB57FE2-81B8-4A98-86E3-EAC205349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By Grade 26-28</vt:lpstr>
      <vt:lpstr>By Grade 28+</vt:lpstr>
      <vt:lpstr>Plan Review Tracker</vt:lpstr>
      <vt:lpstr>'By Grade 26-28'!Print_Area</vt:lpstr>
      <vt:lpstr>'By Grade 28+'!Print_Area</vt:lpstr>
      <vt:lpstr>'Plan Review Tracker'!Print_Area</vt:lpstr>
    </vt:vector>
  </TitlesOfParts>
  <Manager/>
  <Company>Pittsburgh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Connell, Stephen</dc:creator>
  <cp:keywords/>
  <dc:description/>
  <cp:lastModifiedBy>Connell, Stephen</cp:lastModifiedBy>
  <cp:revision/>
  <cp:lastPrinted>2025-11-14T18:22:43Z</cp:lastPrinted>
  <dcterms:created xsi:type="dcterms:W3CDTF">2017-10-17T15:18:49Z</dcterms:created>
  <dcterms:modified xsi:type="dcterms:W3CDTF">2025-11-17T05:02:13Z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0x01010090FE34E5E6255F41AFCC221B84FAB27B</vt:lpwstr>
  </property>
</Properties>
</file>