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showObjects="placeholders" updateLinks="never" codeName="ThisWorkbook"/>
  <mc:AlternateContent xmlns:mc="http://schemas.openxmlformats.org/markup-compatibility/2006">
    <mc:Choice Requires="x15">
      <x15ac:absPath xmlns:x15ac="http://schemas.microsoft.com/office/spreadsheetml/2010/11/ac" url="/Users/briegler/Library/CloudStorage/GoogleDrive-briegler@gower62.com/My Drive/0Business Office/FY2026/Public Posting/"/>
    </mc:Choice>
  </mc:AlternateContent>
  <xr:revisionPtr revIDLastSave="0" documentId="8_{A4B99AAC-AE9B-7240-A166-8D7F4FB94E38}" xr6:coauthVersionLast="47" xr6:coauthVersionMax="47" xr10:uidLastSave="{00000000-0000-0000-0000-000000000000}"/>
  <workbookProtection workbookAlgorithmName="SHA-512" workbookHashValue="oHRfwjs+a3duSJCgmPD1nOAS7mopDyXHri+I7/TPwgMVpAW9mOd6FkEvKkAcENLmaGmG7rUO51Q7ermusc1iTw==" workbookSaltValue="wVZBI6tJx15HE6f3WSIDFQ==" workbookSpinCount="100000" lockStructure="1"/>
  <bookViews>
    <workbookView xWindow="5920" yWindow="640" windowWidth="22160" windowHeight="2098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14" l="1"/>
  <c r="B7877" i="87" l="1"/>
  <c r="C7877" i="87" s="1"/>
  <c r="B7878" i="87"/>
  <c r="C7878" i="87" s="1"/>
  <c r="B7879" i="87"/>
  <c r="C7879" i="87" s="1"/>
  <c r="B7880" i="87"/>
  <c r="C7880" i="87" s="1"/>
  <c r="B7881" i="87"/>
  <c r="C7881" i="87"/>
  <c r="B7882" i="87"/>
  <c r="C7882" i="87" s="1"/>
  <c r="B7883" i="87"/>
  <c r="C7883" i="87" s="1"/>
  <c r="B7884" i="87"/>
  <c r="C7884" i="87" s="1"/>
  <c r="B7885" i="87"/>
  <c r="C7885" i="87" s="1"/>
  <c r="F7880" i="87" a="1"/>
  <c r="F7883" i="87" a="1"/>
  <c r="F7879" i="87" a="1"/>
  <c r="F7885" i="87" a="1"/>
  <c r="F7877" i="87" a="1"/>
  <c r="F7882" i="87" a="1"/>
  <c r="F7881" i="87" a="1"/>
  <c r="F7884" i="87" a="1"/>
  <c r="F7878"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F6" i="87" a="1"/>
  <c r="F6" i="87" l="1"/>
  <c r="A5" i="99"/>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7" i="106"/>
  <c r="B156" i="106"/>
  <c r="B155" i="106"/>
  <c r="B154" i="106"/>
  <c r="B153" i="106"/>
  <c r="B152" i="106"/>
  <c r="B151" i="106"/>
  <c r="B150" i="106"/>
  <c r="B149" i="106"/>
  <c r="B148" i="106"/>
  <c r="B147" i="106"/>
  <c r="B146" i="106"/>
  <c r="B145" i="106"/>
  <c r="B144" i="106"/>
  <c r="B143" i="106"/>
  <c r="B142" i="106"/>
  <c r="B141" i="106"/>
  <c r="B140" i="106"/>
  <c r="B139" i="106"/>
  <c r="B138" i="106"/>
  <c r="B137" i="106"/>
  <c r="B136" i="106"/>
  <c r="B135" i="106"/>
  <c r="B134"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5"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c r="E162" i="109" s="1"/>
  <c r="B116" i="109"/>
  <c r="N115" i="109" s="1"/>
  <c r="E160" i="109" s="1"/>
  <c r="B109" i="109"/>
  <c r="N108" i="109" s="1"/>
  <c r="E158" i="109" s="1"/>
  <c r="N102" i="109"/>
  <c r="E156" i="109" s="1"/>
  <c r="N101" i="109"/>
  <c r="E155" i="109" s="1"/>
  <c r="N100" i="109"/>
  <c r="E154" i="109" s="1"/>
  <c r="B94" i="109"/>
  <c r="N93" i="109"/>
  <c r="E153" i="109" s="1"/>
  <c r="H88" i="109"/>
  <c r="G88" i="109"/>
  <c r="H75" i="109"/>
  <c r="G75" i="109"/>
  <c r="H65" i="109"/>
  <c r="H90" i="109"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G90" i="109" l="1"/>
  <c r="B120" i="106" s="1"/>
  <c r="I89" i="109"/>
  <c r="B118" i="106"/>
  <c r="N90" i="109"/>
  <c r="E152" i="109" s="1"/>
  <c r="N137" i="109"/>
  <c r="E166" i="109" s="1"/>
  <c r="L90" i="109" l="1"/>
  <c r="I25" i="70"/>
  <c r="E37" i="70" s="1"/>
  <c r="N25" i="70"/>
  <c r="J37" i="70" s="1"/>
  <c r="B7876" i="87" l="1"/>
  <c r="F7876" i="87" a="1"/>
  <c r="F7876" i="87" l="1"/>
  <c r="E7876" i="87" s="1"/>
  <c r="K142" i="30"/>
  <c r="K143" i="30" s="1"/>
  <c r="E143"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F77" i="109"/>
  <c r="B69" i="106" s="1"/>
  <c r="F65" i="109"/>
  <c r="B57" i="106" s="1"/>
  <c r="F53" i="109"/>
  <c r="F88" i="109"/>
  <c r="B80" i="106" s="1"/>
  <c r="F76" i="109"/>
  <c r="B68" i="106" s="1"/>
  <c r="F64" i="109"/>
  <c r="B56" i="106" s="1"/>
  <c r="F52" i="109"/>
  <c r="B44" i="106" s="1"/>
  <c r="F87" i="109"/>
  <c r="B79" i="106" s="1"/>
  <c r="F75" i="109"/>
  <c r="B67" i="106" s="1"/>
  <c r="F63" i="109"/>
  <c r="B55" i="106" s="1"/>
  <c r="G18" i="109"/>
  <c r="F86" i="109"/>
  <c r="B78" i="106" s="1"/>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11" i="106"/>
  <c r="G27" i="109"/>
  <c r="B20" i="106" s="1"/>
  <c r="J22" i="109"/>
  <c r="B17" i="106" s="1"/>
  <c r="J18" i="109"/>
  <c r="B12" i="106" s="1"/>
  <c r="G28" i="109"/>
  <c r="B21" i="106" s="1"/>
  <c r="G20" i="109"/>
  <c r="B13" i="106" s="1"/>
  <c r="B81" i="106"/>
  <c r="B45" i="106"/>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B7400" i="87"/>
  <c r="B7401" i="87"/>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B7310" i="87"/>
  <c r="C7310" i="87" s="1"/>
  <c r="B7313" i="87"/>
  <c r="C7313" i="87" s="1"/>
  <c r="B7309" i="87"/>
  <c r="C7309" i="87" s="1"/>
  <c r="B7311" i="87"/>
  <c r="C7311" i="87" s="1"/>
  <c r="B7842" i="87"/>
  <c r="C7842" i="87" s="1"/>
  <c r="B7312" i="87"/>
  <c r="C7308" i="87"/>
  <c r="C7312" i="87"/>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B7758" i="87"/>
  <c r="C7758" i="87" s="1"/>
  <c r="B7760" i="87"/>
  <c r="B7762" i="87"/>
  <c r="C7762" i="87" s="1"/>
  <c r="B7764" i="87"/>
  <c r="C7764" i="87" s="1"/>
  <c r="B7766" i="87"/>
  <c r="C7766" i="87" s="1"/>
  <c r="B7768" i="87"/>
  <c r="B7770" i="87"/>
  <c r="C7770" i="87" s="1"/>
  <c r="B7772" i="87"/>
  <c r="B7774" i="87"/>
  <c r="C7774" i="87" s="1"/>
  <c r="B7776" i="87"/>
  <c r="B7778" i="87"/>
  <c r="C7778" i="87" s="1"/>
  <c r="B7780" i="87"/>
  <c r="C7780" i="87" s="1"/>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C7404" i="87" s="1"/>
  <c r="B7510" i="87"/>
  <c r="C7510" i="87" s="1"/>
  <c r="B7618" i="87"/>
  <c r="B7736" i="87"/>
  <c r="C7736" i="87" s="1"/>
  <c r="B7800" i="87"/>
  <c r="B7802" i="87"/>
  <c r="C7802" i="87" s="1"/>
  <c r="B7411" i="87"/>
  <c r="B7517" i="87"/>
  <c r="C7517" i="87" s="1"/>
  <c r="B7625" i="87"/>
  <c r="C7625" i="87" s="1"/>
  <c r="B7743" i="87"/>
  <c r="C7743" i="87" s="1"/>
  <c r="B7807" i="87"/>
  <c r="B7809" i="87"/>
  <c r="C7809" i="87" s="1"/>
  <c r="B7369" i="87"/>
  <c r="B7466" i="87"/>
  <c r="C7466" i="87" s="1"/>
  <c r="B7570" i="87"/>
  <c r="B7701" i="87"/>
  <c r="C7701" i="87" s="1"/>
  <c r="B7011" i="87"/>
  <c r="C7011" i="87" s="1"/>
  <c r="B7815" i="87"/>
  <c r="C7815" i="87" s="1"/>
  <c r="B7817" i="87"/>
  <c r="B7820" i="87"/>
  <c r="B7822" i="87"/>
  <c r="B7824" i="87"/>
  <c r="C7824" i="87" s="1"/>
  <c r="B7828" i="87"/>
  <c r="B7830" i="87"/>
  <c r="C7830" i="87" s="1"/>
  <c r="B7832" i="87"/>
  <c r="B7655" i="87"/>
  <c r="D438" i="30"/>
  <c r="B7755" i="87"/>
  <c r="C7755" i="87" s="1"/>
  <c r="B7757" i="87"/>
  <c r="B7759" i="87"/>
  <c r="C7759" i="87" s="1"/>
  <c r="B7761" i="87"/>
  <c r="B7763" i="87"/>
  <c r="C7763" i="87" s="1"/>
  <c r="B7765" i="87"/>
  <c r="B7767" i="87"/>
  <c r="B7769" i="87"/>
  <c r="B7771" i="87"/>
  <c r="C7771" i="87" s="1"/>
  <c r="B7773" i="87"/>
  <c r="B7775" i="87"/>
  <c r="B7777" i="87"/>
  <c r="B7779" i="87"/>
  <c r="C7779" i="87" s="1"/>
  <c r="B7339" i="87"/>
  <c r="C7339" i="87" s="1"/>
  <c r="B7541" i="87"/>
  <c r="B7671" i="87"/>
  <c r="B7782" i="87"/>
  <c r="C7782" i="87" s="1"/>
  <c r="B7784" i="87"/>
  <c r="B7786" i="87"/>
  <c r="C7786" i="87" s="1"/>
  <c r="B7346" i="87"/>
  <c r="B7443" i="87"/>
  <c r="C7443" i="87" s="1"/>
  <c r="B7548" i="87"/>
  <c r="C7548" i="87" s="1"/>
  <c r="B7678" i="87"/>
  <c r="B7789" i="87"/>
  <c r="B7791" i="87"/>
  <c r="C7791" i="87" s="1"/>
  <c r="B7398" i="87"/>
  <c r="C7398" i="87" s="1"/>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C7631" i="87" s="1"/>
  <c r="B7749" i="87"/>
  <c r="C7749" i="87" s="1"/>
  <c r="B7013" i="87"/>
  <c r="C7013" i="87" s="1"/>
  <c r="B7816" i="87"/>
  <c r="B7821" i="87"/>
  <c r="B7823" i="87"/>
  <c r="B7825" i="87"/>
  <c r="C7825" i="87" s="1"/>
  <c r="B7647" i="87"/>
  <c r="C7647" i="87" s="1"/>
  <c r="B7829" i="87"/>
  <c r="C7829" i="87" s="1"/>
  <c r="B7831" i="87"/>
  <c r="B7833" i="87"/>
  <c r="C7833" i="87" s="1"/>
  <c r="B7476" i="87"/>
  <c r="B7836" i="87"/>
  <c r="C7836" i="87" s="1"/>
  <c r="C7756" i="87"/>
  <c r="C7760" i="87"/>
  <c r="C7768" i="87"/>
  <c r="C7772" i="87"/>
  <c r="C7776" i="87"/>
  <c r="C7493" i="87"/>
  <c r="C7783" i="87"/>
  <c r="C7785" i="87"/>
  <c r="C7394" i="87"/>
  <c r="C7500" i="87"/>
  <c r="C7608" i="87"/>
  <c r="C7790" i="87"/>
  <c r="C7350" i="87"/>
  <c r="C7447" i="87"/>
  <c r="C7682" i="87"/>
  <c r="C7793" i="87"/>
  <c r="C7618" i="87"/>
  <c r="C7800" i="87"/>
  <c r="C7411" i="87"/>
  <c r="C7807" i="87"/>
  <c r="C7369" i="87"/>
  <c r="C7570" i="87"/>
  <c r="C7817" i="87"/>
  <c r="C7820" i="87"/>
  <c r="C7822" i="87"/>
  <c r="C7828" i="87"/>
  <c r="C7832" i="87"/>
  <c r="C7655" i="87"/>
  <c r="C7757" i="87"/>
  <c r="C7761" i="87"/>
  <c r="C7765" i="87"/>
  <c r="C7767" i="87"/>
  <c r="C7769" i="87"/>
  <c r="C7773" i="87"/>
  <c r="C7775" i="87"/>
  <c r="C7777" i="87"/>
  <c r="C7541" i="87"/>
  <c r="C7671" i="87"/>
  <c r="C7784" i="87"/>
  <c r="C7346" i="87"/>
  <c r="C7678" i="87"/>
  <c r="C7789" i="87"/>
  <c r="C7504" i="87"/>
  <c r="C7612" i="87"/>
  <c r="C7796" i="87"/>
  <c r="C7453" i="87"/>
  <c r="C7803" i="87"/>
  <c r="C7363" i="87"/>
  <c r="C7460" i="87"/>
  <c r="C7695" i="87"/>
  <c r="C7808" i="87"/>
  <c r="C7810" i="87"/>
  <c r="C7523" i="87"/>
  <c r="C7816" i="87"/>
  <c r="C7821" i="87"/>
  <c r="C7823" i="87"/>
  <c r="C7831" i="87"/>
  <c r="C747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572"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K453" i="30"/>
  <c r="B6614" i="87"/>
  <c r="B7043" i="87"/>
  <c r="C7043" i="87" s="1"/>
  <c r="B7219" i="87"/>
  <c r="B7187" i="87"/>
  <c r="C7187" i="87" s="1"/>
  <c r="C7160" i="87"/>
  <c r="C7112" i="87"/>
  <c r="C7042" i="87"/>
  <c r="C7219" i="87"/>
  <c r="C7081" i="87"/>
  <c r="C7120" i="87"/>
  <c r="C7209" i="87"/>
  <c r="C7073" i="87"/>
  <c r="C7154" i="87"/>
  <c r="C7202" i="87"/>
  <c r="C7223" i="87"/>
  <c r="C7060"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B7019" i="87"/>
  <c r="B7018" i="87"/>
  <c r="B7016" i="87"/>
  <c r="B7008" i="87"/>
  <c r="B7007" i="87"/>
  <c r="K137" i="30"/>
  <c r="B7005" i="87"/>
  <c r="B7001" i="87"/>
  <c r="B6997" i="87"/>
  <c r="B6995" i="87"/>
  <c r="B6993" i="87"/>
  <c r="B6992" i="87"/>
  <c r="B6996" i="87" l="1"/>
  <c r="C6996" i="87" s="1"/>
  <c r="B7009" i="87"/>
  <c r="B6994" i="87"/>
  <c r="C6994" i="87" s="1"/>
  <c r="B6998" i="87"/>
  <c r="B7006" i="87"/>
  <c r="C7006" i="87" s="1"/>
  <c r="C6995" i="87"/>
  <c r="C7008" i="87"/>
  <c r="C7018" i="87"/>
  <c r="C7003" i="87"/>
  <c r="C6998" i="87"/>
  <c r="C6992" i="87"/>
  <c r="C7001" i="87"/>
  <c r="C6993" i="87"/>
  <c r="C6997" i="87"/>
  <c r="C7005" i="87"/>
  <c r="C7007" i="87"/>
  <c r="C7016" i="87"/>
  <c r="C7019" i="87"/>
  <c r="C7009" i="87"/>
  <c r="B7002" i="87"/>
  <c r="K282" i="30"/>
  <c r="K164" i="30"/>
  <c r="B7017" i="87"/>
  <c r="D282" i="30"/>
  <c r="E16" i="73" l="1"/>
  <c r="C7017" i="87"/>
  <c r="C7002" i="87"/>
  <c r="B7004" i="87"/>
  <c r="E104" i="73" l="1"/>
  <c r="C7004" i="87"/>
  <c r="B7020" i="87"/>
  <c r="J104" i="73"/>
  <c r="B6988" i="87"/>
  <c r="B6987" i="87"/>
  <c r="B6985" i="87"/>
  <c r="B6984" i="87"/>
  <c r="B6982" i="87"/>
  <c r="I51" i="73"/>
  <c r="B2050" i="87" s="1"/>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C71" i="70"/>
  <c r="C72" i="70"/>
  <c r="K130" i="73"/>
  <c r="B6591" i="87"/>
  <c r="K18" i="73"/>
  <c r="C6576" i="87"/>
  <c r="C6569" i="87"/>
  <c r="B6595" i="87"/>
  <c r="B3607" i="87"/>
  <c r="C6567" i="87"/>
  <c r="B3667" i="87"/>
  <c r="H143" i="30"/>
  <c r="Q21" i="89"/>
  <c r="Y21" i="89" s="1"/>
  <c r="F7005" i="87" a="1"/>
  <c r="F7837" i="87" a="1"/>
  <c r="F6982" i="87" a="1"/>
  <c r="F5131" i="87" a="1"/>
  <c r="F801" i="87" a="1"/>
  <c r="F6475" i="87" a="1"/>
  <c r="F7372" i="87" a="1"/>
  <c r="F7499" i="87" a="1"/>
  <c r="F6941" i="87" a="1"/>
  <c r="F1373" i="87" a="1"/>
  <c r="F7767" i="87" a="1"/>
  <c r="F1366" i="87" a="1"/>
  <c r="F5985" i="87" a="1"/>
  <c r="F6092" i="87" a="1"/>
  <c r="F7613" i="87" a="1"/>
  <c r="F7060" i="87" a="1"/>
  <c r="F3201" i="87" a="1"/>
  <c r="F7563" i="87" a="1"/>
  <c r="F6132" i="87" a="1"/>
  <c r="F3593" i="87" a="1"/>
  <c r="F6627" i="87" a="1"/>
  <c r="F5020" i="87" a="1"/>
  <c r="F5029" i="87" a="1"/>
  <c r="F2766" i="87" a="1"/>
  <c r="F6520" i="87" a="1"/>
  <c r="F2792" i="87" a="1"/>
  <c r="F954" i="87" a="1"/>
  <c r="F5667" i="87" a="1"/>
  <c r="F2899" i="87" a="1"/>
  <c r="F4830" i="87" a="1"/>
  <c r="F2761" i="87" a="1"/>
  <c r="F5683" i="87" a="1"/>
  <c r="F7217" i="87" a="1"/>
  <c r="F6983" i="87" a="1"/>
  <c r="F2935" i="87" a="1"/>
  <c r="F7223" i="87" a="1"/>
  <c r="F7474" i="87" a="1"/>
  <c r="F6039" i="87" a="1"/>
  <c r="F4262" i="87" a="1"/>
  <c r="F7423" i="87" a="1"/>
  <c r="F7543" i="87" a="1"/>
  <c r="F7544" i="87" a="1"/>
  <c r="F7463" i="87" a="1"/>
  <c r="F7416" i="87" a="1"/>
  <c r="F7329" i="87" a="1"/>
  <c r="F147" i="87" a="1"/>
  <c r="F6015" i="87" a="1"/>
  <c r="F7391" i="87" a="1"/>
  <c r="F917" i="87" a="1"/>
  <c r="F1466" i="87" a="1"/>
  <c r="F6066" i="87" a="1"/>
  <c r="F3619" i="87" a="1"/>
  <c r="F7612" i="87" a="1"/>
  <c r="F3590" i="87" a="1"/>
  <c r="F7734" i="87" a="1"/>
  <c r="F842" i="87" a="1"/>
  <c r="F7511" i="87" a="1"/>
  <c r="F7831" i="87" a="1"/>
  <c r="F7807" i="87" a="1"/>
  <c r="F7383" i="87" a="1"/>
  <c r="F7624" i="87" a="1"/>
  <c r="F7638" i="87" a="1"/>
  <c r="F980" i="87" a="1"/>
  <c r="F5649" i="87" a="1"/>
  <c r="F874" i="87" a="1"/>
  <c r="F5765" i="87" a="1"/>
  <c r="F7864" i="87" a="1"/>
  <c r="F7725" i="87" a="1"/>
  <c r="F6328" i="87" a="1"/>
  <c r="F5032" i="87" a="1"/>
  <c r="F853" i="87" a="1"/>
  <c r="F6977" i="87" a="1"/>
  <c r="F899" i="87" a="1"/>
  <c r="F6030" i="87" a="1"/>
  <c r="F1257" i="87" a="1"/>
  <c r="F5345" i="87" a="1"/>
  <c r="F7658" i="87" a="1"/>
  <c r="F1192" i="87" a="1"/>
  <c r="F5467" i="87" a="1"/>
  <c r="F6375" i="87" a="1"/>
  <c r="F6958" i="87" a="1"/>
  <c r="F5023" i="87" a="1"/>
  <c r="F22" i="87" a="1"/>
  <c r="F975" i="87" a="1"/>
  <c r="F1255" i="87" a="1"/>
  <c r="F6118" i="87" a="1"/>
  <c r="F5993" i="87" a="1"/>
  <c r="F6585" i="87" a="1"/>
  <c r="F6026" i="87" a="1"/>
  <c r="F7183" i="87" a="1"/>
  <c r="F6011" i="87" a="1"/>
  <c r="F5458" i="87" a="1"/>
  <c r="F6276" i="87" a="1"/>
  <c r="F3524" i="87" a="1"/>
  <c r="F957" i="87" a="1"/>
  <c r="F7422" i="87" a="1"/>
  <c r="F7634" i="87" a="1"/>
  <c r="F846" i="87" a="1"/>
  <c r="F6102" i="87" a="1"/>
  <c r="F6973" i="87" a="1"/>
  <c r="F723" i="87" a="1"/>
  <c r="F7327" i="87" a="1"/>
  <c r="F6047" i="87" a="1"/>
  <c r="F3026" i="87" a="1"/>
  <c r="F5940" i="87" a="1"/>
  <c r="F906" i="87" a="1"/>
  <c r="F6567" i="87" a="1"/>
  <c r="F745" i="87" a="1"/>
  <c r="F5729" i="87" a="1"/>
  <c r="F159" i="87" a="1"/>
  <c r="F6273" i="87" a="1"/>
  <c r="F793" i="87" a="1"/>
  <c r="F860" i="87" a="1"/>
  <c r="F5982" i="87" a="1"/>
  <c r="F6574" i="87" a="1"/>
  <c r="F4123" i="87" a="1"/>
  <c r="F854" i="87" a="1"/>
  <c r="F3580" i="87" a="1"/>
  <c r="F85" i="87" a="1"/>
  <c r="F7363" i="87" a="1"/>
  <c r="F4715" i="87" a="1"/>
  <c r="F7668" i="87" a="1"/>
  <c r="F143" i="87" a="1"/>
  <c r="F7586" i="87" a="1"/>
  <c r="F7760" i="87" a="1"/>
  <c r="F995" i="87" a="1"/>
  <c r="F7064" i="87" a="1"/>
  <c r="F3321" i="87" a="1"/>
  <c r="F837" i="87" a="1"/>
  <c r="F6519" i="87" a="1"/>
  <c r="F751" i="87" a="1"/>
  <c r="F7518" i="87" a="1"/>
  <c r="F6324" i="87" a="1"/>
  <c r="F6238" i="87" a="1"/>
  <c r="F6101" i="87" a="1"/>
  <c r="F7371" i="87" a="1"/>
  <c r="F6049" i="87" a="1"/>
  <c r="F6666" i="87" a="1"/>
  <c r="F5516" i="87" a="1"/>
  <c r="F6486" i="87" a="1"/>
  <c r="F7775" i="87" a="1"/>
  <c r="F5284" i="87" a="1"/>
  <c r="F7617" i="87" a="1"/>
  <c r="F5306" i="87" a="1"/>
  <c r="F6013" i="87" a="1"/>
  <c r="F6525" i="87" a="1"/>
  <c r="F5984" i="87" a="1"/>
  <c r="F7147" i="87" a="1"/>
  <c r="F667" i="87" a="1"/>
  <c r="F1384" i="87" a="1"/>
  <c r="F940" i="87" a="1"/>
  <c r="F7446" i="87" a="1"/>
  <c r="F665" i="87" a="1"/>
  <c r="F3561" i="87" a="1"/>
  <c r="F6334" i="87" a="1"/>
  <c r="F4364" i="87" a="1"/>
  <c r="F7266" i="87" a="1"/>
  <c r="F7415" i="87" a="1"/>
  <c r="F3319" i="87" a="1"/>
  <c r="F4365" i="87" a="1"/>
  <c r="F7576" i="87" a="1"/>
  <c r="F6987" i="87" a="1"/>
  <c r="F2896" i="87" a="1"/>
  <c r="F6009" i="87" a="1"/>
  <c r="F916" i="87" a="1"/>
  <c r="F7699" i="87" a="1"/>
  <c r="F5038" i="87" a="1"/>
  <c r="F3578" i="87" a="1"/>
  <c r="F6086" i="87" a="1"/>
  <c r="F5975" i="87" a="1"/>
  <c r="F5050" i="87" a="1"/>
  <c r="F6349" i="87" a="1"/>
  <c r="F7723" i="87" a="1"/>
  <c r="F3024" i="87" a="1"/>
  <c r="F5515" i="87" a="1"/>
  <c r="F3198" i="87" a="1"/>
  <c r="F7295" i="87" a="1"/>
  <c r="F7512" i="87" a="1"/>
  <c r="F3428" i="87" a="1"/>
  <c r="F6487" i="87" a="1"/>
  <c r="F7787" i="87" a="1"/>
  <c r="F5016" i="87" a="1"/>
  <c r="F974" i="87" a="1"/>
  <c r="F7016" i="87" a="1"/>
  <c r="F3614" i="87" a="1"/>
  <c r="F3313" i="87" a="1"/>
  <c r="F1352" i="87" a="1"/>
  <c r="F5043" i="87" a="1"/>
  <c r="F738" i="87" a="1"/>
  <c r="F7440" i="87" a="1"/>
  <c r="F5044" i="87" a="1"/>
  <c r="F7591" i="87" a="1"/>
  <c r="F5464" i="87" a="1"/>
  <c r="F4297" i="87" a="1"/>
  <c r="F6303" i="87" a="1"/>
  <c r="F1370" i="87" a="1"/>
  <c r="F5007" i="87" a="1"/>
  <c r="F955" i="87" a="1"/>
  <c r="F911" i="87" a="1"/>
  <c r="F7651" i="87" a="1"/>
  <c r="F7034" i="87" a="1"/>
  <c r="F6610" i="87" a="1"/>
  <c r="F6287" i="87" a="1"/>
  <c r="F7356" i="87" a="1"/>
  <c r="F6606" i="87" a="1"/>
  <c r="F7381" i="87" a="1"/>
  <c r="F6935" i="87" a="1"/>
  <c r="F6150" i="87" a="1"/>
  <c r="F5077" i="87" a="1"/>
  <c r="F7660" i="87" a="1"/>
  <c r="F1288" i="87" a="1"/>
  <c r="F3616" i="87" a="1"/>
  <c r="F6022" i="87" a="1"/>
  <c r="F5608" i="87" a="1"/>
  <c r="F7418" i="87" a="1"/>
  <c r="F5318" i="87" a="1"/>
  <c r="F742" i="87" a="1"/>
  <c r="F839" i="87" a="1"/>
  <c r="F5012" i="87" a="1"/>
  <c r="F6075" i="87" a="1"/>
  <c r="F7043" i="87" a="1"/>
  <c r="F6029" i="87" a="1"/>
  <c r="F6524" i="87" a="1"/>
  <c r="F6020" i="87" a="1"/>
  <c r="F7042" i="87" a="1"/>
  <c r="F7653" i="87" a="1"/>
  <c r="F6637" i="87" a="1"/>
  <c r="F5937" i="87" a="1"/>
  <c r="F6304" i="87" a="1"/>
  <c r="F7823" i="87" a="1"/>
  <c r="F7421" i="87" a="1"/>
  <c r="F7218" i="87" a="1"/>
  <c r="F4265" i="87" a="1"/>
  <c r="F5282" i="87" a="1"/>
  <c r="F7361" i="87" a="1"/>
  <c r="F682" i="87" a="1"/>
  <c r="F7585" i="87" a="1"/>
  <c r="F1301" i="87" a="1"/>
  <c r="F6278" i="87" a="1"/>
  <c r="F6195" i="87" a="1"/>
  <c r="F4261" i="87" a="1"/>
  <c r="F6145" i="87" a="1"/>
  <c r="F5301" i="87" a="1"/>
  <c r="F7190" i="87" a="1"/>
  <c r="F3427" i="87" a="1"/>
  <c r="F3358" i="87" a="1"/>
  <c r="F758" i="87" a="1"/>
  <c r="F6316" i="87" a="1"/>
  <c r="F6341" i="87" a="1"/>
  <c r="F679" i="87" a="1"/>
  <c r="F2768" i="87" a="1"/>
  <c r="F7277" i="87" a="1"/>
  <c r="F6109" i="87" a="1"/>
  <c r="F3474" i="87" a="1"/>
  <c r="F7414" i="87" a="1"/>
  <c r="F7370" i="87" a="1"/>
  <c r="F3366" i="87" a="1"/>
  <c r="F2667" i="87" a="1"/>
  <c r="F7146" i="87" a="1"/>
  <c r="F4018" i="87" a="1"/>
  <c r="F5049" i="87" a="1"/>
  <c r="F3105" i="87" a="1"/>
  <c r="F3533" i="87" a="1"/>
  <c r="F690" i="87" a="1"/>
  <c r="F7749" i="87" a="1"/>
  <c r="F3243" i="87" a="1"/>
  <c r="F2904" i="87" a="1"/>
  <c r="F67" i="87" a="1"/>
  <c r="F14" i="87" a="1"/>
  <c r="F5828" i="87" a="1"/>
  <c r="F1363" i="87" a="1"/>
  <c r="F6953" i="87" a="1"/>
  <c r="F7845" i="87" a="1"/>
  <c r="F4023" i="87" a="1"/>
  <c r="F6207" i="87" a="1"/>
  <c r="F4028" i="87" a="1"/>
  <c r="F7494" i="87" a="1"/>
  <c r="F6241" i="87" a="1"/>
  <c r="F6464" i="87" a="1"/>
  <c r="F7409" i="87" a="1"/>
  <c r="F1475" i="87" a="1"/>
  <c r="F5403" i="87" a="1"/>
  <c r="F6325" i="87" a="1"/>
  <c r="F6366" i="87" a="1"/>
  <c r="F6006" i="87" a="1"/>
  <c r="F2936" i="87" a="1"/>
  <c r="F7521" i="87" a="1"/>
  <c r="F7682" i="87" a="1"/>
  <c r="F7674" i="87" a="1"/>
  <c r="F6119" i="87" a="1"/>
  <c r="F7480" i="87" a="1"/>
  <c r="F1393" i="87" a="1"/>
  <c r="F6629" i="87" a="1"/>
  <c r="F7447" i="87" a="1"/>
  <c r="F4020" i="87" a="1"/>
  <c r="F5286" i="87" a="1"/>
  <c r="F4362" i="87" a="1"/>
  <c r="F37" i="87" a="1"/>
  <c r="F7012" i="87" a="1"/>
  <c r="F7757" i="87" a="1"/>
  <c r="F5259" i="87" a="1"/>
  <c r="F7778" i="87" a="1"/>
  <c r="F7568" i="87" a="1"/>
  <c r="F5707" i="87" a="1"/>
  <c r="F2665" i="87" a="1"/>
  <c r="F3008" i="87" a="1"/>
  <c r="F57" i="87" a="1"/>
  <c r="F3606" i="87" a="1"/>
  <c r="F7801" i="87" a="1"/>
  <c r="F6619" i="87" a="1"/>
  <c r="F6044" i="87" a="1"/>
  <c r="F7812" i="87" a="1"/>
  <c r="F4828" i="87" a="1"/>
  <c r="F7387" i="87" a="1"/>
  <c r="F4078" i="87" a="1"/>
  <c r="F672" i="87" a="1"/>
  <c r="F3331" i="87" a="1"/>
  <c r="F5025" i="87" a="1"/>
  <c r="F2773" i="87" a="1"/>
  <c r="F7531" i="87" a="1"/>
  <c r="F2751" i="87" a="1"/>
  <c r="F7715" i="87" a="1"/>
  <c r="F6955" i="87" a="1"/>
  <c r="F4705" i="87" a="1"/>
  <c r="F6591" i="87" a="1"/>
  <c r="F6289" i="87" a="1"/>
  <c r="F7483" i="87" a="1"/>
  <c r="F7709" i="87" a="1"/>
  <c r="F881" i="87" a="1"/>
  <c r="F6242" i="87" a="1"/>
  <c r="F6228" i="87" a="1"/>
  <c r="F7538" i="87" a="1"/>
  <c r="F6308" i="87" a="1"/>
  <c r="F7411" i="87" a="1"/>
  <c r="F4154" i="87" a="1"/>
  <c r="F7085" i="87" a="1"/>
  <c r="F778" i="87" a="1"/>
  <c r="F5525" i="87" a="1"/>
  <c r="F5823" i="87" a="1"/>
  <c r="F7849" i="87" a="1"/>
  <c r="F5863" i="87" a="1"/>
  <c r="F5861" i="87" a="1"/>
  <c r="F5294" i="87" a="1"/>
  <c r="F7539" i="87" a="1"/>
  <c r="F3594" i="87" a="1"/>
  <c r="F7811" i="87" a="1"/>
  <c r="F7520" i="87" a="1"/>
  <c r="F6565" i="87" a="1"/>
  <c r="F7556" i="87" a="1"/>
  <c r="F6121" i="87" a="1"/>
  <c r="F5522" i="87" a="1"/>
  <c r="F7432" i="87" a="1"/>
  <c r="F6091" i="87" a="1"/>
  <c r="F7254" i="87" a="1"/>
  <c r="F856" i="87" a="1"/>
  <c r="F7643" i="87" a="1"/>
  <c r="F6974" i="87" a="1"/>
  <c r="F7487" i="87" a="1"/>
  <c r="F6060" i="87" a="1"/>
  <c r="F6326" i="87" a="1"/>
  <c r="F3571" i="87" a="1"/>
  <c r="F7456" i="87" a="1"/>
  <c r="F23" i="87" a="1"/>
  <c r="F3477" i="87" a="1"/>
  <c r="F99" i="87" a="1"/>
  <c r="F7051" i="87" a="1"/>
  <c r="F6076" i="87" a="1"/>
  <c r="F1285" i="87" a="1"/>
  <c r="F7510" i="87" a="1"/>
  <c r="F859" i="87" a="1"/>
  <c r="F564" i="87" a="1"/>
  <c r="F5140" i="87" a="1"/>
  <c r="F7311" i="87" a="1"/>
  <c r="F3592" i="87" a="1"/>
  <c r="F6010" i="87" a="1"/>
  <c r="F7419" i="87" a="1"/>
  <c r="F7506" i="87" a="1"/>
  <c r="F7478" i="87" a="1"/>
  <c r="F6595" i="87" a="1"/>
  <c r="F6079" i="87" a="1"/>
  <c r="F5829" i="87" a="1"/>
  <c r="F5222" i="87" a="1"/>
  <c r="F7486" i="87" a="1"/>
  <c r="F7817" i="87" a="1"/>
  <c r="F4296" i="87" a="1"/>
  <c r="F6626" i="87" a="1"/>
  <c r="F7814" i="87" a="1"/>
  <c r="F1315" i="87" a="1"/>
  <c r="F6401" i="87" a="1"/>
  <c r="F988" i="87" a="1"/>
  <c r="F19" i="87" a="1"/>
  <c r="F6985" i="87" a="1"/>
  <c r="F6221" i="87" a="1"/>
  <c r="F26" i="87" a="1"/>
  <c r="F4361" i="87" a="1"/>
  <c r="F7844" i="87" a="1"/>
  <c r="F1256" i="87" a="1"/>
  <c r="F1201" i="87" a="1"/>
  <c r="F7367" i="87" a="1"/>
  <c r="F5473" i="87" a="1"/>
  <c r="F5024" i="87" a="1"/>
  <c r="F7529" i="87" a="1"/>
  <c r="F6243" i="87" a="1"/>
  <c r="F7536" i="87" a="1"/>
  <c r="F6976" i="87" a="1"/>
  <c r="F6236" i="87" a="1"/>
  <c r="F7349" i="87" a="1"/>
  <c r="F6217" i="87" a="1"/>
  <c r="F7350" i="87" a="1"/>
  <c r="F6598" i="87" a="1"/>
  <c r="F7339" i="87" a="1"/>
  <c r="F2716" i="87" a="1"/>
  <c r="F7341" i="87" a="1"/>
  <c r="F5017" i="87" a="1"/>
  <c r="F7376" i="87" a="1"/>
  <c r="F5062" i="87" a="1"/>
  <c r="F6777" i="87" a="1"/>
  <c r="F3181" i="87" a="1"/>
  <c r="F7655" i="87" a="1"/>
  <c r="F6142" i="87" a="1"/>
  <c r="F6330" i="87" a="1"/>
  <c r="F6310" i="87" a="1"/>
  <c r="F264" i="87" a="1"/>
  <c r="F1313" i="87" a="1"/>
  <c r="F7313" i="87" a="1"/>
  <c r="F7564" i="87" a="1"/>
  <c r="F5563" i="87" a="1"/>
  <c r="F3573" i="87" a="1"/>
  <c r="F7268" i="87" a="1"/>
  <c r="F6080" i="87" a="1"/>
  <c r="F6257" i="87" a="1"/>
  <c r="F7484" i="87" a="1"/>
  <c r="F7808" i="87" a="1"/>
  <c r="F7574" i="87" a="1"/>
  <c r="F5028" i="87" a="1"/>
  <c r="F7705" i="87" a="1"/>
  <c r="F3569" i="87" a="1"/>
  <c r="F5071" i="87" a="1"/>
  <c r="F2769" i="87" a="1"/>
  <c r="F7328" i="87" a="1"/>
  <c r="F788" i="87" a="1"/>
  <c r="F5305" i="87" a="1"/>
  <c r="F2710" i="87" a="1"/>
  <c r="F7763" i="87" a="1"/>
  <c r="F5455" i="87" a="1"/>
  <c r="F6038" i="87" a="1"/>
  <c r="F6775" i="87" a="1"/>
  <c r="F5680" i="87" a="1"/>
  <c r="F7380" i="87" a="1"/>
  <c r="F31" i="87" a="1"/>
  <c r="F4833" i="87" a="1"/>
  <c r="F7417" i="87" a="1"/>
  <c r="F7374" i="87" a="1"/>
  <c r="F946" i="87" a="1"/>
  <c r="F7202" i="87" a="1"/>
  <c r="F7019" i="87" a="1"/>
  <c r="F7599" i="87" a="1"/>
  <c r="F4256" i="87" a="1"/>
  <c r="F830" i="87" a="1"/>
  <c r="F7164" i="87" a="1"/>
  <c r="F5067" i="87" a="1"/>
  <c r="F7213" i="87" a="1"/>
  <c r="F7625" i="87" a="1"/>
  <c r="F7728" i="87" a="1"/>
  <c r="F7739" i="87" a="1"/>
  <c r="F7708" i="87" a="1"/>
  <c r="F983" i="87" a="1"/>
  <c r="F7856" i="87" a="1"/>
  <c r="F781" i="87" a="1"/>
  <c r="F7154" i="87" a="1"/>
  <c r="F4359" i="87" a="1"/>
  <c r="F1188" i="87" a="1"/>
  <c r="F1197" i="87" a="1"/>
  <c r="F2894" i="87" a="1"/>
  <c r="F6615" i="87" a="1"/>
  <c r="F3563" i="87" a="1"/>
  <c r="F6921" i="87" a="1"/>
  <c r="F6018" i="87" a="1"/>
  <c r="F5873" i="87" a="1"/>
  <c r="F5935" i="87" a="1"/>
  <c r="F1282" i="87" a="1"/>
  <c r="F7187" i="87" a="1"/>
  <c r="F6255" i="87" a="1"/>
  <c r="F7257" i="87" a="1"/>
  <c r="F977" i="87" a="1"/>
  <c r="F7505" i="87" a="1"/>
  <c r="F720" i="87" a="1"/>
  <c r="F7519" i="87" a="1"/>
  <c r="F7036" i="87" a="1"/>
  <c r="F7306" i="87" a="1"/>
  <c r="F7112" i="87" a="1"/>
  <c r="F6019" i="87" a="1"/>
  <c r="F4266" i="87" a="1"/>
  <c r="F6147" i="87" a="1"/>
  <c r="F7835" i="87" a="1"/>
  <c r="F3202" i="87" a="1"/>
  <c r="F6668" i="87" a="1"/>
  <c r="F6200" i="87" a="1"/>
  <c r="F4363" i="87" a="1"/>
  <c r="F3260" i="87" a="1"/>
  <c r="F4161" i="87" a="1"/>
  <c r="F7862" i="87" a="1"/>
  <c r="F5831" i="87" a="1"/>
  <c r="F958" i="87" a="1"/>
  <c r="F5057" i="87" a="1"/>
  <c r="F7758" i="87" a="1"/>
  <c r="F7729" i="87" a="1"/>
  <c r="F6205" i="87" a="1"/>
  <c r="F6944" i="87" a="1"/>
  <c r="F1355" i="87" a="1"/>
  <c r="F7500" i="87" a="1"/>
  <c r="F925" i="87" a="1"/>
  <c r="F7784" i="87" a="1"/>
  <c r="F698" i="87" a="1"/>
  <c r="F6605" i="87" a="1"/>
  <c r="F5058" i="87" a="1"/>
  <c r="F7390" i="87" a="1"/>
  <c r="F157" i="87" a="1"/>
  <c r="F7850" i="87" a="1"/>
  <c r="F4060" i="87" a="1"/>
  <c r="F7533" i="87" a="1"/>
  <c r="F1350" i="87" a="1"/>
  <c r="F7839" i="87" a="1"/>
  <c r="F5548" i="87" a="1"/>
  <c r="F6345" i="87" a="1"/>
  <c r="F3525" i="87" a="1"/>
  <c r="F6313" i="87" a="1"/>
  <c r="F7477" i="87" a="1"/>
  <c r="F135" i="87" a="1"/>
  <c r="F6489" i="87" a="1"/>
  <c r="F5537" i="87" a="1"/>
  <c r="F1368" i="87" a="1"/>
  <c r="F3426" i="87" a="1"/>
  <c r="F895" i="87" a="1"/>
  <c r="F3029" i="87" a="1"/>
  <c r="F714" i="87" a="1"/>
  <c r="F6357" i="87" a="1"/>
  <c r="F3203" i="87" a="1"/>
  <c r="F5469" i="87" a="1"/>
  <c r="F7496" i="87" a="1"/>
  <c r="F3197" i="87" a="1"/>
  <c r="F3647" i="87" a="1"/>
  <c r="F1206" i="87" a="1"/>
  <c r="F731" i="87" a="1"/>
  <c r="F3239" i="87" a="1"/>
  <c r="F5521" i="87" a="1"/>
  <c r="F7752" i="87" a="1"/>
  <c r="F892" i="87" a="1"/>
  <c r="F1487" i="87" a="1"/>
  <c r="F7385" i="87" a="1"/>
  <c r="F6128" i="87" a="1"/>
  <c r="F7809" i="87" a="1"/>
  <c r="F7430" i="87" a="1"/>
  <c r="F1386" i="87" a="1"/>
  <c r="F6686" i="87" a="1"/>
  <c r="F5281" i="87" a="1"/>
  <c r="F6077" i="87" a="1"/>
  <c r="F5998" i="87" a="1"/>
  <c r="F7649" i="87" a="1"/>
  <c r="F3371" i="87" a="1"/>
  <c r="F3315" i="87" a="1"/>
  <c r="F7437" i="87" a="1"/>
  <c r="F7194" i="87" a="1"/>
  <c r="F7461" i="87" a="1"/>
  <c r="F6129" i="87" a="1"/>
  <c r="F7522" i="87" a="1"/>
  <c r="F3586" i="87" a="1"/>
  <c r="F6202" i="87" a="1"/>
  <c r="F7818" i="87" a="1"/>
  <c r="F3316" i="87" a="1"/>
  <c r="F7654" i="87" a="1"/>
  <c r="F6641" i="87" a="1"/>
  <c r="F7015" i="87" a="1"/>
  <c r="F7732" i="87" a="1"/>
  <c r="F6070" i="87" a="1"/>
  <c r="F1490" i="87" a="1"/>
  <c r="F3613" i="87" a="1"/>
  <c r="F7693" i="87" a="1"/>
  <c r="F6152" i="87" a="1"/>
  <c r="F1213" i="87" a="1"/>
  <c r="F6178" i="87" a="1"/>
  <c r="F3265" i="87" a="1"/>
  <c r="F6174" i="87" a="1"/>
  <c r="F7221" i="87" a="1"/>
  <c r="F1291" i="87" a="1"/>
  <c r="F5009" i="87" a="1"/>
  <c r="F5932" i="87" a="1"/>
  <c r="F6631" i="87" a="1"/>
  <c r="F7178" i="87" a="1"/>
  <c r="F5538" i="87" a="1"/>
  <c r="F6189" i="87" a="1"/>
  <c r="F6134" i="87" a="1"/>
  <c r="F3562" i="87" a="1"/>
  <c r="F7697" i="87" a="1"/>
  <c r="F7727" i="87" a="1"/>
  <c r="F7431" i="87" a="1"/>
  <c r="F7796" i="87" a="1"/>
  <c r="F6008" i="87" a="1"/>
  <c r="F7399" i="87" a="1"/>
  <c r="F2934" i="87" a="1"/>
  <c r="F7700" i="87" a="1"/>
  <c r="F6001" i="87" a="1"/>
  <c r="F4019" i="87" a="1"/>
  <c r="F7604" i="87" a="1"/>
  <c r="F7406" i="87" a="1"/>
  <c r="F5041" i="87" a="1"/>
  <c r="F3618" i="87" a="1"/>
  <c r="F27" i="87" a="1"/>
  <c r="F1356" i="87" a="1"/>
  <c r="F6069" i="87" a="1"/>
  <c r="F7523" i="87" a="1"/>
  <c r="F6097" i="87" a="1"/>
  <c r="F728" i="87" a="1"/>
  <c r="F6667" i="87" a="1"/>
  <c r="F6194" i="87" a="1"/>
  <c r="F7193" i="87" a="1"/>
  <c r="F5406" i="87" a="1"/>
  <c r="F1496" i="87" a="1"/>
  <c r="F1360" i="87" a="1"/>
  <c r="F3314" i="87" a="1"/>
  <c r="F789" i="87" a="1"/>
  <c r="F7623" i="87" a="1"/>
  <c r="F7408" i="87" a="1"/>
  <c r="F55" i="87" a="1"/>
  <c r="F7441" i="87" a="1"/>
  <c r="F15" i="87" a="1"/>
  <c r="F7041" i="87" a="1"/>
  <c r="F7611" i="87" a="1"/>
  <c r="F6052" i="87" a="1"/>
  <c r="F6568" i="87" a="1"/>
  <c r="F5003" i="87" a="1"/>
  <c r="F7125" i="87" a="1"/>
  <c r="F7588" i="87" a="1"/>
  <c r="F1376" i="87" a="1"/>
  <c r="F5000" i="87" a="1"/>
  <c r="F7216" i="87" a="1"/>
  <c r="F6099" i="87" a="1"/>
  <c r="F5827" i="87" a="1"/>
  <c r="F663" i="87" a="1"/>
  <c r="F7620" i="87" a="1"/>
  <c r="F7106" i="87" a="1"/>
  <c r="F6277" i="87" a="1"/>
  <c r="F6806" i="87" a="1"/>
  <c r="F7491" i="87" a="1"/>
  <c r="F7482" i="87" a="1"/>
  <c r="F3564" i="87" a="1"/>
  <c r="F5734" i="87" a="1"/>
  <c r="F3575" i="87" a="1"/>
  <c r="F5298" i="87" a="1"/>
  <c r="F6083" i="87" a="1"/>
  <c r="F7290" i="87" a="1"/>
  <c r="F7830" i="87" a="1"/>
  <c r="F3355" i="87" a="1"/>
  <c r="F6665" i="87" a="1"/>
  <c r="F6408" i="87" a="1"/>
  <c r="F6929" i="87" a="1"/>
  <c r="F7368" i="87" a="1"/>
  <c r="F6776" i="87" a="1"/>
  <c r="F3430" i="87" a="1"/>
  <c r="F3195" i="87" a="1"/>
  <c r="F1172" i="87" a="1"/>
  <c r="F7764" i="87" a="1"/>
  <c r="F3333" i="87" a="1"/>
  <c r="F685" i="87" a="1"/>
  <c r="F7438" i="87" a="1"/>
  <c r="F5191" i="87" a="1"/>
  <c r="F897" i="87" a="1"/>
  <c r="F691" i="87" a="1"/>
  <c r="F6050" i="87" a="1"/>
  <c r="F7769" i="87" a="1"/>
  <c r="F7621" i="87" a="1"/>
  <c r="F7771" i="87" a="1"/>
  <c r="F6378" i="87" a="1"/>
  <c r="F1279" i="87" a="1"/>
  <c r="F7689" i="87" a="1"/>
  <c r="F3599" i="87" a="1"/>
  <c r="F6747" i="87" a="1"/>
  <c r="F866" i="87" a="1"/>
  <c r="F6920" i="87" a="1"/>
  <c r="F6036" i="87" a="1"/>
  <c r="F7692" i="87" a="1"/>
  <c r="F687" i="87" a="1"/>
  <c r="F83" i="87" a="1"/>
  <c r="F7142" i="87" a="1"/>
  <c r="F7779" i="87" a="1"/>
  <c r="F1359" i="87" a="1"/>
  <c r="F806" i="87" a="1"/>
  <c r="F5008" i="87" a="1"/>
  <c r="F7742" i="87" a="1"/>
  <c r="F5055" i="87" a="1"/>
  <c r="F7601" i="87" a="1"/>
  <c r="F1165" i="87" a="1"/>
  <c r="F6950" i="87" a="1"/>
  <c r="F686" i="87" a="1"/>
  <c r="F5463" i="87" a="1"/>
  <c r="F3582" i="87" a="1"/>
  <c r="F953" i="87" a="1"/>
  <c r="F7607" i="87" a="1"/>
  <c r="F901" i="87" a="1"/>
  <c r="F918" i="87" a="1"/>
  <c r="F1214" i="87" a="1"/>
  <c r="F7614" i="87" a="1"/>
  <c r="F684" i="87" a="1"/>
  <c r="F5174" i="87" a="1"/>
  <c r="F835" i="87" a="1"/>
  <c r="F6141" i="87" a="1"/>
  <c r="F6943" i="87" a="1"/>
  <c r="F7086" i="87" a="1"/>
  <c r="F882" i="87" a="1"/>
  <c r="F7284" i="87" a="1"/>
  <c r="F88" i="87" a="1"/>
  <c r="F7250" i="87" a="1"/>
  <c r="F6193" i="87" a="1"/>
  <c r="F6302" i="87" a="1"/>
  <c r="F7580" i="87" a="1"/>
  <c r="F6946" i="87" a="1"/>
  <c r="F158" i="87" a="1"/>
  <c r="F7610" i="87" a="1"/>
  <c r="F7696" i="87" a="1"/>
  <c r="F6604" i="87" a="1"/>
  <c r="F6113" i="87" a="1"/>
  <c r="F2898" i="87" a="1"/>
  <c r="F772" i="87" a="1"/>
  <c r="F7646" i="87" a="1"/>
  <c r="F724" i="87" a="1"/>
  <c r="F1198" i="87" a="1"/>
  <c r="F3310" i="87" a="1"/>
  <c r="F7310" i="87" a="1"/>
  <c r="F6608" i="87" a="1"/>
  <c r="F267" i="87" a="1"/>
  <c r="F1493" i="87" a="1"/>
  <c r="F6613" i="87" a="1"/>
  <c r="F1364" i="87" a="1"/>
  <c r="F740" i="87" a="1"/>
  <c r="F1382" i="87" a="1"/>
  <c r="F7035" i="87" a="1"/>
  <c r="F7747" i="87" a="1"/>
  <c r="F6247" i="87" a="1"/>
  <c r="F68" i="87" a="1"/>
  <c r="F7642" i="87" a="1"/>
  <c r="F7824" i="87" a="1"/>
  <c r="F857" i="87" a="1"/>
  <c r="F6032" i="87" a="1"/>
  <c r="F5004" i="87" a="1"/>
  <c r="F7740" i="87" a="1"/>
  <c r="F7309" i="87" a="1"/>
  <c r="F269" i="87" a="1"/>
  <c r="F3617" i="87" a="1"/>
  <c r="F790" i="87" a="1"/>
  <c r="F5517" i="87" a="1"/>
  <c r="F649" i="87" a="1"/>
  <c r="F6589" i="87" a="1"/>
  <c r="F6970" i="87" a="1"/>
  <c r="F7281" i="87" a="1"/>
  <c r="F7338" i="87" a="1"/>
  <c r="F5816" i="87" a="1"/>
  <c r="F6033" i="87" a="1"/>
  <c r="F126" i="87" a="1"/>
  <c r="F924" i="87" a="1"/>
  <c r="F7636" i="87" a="1"/>
  <c r="F4956" i="87" a="1"/>
  <c r="F1469" i="87" a="1"/>
  <c r="F4145" i="87" a="1"/>
  <c r="F3622" i="87" a="1"/>
  <c r="F7344" i="87" a="1"/>
  <c r="F7595" i="87" a="1"/>
  <c r="F5511" i="87" a="1"/>
  <c r="F4062" i="87" a="1"/>
  <c r="F2706" i="87" a="1"/>
  <c r="F3431" i="87" a="1"/>
  <c r="F7382" i="87" a="1"/>
  <c r="F3217" i="87" a="1"/>
  <c r="F5994" i="87" a="1"/>
  <c r="F7713" i="87" a="1"/>
  <c r="F6630" i="87" a="1"/>
  <c r="F777" i="87" a="1"/>
  <c r="F6087" i="87" a="1"/>
  <c r="F4119" i="87" a="1"/>
  <c r="F3205" i="87" a="1"/>
  <c r="F6414" i="87" a="1"/>
  <c r="F5459" i="87" a="1"/>
  <c r="F4360" i="87" a="1"/>
  <c r="F7227" i="87" a="1"/>
  <c r="F6564" i="87" a="1"/>
  <c r="F967" i="87" a="1"/>
  <c r="F5037" i="87" a="1"/>
  <c r="F5802" i="87" a="1"/>
  <c r="F7037" i="87" a="1"/>
  <c r="F7359" i="87" a="1"/>
  <c r="F7388" i="87" a="1"/>
  <c r="F7513" i="87" a="1"/>
  <c r="F915" i="87" a="1"/>
  <c r="F6017" i="87" a="1"/>
  <c r="F952" i="87" a="1"/>
  <c r="F7351" i="87" a="1"/>
  <c r="F7827" i="87" a="1"/>
  <c r="F1631" i="87" a="1"/>
  <c r="F7587" i="87" a="1"/>
  <c r="F5033" i="87" a="1"/>
  <c r="F7013" i="87" a="1"/>
  <c r="F7471" i="87" a="1"/>
  <c r="F7358" i="87" a="1"/>
  <c r="F7502" i="87" a="1"/>
  <c r="F2663" i="87" a="1"/>
  <c r="F7424" i="87" a="1"/>
  <c r="F7600" i="87" a="1"/>
  <c r="F6100" i="87" a="1"/>
  <c r="F6322" i="87" a="1"/>
  <c r="F7462" i="87" a="1"/>
  <c r="F6078" i="87" a="1"/>
  <c r="F6297" i="87" a="1"/>
  <c r="F7445" i="87" a="1"/>
  <c r="F5934" i="87" a="1"/>
  <c r="F5186" i="87" a="1"/>
  <c r="F802" i="87" a="1"/>
  <c r="F5826" i="87" a="1"/>
  <c r="F3570" i="87" a="1"/>
  <c r="F5670" i="87" a="1"/>
  <c r="F6628" i="87" a="1"/>
  <c r="F6285" i="87" a="1"/>
  <c r="F7451" i="87" a="1"/>
  <c r="F7840" i="87" a="1"/>
  <c r="F6068" i="87" a="1"/>
  <c r="F6040" i="87" a="1"/>
  <c r="F7546" i="87" a="1"/>
  <c r="F7602" i="87" a="1"/>
  <c r="F7379" i="87" a="1"/>
  <c r="F5115" i="87" a="1"/>
  <c r="F445" i="87" a="1"/>
  <c r="F7724" i="87" a="1"/>
  <c r="F6014" i="87" a="1"/>
  <c r="F7006" i="87" a="1"/>
  <c r="F6376" i="87" a="1"/>
  <c r="F2924" i="87" a="1"/>
  <c r="F6037" i="87" a="1"/>
  <c r="F3666" i="87" a="1"/>
  <c r="F5290" i="87" a="1"/>
  <c r="F7425" i="87" a="1"/>
  <c r="F5639" i="87" a="1"/>
  <c r="F7220" i="87" a="1"/>
  <c r="F4057" i="87" a="1"/>
  <c r="F7650" i="87" a="1"/>
  <c r="F562" i="87" a="1"/>
  <c r="F149" i="87" a="1"/>
  <c r="F7744" i="87" a="1"/>
  <c r="F7570" i="87" a="1"/>
  <c r="F840" i="87" a="1"/>
  <c r="F6023" i="87" a="1"/>
  <c r="F265" i="87" a="1"/>
  <c r="F7684" i="87" a="1"/>
  <c r="F3180" i="87" a="1"/>
  <c r="F869" i="87" a="1"/>
  <c r="F3361" i="87" a="1"/>
  <c r="F3221" i="87" a="1"/>
  <c r="F7770" i="87" a="1"/>
  <c r="F6611" i="87" a="1"/>
  <c r="F2745" i="87" a="1"/>
  <c r="F6594" i="87" a="1"/>
  <c r="F7788" i="87" a="1"/>
  <c r="F7857" i="87" a="1"/>
  <c r="F6975" i="87" a="1"/>
  <c r="F4059" i="87" a="1"/>
  <c r="F7489" i="87" a="1"/>
  <c r="F6355" i="87" a="1"/>
  <c r="F785" i="87" a="1"/>
  <c r="F2713" i="87" a="1"/>
  <c r="F5686" i="87" a="1"/>
  <c r="F6146" i="87" a="1"/>
  <c r="F7472" i="87" a="1"/>
  <c r="F5293" i="87" a="1"/>
  <c r="F993" i="87" a="1"/>
  <c r="F6035" i="87" a="1"/>
  <c r="F834" i="87" a="1"/>
  <c r="F5693" i="87" a="1"/>
  <c r="F7794" i="87" a="1"/>
  <c r="F7631" i="87" a="1"/>
  <c r="F3196" i="87" a="1"/>
  <c r="F7688" i="87" a="1"/>
  <c r="F6222" i="87" a="1"/>
  <c r="F7737" i="87" a="1"/>
  <c r="F4065" i="87" a="1"/>
  <c r="F6575" i="87" a="1"/>
  <c r="F7820" i="87" a="1"/>
  <c r="F7753" i="87" a="1"/>
  <c r="F816" i="87" a="1"/>
  <c r="F7259" i="87" a="1"/>
  <c r="F6175" i="87" a="1"/>
  <c r="F6473" i="87" a="1"/>
  <c r="F4295" i="87" a="1"/>
  <c r="F7680" i="87" a="1"/>
  <c r="F6930" i="87" a="1"/>
  <c r="F730" i="87" a="1"/>
  <c r="F5505" i="87" a="1"/>
  <c r="F2771" i="87" a="1"/>
  <c r="F6311" i="87" a="1"/>
  <c r="F7731" i="87" a="1"/>
  <c r="F7433" i="87" a="1"/>
  <c r="F6214" i="87" a="1"/>
  <c r="F3530" i="87" a="1"/>
  <c r="F7272" i="87" a="1"/>
  <c r="F7780" i="87" a="1"/>
  <c r="F6269" i="87" a="1"/>
  <c r="F5465" i="87" a="1"/>
  <c r="F3585" i="87" a="1"/>
  <c r="F6114" i="87" a="1"/>
  <c r="F6309" i="87" a="1"/>
  <c r="F6593" i="87" a="1"/>
  <c r="F2900" i="87" a="1"/>
  <c r="F900" i="87" a="1"/>
  <c r="F7481" i="87" a="1"/>
  <c r="F5274" i="87" a="1"/>
  <c r="F6280" i="87" a="1"/>
  <c r="F3568" i="87" a="1"/>
  <c r="F7848" i="87" a="1"/>
  <c r="F4022" i="87" a="1"/>
  <c r="F2036" i="87" a="1"/>
  <c r="F3665" i="87" a="1"/>
  <c r="F4058" i="87" a="1"/>
  <c r="F3023" i="87" a="1"/>
  <c r="F7039" i="87" a="1"/>
  <c r="F75" i="87" a="1"/>
  <c r="F6576" i="87" a="1"/>
  <c r="F5941" i="87" a="1"/>
  <c r="F6275" i="87" a="1"/>
  <c r="F7457" i="87" a="1"/>
  <c r="F130" i="87" a="1"/>
  <c r="F1378" i="87" a="1"/>
  <c r="F6148" i="87" a="1"/>
  <c r="F6053" i="87" a="1"/>
  <c r="F3204" i="87" a="1"/>
  <c r="F6003" i="87" a="1"/>
  <c r="F2902" i="87" a="1"/>
  <c r="F7185" i="87" a="1"/>
  <c r="F7501" i="87" a="1"/>
  <c r="F3577" i="87" a="1"/>
  <c r="F6115" i="87" a="1"/>
  <c r="F7330" i="87" a="1"/>
  <c r="F3576" i="87" a="1"/>
  <c r="F7212" i="87" a="1"/>
  <c r="F7470" i="87" a="1"/>
  <c r="F6372" i="87" a="1"/>
  <c r="F7593" i="87" a="1"/>
  <c r="F4971" i="87" a="1"/>
  <c r="F5675" i="87" a="1"/>
  <c r="F2738" i="87" a="1"/>
  <c r="F7353" i="87" a="1"/>
  <c r="F6980" i="87" a="1"/>
  <c r="F7314" i="87" a="1"/>
  <c r="F1173" i="87" a="1"/>
  <c r="F7555" i="87" a="1"/>
  <c r="F3584" i="87" a="1"/>
  <c r="F5514" i="87" a="1"/>
  <c r="F6807" i="87" a="1"/>
  <c r="F6034" i="87" a="1"/>
  <c r="F1212" i="87" a="1"/>
  <c r="F3182" i="87" a="1"/>
  <c r="F6566" i="87" a="1"/>
  <c r="F836" i="87" a="1"/>
  <c r="F7855" i="87" a="1"/>
  <c r="F969" i="87" a="1"/>
  <c r="F693" i="87" a="1"/>
  <c r="F6577" i="87" a="1"/>
  <c r="F2743" i="87" a="1"/>
  <c r="F5297" i="87" a="1"/>
  <c r="F5535" i="87" a="1"/>
  <c r="F7799" i="87" a="1"/>
  <c r="F5013" i="87" a="1"/>
  <c r="F6371" i="87" a="1"/>
  <c r="F741" i="87" a="1"/>
  <c r="F4968" i="87" a="1"/>
  <c r="F5945" i="87" a="1"/>
  <c r="F7575" i="87" a="1"/>
  <c r="F5497" i="87" a="1"/>
  <c r="F7690" i="87" a="1"/>
  <c r="F776" i="87" a="1"/>
  <c r="F1195" i="87" a="1"/>
  <c r="F985" i="87" a="1"/>
  <c r="F6978" i="87" a="1"/>
  <c r="F814" i="87" a="1"/>
  <c r="F7679" i="87" a="1"/>
  <c r="F2741" i="87" a="1"/>
  <c r="F6998" i="87" a="1"/>
  <c r="F2736" i="87" a="1"/>
  <c r="F5666" i="87" a="1"/>
  <c r="F52" i="87" a="1"/>
  <c r="F963" i="87" a="1"/>
  <c r="F6924" i="87" a="1"/>
  <c r="F7745" i="87" a="1"/>
  <c r="F1205" i="87" a="1"/>
  <c r="F5468" i="87" a="1"/>
  <c r="F3219" i="87" a="1"/>
  <c r="F7305" i="87" a="1"/>
  <c r="F5030" i="87" a="1"/>
  <c r="F7777" i="87" a="1"/>
  <c r="F6058" i="87" a="1"/>
  <c r="F5804" i="87" a="1"/>
  <c r="F2784" i="87" a="1"/>
  <c r="F7160" i="87" a="1"/>
  <c r="F7044" i="87" a="1"/>
  <c r="F7102" i="87" a="1"/>
  <c r="F6952" i="87" a="1"/>
  <c r="F6995" i="87" a="1"/>
  <c r="F4829" i="87" a="1"/>
  <c r="F6896" i="87" a="1"/>
  <c r="F4076" i="87" a="1"/>
  <c r="F7806" i="87" a="1"/>
  <c r="F7579" i="87" a="1"/>
  <c r="F6484" i="87" a="1"/>
  <c r="F6587" i="87" a="1"/>
  <c r="F7618" i="87" a="1"/>
  <c r="F1381" i="87" a="1"/>
  <c r="F1180" i="87" a="1"/>
  <c r="F7167" i="87" a="1"/>
  <c r="F3572" i="87" a="1"/>
  <c r="F7003" i="87" a="1"/>
  <c r="F103" i="87" a="1"/>
  <c r="F5944" i="87" a="1"/>
  <c r="F6928" i="87" a="1"/>
  <c r="F6216" i="87" a="1"/>
  <c r="F4966" i="87" a="1"/>
  <c r="F7573" i="87" a="1"/>
  <c r="F6197" i="87" a="1"/>
  <c r="F5617" i="87" a="1"/>
  <c r="F893" i="87" a="1"/>
  <c r="F3028" i="87" a="1"/>
  <c r="F5499" i="87" a="1"/>
  <c r="F6192" i="87" a="1"/>
  <c r="F2775" i="87" a="1"/>
  <c r="F7473" i="87" a="1"/>
  <c r="F7720" i="87" a="1"/>
  <c r="F7163" i="87" a="1"/>
  <c r="F6895" i="87" a="1"/>
  <c r="F3241" i="87" a="1"/>
  <c r="F841" i="87" a="1"/>
  <c r="F6005" i="87" a="1"/>
  <c r="F6261" i="87" a="1"/>
  <c r="F151" i="87" a="1"/>
  <c r="F3583" i="87" a="1"/>
  <c r="F4298" i="87" a="1"/>
  <c r="F792" i="87" a="1"/>
  <c r="F6218" i="87" a="1"/>
  <c r="F5636" i="87" a="1"/>
  <c r="F5453" i="87" a="1"/>
  <c r="F7439" i="87" a="1"/>
  <c r="F966" i="87" a="1"/>
  <c r="F7373" i="87" a="1"/>
  <c r="F6307" i="87" a="1"/>
  <c r="F6338" i="87" a="1"/>
  <c r="F972" i="87" a="1"/>
  <c r="F7366" i="87" a="1"/>
  <c r="F6249" i="87" a="1"/>
  <c r="F4029" i="87" a="1"/>
  <c r="F1181" i="87" a="1"/>
  <c r="F1358" i="87" a="1"/>
  <c r="F6947" i="87" a="1"/>
  <c r="F6385" i="87" a="1"/>
  <c r="F7665" i="87" a="1"/>
  <c r="F7001" i="87" a="1"/>
  <c r="F898" i="87" a="1"/>
  <c r="F3597" i="87" a="1"/>
  <c r="F3220" i="87" a="1"/>
  <c r="F5933" i="87" a="1"/>
  <c r="F932" i="87" a="1"/>
  <c r="F39" i="87" a="1"/>
  <c r="F2701" i="87" a="1"/>
  <c r="F5287" i="87" a="1"/>
  <c r="F7336" i="87" a="1"/>
  <c r="F6031" i="87" a="1"/>
  <c r="F6381" i="87" a="1"/>
  <c r="F5456" i="87" a="1"/>
  <c r="F5676" i="87" a="1"/>
  <c r="F5500" i="87" a="1"/>
  <c r="F6286" i="87" a="1"/>
  <c r="F7286" i="87" a="1"/>
  <c r="F7452" i="87" a="1"/>
  <c r="F927" i="87" a="1"/>
  <c r="F7464" i="87" a="1"/>
  <c r="F5832" i="87" a="1"/>
  <c r="F2735" i="87" a="1"/>
  <c r="F5370" i="87" a="1"/>
  <c r="F676" i="87" a="1"/>
  <c r="F3317" i="87" a="1"/>
  <c r="F5081" i="87" a="1"/>
  <c r="F7493" i="87" a="1"/>
  <c r="F7230" i="87" a="1"/>
  <c r="F89" i="87" a="1"/>
  <c r="F3363" i="87" a="1"/>
  <c r="F5042" i="87" a="1"/>
  <c r="F1391" i="87" a="1"/>
  <c r="F7635" i="87" a="1"/>
  <c r="F6234" i="87" a="1"/>
  <c r="F6177" i="87" a="1"/>
  <c r="F956" i="87" a="1"/>
  <c r="F6105" i="87" a="1"/>
  <c r="F6410" i="87" a="1"/>
  <c r="F7678" i="87" a="1"/>
  <c r="F3175" i="87" a="1"/>
  <c r="F1357" i="87" a="1"/>
  <c r="F5331" i="87" a="1"/>
  <c r="F7798" i="87" a="1"/>
  <c r="F912" i="87" a="1"/>
  <c r="F7554" i="87" a="1"/>
  <c r="F909" i="87" a="1"/>
  <c r="F905" i="87" a="1"/>
  <c r="F683" i="87" a="1"/>
  <c r="F7592" i="87" a="1"/>
  <c r="F7810" i="87" a="1"/>
  <c r="F6717" i="87" a="1"/>
  <c r="F7704" i="87" a="1"/>
  <c r="F6353" i="87" a="1"/>
  <c r="F3476" i="87" a="1"/>
  <c r="F6323" i="87" a="1"/>
  <c r="F3172" i="87" a="1"/>
  <c r="F6398" i="87" a="1"/>
  <c r="F7766" i="87" a="1"/>
  <c r="F902" i="87" a="1"/>
  <c r="F7410" i="87" a="1"/>
  <c r="F1346" i="87" a="1"/>
  <c r="F79" i="87" a="1"/>
  <c r="F6048" i="87" a="1"/>
  <c r="F7738" i="87" a="1"/>
  <c r="F786" i="87" a="1"/>
  <c r="F5021" i="87" a="1"/>
  <c r="F7666" i="87" a="1"/>
  <c r="F7103" i="87" a="1"/>
  <c r="F6093" i="87" a="1"/>
  <c r="F6133" i="87" a="1"/>
  <c r="F3612" i="87" a="1"/>
  <c r="F7858" i="87" a="1"/>
  <c r="F6117" i="87" a="1"/>
  <c r="F6196" i="87" a="1"/>
  <c r="F5652" i="87" a="1"/>
  <c r="F5027" i="87" a="1"/>
  <c r="F7683" i="87" a="1"/>
  <c r="F7619" i="87" a="1"/>
  <c r="F6095" i="87" a="1"/>
  <c r="F6918" i="87" a="1"/>
  <c r="F677" i="87" a="1"/>
  <c r="F5060" i="87" a="1"/>
  <c r="F7360" i="87" a="1"/>
  <c r="F153" i="87" a="1"/>
  <c r="F6405" i="87" a="1"/>
  <c r="F7347" i="87" a="1"/>
  <c r="F7364" i="87" a="1"/>
  <c r="F7435" i="87" a="1"/>
  <c r="F5295" i="87" a="1"/>
  <c r="F7860" i="87" a="1"/>
  <c r="F1395" i="87" a="1"/>
  <c r="F5063" i="87" a="1"/>
  <c r="F796" i="87" a="1"/>
  <c r="F7606" i="87" a="1"/>
  <c r="F732" i="87" a="1"/>
  <c r="F7469" i="87" a="1"/>
  <c r="F7603" i="87" a="1"/>
  <c r="F7832" i="87" a="1"/>
  <c r="F7605" i="87" a="1"/>
  <c r="F766" i="87" a="1"/>
  <c r="F2925" i="87" a="1"/>
  <c r="F2577" i="87" a="1"/>
  <c r="F7492" i="87" a="1"/>
  <c r="F6229" i="87" a="1"/>
  <c r="F6082" i="87" a="1"/>
  <c r="F6143" i="87" a="1"/>
  <c r="F7772" i="87" a="1"/>
  <c r="F2704" i="87" a="1"/>
  <c r="F74" i="87" a="1"/>
  <c r="F3178" i="87" a="1"/>
  <c r="F7448" i="87" a="1"/>
  <c r="F7547" i="87" a="1"/>
  <c r="F1362" i="87" a="1"/>
  <c r="F58" i="87" a="1"/>
  <c r="F7842" i="87" a="1"/>
  <c r="F5256" i="87" a="1"/>
  <c r="F6934" i="87" a="1"/>
  <c r="F7645" i="87" a="1"/>
  <c r="F850" i="87" a="1"/>
  <c r="F7598" i="87" a="1"/>
  <c r="F4124" i="87" a="1"/>
  <c r="F795" i="87" a="1"/>
  <c r="F7762" i="87" a="1"/>
  <c r="F7671" i="87" a="1"/>
  <c r="F6981" i="87" a="1"/>
  <c r="F5276" i="87" a="1"/>
  <c r="F7743" i="87" a="1"/>
  <c r="F7209" i="87" a="1"/>
  <c r="F7241" i="87" a="1"/>
  <c r="F5684" i="87" a="1"/>
  <c r="F4967" i="87" a="1"/>
  <c r="F7828" i="87" a="1"/>
  <c r="F7560" i="87" a="1"/>
  <c r="F5679" i="87" a="1"/>
  <c r="F5005" i="87" a="1"/>
  <c r="F7412" i="87" a="1"/>
  <c r="F4120" i="87" a="1"/>
  <c r="F6373" i="87" a="1"/>
  <c r="F861" i="87" a="1"/>
  <c r="F982" i="87" a="1"/>
  <c r="F5053" i="87" a="1"/>
  <c r="F5672" i="87" a="1"/>
  <c r="F6948" i="87" a="1"/>
  <c r="F7548" i="87" a="1"/>
  <c r="F3003" i="87" a="1"/>
  <c r="F6917" i="87" a="1"/>
  <c r="F4061" i="87" a="1"/>
  <c r="F7572" i="87" a="1"/>
  <c r="F7307" i="87" a="1"/>
  <c r="F725" i="87" a="1"/>
  <c r="F5529" i="87" a="1"/>
  <c r="F1254" i="87" a="1"/>
  <c r="F7695" i="87" a="1"/>
  <c r="F6296" i="87" a="1"/>
  <c r="F718" i="87" a="1"/>
  <c r="F6201" i="87" a="1"/>
  <c r="F4144" i="87" a="1"/>
  <c r="F858" i="87" a="1"/>
  <c r="F6368" i="87" a="1"/>
  <c r="F6084" i="87" a="1"/>
  <c r="F7815" i="87" a="1"/>
  <c r="F5035" i="87" a="1"/>
  <c r="F2941" i="87" a="1"/>
  <c r="F7038" i="87" a="1"/>
  <c r="F7195" i="87" a="1"/>
  <c r="F708" i="87" a="1"/>
  <c r="F7395" i="87" a="1"/>
  <c r="F7852" i="87" a="1"/>
  <c r="F3643" i="87" a="1"/>
  <c r="F376" i="87" a="1"/>
  <c r="F6960" i="87" a="1"/>
  <c r="F5938" i="87" a="1"/>
  <c r="F6098" i="87" a="1"/>
  <c r="F798" i="87" a="1"/>
  <c r="F7833" i="87" a="1"/>
  <c r="F7236" i="87" a="1"/>
  <c r="F7687" i="87" a="1"/>
  <c r="F7104" i="87" a="1"/>
  <c r="F3587" i="87" a="1"/>
  <c r="F6042" i="87" a="1"/>
  <c r="F5544" i="87" a="1"/>
  <c r="F6108" i="87" a="1"/>
  <c r="F7846" i="87" a="1"/>
  <c r="F6073" i="87" a="1"/>
  <c r="F6151" i="87" a="1"/>
  <c r="F5528" i="87" a="1"/>
  <c r="F2742" i="87" a="1"/>
  <c r="F7836" i="87" a="1"/>
  <c r="F268" i="87" a="1"/>
  <c r="F7354" i="87" a="1"/>
  <c r="F6233" i="87" a="1"/>
  <c r="F7721" i="87" a="1"/>
  <c r="F2788" i="87" a="1"/>
  <c r="F6088" i="87" a="1"/>
  <c r="F5096" i="87" a="1"/>
  <c r="F7362" i="87" a="1"/>
  <c r="F5184" i="87" a="1"/>
  <c r="F6206" i="87" a="1"/>
  <c r="F7450" i="87" a="1"/>
  <c r="F7751" i="87" a="1"/>
  <c r="F7293" i="87" a="1"/>
  <c r="F7644" i="87" a="1"/>
  <c r="F6384" i="87" a="1"/>
  <c r="F7455" i="87" a="1"/>
  <c r="F5288" i="87" a="1"/>
  <c r="F1484" i="87" a="1"/>
  <c r="F7219" i="87" a="1"/>
  <c r="F1179" i="87" a="1"/>
  <c r="F6351" i="87" a="1"/>
  <c r="F823" i="87" a="1"/>
  <c r="F6573" i="87" a="1"/>
  <c r="F960" i="87" a="1"/>
  <c r="F5569" i="87" a="1"/>
  <c r="F6361" i="87" a="1"/>
  <c r="F3527" i="87" a="1"/>
  <c r="F4147" i="87" a="1"/>
  <c r="F7401" i="87" a="1"/>
  <c r="F6045" i="87" a="1"/>
  <c r="F7325" i="87" a="1"/>
  <c r="F5019" i="87" a="1"/>
  <c r="F848" i="87" a="1"/>
  <c r="F939" i="87" a="1"/>
  <c r="F7348" i="87" a="1"/>
  <c r="F1561" i="87" a="1"/>
  <c r="F6993" i="87" a="1"/>
  <c r="F5314" i="87" a="1"/>
  <c r="F6267" i="87" a="1"/>
  <c r="F7403" i="87" a="1"/>
  <c r="F6263" i="87" a="1"/>
  <c r="F6144" i="87" a="1"/>
  <c r="F7582" i="87" a="1"/>
  <c r="F7248" i="87" a="1"/>
  <c r="F6614" i="87" a="1"/>
  <c r="F7429" i="87" a="1"/>
  <c r="F6922" i="87" a="1"/>
  <c r="F5709" i="87" a="1"/>
  <c r="F727" i="87" a="1"/>
  <c r="F951" i="87" a="1"/>
  <c r="F7673" i="87" a="1"/>
  <c r="F824" i="87" a="1"/>
  <c r="F7093" i="87" a="1"/>
  <c r="F851" i="87" a="1"/>
  <c r="F2035" i="87" a="1"/>
  <c r="F7712" i="87" a="1"/>
  <c r="F7791" i="87" a="1"/>
  <c r="F7802" i="87" a="1"/>
  <c r="F2901" i="87" a="1"/>
  <c r="F5440" i="87" a="1"/>
  <c r="F5519" i="87" a="1"/>
  <c r="F7303" i="87" a="1"/>
  <c r="F596" i="87" a="1"/>
  <c r="F7632" i="87" a="1"/>
  <c r="F7458" i="87" a="1"/>
  <c r="F7124" i="87" a="1"/>
  <c r="F7581" i="87" a="1"/>
  <c r="F5466" i="87" a="1"/>
  <c r="F799" i="87" a="1"/>
  <c r="F6951" i="87" a="1"/>
  <c r="F6208" i="87" a="1"/>
  <c r="F6572" i="87" a="1"/>
  <c r="F1316" i="87" a="1"/>
  <c r="F7768" i="87" a="1"/>
  <c r="F3607" i="87" a="1"/>
  <c r="F5066" i="87" a="1"/>
  <c r="F748" i="87" a="1"/>
  <c r="F4827" i="87" a="1"/>
  <c r="F692" i="87" a="1"/>
  <c r="F4970" i="87" a="1"/>
  <c r="F6897" i="87" a="1"/>
  <c r="F6746" i="87" a="1"/>
  <c r="F7460" i="87" a="1"/>
  <c r="F6301" i="87" a="1"/>
  <c r="F7402" i="87" a="1"/>
  <c r="F7716" i="87" a="1"/>
  <c r="F70" i="87" a="1"/>
  <c r="F6374" i="87" a="1"/>
  <c r="F783" i="87" a="1"/>
  <c r="F597" i="87" a="1"/>
  <c r="F2999" i="87" a="1"/>
  <c r="F7670" i="87" a="1"/>
  <c r="F5990" i="87" a="1"/>
  <c r="F6004" i="87" a="1"/>
  <c r="F7797" i="87" a="1"/>
  <c r="F7436" i="87" a="1"/>
  <c r="F7551" i="87" a="1"/>
  <c r="F7514" i="87" a="1"/>
  <c r="F5092" i="87" a="1"/>
  <c r="F7847" i="87" a="1"/>
  <c r="F1209" i="87" a="1"/>
  <c r="F6865" i="87" a="1"/>
  <c r="F7783" i="87" a="1"/>
  <c r="F6122" i="87" a="1"/>
  <c r="F3596" i="87" a="1"/>
  <c r="F673" i="87" a="1"/>
  <c r="F7145" i="87" a="1"/>
  <c r="F6111" i="87" a="1"/>
  <c r="F6245" i="87" a="1"/>
  <c r="F661" i="87" a="1"/>
  <c r="F7584" i="87" a="1"/>
  <c r="F3199" i="87" a="1"/>
  <c r="F7413" i="87" a="1"/>
  <c r="F7781" i="87" a="1"/>
  <c r="F6363" i="87" a="1"/>
  <c r="F6837" i="87" a="1"/>
  <c r="F6945" i="87" a="1"/>
  <c r="F3179" i="87" a="1"/>
  <c r="F5534" i="87" a="1"/>
  <c r="F5045" i="87" a="1"/>
  <c r="F7488" i="87" a="1"/>
  <c r="F7661" i="87" a="1"/>
  <c r="F6279" i="87" a="1"/>
  <c r="F3261" i="87" a="1"/>
  <c r="F7123" i="87" a="1"/>
  <c r="F6227" i="87" a="1"/>
  <c r="F5018" i="87" a="1"/>
  <c r="F6226" i="87" a="1"/>
  <c r="F3312" i="87" a="1"/>
  <c r="F5682" i="87" a="1"/>
  <c r="F6210" i="87" a="1"/>
  <c r="F3591" i="87" a="1"/>
  <c r="F5026" i="87" a="1"/>
  <c r="F5504" i="87" a="1"/>
  <c r="F1340" i="87" a="1"/>
  <c r="F7392" i="87" a="1"/>
  <c r="F784" i="87" a="1"/>
  <c r="F7578" i="87" a="1"/>
  <c r="F5677" i="87" a="1"/>
  <c r="F7444" i="87" a="1"/>
  <c r="F7711" i="87" a="1"/>
  <c r="F964" i="87" a="1"/>
  <c r="F7694" i="87" a="1"/>
  <c r="F6956" i="87" a="1"/>
  <c r="F6343" i="87" a="1"/>
  <c r="F3320" i="87" a="1"/>
  <c r="F6298" i="87" a="1"/>
  <c r="F7785" i="87" a="1"/>
  <c r="F6867" i="87" a="1"/>
  <c r="F1204" i="87" a="1"/>
  <c r="F6805" i="87" a="1"/>
  <c r="F5869" i="87" a="1"/>
  <c r="F5054" i="87" a="1"/>
  <c r="F5533" i="87" a="1"/>
  <c r="F4027" i="87" a="1"/>
  <c r="F7375" i="87" a="1"/>
  <c r="F6521" i="87" a="1"/>
  <c r="F7672" i="87" a="1"/>
  <c r="F6065" i="87" a="1"/>
  <c r="F5866" i="87" a="1"/>
  <c r="F700" i="87" a="1"/>
  <c r="F104" i="87" a="1"/>
  <c r="F7822" i="87" a="1"/>
  <c r="F6025" i="87" a="1"/>
  <c r="F7550" i="87" a="1"/>
  <c r="F7239" i="87" a="1"/>
  <c r="F7530" i="87" a="1"/>
  <c r="F20" i="87" a="1"/>
  <c r="F93" i="87" a="1"/>
  <c r="F6996" i="87" a="1"/>
  <c r="F3218" i="87" a="1"/>
  <c r="F6270" i="87" a="1"/>
  <c r="F6271" i="87" a="1"/>
  <c r="F7018" i="87" a="1"/>
  <c r="F6007" i="87" a="1"/>
  <c r="F6936" i="87" a="1"/>
  <c r="F7826" i="87" a="1"/>
  <c r="F6179" i="87" a="1"/>
  <c r="F923" i="87" a="1"/>
  <c r="F6399" i="87" a="1"/>
  <c r="F5460" i="87" a="1"/>
  <c r="F5520" i="87" a="1"/>
  <c r="F6021" i="87" a="1"/>
  <c r="F5929" i="87" a="1"/>
  <c r="F6412" i="87" a="1"/>
  <c r="F6333" i="87" a="1"/>
  <c r="F7640" i="87" a="1"/>
  <c r="F5513" i="87" a="1"/>
  <c r="F7589" i="87" a="1"/>
  <c r="F7081" i="87" a="1"/>
  <c r="F7552" i="87" a="1"/>
  <c r="F3615" i="87" a="1"/>
  <c r="F7426" i="87" a="1"/>
  <c r="F6971" i="87" a="1"/>
  <c r="F6054" i="87" a="1"/>
  <c r="F3429" i="87" a="1"/>
  <c r="F7352" i="87" a="1"/>
  <c r="F6103" i="87" a="1"/>
  <c r="F5272" i="87" a="1"/>
  <c r="F5002" i="87" a="1"/>
  <c r="F3620" i="87" a="1"/>
  <c r="F5824" i="87" a="1"/>
  <c r="F5678" i="87" a="1"/>
  <c r="F843" i="87" a="1"/>
  <c r="F894" i="87" a="1"/>
  <c r="F7698" i="87" a="1"/>
  <c r="F7754" i="87" a="1"/>
  <c r="F5472" i="87" a="1"/>
  <c r="F7337" i="87" a="1"/>
  <c r="F6085" i="87" a="1"/>
  <c r="F5665" i="87" a="1"/>
  <c r="F5942" i="87" a="1"/>
  <c r="F5819" i="87" a="1"/>
  <c r="F2770" i="87" a="1"/>
  <c r="F7707" i="87" a="1"/>
  <c r="F5285" i="87" a="1"/>
  <c r="F6633" i="87" a="1"/>
  <c r="F7558" i="87" a="1"/>
  <c r="F6104" i="87" a="1"/>
  <c r="F7841" i="87" a="1"/>
  <c r="F838" i="87" a="1"/>
  <c r="F5818" i="87" a="1"/>
  <c r="F7369" i="87" a="1"/>
  <c r="F7537" i="87" a="1"/>
  <c r="F6046" i="87" a="1"/>
  <c r="F6124" i="87" a="1"/>
  <c r="F5291" i="87" a="1"/>
  <c r="F6426" i="87" a="1"/>
  <c r="F6994" i="87" a="1"/>
  <c r="F753" i="87" a="1"/>
  <c r="F7793" i="87" a="1"/>
  <c r="F7214" i="87" a="1"/>
  <c r="F7534" i="87" a="1"/>
  <c r="F6580" i="87" a="1"/>
  <c r="F847" i="87" a="1"/>
  <c r="F962" i="87" a="1"/>
  <c r="F6107" i="87" a="1"/>
  <c r="F5507" i="87" a="1"/>
  <c r="F7637" i="87" a="1"/>
  <c r="F7394" i="87" a="1"/>
  <c r="F5997" i="87" a="1"/>
  <c r="F1481" i="87" a="1"/>
  <c r="F6318" i="87" a="1"/>
  <c r="F6957" i="87" a="1"/>
  <c r="F674" i="87" a="1"/>
  <c r="F2750" i="87" a="1"/>
  <c r="F3642" i="87" a="1"/>
  <c r="F5218" i="87" a="1"/>
  <c r="F1463" i="87" a="1"/>
  <c r="F6094" i="87" a="1"/>
  <c r="F7542" i="87" a="1"/>
  <c r="F7449" i="87" a="1"/>
  <c r="F595" i="87" a="1"/>
  <c r="F7479" i="87" a="1"/>
  <c r="F5673" i="87" a="1"/>
  <c r="F1367" i="87" a="1"/>
  <c r="F6972" i="87" a="1"/>
  <c r="F666" i="87" a="1"/>
  <c r="F6329" i="87" a="1"/>
  <c r="F6940" i="87" a="1"/>
  <c r="F6295" i="87" a="1"/>
  <c r="F2744" i="87" a="1"/>
  <c r="F6579" i="87" a="1"/>
  <c r="F2756" i="87" a="1"/>
  <c r="F6919" i="87" a="1"/>
  <c r="F807" i="87" a="1"/>
  <c r="F7011" i="87" a="1"/>
  <c r="F7626" i="87" a="1"/>
  <c r="F6290" i="87" a="1"/>
  <c r="F7641" i="87" a="1"/>
  <c r="F7312" i="87" a="1"/>
  <c r="F2895" i="87" a="1"/>
  <c r="F7088" i="87" a="1"/>
  <c r="F6583" i="87" a="1"/>
  <c r="F5701" i="87" a="1"/>
  <c r="F7545" i="87" a="1"/>
  <c r="F7566" i="87" a="1"/>
  <c r="F5518" i="87" a="1"/>
  <c r="F6219" i="87" a="1"/>
  <c r="F7355" i="87" a="1"/>
  <c r="F2050" i="87" a="1"/>
  <c r="F3240" i="87" a="1"/>
  <c r="F6522" i="87" a="1"/>
  <c r="F7616" i="87" a="1"/>
  <c r="F5303" i="87" a="1"/>
  <c r="F6491" i="87" a="1"/>
  <c r="F1251" i="87" a="1"/>
  <c r="F7561" i="87" a="1"/>
  <c r="F7007" i="87" a="1"/>
  <c r="F43" i="87" a="1"/>
  <c r="F1189" i="87" a="1"/>
  <c r="F4110" i="87" a="1"/>
  <c r="F1" i="87" a="1"/>
  <c r="F6959" i="87" a="1"/>
  <c r="F7562" i="87" a="1"/>
  <c r="F7442" i="87" a="1"/>
  <c r="F5743" i="87" a="1"/>
  <c r="F5051" i="87" a="1"/>
  <c r="F6112" i="87" a="1"/>
  <c r="F7133" i="87" a="1"/>
  <c r="F5999" i="87" a="1"/>
  <c r="F6578" i="87" a="1"/>
  <c r="F110" i="87" a="1"/>
  <c r="F7829" i="87" a="1"/>
  <c r="F6379" i="87" a="1"/>
  <c r="F7710" i="87" a="1"/>
  <c r="F7648" i="87" a="1"/>
  <c r="F6230" i="87" a="1"/>
  <c r="F7342" i="87" a="1"/>
  <c r="F7652" i="87" a="1"/>
  <c r="F2707" i="87" a="1"/>
  <c r="F7468" i="87" a="1"/>
  <c r="F6237" i="87" a="1"/>
  <c r="F5280" i="87" a="1"/>
  <c r="F7805" i="87" a="1"/>
  <c r="F4077" i="87" a="1"/>
  <c r="F6404" i="87" a="1"/>
  <c r="F7803" i="87" a="1"/>
  <c r="F6188" i="87" a="1"/>
  <c r="F5219" i="87" a="1"/>
  <c r="F6380" i="87" a="1"/>
  <c r="F6235" i="87" a="1"/>
  <c r="F6569" i="87" a="1"/>
  <c r="F811" i="87" a="1"/>
  <c r="F5061" i="87" a="1"/>
  <c r="F6293" i="87" a="1"/>
  <c r="F7485" i="87" a="1"/>
  <c r="F6745" i="87" a="1"/>
  <c r="F2757" i="87" a="1"/>
  <c r="F7834" i="87" a="1"/>
  <c r="F919" i="87" a="1"/>
  <c r="F5871" i="87" a="1"/>
  <c r="F7384" i="87" a="1"/>
  <c r="F707" i="87" a="1"/>
  <c r="F6471" i="87" a="1"/>
  <c r="F1184" i="87" a="1"/>
  <c r="F7377" i="87" a="1"/>
  <c r="F6474" i="87" a="1"/>
  <c r="F5508" i="87" a="1"/>
  <c r="F5097" i="87" a="1"/>
  <c r="F6933" i="87" a="1"/>
  <c r="F5059" i="87" a="1"/>
  <c r="F3601" i="87" a="1"/>
  <c r="F6240" i="87" a="1"/>
  <c r="F3478" i="87" a="1"/>
  <c r="F7861" i="87" a="1"/>
  <c r="F5820" i="87" a="1"/>
  <c r="F7232" i="87" a="1"/>
  <c r="F62" i="87" a="1"/>
  <c r="F6203" i="87" a="1"/>
  <c r="F7549" i="87" a="1"/>
  <c r="F809" i="87" a="1"/>
  <c r="F5761" i="87" a="1"/>
  <c r="F7002" i="87" a="1"/>
  <c r="F7420" i="87" a="1"/>
  <c r="F6294" i="87" a="1"/>
  <c r="F6074" i="87" a="1"/>
  <c r="F44" i="87" a="1"/>
  <c r="F5635" i="87" a="1"/>
  <c r="F7863" i="87" a="1"/>
  <c r="F7020" i="87" a="1"/>
  <c r="F6954" i="87" a="1"/>
  <c r="F6472" i="87" a="1"/>
  <c r="F6024" i="87" a="1"/>
  <c r="F1259" i="87" a="1"/>
  <c r="F7528" i="87" a="1"/>
  <c r="F7596" i="87" a="1"/>
  <c r="F7149" i="87" a="1"/>
  <c r="F7498" i="87" a="1"/>
  <c r="F3523" i="87" a="1"/>
  <c r="F7750" i="87" a="1"/>
  <c r="F7746" i="87" a="1"/>
  <c r="F2940" i="87" a="1"/>
  <c r="F5930" i="87" a="1"/>
  <c r="F922" i="87" a="1"/>
  <c r="F750" i="87" a="1"/>
  <c r="F1472" i="87" a="1"/>
  <c r="F2666" i="87" a="1"/>
  <c r="F2923" i="87" a="1"/>
  <c r="F7459" i="87" a="1"/>
  <c r="F896" i="87" a="1"/>
  <c r="F6224" i="87" a="1"/>
  <c r="F735" i="87" a="1"/>
  <c r="F3566" i="87" a="1"/>
  <c r="F908" i="87" a="1"/>
  <c r="F7577" i="87" a="1"/>
  <c r="F7340" i="87" a="1"/>
  <c r="F7507" i="87" a="1"/>
  <c r="F7397" i="87" a="1"/>
  <c r="F7702" i="87" a="1"/>
  <c r="F2776" i="87" a="1"/>
  <c r="F5001" i="87" a="1"/>
  <c r="F7765" i="87" a="1"/>
  <c r="F7525" i="87" a="1"/>
  <c r="F6225" i="87" a="1"/>
  <c r="F3000" i="87" a="1"/>
  <c r="F5530" i="87" a="1"/>
  <c r="F6337" i="87" a="1"/>
  <c r="F7701" i="87" a="1"/>
  <c r="F7508" i="87" a="1"/>
  <c r="F6932" i="87" a="1"/>
  <c r="F155" i="87" a="1"/>
  <c r="F4143" i="87" a="1"/>
  <c r="F6926" i="87" a="1"/>
  <c r="F7010" i="87" a="1"/>
  <c r="F6131" i="87" a="1"/>
  <c r="F7197" i="87" a="1"/>
  <c r="F6149" i="87" a="1"/>
  <c r="F7590" i="87" a="1"/>
  <c r="F6123" i="87" a="1"/>
  <c r="F7535" i="87" a="1"/>
  <c r="F7120" i="87" a="1"/>
  <c r="F7299" i="87" a="1"/>
  <c r="F3114" i="87" a="1"/>
  <c r="F990" i="87" a="1"/>
  <c r="F7526" i="87" a="1"/>
  <c r="F7495" i="87" a="1"/>
  <c r="F6126" i="87" a="1"/>
  <c r="F7677" i="87" a="1"/>
  <c r="F6866" i="87" a="1"/>
  <c r="F7476" i="87" a="1"/>
  <c r="F6116" i="87" a="1"/>
  <c r="F7776" i="87" a="1"/>
  <c r="F7821" i="87" a="1"/>
  <c r="F6281" i="87" a="1"/>
  <c r="F6388" i="87" a="1"/>
  <c r="F981" i="87" a="1"/>
  <c r="F4957" i="87" a="1"/>
  <c r="F7008" i="87" a="1"/>
  <c r="F888" i="87" a="1"/>
  <c r="F6937" i="87" a="1"/>
  <c r="F6339" i="87" a="1"/>
  <c r="F7691" i="87" a="1"/>
  <c r="F3332" i="87" a="1"/>
  <c r="F7245" i="87" a="1"/>
  <c r="F5402" i="87" a="1"/>
  <c r="F5302" i="87" a="1"/>
  <c r="F7774" i="87" a="1"/>
  <c r="F6632" i="87" a="1"/>
  <c r="F1372" i="87" a="1"/>
  <c r="F6488" i="87" a="1"/>
  <c r="F3600" i="87" a="1"/>
  <c r="F7664" i="87" a="1"/>
  <c r="F7497" i="87" a="1"/>
  <c r="F6314" i="87" a="1"/>
  <c r="F6315" i="87" a="1"/>
  <c r="F5052" i="87" a="1"/>
  <c r="F3526" i="87" a="1"/>
  <c r="F976" i="87" a="1"/>
  <c r="F6622" i="87" a="1"/>
  <c r="F4299" i="87" a="1"/>
  <c r="F7400" i="87" a="1"/>
  <c r="F6253" i="87" a="1"/>
  <c r="F7559" i="87" a="1"/>
  <c r="F1196" i="87" a="1"/>
  <c r="F7504" i="87" a="1"/>
  <c r="F7736" i="87" a="1"/>
  <c r="F1294" i="87" a="1"/>
  <c r="F7475" i="87" a="1"/>
  <c r="F7427" i="87" a="1"/>
  <c r="F63" i="87" a="1"/>
  <c r="F3242" i="87" a="1"/>
  <c r="F914" i="87" a="1"/>
  <c r="F5870" i="87" a="1"/>
  <c r="F97" i="87" a="1"/>
  <c r="F3589" i="87" a="1"/>
  <c r="F7630" i="87" a="1"/>
  <c r="F3646" i="87" a="1"/>
  <c r="F1617" i="87" a="1"/>
  <c r="F7571" i="87" a="1"/>
  <c r="F1260" i="87" a="1"/>
  <c r="F7040" i="87" a="1"/>
  <c r="F7706" i="87" a="1"/>
  <c r="F7622" i="87" a="1"/>
  <c r="F7675" i="87" a="1"/>
  <c r="F6347" i="87" a="1"/>
  <c r="F2746" i="87" a="1"/>
  <c r="F1603" i="87" a="1"/>
  <c r="F6081" i="87" a="1"/>
  <c r="F6483" i="87" a="1"/>
  <c r="F4831" i="87" a="1"/>
  <c r="F6232" i="87" a="1"/>
  <c r="F844" i="87" a="1"/>
  <c r="F7657" i="87" a="1"/>
  <c r="F6685" i="87" a="1"/>
  <c r="F7816" i="87" a="1"/>
  <c r="F6418" i="87" a="1"/>
  <c r="F1374" i="87" a="1"/>
  <c r="F1163" i="87" a="1"/>
  <c r="F1317" i="87" a="1"/>
  <c r="F6927" i="87" a="1"/>
  <c r="F3318" i="87" a="1"/>
  <c r="F6321" i="87" a="1"/>
  <c r="F6231" i="87" a="1"/>
  <c r="F7633" i="87" a="1"/>
  <c r="F5296" i="87" a="1"/>
  <c r="F6265" i="87" a="1"/>
  <c r="F7714" i="87" a="1"/>
  <c r="F1307" i="87" a="1"/>
  <c r="F1176" i="87" a="1"/>
  <c r="F7676" i="87" a="1"/>
  <c r="F6002" i="87" a="1"/>
  <c r="F7627" i="87" a="1"/>
  <c r="F7345" i="87" a="1"/>
  <c r="F6931" i="87" a="1"/>
  <c r="F5502" i="87" a="1"/>
  <c r="F5375" i="87" a="1"/>
  <c r="F6051" i="87" a="1"/>
  <c r="F2669" i="87" a="1"/>
  <c r="F7790" i="87" a="1"/>
  <c r="F7854" i="87" a="1"/>
  <c r="F3027" i="87" a="1"/>
  <c r="F7667" i="87" a="1"/>
  <c r="F7335" i="87" a="1"/>
  <c r="F6581" i="87" a="1"/>
  <c r="F7717" i="87" a="1"/>
  <c r="F7073" i="87" a="1"/>
  <c r="F6916" i="87" a="1"/>
  <c r="F7378" i="87" a="1"/>
  <c r="F7867" i="87" a="1"/>
  <c r="F2787" i="87" a="1"/>
  <c r="F6645" i="87" a="1"/>
  <c r="F7398" i="87" a="1"/>
  <c r="F668" i="87" a="1"/>
  <c r="F719" i="87" a="1"/>
  <c r="F6204" i="87" a="1"/>
  <c r="F4826" i="87" a="1"/>
  <c r="F744" i="87" a="1"/>
  <c r="F7365" i="87" a="1"/>
  <c r="F7331" i="87" a="1"/>
  <c r="F7004" i="87" a="1"/>
  <c r="F7308" i="87" a="1"/>
  <c r="F1394" i="87" a="1"/>
  <c r="F6064" i="87" a="1"/>
  <c r="F6190" i="87" a="1"/>
  <c r="F5865" i="87" a="1"/>
  <c r="F3598" i="87" a="1"/>
  <c r="F6272" i="87" a="1"/>
  <c r="F6523" i="87" a="1"/>
  <c r="F7792" i="87" a="1"/>
  <c r="F2752" i="87" a="1"/>
  <c r="F7755" i="87" a="1"/>
  <c r="F7594" i="87" a="1"/>
  <c r="F48" i="87" a="1"/>
  <c r="F7629" i="87" a="1"/>
  <c r="F7759" i="87" a="1"/>
  <c r="F6389" i="87" a="1"/>
  <c r="F6835" i="87" a="1"/>
  <c r="F5014" i="87" a="1"/>
  <c r="F7609" i="87" a="1"/>
  <c r="F7515" i="87" a="1"/>
  <c r="F7532" i="87" a="1"/>
  <c r="F5815" i="87" a="1"/>
  <c r="F6715" i="87" a="1"/>
  <c r="F872" i="87" a="1"/>
  <c r="F737" i="87" a="1"/>
  <c r="F7773" i="87" a="1"/>
  <c r="F7851" i="87" a="1"/>
  <c r="F1298" i="87" a="1"/>
  <c r="F3668" i="87" a="1"/>
  <c r="F7127" i="87" a="1"/>
  <c r="F5939" i="87" a="1"/>
  <c r="F664" i="87" a="1"/>
  <c r="F904" i="87" a="1"/>
  <c r="F2944" i="87" a="1"/>
  <c r="F7686" i="87" a="1"/>
  <c r="F6059" i="87" a="1"/>
  <c r="F5461" i="87" a="1"/>
  <c r="F36" i="87" a="1"/>
  <c r="F6000" i="87" a="1"/>
  <c r="F6938" i="87" a="1"/>
  <c r="F7813" i="87" a="1"/>
  <c r="F5799" i="87" a="1"/>
  <c r="F7730" i="87" a="1"/>
  <c r="F7865" i="87" a="1"/>
  <c r="F3001" i="87" a="1"/>
  <c r="F808" i="87" a="1"/>
  <c r="F5983" i="87" a="1"/>
  <c r="F743" i="87" a="1"/>
  <c r="F803" i="87" a="1"/>
  <c r="F6462" i="87" a="1"/>
  <c r="F2764" i="87" a="1"/>
  <c r="F7503" i="87" a="1"/>
  <c r="F7467" i="87" a="1"/>
  <c r="F7014" i="87" a="1"/>
  <c r="F7647" i="87" a="1"/>
  <c r="F3528" i="87" a="1"/>
  <c r="F5527" i="87" a="1"/>
  <c r="F1375" i="87" a="1"/>
  <c r="F5510" i="87" a="1"/>
  <c r="F7567" i="87" a="1"/>
  <c r="F6274" i="87" a="1"/>
  <c r="F7825" i="87" a="1"/>
  <c r="F1383" i="87" a="1"/>
  <c r="F779" i="87" a="1"/>
  <c r="F6359" i="87" a="1"/>
  <c r="F1164" i="87" a="1"/>
  <c r="F7681" i="87" a="1"/>
  <c r="F7859" i="87" a="1"/>
  <c r="F6997" i="87" a="1"/>
  <c r="F734" i="87" a="1"/>
  <c r="F2897" i="87" a="1"/>
  <c r="F2664" i="87" a="1"/>
  <c r="F6251" i="87" a="1"/>
  <c r="F2938" i="87" a="1"/>
  <c r="F1351" i="87" a="1"/>
  <c r="F6211" i="87" a="1"/>
  <c r="F7357" i="87" a="1"/>
  <c r="F2" i="87" a="1"/>
  <c r="F4030" i="87" a="1"/>
  <c r="F6942" i="87" a="1"/>
  <c r="F5277" i="87" a="1"/>
  <c r="F7009" i="87" a="1"/>
  <c r="F6027" i="87" a="1"/>
  <c r="F7685" i="87" a="1"/>
  <c r="F7405" i="87" a="1"/>
  <c r="F7389" i="87" a="1"/>
  <c r="F3" i="87" a="1"/>
  <c r="F7569" i="87" a="1"/>
  <c r="F7669" i="87" a="1"/>
  <c r="F3475" i="87" a="1"/>
  <c r="F726" i="87" a="1"/>
  <c r="F6312" i="87" a="1"/>
  <c r="F865" i="87" a="1"/>
  <c r="F6282" i="87" a="1"/>
  <c r="F6212" i="87" a="1"/>
  <c r="F6925" i="87" a="1"/>
  <c r="F5339" i="87" a="1"/>
  <c r="F7454" i="87" a="1"/>
  <c r="F4021" i="87" a="1"/>
  <c r="F2891" i="87" a="1"/>
  <c r="F7838" i="87" a="1"/>
  <c r="F7866" i="87" a="1"/>
  <c r="F5177" i="87" a="1"/>
  <c r="F1304" i="87" a="1"/>
  <c r="F680" i="87" a="1"/>
  <c r="F5868" i="87" a="1"/>
  <c r="F6365" i="87" a="1"/>
  <c r="F5022" i="87" a="1"/>
  <c r="F5821" i="87" a="1"/>
  <c r="F6527" i="87" a="1"/>
  <c r="F6836" i="87" a="1"/>
  <c r="F6213" i="87" a="1"/>
  <c r="F3531" i="87" a="1"/>
  <c r="F7509" i="87" a="1"/>
  <c r="F7756" i="87" a="1"/>
  <c r="F7346" i="87" a="1"/>
  <c r="F4125" i="87" a="1"/>
  <c r="F5860" i="87" a="1"/>
  <c r="F7084" i="87" a="1"/>
  <c r="F7735" i="87" a="1"/>
  <c r="F4109" i="87" a="1"/>
  <c r="F7045" i="87" a="1"/>
  <c r="F7275" i="87" a="1"/>
  <c r="F132" i="87" a="1"/>
  <c r="F6317" i="87" a="1"/>
  <c r="F7540" i="87" a="1"/>
  <c r="F7407" i="87" a="1"/>
  <c r="F6377" i="87" a="1"/>
  <c r="F7741" i="87" a="1"/>
  <c r="F6979" i="87" a="1"/>
  <c r="F721" i="87" a="1"/>
  <c r="F7662" i="87" a="1"/>
  <c r="F6915" i="87" a="1"/>
  <c r="F7782" i="87" a="1"/>
  <c r="F7583" i="87" a="1"/>
  <c r="F1353" i="87" a="1"/>
  <c r="F6485" i="87" a="1"/>
  <c r="F6396" i="87" a="1"/>
  <c r="F5200" i="87" a="1"/>
  <c r="F4079" i="87" a="1"/>
  <c r="F7174" i="87" a="1"/>
  <c r="F7608" i="87" a="1"/>
  <c r="F7663" i="87" a="1"/>
  <c r="F1310" i="87" a="1"/>
  <c r="F7516" i="87" a="1"/>
  <c r="F782" i="87" a="1"/>
  <c r="F3369" i="87" a="1"/>
  <c r="F765" i="87" a="1"/>
  <c r="F5046" i="87" a="1"/>
  <c r="F4146" i="87" a="1"/>
  <c r="F7795" i="87" a="1"/>
  <c r="F2893" i="87" a="1"/>
  <c r="F7404" i="87" a="1"/>
  <c r="F6400" i="87" a="1"/>
  <c r="F6191" i="87" a="1"/>
  <c r="F5509" i="87" a="1"/>
  <c r="F5503" i="87" a="1"/>
  <c r="F7465" i="87" a="1"/>
  <c r="F800" i="87" a="1"/>
  <c r="F2939" i="87" a="1"/>
  <c r="F6716" i="87" a="1"/>
  <c r="F3667" i="87" a="1"/>
  <c r="F6090" i="87" a="1"/>
  <c r="F6259" i="87" a="1"/>
  <c r="F7804" i="87" a="1"/>
  <c r="F7524" i="87" a="1"/>
  <c r="F7302" i="87" a="1"/>
  <c r="F5603" i="87" a="1"/>
  <c r="F6992" i="87" a="1"/>
  <c r="F7428" i="87" a="1"/>
  <c r="F1389" i="87" a="1"/>
  <c r="F1377" i="87" a="1"/>
  <c r="F930" i="87" a="1"/>
  <c r="F5279" i="87" a="1"/>
  <c r="F7748" i="87" a="1"/>
  <c r="F5289" i="87" a="1"/>
  <c r="F695" i="87" a="1"/>
  <c r="F2903" i="87" a="1"/>
  <c r="F7017" i="87" a="1"/>
  <c r="F5864" i="87" a="1"/>
  <c r="F3436" i="87" a="1"/>
  <c r="F7165" i="87" a="1"/>
  <c r="F7786" i="87" a="1"/>
  <c r="F660" i="87" a="1"/>
  <c r="F6288" i="87" a="1"/>
  <c r="F6570" i="87" a="1"/>
  <c r="F6106" i="87" a="1"/>
  <c r="F5047" i="87" a="1"/>
  <c r="F6120" i="87" a="1"/>
  <c r="F3174" i="87" a="1"/>
  <c r="F2702" i="87" a="1"/>
  <c r="F7386" i="87" a="1"/>
  <c r="F6607" i="87" a="1"/>
  <c r="F5671" i="87" a="1"/>
  <c r="F7553" i="87" a="1"/>
  <c r="F2942" i="87" a="1"/>
  <c r="F7527" i="87" a="1"/>
  <c r="F7333" i="87" a="1"/>
  <c r="F749" i="87" a="1"/>
  <c r="F6988" i="87" a="1"/>
  <c r="F7659" i="87" a="1"/>
  <c r="F7443" i="87" a="1"/>
  <c r="F6949" i="87" a="1"/>
  <c r="F3521" i="87" a="1"/>
  <c r="F722" i="87" a="1"/>
  <c r="F7517" i="87" a="1"/>
  <c r="F5384" i="87" a="1"/>
  <c r="F4025" i="87" a="1"/>
  <c r="F7800" i="87" a="1"/>
  <c r="F3311" i="87" a="1"/>
  <c r="F1187" i="87" a="1"/>
  <c r="F7565" i="87" a="1"/>
  <c r="F959" i="87" a="1"/>
  <c r="F7396" i="87" a="1"/>
  <c r="F6089" i="87" a="1"/>
  <c r="F756" i="87" a="1"/>
  <c r="F6110" i="87" a="1"/>
  <c r="F970" i="87" a="1"/>
  <c r="F7466" i="87" a="1"/>
  <c r="F5261" i="87" a="1"/>
  <c r="F5011" i="87" a="1"/>
  <c r="F5068" i="87" a="1"/>
  <c r="F662" i="87" a="1"/>
  <c r="F5687" i="87" a="1"/>
  <c r="F6597" i="87" a="1"/>
  <c r="F3604" i="87" a="1"/>
  <c r="F2937" i="87" a="1"/>
  <c r="F444" i="87" a="1"/>
  <c r="F6397" i="87" a="1"/>
  <c r="F6984" i="87" a="1"/>
  <c r="F5762" i="87" a="1"/>
  <c r="F7628" i="87" a="1"/>
  <c r="F5185" i="87" a="1"/>
  <c r="F108" i="87" a="1"/>
  <c r="F6096" i="87" a="1"/>
  <c r="F5275" i="87" a="1"/>
  <c r="F3004" i="87" a="1"/>
  <c r="F1478" i="87" a="1"/>
  <c r="F7332" i="87" a="1"/>
  <c r="F5048" i="87" a="1"/>
  <c r="F973" i="87" a="1"/>
  <c r="F7718" i="87" a="1"/>
  <c r="F2662" i="87" a="1"/>
  <c r="F6923" i="87" a="1"/>
  <c r="F7761" i="87" a="1"/>
  <c r="F1168" i="87" a="1"/>
  <c r="F7326" i="87" a="1"/>
  <c r="F5034" i="87" a="1"/>
  <c r="F950" i="87" a="1"/>
  <c r="F5526" i="87" a="1"/>
  <c r="F6215" i="87" a="1"/>
  <c r="F7722" i="87" a="1"/>
  <c r="F7490" i="87" a="1"/>
  <c r="F7597" i="87" a="1"/>
  <c r="F563" i="87" a="1"/>
  <c r="F5070" i="87" a="1"/>
  <c r="F3490" i="87" a="1"/>
  <c r="F5524" i="87" a="1"/>
  <c r="F7557" i="87" a="1"/>
  <c r="F1575" i="87" a="1"/>
  <c r="F7067" i="87" a="1"/>
  <c r="F7615" i="87" a="1"/>
  <c r="F992" i="87" a="1"/>
  <c r="F4958" i="87" a="1"/>
  <c r="F3437" i="87" a="1"/>
  <c r="F5138" i="87" a="1"/>
  <c r="F780" i="87" a="1"/>
  <c r="F3579" i="87" a="1"/>
  <c r="F6643" i="87" a="1"/>
  <c r="F5039" i="87" a="1"/>
  <c r="F6016" i="87" a="1"/>
  <c r="F650" i="87" a="1"/>
  <c r="F5036" i="87" a="1"/>
  <c r="F1369" i="87" a="1"/>
  <c r="F5825" i="87" a="1"/>
  <c r="F6012" i="87" a="1"/>
  <c r="F5571" i="87" a="1"/>
  <c r="F32" i="87" a="1"/>
  <c r="F6609" i="87" a="1"/>
  <c r="F3602" i="87" a="1"/>
  <c r="F6612" i="87" a="1"/>
  <c r="F5512" i="87" a="1"/>
  <c r="F656" i="87" a="1"/>
  <c r="F864" i="87" a="1"/>
  <c r="F5442" i="87" a="1"/>
  <c r="F2943" i="87" a="1"/>
  <c r="F5668" i="87" a="1"/>
  <c r="F6476" i="87" a="1"/>
  <c r="F7726" i="87" a="1"/>
  <c r="F5319" i="87" a="1"/>
  <c r="F7733" i="87" a="1"/>
  <c r="F7789" i="87" a="1"/>
  <c r="F3022" i="87" a="1"/>
  <c r="F7703" i="87" a="1"/>
  <c r="F4026" i="87" a="1"/>
  <c r="F6071" i="87" a="1"/>
  <c r="F7656" i="87" a="1"/>
  <c r="F7719" i="87" a="1"/>
  <c r="F3434" i="87" a="1"/>
  <c r="F7393" i="87" a="1"/>
  <c r="F7099" i="87" a="1"/>
  <c r="F669" i="87" a="1"/>
  <c r="F6327" i="87" a="1"/>
  <c r="F1171" i="87" a="1"/>
  <c r="F6063" i="87" a="1"/>
  <c r="F7541" i="87" a="1"/>
  <c r="F6223" i="87" a="1"/>
  <c r="F2765" i="87" a="1"/>
  <c r="F4257" i="87" a="1"/>
  <c r="F670" i="87" a="1"/>
  <c r="F6199" i="87" a="1"/>
  <c r="F7334" i="87" a="1"/>
  <c r="F7453" i="87" a="1"/>
  <c r="F3565" i="87" a="1"/>
  <c r="F867" i="87" a="1"/>
  <c r="F3002" i="87" a="1"/>
  <c r="F7434" i="87" a="1"/>
  <c r="F1589" i="87" a="1"/>
  <c r="F7263" i="87" a="1"/>
  <c r="F2933" i="87" a="1"/>
  <c r="F7853" i="87" a="1"/>
  <c r="F7343" i="87" a="1"/>
  <c r="F3522" i="87" a="1"/>
  <c r="F5654" i="87" a="1"/>
  <c r="F6939" i="87" a="1"/>
  <c r="F6759" i="87" a="1"/>
  <c r="F5083" i="87" a="1"/>
  <c r="F6909" i="87" a="1"/>
  <c r="F4864" i="87" a="1"/>
  <c r="F6153" i="87" a="1"/>
  <c r="F4760" i="87" a="1"/>
  <c r="F7869" i="87" a="1"/>
  <c r="F5641" i="87" a="1"/>
  <c r="F5429" i="87" a="1"/>
  <c r="F5376" i="87" a="1"/>
  <c r="F4888" i="87" a="1"/>
  <c r="F4326" i="87" a="1"/>
  <c r="F6172" i="87" a="1"/>
  <c r="F5223" i="87" a="1"/>
  <c r="F5723" i="87" a="1"/>
  <c r="F4752" i="87" a="1"/>
  <c r="F4748" i="87" a="1"/>
  <c r="F4746" i="87" a="1"/>
  <c r="F5337" i="87" a="1"/>
  <c r="F5168" i="87" a="1"/>
  <c r="F4285" i="87" a="1"/>
  <c r="F5187" i="87" a="1"/>
  <c r="F5119" i="87" a="1"/>
  <c r="F7868" i="87" a="1"/>
  <c r="F5742" i="87" a="1"/>
  <c r="F5224" i="87" a="1"/>
  <c r="F4276" i="87" a="1"/>
  <c r="F4283" i="87" a="1"/>
  <c r="F5125" i="87" a="1"/>
  <c r="F5735" i="87" a="1"/>
  <c r="F4320" i="87" a="1"/>
  <c r="F4755" i="87" a="1"/>
  <c r="F4322" i="87" a="1"/>
  <c r="F4323" i="87" a="1"/>
  <c r="F4890" i="87" a="1"/>
  <c r="F5616" i="87" a="1"/>
  <c r="F4335" i="87" a="1"/>
  <c r="F6849" i="87" a="1"/>
  <c r="F5766" i="87" a="1"/>
  <c r="F4757" i="87" a="1"/>
  <c r="F4319" i="87" a="1"/>
  <c r="F5438" i="87" a="1"/>
  <c r="F6912" i="87" a="1"/>
  <c r="F4289" i="87" a="1"/>
  <c r="F5559" i="87" a="1"/>
  <c r="F5175" i="87" a="1"/>
  <c r="F4253" i="87" a="1"/>
  <c r="F4889" i="87" a="1"/>
  <c r="F5788" i="87" a="1"/>
  <c r="F4310" i="87" a="1"/>
  <c r="F4255" i="87" a="1"/>
  <c r="F4275" i="87" a="1"/>
  <c r="F7870" i="87" a="1"/>
  <c r="F4893" i="87" a="1"/>
  <c r="F6180" i="87" a="1"/>
  <c r="F4288" i="87" a="1"/>
  <c r="F5550" i="87" a="1"/>
  <c r="F4312" i="87" a="1"/>
  <c r="F6879" i="87" a="1"/>
  <c r="F4325" i="87" a="1"/>
  <c r="F6139" i="87" a="1"/>
  <c r="F4308" i="87" a="1"/>
  <c r="F4758" i="87" a="1"/>
  <c r="F4287" i="87" a="1"/>
  <c r="F4313" i="87" a="1"/>
  <c r="F4866" i="87" a="1"/>
  <c r="F5407" i="87" a="1"/>
  <c r="F6729" i="87" a="1"/>
  <c r="F5112" i="87" a="1"/>
  <c r="F4891" i="87" a="1"/>
  <c r="F4282" i="87" a="1"/>
  <c r="F4338" i="87" a="1"/>
  <c r="F5335" i="87" a="1"/>
  <c r="F4284" i="87" a="1"/>
  <c r="F4272" i="87" a="1"/>
  <c r="F6961" i="87" a="1"/>
  <c r="F5609" i="87" a="1"/>
  <c r="F5366" i="87" a="1"/>
  <c r="F4749" i="87" a="1"/>
  <c r="F5121" i="87" a="1"/>
  <c r="F6181" i="87" a="1"/>
  <c r="F5328" i="87" a="1"/>
  <c r="F5408" i="87" a="1"/>
  <c r="F5199" i="87" a="1"/>
  <c r="F5254" i="87" a="1"/>
  <c r="F4351" i="87" a="1"/>
  <c r="F4754" i="87" a="1"/>
  <c r="F5111" i="87" a="1"/>
  <c r="F4260" i="87" a="1"/>
  <c r="F6171" i="87" a="1"/>
  <c r="F5640" i="87" a="1"/>
  <c r="F6138" i="87" a="1"/>
  <c r="F4324" i="87" a="1"/>
  <c r="F4892" i="87" a="1"/>
  <c r="F4280" i="87" a="1"/>
  <c r="F5183" i="87" a="1"/>
  <c r="F4286" i="87" a="1"/>
  <c r="F4258" i="87" a="1"/>
  <c r="F4281" i="87" a="1"/>
  <c r="F5192" i="87" a="1"/>
  <c r="F6789" i="87" a="1"/>
  <c r="F4321" i="87" a="1"/>
  <c r="F6137" i="87" a="1"/>
  <c r="F4309" i="87" a="1"/>
  <c r="F4279" i="87" a="1"/>
  <c r="F6154" i="87" a="1"/>
  <c r="F4336" i="87" a="1"/>
  <c r="F4172" i="87" a="1"/>
  <c r="F4861" i="87" a="1"/>
  <c r="F4745" i="87" a="1"/>
  <c r="F4254" i="87" a="1"/>
  <c r="F5245" i="87" a="1"/>
  <c r="F5368" i="87" a="1"/>
  <c r="F4750" i="87" a="1"/>
  <c r="F7871" i="87" a="1"/>
  <c r="F4174" i="87" a="1"/>
  <c r="F4354" i="87" a="1"/>
  <c r="F6176" i="87" a="1"/>
  <c r="F4337" i="87" a="1"/>
  <c r="F6135" i="87" a="1"/>
  <c r="F5383" i="87" a="1"/>
  <c r="F4353" i="87" a="1"/>
  <c r="F5598" i="87" a="1"/>
  <c r="F4300" i="87" a="1"/>
  <c r="F4314" i="87" a="1"/>
  <c r="F5561" i="87" a="1"/>
  <c r="F6698" i="87" a="1"/>
  <c r="F4259" i="87" a="1"/>
  <c r="F5797" i="87" a="1"/>
  <c r="F4352" i="87" a="1"/>
  <c r="F4278" i="87" a="1"/>
  <c r="F5523" i="87" a="1"/>
  <c r="F5851" i="87" a="1"/>
  <c r="F5031" i="87" a="1"/>
  <c r="F4290" i="87" a="1"/>
  <c r="F4277" i="87" a="1"/>
  <c r="F6140" i="87" a="1"/>
  <c r="F4171" i="87" a="1"/>
  <c r="F6136" i="87" a="1"/>
  <c r="F5767" i="87" a="1"/>
  <c r="F6819" i="87" a="1"/>
  <c r="F6939" i="87" l="1"/>
  <c r="F5654" i="87"/>
  <c r="F3522" i="87"/>
  <c r="F7343" i="87"/>
  <c r="E7343" i="87" s="1"/>
  <c r="F7853" i="87"/>
  <c r="E7853" i="87" s="1"/>
  <c r="F2933" i="87"/>
  <c r="E2933" i="87" s="1"/>
  <c r="F7263" i="87"/>
  <c r="E7263" i="87" s="1"/>
  <c r="F1589" i="87"/>
  <c r="E1589" i="87" s="1"/>
  <c r="F7434" i="87"/>
  <c r="E7434" i="87" s="1"/>
  <c r="F3002" i="87"/>
  <c r="E3002" i="87" s="1"/>
  <c r="F867" i="87"/>
  <c r="F3565" i="87"/>
  <c r="F7453" i="87"/>
  <c r="E7453" i="87" s="1"/>
  <c r="F7334" i="87"/>
  <c r="E7334" i="87" s="1"/>
  <c r="F6199" i="87"/>
  <c r="E6199" i="87" s="1"/>
  <c r="F670" i="87"/>
  <c r="E670" i="87" s="1"/>
  <c r="F4257" i="87"/>
  <c r="E4257" i="87" s="1"/>
  <c r="F2765" i="87"/>
  <c r="E2765" i="87" s="1"/>
  <c r="F6223" i="87"/>
  <c r="E6223" i="87" s="1"/>
  <c r="F7541" i="87"/>
  <c r="E7541" i="87" s="1"/>
  <c r="F6063" i="87"/>
  <c r="F1171" i="87"/>
  <c r="F6327" i="87"/>
  <c r="F669" i="87"/>
  <c r="E669" i="87" s="1"/>
  <c r="F7099" i="87"/>
  <c r="E7099" i="87" s="1"/>
  <c r="F7393" i="87"/>
  <c r="E7393" i="87" s="1"/>
  <c r="F3434" i="87"/>
  <c r="E3434" i="87" s="1"/>
  <c r="F7719" i="87"/>
  <c r="E7719" i="87" s="1"/>
  <c r="F7656" i="87"/>
  <c r="E7656" i="87" s="1"/>
  <c r="F6071" i="87"/>
  <c r="E6071" i="87" s="1"/>
  <c r="F4026" i="87"/>
  <c r="F7703" i="87"/>
  <c r="E7703" i="87" s="1"/>
  <c r="F3022" i="87"/>
  <c r="F7789" i="87"/>
  <c r="E7789" i="87" s="1"/>
  <c r="F7733" i="87"/>
  <c r="E7733" i="87" s="1"/>
  <c r="F5319" i="87"/>
  <c r="E5319" i="87" s="1"/>
  <c r="F7726" i="87"/>
  <c r="E7726" i="87" s="1"/>
  <c r="F6476" i="87"/>
  <c r="E6476" i="87" s="1"/>
  <c r="F5668" i="87"/>
  <c r="E5668" i="87" s="1"/>
  <c r="F2943" i="87"/>
  <c r="E2943" i="87" s="1"/>
  <c r="F5442" i="87"/>
  <c r="F864" i="87"/>
  <c r="F656" i="87"/>
  <c r="F5512" i="87"/>
  <c r="E5512" i="87" s="1"/>
  <c r="F6612" i="87"/>
  <c r="E6612" i="87" s="1"/>
  <c r="F3602" i="87"/>
  <c r="F6609" i="87"/>
  <c r="E6609" i="87" s="1"/>
  <c r="F32" i="87"/>
  <c r="E32" i="87" s="1"/>
  <c r="F5571" i="87"/>
  <c r="E5571" i="87" s="1"/>
  <c r="F6012" i="87"/>
  <c r="F5825" i="87"/>
  <c r="F1369" i="87"/>
  <c r="F5036" i="87"/>
  <c r="F650" i="87"/>
  <c r="E650" i="87" s="1"/>
  <c r="F6016" i="87"/>
  <c r="E6016" i="87" s="1"/>
  <c r="F5039" i="87"/>
  <c r="E5039" i="87" s="1"/>
  <c r="F6643" i="87"/>
  <c r="E6643" i="87" s="1"/>
  <c r="F3579" i="87"/>
  <c r="F780" i="87"/>
  <c r="E780" i="87" s="1"/>
  <c r="F5138" i="87"/>
  <c r="E5138" i="87" s="1"/>
  <c r="F3437" i="87"/>
  <c r="F4958" i="87"/>
  <c r="F992" i="87"/>
  <c r="F7615" i="87"/>
  <c r="E7615" i="87" s="1"/>
  <c r="F7067" i="87"/>
  <c r="E7067" i="87" s="1"/>
  <c r="F1575" i="87"/>
  <c r="E1575" i="87" s="1"/>
  <c r="F7557" i="87"/>
  <c r="E7557" i="87" s="1"/>
  <c r="F5524" i="87"/>
  <c r="E5524" i="87" s="1"/>
  <c r="F3490" i="87"/>
  <c r="E3490" i="87" s="1"/>
  <c r="F5070" i="87"/>
  <c r="E5070" i="87" s="1"/>
  <c r="F563" i="87"/>
  <c r="F7597" i="87"/>
  <c r="E7597" i="87" s="1"/>
  <c r="F7490" i="87"/>
  <c r="E7490" i="87" s="1"/>
  <c r="F7722" i="87"/>
  <c r="E7722" i="87" s="1"/>
  <c r="F6215" i="87"/>
  <c r="E6215" i="87" s="1"/>
  <c r="F5526" i="87"/>
  <c r="E5526" i="87" s="1"/>
  <c r="F950" i="87"/>
  <c r="E950" i="87" s="1"/>
  <c r="F5034" i="87"/>
  <c r="E5034" i="87" s="1"/>
  <c r="F7326" i="87"/>
  <c r="E7326" i="87" s="1"/>
  <c r="F1168" i="87"/>
  <c r="E1168" i="87" s="1"/>
  <c r="F7761" i="87"/>
  <c r="E7761" i="87" s="1"/>
  <c r="F6923" i="87"/>
  <c r="F2662" i="87"/>
  <c r="F7718" i="87"/>
  <c r="E7718" i="87" s="1"/>
  <c r="F973" i="87"/>
  <c r="E973" i="87" s="1"/>
  <c r="F5048" i="87"/>
  <c r="E5048" i="87" s="1"/>
  <c r="F7332" i="87"/>
  <c r="E7332" i="87" s="1"/>
  <c r="F1478" i="87"/>
  <c r="E1478" i="87" s="1"/>
  <c r="F3004" i="87"/>
  <c r="F5275" i="87"/>
  <c r="E5275" i="87" s="1"/>
  <c r="F6096" i="87"/>
  <c r="F108" i="87"/>
  <c r="E108" i="87" s="1"/>
  <c r="F5185" i="87"/>
  <c r="F7628" i="87"/>
  <c r="E7628" i="87" s="1"/>
  <c r="F5762" i="87"/>
  <c r="E5762" i="87" s="1"/>
  <c r="F6984" i="87"/>
  <c r="E6984" i="87" s="1"/>
  <c r="F6397" i="87"/>
  <c r="E6397" i="87" s="1"/>
  <c r="F444" i="87"/>
  <c r="E444" i="87" s="1"/>
  <c r="F2937" i="87"/>
  <c r="E2937" i="87" s="1"/>
  <c r="F3604" i="87"/>
  <c r="F6597" i="87"/>
  <c r="E6597" i="87" s="1"/>
  <c r="F5687" i="87"/>
  <c r="F662" i="87"/>
  <c r="F5068" i="87"/>
  <c r="E5068" i="87" s="1"/>
  <c r="F5011" i="87"/>
  <c r="E5011" i="87" s="1"/>
  <c r="F5261" i="87"/>
  <c r="E5261" i="87" s="1"/>
  <c r="F7466" i="87"/>
  <c r="E7466" i="87" s="1"/>
  <c r="F970" i="87"/>
  <c r="E970" i="87" s="1"/>
  <c r="F6110" i="87"/>
  <c r="E6110" i="87" s="1"/>
  <c r="F756" i="87"/>
  <c r="E756" i="87" s="1"/>
  <c r="F6089" i="87"/>
  <c r="F7396" i="87"/>
  <c r="E7396" i="87" s="1"/>
  <c r="F959" i="87"/>
  <c r="F7565" i="87"/>
  <c r="E7565" i="87" s="1"/>
  <c r="F1187" i="87"/>
  <c r="E1187" i="87" s="1"/>
  <c r="F3311" i="87"/>
  <c r="E3311" i="87" s="1"/>
  <c r="F7800" i="87"/>
  <c r="E7800" i="87" s="1"/>
  <c r="F4025" i="87"/>
  <c r="E4025" i="87" s="1"/>
  <c r="F5384" i="87"/>
  <c r="F7517" i="87"/>
  <c r="E7517" i="87" s="1"/>
  <c r="F722" i="87"/>
  <c r="F3521" i="87"/>
  <c r="F6949" i="87"/>
  <c r="F7443" i="87"/>
  <c r="E7443" i="87" s="1"/>
  <c r="F7659" i="87"/>
  <c r="E7659" i="87" s="1"/>
  <c r="F6988" i="87"/>
  <c r="E6988" i="87" s="1"/>
  <c r="F749" i="87"/>
  <c r="E749" i="87" s="1"/>
  <c r="F7333" i="87"/>
  <c r="E7333" i="87" s="1"/>
  <c r="F7527" i="87"/>
  <c r="E7527" i="87" s="1"/>
  <c r="F2942" i="87"/>
  <c r="E2942" i="87" s="1"/>
  <c r="F7553" i="87"/>
  <c r="E7553" i="87" s="1"/>
  <c r="F5671" i="87"/>
  <c r="F6607" i="87"/>
  <c r="E6607" i="87" s="1"/>
  <c r="F7386" i="87"/>
  <c r="E7386" i="87" s="1"/>
  <c r="F2702" i="87"/>
  <c r="F3174" i="87"/>
  <c r="E3174" i="87" s="1"/>
  <c r="F6120" i="87"/>
  <c r="E6120" i="87" s="1"/>
  <c r="F5047" i="87"/>
  <c r="E5047" i="87" s="1"/>
  <c r="F6106" i="87"/>
  <c r="E6106" i="87" s="1"/>
  <c r="F6570" i="87"/>
  <c r="E6570" i="87" s="1"/>
  <c r="F6288" i="87"/>
  <c r="F660" i="87"/>
  <c r="F7786" i="87"/>
  <c r="E7786" i="87" s="1"/>
  <c r="F7165" i="87"/>
  <c r="F3436" i="87"/>
  <c r="E3436" i="87" s="1"/>
  <c r="F5864" i="87"/>
  <c r="E5864" i="87" s="1"/>
  <c r="F7017" i="87"/>
  <c r="E7017" i="87" s="1"/>
  <c r="F2903" i="87"/>
  <c r="E2903" i="87" s="1"/>
  <c r="F695" i="87"/>
  <c r="E695" i="87" s="1"/>
  <c r="F5289" i="87"/>
  <c r="E5289" i="87" s="1"/>
  <c r="F7748" i="87"/>
  <c r="E7748" i="87" s="1"/>
  <c r="F5279" i="87"/>
  <c r="F930" i="87"/>
  <c r="F1377" i="87"/>
  <c r="E1377" i="87" s="1"/>
  <c r="F1389" i="87"/>
  <c r="E1389" i="87" s="1"/>
  <c r="F7428" i="87"/>
  <c r="E7428" i="87" s="1"/>
  <c r="F6992" i="87"/>
  <c r="E6992" i="87" s="1"/>
  <c r="F5603" i="87"/>
  <c r="E5603" i="87" s="1"/>
  <c r="F7302" i="87"/>
  <c r="E7302" i="87" s="1"/>
  <c r="F7524" i="87"/>
  <c r="E7524" i="87" s="1"/>
  <c r="F7804" i="87"/>
  <c r="E7804" i="87" s="1"/>
  <c r="F6259" i="87"/>
  <c r="F6090" i="87"/>
  <c r="F3667" i="87"/>
  <c r="F6716" i="87"/>
  <c r="E6716" i="87" s="1"/>
  <c r="F2939" i="87"/>
  <c r="E2939" i="87" s="1"/>
  <c r="F800" i="87"/>
  <c r="E800" i="87" s="1"/>
  <c r="F7465" i="87"/>
  <c r="E7465" i="87" s="1"/>
  <c r="F5503" i="87"/>
  <c r="E5503" i="87" s="1"/>
  <c r="F5509" i="87"/>
  <c r="E5509" i="87" s="1"/>
  <c r="F6191" i="87"/>
  <c r="F6400" i="87"/>
  <c r="F7404" i="87"/>
  <c r="E7404" i="87" s="1"/>
  <c r="F2893" i="87"/>
  <c r="F7795" i="87"/>
  <c r="E7795" i="87" s="1"/>
  <c r="F4146" i="87"/>
  <c r="E4146" i="87" s="1"/>
  <c r="F5046" i="87"/>
  <c r="E5046" i="87" s="1"/>
  <c r="F765" i="87"/>
  <c r="E765" i="87" s="1"/>
  <c r="F3369" i="87"/>
  <c r="E3369" i="87" s="1"/>
  <c r="F782" i="87"/>
  <c r="E782" i="87" s="1"/>
  <c r="F7516" i="87"/>
  <c r="E7516" i="87" s="1"/>
  <c r="F1310" i="87"/>
  <c r="F7663" i="87"/>
  <c r="E7663" i="87" s="1"/>
  <c r="F7608" i="87"/>
  <c r="E7608" i="87" s="1"/>
  <c r="F7174" i="87"/>
  <c r="E7174" i="87" s="1"/>
  <c r="F4079" i="87"/>
  <c r="E4079" i="87" s="1"/>
  <c r="F5200" i="87"/>
  <c r="E5200" i="87" s="1"/>
  <c r="F6396" i="87"/>
  <c r="E6396" i="87" s="1"/>
  <c r="F6485" i="87"/>
  <c r="E6485" i="87" s="1"/>
  <c r="F1353" i="87"/>
  <c r="E1353" i="87" s="1"/>
  <c r="F7583" i="87"/>
  <c r="E7583" i="87" s="1"/>
  <c r="F7782" i="87"/>
  <c r="E7782" i="87" s="1"/>
  <c r="F6915" i="87"/>
  <c r="F7662" i="87"/>
  <c r="E7662" i="87" s="1"/>
  <c r="F721" i="87"/>
  <c r="E721" i="87" s="1"/>
  <c r="F6979" i="87"/>
  <c r="E6979" i="87" s="1"/>
  <c r="F7741" i="87"/>
  <c r="E7741" i="87" s="1"/>
  <c r="F6377" i="87"/>
  <c r="E6377" i="87" s="1"/>
  <c r="F7407" i="87"/>
  <c r="E7407" i="87" s="1"/>
  <c r="F7540" i="87"/>
  <c r="E7540" i="87" s="1"/>
  <c r="F6317" i="87"/>
  <c r="F132" i="87"/>
  <c r="E132" i="87" s="1"/>
  <c r="F7275" i="87"/>
  <c r="E7275" i="87" s="1"/>
  <c r="F7045" i="87"/>
  <c r="E7045" i="87" s="1"/>
  <c r="F4109" i="87"/>
  <c r="E4109" i="87" s="1"/>
  <c r="F7735" i="87"/>
  <c r="E7735" i="87" s="1"/>
  <c r="F7084" i="87"/>
  <c r="F5860" i="87"/>
  <c r="E5860" i="87" s="1"/>
  <c r="F4125" i="87"/>
  <c r="E4125" i="87" s="1"/>
  <c r="F7346" i="87"/>
  <c r="E7346" i="87" s="1"/>
  <c r="F7756" i="87"/>
  <c r="E7756" i="87" s="1"/>
  <c r="F7509" i="87"/>
  <c r="E7509" i="87" s="1"/>
  <c r="F3531" i="87"/>
  <c r="F6213" i="87"/>
  <c r="E6213" i="87" s="1"/>
  <c r="F6836" i="87"/>
  <c r="F6527" i="87"/>
  <c r="E6527" i="87" s="1"/>
  <c r="F5821" i="87"/>
  <c r="E5821" i="87" s="1"/>
  <c r="F5022" i="87"/>
  <c r="E5022" i="87" s="1"/>
  <c r="F6365" i="87"/>
  <c r="E6365" i="87" s="1"/>
  <c r="F5868" i="87"/>
  <c r="E5868" i="87" s="1"/>
  <c r="F680" i="87"/>
  <c r="F1304" i="87"/>
  <c r="F5177" i="87"/>
  <c r="F7866" i="87"/>
  <c r="E7866" i="87" s="1"/>
  <c r="F7838" i="87"/>
  <c r="E7838" i="87" s="1"/>
  <c r="F2891" i="87"/>
  <c r="E2891" i="87" s="1"/>
  <c r="F4021" i="87"/>
  <c r="E4021" i="87" s="1"/>
  <c r="F7454" i="87"/>
  <c r="E7454" i="87" s="1"/>
  <c r="F5339" i="87"/>
  <c r="E5339" i="87" s="1"/>
  <c r="F6925" i="87"/>
  <c r="E6925" i="87" s="1"/>
  <c r="F6212" i="87"/>
  <c r="F6282" i="87"/>
  <c r="F865" i="87"/>
  <c r="F6312" i="87"/>
  <c r="E6312" i="87" s="1"/>
  <c r="F726" i="87"/>
  <c r="E726" i="87" s="1"/>
  <c r="F3475" i="87"/>
  <c r="E3475" i="87" s="1"/>
  <c r="F7669" i="87"/>
  <c r="E7669" i="87" s="1"/>
  <c r="F7569" i="87"/>
  <c r="E7569" i="87" s="1"/>
  <c r="F3" i="87"/>
  <c r="E3" i="87" s="1"/>
  <c r="F7389" i="87"/>
  <c r="E7389" i="87" s="1"/>
  <c r="F7405" i="87"/>
  <c r="E7405" i="87" s="1"/>
  <c r="F7685" i="87"/>
  <c r="E7685" i="87" s="1"/>
  <c r="F6027" i="87"/>
  <c r="F7009" i="87"/>
  <c r="E7009" i="87" s="1"/>
  <c r="F5277" i="87"/>
  <c r="E5277" i="87" s="1"/>
  <c r="F6942" i="87"/>
  <c r="E6942" i="87" s="1"/>
  <c r="F4030" i="87"/>
  <c r="E4030" i="87" s="1"/>
  <c r="F2" i="87"/>
  <c r="E2" i="87" s="1"/>
  <c r="F7357" i="87"/>
  <c r="E7357" i="87" s="1"/>
  <c r="F6211" i="87"/>
  <c r="E6211" i="87" s="1"/>
  <c r="F1351" i="87"/>
  <c r="F2938" i="87"/>
  <c r="F6251" i="87"/>
  <c r="F2664" i="87"/>
  <c r="E2664" i="87" s="1"/>
  <c r="F2897" i="87"/>
  <c r="E2897" i="87" s="1"/>
  <c r="F734" i="87"/>
  <c r="E734" i="87" s="1"/>
  <c r="F6997" i="87"/>
  <c r="E6997" i="87" s="1"/>
  <c r="F7859" i="87"/>
  <c r="E7859" i="87" s="1"/>
  <c r="F7681" i="87"/>
  <c r="E7681" i="87" s="1"/>
  <c r="F1164" i="87"/>
  <c r="E1164" i="87" s="1"/>
  <c r="F6359" i="87"/>
  <c r="F779" i="87"/>
  <c r="F1383" i="87"/>
  <c r="F7825" i="87"/>
  <c r="E7825" i="87" s="1"/>
  <c r="F6274" i="87"/>
  <c r="E6274" i="87" s="1"/>
  <c r="F7567" i="87"/>
  <c r="E7567" i="87" s="1"/>
  <c r="F5510" i="87"/>
  <c r="E5510" i="87" s="1"/>
  <c r="F1375" i="87"/>
  <c r="E1375" i="87" s="1"/>
  <c r="F5527" i="87"/>
  <c r="E5527" i="87" s="1"/>
  <c r="F3528" i="87"/>
  <c r="F7647" i="87"/>
  <c r="E7647" i="87" s="1"/>
  <c r="F7014" i="87"/>
  <c r="E7014" i="87" s="1"/>
  <c r="F7467" i="87"/>
  <c r="E7467" i="87" s="1"/>
  <c r="F7503" i="87"/>
  <c r="E7503" i="87" s="1"/>
  <c r="F2764" i="87"/>
  <c r="E2764" i="87" s="1"/>
  <c r="F6462" i="87"/>
  <c r="E6462" i="87" s="1"/>
  <c r="F803" i="87"/>
  <c r="E803" i="87" s="1"/>
  <c r="F743" i="87"/>
  <c r="E743" i="87" s="1"/>
  <c r="F5983" i="87"/>
  <c r="E5983" i="87" s="1"/>
  <c r="F808" i="87"/>
  <c r="E808" i="87" s="1"/>
  <c r="F3001" i="87"/>
  <c r="F7865" i="87"/>
  <c r="E7865" i="87" s="1"/>
  <c r="F7730" i="87"/>
  <c r="E7730" i="87" s="1"/>
  <c r="F5799" i="87"/>
  <c r="E5799" i="87" s="1"/>
  <c r="F7813" i="87"/>
  <c r="E7813" i="87" s="1"/>
  <c r="F6938" i="87"/>
  <c r="E6938" i="87" s="1"/>
  <c r="F6000" i="87"/>
  <c r="E6000" i="87" s="1"/>
  <c r="F36" i="87"/>
  <c r="E36" i="87" s="1"/>
  <c r="F5461" i="87"/>
  <c r="E5461" i="87" s="1"/>
  <c r="F6059" i="87"/>
  <c r="E6059" i="87" s="1"/>
  <c r="F7686" i="87"/>
  <c r="E7686" i="87" s="1"/>
  <c r="F2944" i="87"/>
  <c r="F904" i="87"/>
  <c r="F664" i="87"/>
  <c r="E664" i="87" s="1"/>
  <c r="F5939" i="87"/>
  <c r="F7127" i="87"/>
  <c r="E7127" i="87" s="1"/>
  <c r="F3668" i="87"/>
  <c r="F1298" i="87"/>
  <c r="E1298" i="87" s="1"/>
  <c r="F7851" i="87"/>
  <c r="E7851" i="87" s="1"/>
  <c r="F7773" i="87"/>
  <c r="E7773" i="87" s="1"/>
  <c r="F737" i="87"/>
  <c r="F872" i="87"/>
  <c r="F6715" i="87"/>
  <c r="F5815" i="87"/>
  <c r="E5815" i="87" s="1"/>
  <c r="F7532" i="87"/>
  <c r="E7532" i="87" s="1"/>
  <c r="F7515" i="87"/>
  <c r="E7515" i="87" s="1"/>
  <c r="F7609" i="87"/>
  <c r="E7609" i="87" s="1"/>
  <c r="F5014" i="87"/>
  <c r="E5014" i="87" s="1"/>
  <c r="F6835" i="87"/>
  <c r="E6835" i="87" s="1"/>
  <c r="F6389" i="87"/>
  <c r="E6389" i="87" s="1"/>
  <c r="F7759" i="87"/>
  <c r="E7759" i="87" s="1"/>
  <c r="F7629" i="87"/>
  <c r="E7629" i="87" s="1"/>
  <c r="F48" i="87"/>
  <c r="E48" i="87" s="1"/>
  <c r="F7594" i="87"/>
  <c r="E7594" i="87" s="1"/>
  <c r="F7755" i="87"/>
  <c r="E7755" i="87" s="1"/>
  <c r="F2752" i="87"/>
  <c r="E2752" i="87" s="1"/>
  <c r="F7792" i="87"/>
  <c r="E7792" i="87" s="1"/>
  <c r="F6523" i="87"/>
  <c r="E6523" i="87" s="1"/>
  <c r="F6272" i="87"/>
  <c r="E6272" i="87" s="1"/>
  <c r="F3598" i="87"/>
  <c r="E3598" i="87" s="1"/>
  <c r="F5865" i="87"/>
  <c r="F6190" i="87"/>
  <c r="F6064" i="87"/>
  <c r="F1394" i="87"/>
  <c r="E1394" i="87" s="1"/>
  <c r="F7308" i="87"/>
  <c r="E7308" i="87" s="1"/>
  <c r="F7004" i="87"/>
  <c r="E7004" i="87" s="1"/>
  <c r="F7331" i="87"/>
  <c r="E7331" i="87" s="1"/>
  <c r="F7365" i="87"/>
  <c r="E7365" i="87" s="1"/>
  <c r="F744" i="87"/>
  <c r="E744" i="87" s="1"/>
  <c r="F4826" i="87"/>
  <c r="E4826" i="87" s="1"/>
  <c r="F6204" i="87"/>
  <c r="F719" i="87"/>
  <c r="F668" i="87"/>
  <c r="F7398" i="87"/>
  <c r="E7398" i="87" s="1"/>
  <c r="F6645" i="87"/>
  <c r="E6645" i="87" s="1"/>
  <c r="F2787" i="87"/>
  <c r="E2787" i="87" s="1"/>
  <c r="F7867" i="87"/>
  <c r="E7867" i="87" s="1"/>
  <c r="F7378" i="87"/>
  <c r="E7378" i="87" s="1"/>
  <c r="F6916" i="87"/>
  <c r="E6916" i="87" s="1"/>
  <c r="F7073" i="87"/>
  <c r="E7073" i="87" s="1"/>
  <c r="F7717" i="87"/>
  <c r="E7717" i="87" s="1"/>
  <c r="F6581" i="87"/>
  <c r="E6581" i="87" s="1"/>
  <c r="F7335" i="87"/>
  <c r="E7335" i="87" s="1"/>
  <c r="F7667" i="87"/>
  <c r="E7667" i="87" s="1"/>
  <c r="F3027" i="87"/>
  <c r="E3027" i="87" s="1"/>
  <c r="F7854" i="87"/>
  <c r="E7854" i="87" s="1"/>
  <c r="F7790" i="87"/>
  <c r="E7790" i="87" s="1"/>
  <c r="F2669" i="87"/>
  <c r="E2669" i="87" s="1"/>
  <c r="F6051" i="87"/>
  <c r="E6051" i="87" s="1"/>
  <c r="F5375" i="87"/>
  <c r="E5375" i="87" s="1"/>
  <c r="F5502" i="87"/>
  <c r="F6931" i="87"/>
  <c r="F7345" i="87"/>
  <c r="E7345" i="87" s="1"/>
  <c r="F7627" i="87"/>
  <c r="E7627" i="87" s="1"/>
  <c r="F6002" i="87"/>
  <c r="E6002" i="87" s="1"/>
  <c r="F7676" i="87"/>
  <c r="E7676" i="87" s="1"/>
  <c r="F1176" i="87"/>
  <c r="E1176" i="87" s="1"/>
  <c r="F1307" i="87"/>
  <c r="E1307" i="87" s="1"/>
  <c r="F7714" i="87"/>
  <c r="E7714" i="87" s="1"/>
  <c r="F6265" i="87"/>
  <c r="F5296" i="87"/>
  <c r="F7633" i="87"/>
  <c r="E7633" i="87" s="1"/>
  <c r="F6231" i="87"/>
  <c r="F6321" i="87"/>
  <c r="E6321" i="87" s="1"/>
  <c r="F3318" i="87"/>
  <c r="E3318" i="87" s="1"/>
  <c r="F6927" i="87"/>
  <c r="E6927" i="87" s="1"/>
  <c r="F1317" i="87"/>
  <c r="E1317" i="87" s="1"/>
  <c r="F1163" i="87"/>
  <c r="E1163" i="87" s="1"/>
  <c r="F1374" i="87"/>
  <c r="E1374" i="87" s="1"/>
  <c r="F6418" i="87"/>
  <c r="E6418" i="87" s="1"/>
  <c r="F7816" i="87"/>
  <c r="E7816" i="87" s="1"/>
  <c r="F6685" i="87"/>
  <c r="F7657" i="87"/>
  <c r="E7657" i="87" s="1"/>
  <c r="F844" i="87"/>
  <c r="E844" i="87" s="1"/>
  <c r="F6232" i="87"/>
  <c r="E6232" i="87" s="1"/>
  <c r="F4831" i="87"/>
  <c r="E4831" i="87" s="1"/>
  <c r="F6483" i="87"/>
  <c r="E6483" i="87" s="1"/>
  <c r="F6081" i="87"/>
  <c r="E6081" i="87" s="1"/>
  <c r="F1603" i="87"/>
  <c r="E1603" i="87" s="1"/>
  <c r="F2746" i="87"/>
  <c r="E2746" i="87" s="1"/>
  <c r="F6347" i="87"/>
  <c r="F7675" i="87"/>
  <c r="E7675" i="87" s="1"/>
  <c r="F7622" i="87"/>
  <c r="E7622" i="87" s="1"/>
  <c r="F7706" i="87"/>
  <c r="E7706" i="87" s="1"/>
  <c r="F7040" i="87"/>
  <c r="E7040" i="87" s="1"/>
  <c r="F1260" i="87"/>
  <c r="E1260" i="87" s="1"/>
  <c r="F7571" i="87"/>
  <c r="E7571" i="87" s="1"/>
  <c r="F1617" i="87"/>
  <c r="E1617" i="87" s="1"/>
  <c r="F3646" i="87"/>
  <c r="E3646" i="87" s="1"/>
  <c r="F7630" i="87"/>
  <c r="E7630" i="87" s="1"/>
  <c r="F3589" i="87"/>
  <c r="F97" i="87"/>
  <c r="E97" i="87" s="1"/>
  <c r="F5870" i="87"/>
  <c r="F914" i="87"/>
  <c r="E914" i="87" s="1"/>
  <c r="F3242" i="87"/>
  <c r="F63" i="87"/>
  <c r="E63" i="87" s="1"/>
  <c r="F7427" i="87"/>
  <c r="E7427" i="87" s="1"/>
  <c r="F7475" i="87"/>
  <c r="E7475" i="87" s="1"/>
  <c r="F1294" i="87"/>
  <c r="E1294" i="87" s="1"/>
  <c r="F7736" i="87"/>
  <c r="E7736" i="87" s="1"/>
  <c r="F7504" i="87"/>
  <c r="E7504" i="87" s="1"/>
  <c r="F1196" i="87"/>
  <c r="F7559" i="87"/>
  <c r="E7559" i="87" s="1"/>
  <c r="F6253" i="87"/>
  <c r="E6253" i="87" s="1"/>
  <c r="F7400" i="87"/>
  <c r="E7400" i="87" s="1"/>
  <c r="F4299" i="87"/>
  <c r="E4299" i="87" s="1"/>
  <c r="F6622" i="87"/>
  <c r="E6622" i="87" s="1"/>
  <c r="F976" i="87"/>
  <c r="E976" i="87" s="1"/>
  <c r="F3526" i="87"/>
  <c r="E3526" i="87" s="1"/>
  <c r="F5052" i="87"/>
  <c r="E5052" i="87" s="1"/>
  <c r="F6315" i="87"/>
  <c r="F6314" i="87"/>
  <c r="F7497" i="87"/>
  <c r="E7497" i="87" s="1"/>
  <c r="F7664" i="87"/>
  <c r="E7664" i="87" s="1"/>
  <c r="F3600" i="87"/>
  <c r="F6488" i="87"/>
  <c r="E6488" i="87" s="1"/>
  <c r="F1372" i="87"/>
  <c r="E1372" i="87" s="1"/>
  <c r="F6632" i="87"/>
  <c r="E6632" i="87" s="1"/>
  <c r="F7774" i="87"/>
  <c r="E7774" i="87" s="1"/>
  <c r="F5302" i="87"/>
  <c r="E5302" i="87" s="1"/>
  <c r="F5402" i="87"/>
  <c r="F7245" i="87"/>
  <c r="E7245" i="87" s="1"/>
  <c r="F3332" i="87"/>
  <c r="F7691" i="87"/>
  <c r="E7691" i="87" s="1"/>
  <c r="F6339" i="87"/>
  <c r="E6339" i="87" s="1"/>
  <c r="F6937" i="87"/>
  <c r="E6937" i="87" s="1"/>
  <c r="F888" i="87"/>
  <c r="E888" i="87" s="1"/>
  <c r="F7008" i="87"/>
  <c r="E7008" i="87" s="1"/>
  <c r="F4957" i="87"/>
  <c r="E4957" i="87" s="1"/>
  <c r="F981" i="87"/>
  <c r="E981" i="87" s="1"/>
  <c r="F6388" i="87"/>
  <c r="F6281" i="87"/>
  <c r="F7821" i="87"/>
  <c r="E7821" i="87" s="1"/>
  <c r="F7776" i="87"/>
  <c r="E7776" i="87" s="1"/>
  <c r="F6116" i="87"/>
  <c r="E6116" i="87" s="1"/>
  <c r="F7476" i="87"/>
  <c r="E7476" i="87" s="1"/>
  <c r="F6866" i="87"/>
  <c r="E6866" i="87" s="1"/>
  <c r="F7677" i="87"/>
  <c r="E7677" i="87" s="1"/>
  <c r="F6126" i="87"/>
  <c r="E6126" i="87" s="1"/>
  <c r="F7495" i="87"/>
  <c r="E7495" i="87" s="1"/>
  <c r="F7526" i="87"/>
  <c r="E7526" i="87" s="1"/>
  <c r="F990" i="87"/>
  <c r="F3114" i="87"/>
  <c r="F7299" i="87"/>
  <c r="E7299" i="87" s="1"/>
  <c r="F7120" i="87"/>
  <c r="E7120" i="87" s="1"/>
  <c r="F7535" i="87"/>
  <c r="E7535" i="87" s="1"/>
  <c r="F6123" i="87"/>
  <c r="E6123" i="87" s="1"/>
  <c r="F7590" i="87"/>
  <c r="E7590" i="87" s="1"/>
  <c r="F6149" i="87"/>
  <c r="E6149" i="87" s="1"/>
  <c r="F7197" i="87"/>
  <c r="E7197" i="87" s="1"/>
  <c r="F6131" i="87"/>
  <c r="F7010" i="87"/>
  <c r="E7010" i="87" s="1"/>
  <c r="F6926" i="87"/>
  <c r="F4143" i="87"/>
  <c r="E4143" i="87" s="1"/>
  <c r="F155" i="87"/>
  <c r="E155" i="87" s="1"/>
  <c r="F6932" i="87"/>
  <c r="E6932" i="87" s="1"/>
  <c r="F7508" i="87"/>
  <c r="E7508" i="87" s="1"/>
  <c r="F7701" i="87"/>
  <c r="E7701" i="87" s="1"/>
  <c r="F6337" i="87"/>
  <c r="E6337" i="87" s="1"/>
  <c r="F5530" i="87"/>
  <c r="E5530" i="87" s="1"/>
  <c r="F3000" i="87"/>
  <c r="F6225" i="87"/>
  <c r="F7525" i="87"/>
  <c r="E7525" i="87" s="1"/>
  <c r="F7765" i="87"/>
  <c r="E7765" i="87" s="1"/>
  <c r="F5001" i="87"/>
  <c r="E5001" i="87" s="1"/>
  <c r="F2776" i="87"/>
  <c r="E2776" i="87" s="1"/>
  <c r="F7702" i="87"/>
  <c r="E7702" i="87" s="1"/>
  <c r="F7397" i="87"/>
  <c r="E7397" i="87" s="1"/>
  <c r="F7507" i="87"/>
  <c r="E7507" i="87" s="1"/>
  <c r="F7340" i="87"/>
  <c r="E7340" i="87" s="1"/>
  <c r="F7577" i="87"/>
  <c r="E7577" i="87" s="1"/>
  <c r="F908" i="87"/>
  <c r="F3566" i="87"/>
  <c r="F735" i="87"/>
  <c r="E735" i="87" s="1"/>
  <c r="F6224" i="87"/>
  <c r="E6224" i="87" s="1"/>
  <c r="F896" i="87"/>
  <c r="E896" i="87" s="1"/>
  <c r="F7459" i="87"/>
  <c r="E7459" i="87" s="1"/>
  <c r="F2923" i="87"/>
  <c r="E2923" i="87" s="1"/>
  <c r="F2666" i="87"/>
  <c r="E2666" i="87" s="1"/>
  <c r="F1472" i="87"/>
  <c r="E1472" i="87" s="1"/>
  <c r="F750" i="87"/>
  <c r="F922" i="87"/>
  <c r="F5930" i="87"/>
  <c r="F2940" i="87"/>
  <c r="E2940" i="87" s="1"/>
  <c r="F7746" i="87"/>
  <c r="E7746" i="87" s="1"/>
  <c r="F7750" i="87"/>
  <c r="E7750" i="87" s="1"/>
  <c r="F3523" i="87"/>
  <c r="E3523" i="87" s="1"/>
  <c r="F7498" i="87"/>
  <c r="E7498" i="87" s="1"/>
  <c r="F7149" i="87"/>
  <c r="E7149" i="87" s="1"/>
  <c r="F7596" i="87"/>
  <c r="E7596" i="87" s="1"/>
  <c r="F7528" i="87"/>
  <c r="E7528" i="87" s="1"/>
  <c r="F1259" i="87"/>
  <c r="F6024" i="87"/>
  <c r="F6472" i="87"/>
  <c r="E6472" i="87" s="1"/>
  <c r="F6954" i="87"/>
  <c r="E6954" i="87" s="1"/>
  <c r="F7020" i="87"/>
  <c r="E7020" i="87" s="1"/>
  <c r="F7863" i="87"/>
  <c r="E7863" i="87" s="1"/>
  <c r="F5635" i="87"/>
  <c r="E5635" i="87" s="1"/>
  <c r="F44" i="87"/>
  <c r="E44" i="87" s="1"/>
  <c r="F6074" i="87"/>
  <c r="E6074" i="87" s="1"/>
  <c r="F6294" i="87"/>
  <c r="F7420" i="87"/>
  <c r="E7420" i="87" s="1"/>
  <c r="F7002" i="87"/>
  <c r="E7002" i="87" s="1"/>
  <c r="F5761" i="87"/>
  <c r="E5761" i="87" s="1"/>
  <c r="F809" i="87"/>
  <c r="E809" i="87" s="1"/>
  <c r="F7549" i="87"/>
  <c r="E7549" i="87" s="1"/>
  <c r="F6203" i="87"/>
  <c r="E6203" i="87" s="1"/>
  <c r="F62" i="87"/>
  <c r="E62" i="87" s="1"/>
  <c r="F7232" i="87"/>
  <c r="E7232" i="87" s="1"/>
  <c r="F5820" i="87"/>
  <c r="E5820" i="87" s="1"/>
  <c r="F7861" i="87"/>
  <c r="E7861" i="87" s="1"/>
  <c r="F3478" i="87"/>
  <c r="F6240" i="87"/>
  <c r="F3601" i="87"/>
  <c r="E3601" i="87" s="1"/>
  <c r="F5059" i="87"/>
  <c r="E5059" i="87" s="1"/>
  <c r="F6933" i="87"/>
  <c r="E6933" i="87" s="1"/>
  <c r="F5097" i="87"/>
  <c r="E5097" i="87" s="1"/>
  <c r="F5508" i="87"/>
  <c r="E5508" i="87" s="1"/>
  <c r="F6474" i="87"/>
  <c r="E6474" i="87" s="1"/>
  <c r="F7377" i="87"/>
  <c r="E7377" i="87" s="1"/>
  <c r="F1184" i="87"/>
  <c r="F6471" i="87"/>
  <c r="F707" i="87"/>
  <c r="F7384" i="87"/>
  <c r="E7384" i="87" s="1"/>
  <c r="F5871" i="87"/>
  <c r="E5871" i="87" s="1"/>
  <c r="F919" i="87"/>
  <c r="E919" i="87" s="1"/>
  <c r="F7834" i="87"/>
  <c r="E7834" i="87" s="1"/>
  <c r="F2757" i="87"/>
  <c r="E2757" i="87" s="1"/>
  <c r="F6745" i="87"/>
  <c r="E6745" i="87" s="1"/>
  <c r="F7485" i="87"/>
  <c r="E7485" i="87" s="1"/>
  <c r="F6293" i="87"/>
  <c r="F5061" i="87"/>
  <c r="F811" i="87"/>
  <c r="F6569" i="87"/>
  <c r="E6569" i="87" s="1"/>
  <c r="F6235" i="87"/>
  <c r="E6235" i="87" s="1"/>
  <c r="F6380" i="87"/>
  <c r="E6380" i="87" s="1"/>
  <c r="F5219" i="87"/>
  <c r="E5219" i="87" s="1"/>
  <c r="F6188" i="87"/>
  <c r="E6188" i="87" s="1"/>
  <c r="F7803" i="87"/>
  <c r="E7803" i="87" s="1"/>
  <c r="F6404" i="87"/>
  <c r="E6404" i="87" s="1"/>
  <c r="F4077" i="87"/>
  <c r="F7805" i="87"/>
  <c r="E7805" i="87" s="1"/>
  <c r="F5280" i="87"/>
  <c r="F6237" i="87"/>
  <c r="E6237" i="87" s="1"/>
  <c r="F7468" i="87"/>
  <c r="E7468" i="87" s="1"/>
  <c r="F2707" i="87"/>
  <c r="E2707" i="87" s="1"/>
  <c r="F7652" i="87"/>
  <c r="E7652" i="87" s="1"/>
  <c r="F7342" i="87"/>
  <c r="E7342" i="87" s="1"/>
  <c r="F6230" i="87"/>
  <c r="E6230" i="87" s="1"/>
  <c r="F7648" i="87"/>
  <c r="E7648" i="87" s="1"/>
  <c r="F7710" i="87"/>
  <c r="E7710" i="87" s="1"/>
  <c r="F6379" i="87"/>
  <c r="F7829" i="87"/>
  <c r="E7829" i="87" s="1"/>
  <c r="F110" i="87"/>
  <c r="E110" i="87" s="1"/>
  <c r="F6578" i="87"/>
  <c r="E6578" i="87" s="1"/>
  <c r="F5999" i="87"/>
  <c r="E5999" i="87" s="1"/>
  <c r="F7133" i="87"/>
  <c r="E7133" i="87" s="1"/>
  <c r="F6112" i="87"/>
  <c r="E6112" i="87" s="1"/>
  <c r="F5051" i="87"/>
  <c r="E5051" i="87" s="1"/>
  <c r="F5743" i="87"/>
  <c r="E5743" i="87" s="1"/>
  <c r="F7442" i="87"/>
  <c r="E7442" i="87" s="1"/>
  <c r="F7562" i="87"/>
  <c r="E7562" i="87" s="1"/>
  <c r="F6959" i="87"/>
  <c r="F1" i="87"/>
  <c r="E1" i="87" s="1"/>
  <c r="F4110" i="87"/>
  <c r="E4110" i="87" s="1"/>
  <c r="F1189" i="87"/>
  <c r="E1189" i="87" s="1"/>
  <c r="F43" i="87"/>
  <c r="E43" i="87" s="1"/>
  <c r="F7007" i="87"/>
  <c r="E7007" i="87" s="1"/>
  <c r="F7561" i="87"/>
  <c r="E7561" i="87" s="1"/>
  <c r="F1251" i="87"/>
  <c r="E1251" i="87" s="1"/>
  <c r="F6491" i="87"/>
  <c r="F5303" i="87"/>
  <c r="F7616" i="87"/>
  <c r="E7616" i="87" s="1"/>
  <c r="F6522" i="87"/>
  <c r="E6522" i="87" s="1"/>
  <c r="F3240" i="87"/>
  <c r="F2050" i="87"/>
  <c r="E2050" i="87" s="1"/>
  <c r="F7355" i="87"/>
  <c r="E7355" i="87" s="1"/>
  <c r="F6219" i="87"/>
  <c r="E6219" i="87" s="1"/>
  <c r="F5518" i="87"/>
  <c r="E5518" i="87" s="1"/>
  <c r="F7566" i="87"/>
  <c r="E7566" i="87" s="1"/>
  <c r="F7545" i="87"/>
  <c r="E7545" i="87" s="1"/>
  <c r="F5701" i="87"/>
  <c r="F6583" i="87"/>
  <c r="F7088" i="87"/>
  <c r="E7088" i="87" s="1"/>
  <c r="F2895" i="87"/>
  <c r="E2895" i="87" s="1"/>
  <c r="F7312" i="87"/>
  <c r="E7312" i="87" s="1"/>
  <c r="F7641" i="87"/>
  <c r="E7641" i="87" s="1"/>
  <c r="F6290" i="87"/>
  <c r="E6290" i="87" s="1"/>
  <c r="F7626" i="87"/>
  <c r="E7626" i="87" s="1"/>
  <c r="F7011" i="87"/>
  <c r="E7011" i="87" s="1"/>
  <c r="F807" i="87"/>
  <c r="F6919" i="87"/>
  <c r="F2756" i="87"/>
  <c r="F6579" i="87"/>
  <c r="E6579" i="87" s="1"/>
  <c r="F2744" i="87"/>
  <c r="E2744" i="87" s="1"/>
  <c r="F6295" i="87"/>
  <c r="E6295" i="87" s="1"/>
  <c r="F6940" i="87"/>
  <c r="E6940" i="87" s="1"/>
  <c r="F6329" i="87"/>
  <c r="E6329" i="87" s="1"/>
  <c r="F666" i="87"/>
  <c r="E666" i="87" s="1"/>
  <c r="F6972" i="87"/>
  <c r="E6972" i="87" s="1"/>
  <c r="F1367" i="87"/>
  <c r="F5673" i="87"/>
  <c r="F7479" i="87"/>
  <c r="E7479" i="87" s="1"/>
  <c r="F595" i="87"/>
  <c r="E595" i="87" s="1"/>
  <c r="F7449" i="87"/>
  <c r="E7449" i="87" s="1"/>
  <c r="F7542" i="87"/>
  <c r="E7542" i="87" s="1"/>
  <c r="F6094" i="87"/>
  <c r="E6094" i="87" s="1"/>
  <c r="F1463" i="87"/>
  <c r="E1463" i="87" s="1"/>
  <c r="F5218" i="87"/>
  <c r="E5218" i="87" s="1"/>
  <c r="F3642" i="87"/>
  <c r="E3642" i="87" s="1"/>
  <c r="F2750" i="87"/>
  <c r="F674" i="87"/>
  <c r="F6957" i="87"/>
  <c r="F6318" i="87"/>
  <c r="E6318" i="87" s="1"/>
  <c r="F1481" i="87"/>
  <c r="E1481" i="87" s="1"/>
  <c r="F5997" i="87"/>
  <c r="E5997" i="87" s="1"/>
  <c r="F7394" i="87"/>
  <c r="E7394" i="87" s="1"/>
  <c r="F7637" i="87"/>
  <c r="E7637" i="87" s="1"/>
  <c r="F5507" i="87"/>
  <c r="E5507" i="87" s="1"/>
  <c r="F6107" i="87"/>
  <c r="E6107" i="87" s="1"/>
  <c r="F962" i="87"/>
  <c r="F847" i="87"/>
  <c r="F6580" i="87"/>
  <c r="E6580" i="87" s="1"/>
  <c r="F7534" i="87"/>
  <c r="E7534" i="87" s="1"/>
  <c r="F7214" i="87"/>
  <c r="F7793" i="87"/>
  <c r="E7793" i="87" s="1"/>
  <c r="F753" i="87"/>
  <c r="E753" i="87" s="1"/>
  <c r="F6994" i="87"/>
  <c r="E6994" i="87" s="1"/>
  <c r="F6426" i="87"/>
  <c r="E6426" i="87" s="1"/>
  <c r="F5291" i="87"/>
  <c r="E5291" i="87" s="1"/>
  <c r="F6124" i="87"/>
  <c r="F6046" i="87"/>
  <c r="E6046" i="87" s="1"/>
  <c r="F7537" i="87"/>
  <c r="E7537" i="87" s="1"/>
  <c r="F7369" i="87"/>
  <c r="E7369" i="87" s="1"/>
  <c r="F5818" i="87"/>
  <c r="E5818" i="87" s="1"/>
  <c r="F838" i="87"/>
  <c r="E838" i="87" s="1"/>
  <c r="F7841" i="87"/>
  <c r="E7841" i="87" s="1"/>
  <c r="F6104" i="87"/>
  <c r="E6104" i="87" s="1"/>
  <c r="F7558" i="87"/>
  <c r="E7558" i="87" s="1"/>
  <c r="F6633" i="87"/>
  <c r="F5285" i="87"/>
  <c r="F7707" i="87"/>
  <c r="E7707" i="87" s="1"/>
  <c r="F2770" i="87"/>
  <c r="F5819" i="87"/>
  <c r="E5819" i="87" s="1"/>
  <c r="F5942" i="87"/>
  <c r="E5942" i="87" s="1"/>
  <c r="F5665" i="87"/>
  <c r="E5665" i="87" s="1"/>
  <c r="F6085" i="87"/>
  <c r="E6085" i="87" s="1"/>
  <c r="F7337" i="87"/>
  <c r="E7337" i="87" s="1"/>
  <c r="F5472" i="87"/>
  <c r="E5472" i="87" s="1"/>
  <c r="F7754" i="87"/>
  <c r="E7754" i="87" s="1"/>
  <c r="F7698" i="87"/>
  <c r="E7698" i="87" s="1"/>
  <c r="F894" i="87"/>
  <c r="F843" i="87"/>
  <c r="F5678" i="87"/>
  <c r="E5678" i="87" s="1"/>
  <c r="F5824" i="87"/>
  <c r="E5824" i="87" s="1"/>
  <c r="F3620" i="87"/>
  <c r="F5002" i="87"/>
  <c r="E5002" i="87" s="1"/>
  <c r="F5272" i="87"/>
  <c r="E5272" i="87" s="1"/>
  <c r="F6103" i="87"/>
  <c r="E6103" i="87" s="1"/>
  <c r="F7352" i="87"/>
  <c r="E7352" i="87" s="1"/>
  <c r="F3429" i="87"/>
  <c r="F6054" i="87"/>
  <c r="E6054" i="87" s="1"/>
  <c r="F6971" i="87"/>
  <c r="E6971" i="87" s="1"/>
  <c r="F7426" i="87"/>
  <c r="E7426" i="87" s="1"/>
  <c r="F3615" i="87"/>
  <c r="E3615" i="87" s="1"/>
  <c r="F7552" i="87"/>
  <c r="E7552" i="87" s="1"/>
  <c r="F7081" i="87"/>
  <c r="E7081" i="87" s="1"/>
  <c r="F7589" i="87"/>
  <c r="E7589" i="87" s="1"/>
  <c r="F5513" i="87"/>
  <c r="E5513" i="87" s="1"/>
  <c r="F7640" i="87"/>
  <c r="E7640" i="87" s="1"/>
  <c r="F6333" i="87"/>
  <c r="F6412" i="87"/>
  <c r="F5929" i="87"/>
  <c r="F6021" i="87"/>
  <c r="E6021" i="87" s="1"/>
  <c r="F5520" i="87"/>
  <c r="E5520" i="87" s="1"/>
  <c r="F5460" i="87"/>
  <c r="E5460" i="87" s="1"/>
  <c r="F6399" i="87"/>
  <c r="E6399" i="87" s="1"/>
  <c r="F923" i="87"/>
  <c r="E923" i="87" s="1"/>
  <c r="F6179" i="87"/>
  <c r="E6179" i="87" s="1"/>
  <c r="F7826" i="87"/>
  <c r="E7826" i="87" s="1"/>
  <c r="F6936" i="87"/>
  <c r="F6007" i="87"/>
  <c r="F7018" i="87"/>
  <c r="E7018" i="87" s="1"/>
  <c r="F6271" i="87"/>
  <c r="E6271" i="87" s="1"/>
  <c r="F6270" i="87"/>
  <c r="E6270" i="87" s="1"/>
  <c r="F3218" i="87"/>
  <c r="F6996" i="87"/>
  <c r="E6996" i="87" s="1"/>
  <c r="F93" i="87"/>
  <c r="E93" i="87" s="1"/>
  <c r="F20" i="87"/>
  <c r="E20" i="87" s="1"/>
  <c r="F7530" i="87"/>
  <c r="E7530" i="87" s="1"/>
  <c r="F7239" i="87"/>
  <c r="E7239" i="87" s="1"/>
  <c r="F7550" i="87"/>
  <c r="E7550" i="87" s="1"/>
  <c r="F6025" i="87"/>
  <c r="F7822" i="87"/>
  <c r="E7822" i="87" s="1"/>
  <c r="F104" i="87"/>
  <c r="E104" i="87" s="1"/>
  <c r="F700" i="87"/>
  <c r="E700" i="87" s="1"/>
  <c r="F5866" i="87"/>
  <c r="E5866" i="87" s="1"/>
  <c r="F6065" i="87"/>
  <c r="E6065" i="87" s="1"/>
  <c r="F7672" i="87"/>
  <c r="E7672" i="87" s="1"/>
  <c r="F6521" i="87"/>
  <c r="E6521" i="87" s="1"/>
  <c r="F7375" i="87"/>
  <c r="E7375" i="87" s="1"/>
  <c r="F4027" i="87"/>
  <c r="F5533" i="87"/>
  <c r="F5054" i="87"/>
  <c r="E5054" i="87" s="1"/>
  <c r="F5869" i="87"/>
  <c r="E5869" i="87" s="1"/>
  <c r="F6805" i="87"/>
  <c r="E6805" i="87" s="1"/>
  <c r="F1204" i="87"/>
  <c r="E1204" i="87" s="1"/>
  <c r="F6867" i="87"/>
  <c r="E6867" i="87" s="1"/>
  <c r="F7785" i="87"/>
  <c r="E7785" i="87" s="1"/>
  <c r="F6298" i="87"/>
  <c r="E6298" i="87" s="1"/>
  <c r="F3320" i="87"/>
  <c r="F6343" i="87"/>
  <c r="F6956" i="87"/>
  <c r="F7694" i="87"/>
  <c r="E7694" i="87" s="1"/>
  <c r="F964" i="87"/>
  <c r="E964" i="87" s="1"/>
  <c r="F7711" i="87"/>
  <c r="E7711" i="87" s="1"/>
  <c r="F7444" i="87"/>
  <c r="E7444" i="87" s="1"/>
  <c r="F5677" i="87"/>
  <c r="E5677" i="87" s="1"/>
  <c r="F7578" i="87"/>
  <c r="E7578" i="87" s="1"/>
  <c r="F784" i="87"/>
  <c r="E784" i="87" s="1"/>
  <c r="F7392" i="87"/>
  <c r="E7392" i="87" s="1"/>
  <c r="F1340" i="87"/>
  <c r="F5504" i="87"/>
  <c r="F5026" i="87"/>
  <c r="E5026" i="87" s="1"/>
  <c r="F3591" i="87"/>
  <c r="E3591" i="87" s="1"/>
  <c r="F6210" i="87"/>
  <c r="E6210" i="87" s="1"/>
  <c r="F5682" i="87"/>
  <c r="E5682" i="87" s="1"/>
  <c r="F3312" i="87"/>
  <c r="E3312" i="87" s="1"/>
  <c r="F6226" i="87"/>
  <c r="E6226" i="87" s="1"/>
  <c r="F5018" i="87"/>
  <c r="E5018" i="87" s="1"/>
  <c r="F6227" i="87"/>
  <c r="F7123" i="87"/>
  <c r="F3261" i="87"/>
  <c r="F6279" i="87"/>
  <c r="E6279" i="87" s="1"/>
  <c r="F7661" i="87"/>
  <c r="E7661" i="87" s="1"/>
  <c r="F7488" i="87"/>
  <c r="E7488" i="87" s="1"/>
  <c r="F5045" i="87"/>
  <c r="E5045" i="87" s="1"/>
  <c r="F5534" i="87"/>
  <c r="E5534" i="87" s="1"/>
  <c r="F3179" i="87"/>
  <c r="F6945" i="87"/>
  <c r="E6945" i="87" s="1"/>
  <c r="F6837" i="87"/>
  <c r="F6363" i="87"/>
  <c r="F7781" i="87"/>
  <c r="E7781" i="87" s="1"/>
  <c r="F7413" i="87"/>
  <c r="E7413" i="87" s="1"/>
  <c r="F3199" i="87"/>
  <c r="F7584" i="87"/>
  <c r="E7584" i="87" s="1"/>
  <c r="F661" i="87"/>
  <c r="E661" i="87" s="1"/>
  <c r="F6245" i="87"/>
  <c r="E6245" i="87" s="1"/>
  <c r="F6111" i="87"/>
  <c r="E6111" i="87" s="1"/>
  <c r="F7145" i="87"/>
  <c r="F673" i="87"/>
  <c r="F3596" i="87"/>
  <c r="F6122" i="87"/>
  <c r="F7783" i="87"/>
  <c r="E7783" i="87" s="1"/>
  <c r="F6865" i="87"/>
  <c r="E6865" i="87" s="1"/>
  <c r="F1209" i="87"/>
  <c r="E1209" i="87" s="1"/>
  <c r="F7847" i="87"/>
  <c r="E7847" i="87" s="1"/>
  <c r="F5092" i="87"/>
  <c r="E5092" i="87" s="1"/>
  <c r="F7514" i="87"/>
  <c r="E7514" i="87" s="1"/>
  <c r="F7551" i="87"/>
  <c r="E7551" i="87" s="1"/>
  <c r="F7436" i="87"/>
  <c r="E7436" i="87" s="1"/>
  <c r="F7797" i="87"/>
  <c r="E7797" i="87" s="1"/>
  <c r="F6004" i="87"/>
  <c r="F5990" i="87"/>
  <c r="E5990" i="87" s="1"/>
  <c r="F7670" i="87"/>
  <c r="E7670" i="87" s="1"/>
  <c r="F2999" i="87"/>
  <c r="E2999" i="87" s="1"/>
  <c r="F597" i="87"/>
  <c r="E597" i="87" s="1"/>
  <c r="F783" i="87"/>
  <c r="E783" i="87" s="1"/>
  <c r="F6374" i="87"/>
  <c r="E6374" i="87" s="1"/>
  <c r="F70" i="87"/>
  <c r="E70" i="87" s="1"/>
  <c r="F7716" i="87"/>
  <c r="E7716" i="87" s="1"/>
  <c r="F7402" i="87"/>
  <c r="E7402" i="87" s="1"/>
  <c r="F6301" i="87"/>
  <c r="F7460" i="87"/>
  <c r="E7460" i="87" s="1"/>
  <c r="F6746" i="87"/>
  <c r="E6746" i="87" s="1"/>
  <c r="F6897" i="87"/>
  <c r="E6897" i="87" s="1"/>
  <c r="F4970" i="87"/>
  <c r="E4970" i="87" s="1"/>
  <c r="F692" i="87"/>
  <c r="E692" i="87" s="1"/>
  <c r="F4827" i="87"/>
  <c r="E4827" i="87" s="1"/>
  <c r="F748" i="87"/>
  <c r="E748" i="87" s="1"/>
  <c r="F5066" i="87"/>
  <c r="F3607" i="87"/>
  <c r="F7768" i="87"/>
  <c r="E7768" i="87" s="1"/>
  <c r="F1316" i="87"/>
  <c r="E1316" i="87" s="1"/>
  <c r="F6572" i="87"/>
  <c r="E6572" i="87" s="1"/>
  <c r="F6208" i="87"/>
  <c r="E6208" i="87" s="1"/>
  <c r="F6951" i="87"/>
  <c r="E6951" i="87" s="1"/>
  <c r="F799" i="87"/>
  <c r="E799" i="87" s="1"/>
  <c r="F5466" i="87"/>
  <c r="F7581" i="87"/>
  <c r="E7581" i="87" s="1"/>
  <c r="F7124" i="87"/>
  <c r="F7458" i="87"/>
  <c r="E7458" i="87" s="1"/>
  <c r="F7632" i="87"/>
  <c r="E7632" i="87" s="1"/>
  <c r="F596" i="87"/>
  <c r="E596" i="87" s="1"/>
  <c r="F7303" i="87"/>
  <c r="E7303" i="87" s="1"/>
  <c r="F5519" i="87"/>
  <c r="E5519" i="87" s="1"/>
  <c r="F5440" i="87"/>
  <c r="E5440" i="87" s="1"/>
  <c r="F2901" i="87"/>
  <c r="E2901" i="87" s="1"/>
  <c r="F7802" i="87"/>
  <c r="E7802" i="87" s="1"/>
  <c r="F7791" i="87"/>
  <c r="E7791" i="87" s="1"/>
  <c r="F7712" i="87"/>
  <c r="E7712" i="87" s="1"/>
  <c r="F2035" i="87"/>
  <c r="F851" i="87"/>
  <c r="F7093" i="87"/>
  <c r="E7093" i="87" s="1"/>
  <c r="F824" i="87"/>
  <c r="E824" i="87" s="1"/>
  <c r="F7673" i="87"/>
  <c r="E7673" i="87" s="1"/>
  <c r="F951" i="87"/>
  <c r="E951" i="87" s="1"/>
  <c r="F727" i="87"/>
  <c r="E727" i="87" s="1"/>
  <c r="F5709" i="87"/>
  <c r="E5709" i="87" s="1"/>
  <c r="F6922" i="87"/>
  <c r="E6922" i="87" s="1"/>
  <c r="F7429" i="87"/>
  <c r="E7429" i="87" s="1"/>
  <c r="F6614" i="87"/>
  <c r="E6614" i="87" s="1"/>
  <c r="F7248" i="87"/>
  <c r="E7248" i="87" s="1"/>
  <c r="F7582" i="87"/>
  <c r="E7582" i="87" s="1"/>
  <c r="F6144" i="87"/>
  <c r="E6144" i="87" s="1"/>
  <c r="F6263" i="87"/>
  <c r="E6263" i="87" s="1"/>
  <c r="F7403" i="87"/>
  <c r="E7403" i="87" s="1"/>
  <c r="F6267" i="87"/>
  <c r="E6267" i="87" s="1"/>
  <c r="F5314" i="87"/>
  <c r="E5314" i="87" s="1"/>
  <c r="F6993" i="87"/>
  <c r="E6993" i="87" s="1"/>
  <c r="F1561" i="87"/>
  <c r="F7348" i="87"/>
  <c r="E7348" i="87" s="1"/>
  <c r="F939" i="87"/>
  <c r="F848" i="87"/>
  <c r="E848" i="87" s="1"/>
  <c r="F5019" i="87"/>
  <c r="E5019" i="87" s="1"/>
  <c r="F7325" i="87"/>
  <c r="E7325" i="87" s="1"/>
  <c r="F6045" i="87"/>
  <c r="E6045" i="87" s="1"/>
  <c r="F7401" i="87"/>
  <c r="E7401" i="87" s="1"/>
  <c r="F4147" i="87"/>
  <c r="F3527" i="87"/>
  <c r="E3527" i="87" s="1"/>
  <c r="F6361" i="87"/>
  <c r="F5569" i="87"/>
  <c r="F960" i="87"/>
  <c r="F6573" i="87"/>
  <c r="E6573" i="87" s="1"/>
  <c r="F823" i="87"/>
  <c r="E823" i="87" s="1"/>
  <c r="F6351" i="87"/>
  <c r="E6351" i="87" s="1"/>
  <c r="F1179" i="87"/>
  <c r="E1179" i="87" s="1"/>
  <c r="F7219" i="87"/>
  <c r="E7219" i="87" s="1"/>
  <c r="F1484" i="87"/>
  <c r="E1484" i="87" s="1"/>
  <c r="F5288" i="87"/>
  <c r="E5288" i="87" s="1"/>
  <c r="F7455" i="87"/>
  <c r="E7455" i="87" s="1"/>
  <c r="F6384" i="87"/>
  <c r="F7644" i="87"/>
  <c r="E7644" i="87" s="1"/>
  <c r="F7293" i="87"/>
  <c r="E7293" i="87" s="1"/>
  <c r="F7751" i="87"/>
  <c r="E7751" i="87" s="1"/>
  <c r="F7450" i="87"/>
  <c r="E7450" i="87" s="1"/>
  <c r="F6206" i="87"/>
  <c r="E6206" i="87" s="1"/>
  <c r="F5184" i="87"/>
  <c r="E5184" i="87" s="1"/>
  <c r="F7362" i="87"/>
  <c r="E7362" i="87" s="1"/>
  <c r="F5096" i="87"/>
  <c r="E5096" i="87" s="1"/>
  <c r="F6088" i="87"/>
  <c r="F2788" i="87"/>
  <c r="F7721" i="87"/>
  <c r="E7721" i="87" s="1"/>
  <c r="F6233" i="87"/>
  <c r="E6233" i="87" s="1"/>
  <c r="F7354" i="87"/>
  <c r="E7354" i="87" s="1"/>
  <c r="F268" i="87"/>
  <c r="E268" i="87" s="1"/>
  <c r="F7836" i="87"/>
  <c r="E7836" i="87" s="1"/>
  <c r="F2742" i="87"/>
  <c r="E2742" i="87" s="1"/>
  <c r="F5528" i="87"/>
  <c r="E5528" i="87" s="1"/>
  <c r="F6151" i="87"/>
  <c r="E6151" i="87" s="1"/>
  <c r="F6073" i="87"/>
  <c r="F7846" i="87"/>
  <c r="E7846" i="87" s="1"/>
  <c r="F6108" i="87"/>
  <c r="F5544" i="87"/>
  <c r="E5544" i="87" s="1"/>
  <c r="F6042" i="87"/>
  <c r="E6042" i="87" s="1"/>
  <c r="F3587" i="87"/>
  <c r="F7104" i="87"/>
  <c r="F7687" i="87"/>
  <c r="E7687" i="87" s="1"/>
  <c r="F7236" i="87"/>
  <c r="E7236" i="87" s="1"/>
  <c r="F7833" i="87"/>
  <c r="E7833" i="87" s="1"/>
  <c r="F798" i="87"/>
  <c r="F6098" i="87"/>
  <c r="F5938" i="87"/>
  <c r="F6960" i="87"/>
  <c r="E6960" i="87" s="1"/>
  <c r="F376" i="87"/>
  <c r="E376" i="87" s="1"/>
  <c r="F3643" i="87"/>
  <c r="E3643" i="87" s="1"/>
  <c r="F7852" i="87"/>
  <c r="E7852" i="87" s="1"/>
  <c r="F7395" i="87"/>
  <c r="E7395" i="87" s="1"/>
  <c r="F708" i="87"/>
  <c r="E708" i="87" s="1"/>
  <c r="F7195" i="87"/>
  <c r="F7038" i="87"/>
  <c r="E7038" i="87" s="1"/>
  <c r="F2941" i="87"/>
  <c r="F5035" i="87"/>
  <c r="F7815" i="87"/>
  <c r="E7815" i="87" s="1"/>
  <c r="F6084" i="87"/>
  <c r="E6084" i="87" s="1"/>
  <c r="F6368" i="87"/>
  <c r="E6368" i="87" s="1"/>
  <c r="F858" i="87"/>
  <c r="E858" i="87" s="1"/>
  <c r="F4144" i="87"/>
  <c r="E4144" i="87" s="1"/>
  <c r="F6201" i="87"/>
  <c r="E6201" i="87" s="1"/>
  <c r="F718" i="87"/>
  <c r="E718" i="87" s="1"/>
  <c r="F6296" i="87"/>
  <c r="F7695" i="87"/>
  <c r="E7695" i="87" s="1"/>
  <c r="F1254" i="87"/>
  <c r="F5529" i="87"/>
  <c r="E5529" i="87" s="1"/>
  <c r="F725" i="87"/>
  <c r="E725" i="87" s="1"/>
  <c r="F7307" i="87"/>
  <c r="E7307" i="87" s="1"/>
  <c r="F7572" i="87"/>
  <c r="E7572" i="87" s="1"/>
  <c r="F4061" i="87"/>
  <c r="E4061" i="87" s="1"/>
  <c r="F6917" i="87"/>
  <c r="E6917" i="87" s="1"/>
  <c r="F3003" i="87"/>
  <c r="E3003" i="87" s="1"/>
  <c r="F7548" i="87"/>
  <c r="E7548" i="87" s="1"/>
  <c r="F6948" i="87"/>
  <c r="F5672" i="87"/>
  <c r="F5053" i="87"/>
  <c r="E5053" i="87" s="1"/>
  <c r="F982" i="87"/>
  <c r="E982" i="87" s="1"/>
  <c r="F861" i="87"/>
  <c r="E861" i="87" s="1"/>
  <c r="F6373" i="87"/>
  <c r="E6373" i="87" s="1"/>
  <c r="F4120" i="87"/>
  <c r="E4120" i="87" s="1"/>
  <c r="F7412" i="87"/>
  <c r="E7412" i="87" s="1"/>
  <c r="F5005" i="87"/>
  <c r="E5005" i="87" s="1"/>
  <c r="F5679" i="87"/>
  <c r="F7560" i="87"/>
  <c r="E7560" i="87" s="1"/>
  <c r="F7828" i="87"/>
  <c r="E7828" i="87" s="1"/>
  <c r="F4967" i="87"/>
  <c r="E4967" i="87" s="1"/>
  <c r="F5684" i="87"/>
  <c r="E5684" i="87" s="1"/>
  <c r="F7241" i="87"/>
  <c r="E7241" i="87" s="1"/>
  <c r="F7209" i="87"/>
  <c r="E7209" i="87" s="1"/>
  <c r="F7743" i="87"/>
  <c r="E7743" i="87" s="1"/>
  <c r="F5276" i="87"/>
  <c r="E5276" i="87" s="1"/>
  <c r="F6981" i="87"/>
  <c r="E6981" i="87" s="1"/>
  <c r="F7671" i="87"/>
  <c r="E7671" i="87" s="1"/>
  <c r="F7762" i="87"/>
  <c r="E7762" i="87" s="1"/>
  <c r="F795" i="87"/>
  <c r="F4124" i="87"/>
  <c r="E4124" i="87" s="1"/>
  <c r="F7598" i="87"/>
  <c r="E7598" i="87" s="1"/>
  <c r="F850" i="87"/>
  <c r="E850" i="87" s="1"/>
  <c r="F7645" i="87"/>
  <c r="E7645" i="87" s="1"/>
  <c r="F6934" i="87"/>
  <c r="E6934" i="87" s="1"/>
  <c r="F5256" i="87"/>
  <c r="E5256" i="87" s="1"/>
  <c r="F7842" i="87"/>
  <c r="E7842" i="87" s="1"/>
  <c r="F58" i="87"/>
  <c r="E58" i="87" s="1"/>
  <c r="F1362" i="87"/>
  <c r="F7547" i="87"/>
  <c r="E7547" i="87" s="1"/>
  <c r="F7448" i="87"/>
  <c r="E7448" i="87" s="1"/>
  <c r="F3178" i="87"/>
  <c r="E3178" i="87" s="1"/>
  <c r="F74" i="87"/>
  <c r="E74" i="87" s="1"/>
  <c r="F2704" i="87"/>
  <c r="E2704" i="87" s="1"/>
  <c r="F7772" i="87"/>
  <c r="E7772" i="87" s="1"/>
  <c r="F6143" i="87"/>
  <c r="E6143" i="87" s="1"/>
  <c r="F6082" i="87"/>
  <c r="F6229" i="87"/>
  <c r="F7492" i="87"/>
  <c r="E7492" i="87" s="1"/>
  <c r="F2577" i="87"/>
  <c r="F2925" i="87"/>
  <c r="E2925" i="87" s="1"/>
  <c r="F766" i="87"/>
  <c r="E766" i="87" s="1"/>
  <c r="F7605" i="87"/>
  <c r="E7605" i="87" s="1"/>
  <c r="F7832" i="87"/>
  <c r="E7832" i="87" s="1"/>
  <c r="F7603" i="87"/>
  <c r="E7603" i="87" s="1"/>
  <c r="F7469" i="87"/>
  <c r="E7469" i="87" s="1"/>
  <c r="F732" i="87"/>
  <c r="E732" i="87" s="1"/>
  <c r="F7606" i="87"/>
  <c r="E7606" i="87" s="1"/>
  <c r="F796" i="87"/>
  <c r="F5063" i="87"/>
  <c r="F1395" i="87"/>
  <c r="E1395" i="87" s="1"/>
  <c r="F7860" i="87"/>
  <c r="E7860" i="87" s="1"/>
  <c r="F5295" i="87"/>
  <c r="E5295" i="87" s="1"/>
  <c r="F7435" i="87"/>
  <c r="E7435" i="87" s="1"/>
  <c r="F7364" i="87"/>
  <c r="E7364" i="87" s="1"/>
  <c r="F7347" i="87"/>
  <c r="E7347" i="87" s="1"/>
  <c r="F6405" i="87"/>
  <c r="E6405" i="87" s="1"/>
  <c r="F153" i="87"/>
  <c r="F7360" i="87"/>
  <c r="E7360" i="87" s="1"/>
  <c r="F5060" i="87"/>
  <c r="F677" i="87"/>
  <c r="E677" i="87" s="1"/>
  <c r="F6918" i="87"/>
  <c r="E6918" i="87" s="1"/>
  <c r="F6095" i="87"/>
  <c r="E6095" i="87" s="1"/>
  <c r="F7619" i="87"/>
  <c r="E7619" i="87" s="1"/>
  <c r="F7683" i="87"/>
  <c r="E7683" i="87" s="1"/>
  <c r="F5027" i="87"/>
  <c r="E5027" i="87" s="1"/>
  <c r="F5652" i="87"/>
  <c r="E5652" i="87" s="1"/>
  <c r="F6196" i="87"/>
  <c r="F6117" i="87"/>
  <c r="F7858" i="87"/>
  <c r="E7858" i="87" s="1"/>
  <c r="F3612" i="87"/>
  <c r="E3612" i="87" s="1"/>
  <c r="F6133" i="87"/>
  <c r="E6133" i="87" s="1"/>
  <c r="F6093" i="87"/>
  <c r="E6093" i="87" s="1"/>
  <c r="F7103" i="87"/>
  <c r="F7666" i="87"/>
  <c r="E7666" i="87" s="1"/>
  <c r="F5021" i="87"/>
  <c r="E5021" i="87" s="1"/>
  <c r="F786" i="87"/>
  <c r="E786" i="87" s="1"/>
  <c r="F7738" i="87"/>
  <c r="E7738" i="87" s="1"/>
  <c r="F6048" i="87"/>
  <c r="E6048" i="87" s="1"/>
  <c r="F79" i="87"/>
  <c r="E79" i="87" s="1"/>
  <c r="F1346" i="87"/>
  <c r="E1346" i="87" s="1"/>
  <c r="F7410" i="87"/>
  <c r="E7410" i="87" s="1"/>
  <c r="F902" i="87"/>
  <c r="E902" i="87" s="1"/>
  <c r="F7766" i="87"/>
  <c r="E7766" i="87" s="1"/>
  <c r="F6398" i="87"/>
  <c r="E6398" i="87" s="1"/>
  <c r="F3172" i="87"/>
  <c r="E3172" i="87" s="1"/>
  <c r="F6323" i="87"/>
  <c r="E6323" i="87" s="1"/>
  <c r="F3476" i="87"/>
  <c r="F6353" i="87"/>
  <c r="F7704" i="87"/>
  <c r="E7704" i="87" s="1"/>
  <c r="F6717" i="87"/>
  <c r="E6717" i="87" s="1"/>
  <c r="F7810" i="87"/>
  <c r="E7810" i="87" s="1"/>
  <c r="F7592" i="87"/>
  <c r="E7592" i="87" s="1"/>
  <c r="F683" i="87"/>
  <c r="E683" i="87" s="1"/>
  <c r="F905" i="87"/>
  <c r="E905" i="87" s="1"/>
  <c r="F909" i="87"/>
  <c r="E909" i="87" s="1"/>
  <c r="F7554" i="87"/>
  <c r="E7554" i="87" s="1"/>
  <c r="F912" i="87"/>
  <c r="F7798" i="87"/>
  <c r="E7798" i="87" s="1"/>
  <c r="F5331" i="87"/>
  <c r="F1357" i="87"/>
  <c r="E1357" i="87" s="1"/>
  <c r="F3175" i="87"/>
  <c r="F7678" i="87"/>
  <c r="E7678" i="87" s="1"/>
  <c r="F6410" i="87"/>
  <c r="E6410" i="87" s="1"/>
  <c r="F6105" i="87"/>
  <c r="E6105" i="87" s="1"/>
  <c r="F956" i="87"/>
  <c r="E956" i="87" s="1"/>
  <c r="F6177" i="87"/>
  <c r="E6177" i="87" s="1"/>
  <c r="F6234" i="87"/>
  <c r="F7635" i="87"/>
  <c r="E7635" i="87" s="1"/>
  <c r="F1391" i="87"/>
  <c r="F5042" i="87"/>
  <c r="E5042" i="87" s="1"/>
  <c r="F3363" i="87"/>
  <c r="E3363" i="87" s="1"/>
  <c r="F89" i="87"/>
  <c r="E89" i="87" s="1"/>
  <c r="F7230" i="87"/>
  <c r="E7230" i="87" s="1"/>
  <c r="F7493" i="87"/>
  <c r="E7493" i="87" s="1"/>
  <c r="F5081" i="87"/>
  <c r="E5081" i="87" s="1"/>
  <c r="F3317" i="87"/>
  <c r="E3317" i="87" s="1"/>
  <c r="F676" i="87"/>
  <c r="F5370" i="87"/>
  <c r="F2735" i="87"/>
  <c r="F5832" i="87"/>
  <c r="E5832" i="87" s="1"/>
  <c r="F7464" i="87"/>
  <c r="E7464" i="87" s="1"/>
  <c r="F927" i="87"/>
  <c r="E927" i="87" s="1"/>
  <c r="F7452" i="87"/>
  <c r="E7452" i="87" s="1"/>
  <c r="F7286" i="87"/>
  <c r="E7286" i="87" s="1"/>
  <c r="F6286" i="87"/>
  <c r="E6286" i="87" s="1"/>
  <c r="F5500" i="87"/>
  <c r="E5500" i="87" s="1"/>
  <c r="F5676" i="87"/>
  <c r="F5456" i="87"/>
  <c r="F6381" i="87"/>
  <c r="F6031" i="87"/>
  <c r="E6031" i="87" s="1"/>
  <c r="F7336" i="87"/>
  <c r="E7336" i="87" s="1"/>
  <c r="F5287" i="87"/>
  <c r="E5287" i="87" s="1"/>
  <c r="F2701" i="87"/>
  <c r="E2701" i="87" s="1"/>
  <c r="F39" i="87"/>
  <c r="E39" i="87" s="1"/>
  <c r="F932" i="87"/>
  <c r="E932" i="87" s="1"/>
  <c r="F5933" i="87"/>
  <c r="E5933" i="87" s="1"/>
  <c r="F3220" i="87"/>
  <c r="F3597" i="87"/>
  <c r="F898" i="87"/>
  <c r="F7001" i="87"/>
  <c r="E7001" i="87" s="1"/>
  <c r="F7665" i="87"/>
  <c r="E7665" i="87" s="1"/>
  <c r="F6385" i="87"/>
  <c r="E6385" i="87" s="1"/>
  <c r="F6947" i="87"/>
  <c r="E6947" i="87" s="1"/>
  <c r="F1358" i="87"/>
  <c r="E1358" i="87" s="1"/>
  <c r="F1181" i="87"/>
  <c r="F4029" i="87"/>
  <c r="E4029" i="87" s="1"/>
  <c r="F6249" i="87"/>
  <c r="F7366" i="87"/>
  <c r="E7366" i="87" s="1"/>
  <c r="F972" i="87"/>
  <c r="F6338" i="87"/>
  <c r="E6338" i="87" s="1"/>
  <c r="F6307" i="87"/>
  <c r="E6307" i="87" s="1"/>
  <c r="F7373" i="87"/>
  <c r="E7373" i="87" s="1"/>
  <c r="F966" i="87"/>
  <c r="E966" i="87" s="1"/>
  <c r="F7439" i="87"/>
  <c r="E7439" i="87" s="1"/>
  <c r="F5453" i="87"/>
  <c r="E5453" i="87" s="1"/>
  <c r="F5636" i="87"/>
  <c r="E5636" i="87" s="1"/>
  <c r="F6218" i="87"/>
  <c r="F792" i="87"/>
  <c r="F4298" i="87"/>
  <c r="F3583" i="87"/>
  <c r="E3583" i="87" s="1"/>
  <c r="F151" i="87"/>
  <c r="E151" i="87" s="1"/>
  <c r="F6261" i="87"/>
  <c r="E6261" i="87" s="1"/>
  <c r="F6005" i="87"/>
  <c r="F841" i="87"/>
  <c r="E841" i="87" s="1"/>
  <c r="F3241" i="87"/>
  <c r="F6895" i="87"/>
  <c r="E6895" i="87" s="1"/>
  <c r="F7163" i="87"/>
  <c r="F7720" i="87"/>
  <c r="E7720" i="87" s="1"/>
  <c r="F7473" i="87"/>
  <c r="E7473" i="87" s="1"/>
  <c r="F2775" i="87"/>
  <c r="E2775" i="87" s="1"/>
  <c r="F6192" i="87"/>
  <c r="E6192" i="87" s="1"/>
  <c r="F5499" i="87"/>
  <c r="E5499" i="87" s="1"/>
  <c r="F3028" i="87"/>
  <c r="E3028" i="87" s="1"/>
  <c r="F893" i="87"/>
  <c r="E893" i="87" s="1"/>
  <c r="F5617" i="87"/>
  <c r="E5617" i="87" s="1"/>
  <c r="F6197" i="87"/>
  <c r="F7573" i="87"/>
  <c r="E7573" i="87" s="1"/>
  <c r="F4966" i="87"/>
  <c r="F6216" i="87"/>
  <c r="F6928" i="87"/>
  <c r="E6928" i="87" s="1"/>
  <c r="F5944" i="87"/>
  <c r="E5944" i="87" s="1"/>
  <c r="F103" i="87"/>
  <c r="E103" i="87" s="1"/>
  <c r="F7003" i="87"/>
  <c r="E7003" i="87" s="1"/>
  <c r="F3572" i="87"/>
  <c r="F7167" i="87"/>
  <c r="E7167" i="87" s="1"/>
  <c r="F1180" i="87"/>
  <c r="E1180" i="87" s="1"/>
  <c r="F1381" i="87"/>
  <c r="F7618" i="87"/>
  <c r="E7618" i="87" s="1"/>
  <c r="F6587" i="87"/>
  <c r="F6484" i="87"/>
  <c r="E6484" i="87" s="1"/>
  <c r="F7579" i="87"/>
  <c r="E7579" i="87" s="1"/>
  <c r="F7806" i="87"/>
  <c r="E7806" i="87" s="1"/>
  <c r="F4076" i="87"/>
  <c r="E4076" i="87" s="1"/>
  <c r="F6896" i="87"/>
  <c r="E6896" i="87" s="1"/>
  <c r="F4829" i="87"/>
  <c r="E4829" i="87" s="1"/>
  <c r="F6995" i="87"/>
  <c r="E6995" i="87" s="1"/>
  <c r="F6952" i="87"/>
  <c r="F7102" i="87"/>
  <c r="F7044" i="87"/>
  <c r="E7044" i="87" s="1"/>
  <c r="F7160" i="87"/>
  <c r="E7160" i="87" s="1"/>
  <c r="F2784" i="87"/>
  <c r="E2784" i="87" s="1"/>
  <c r="F5804" i="87"/>
  <c r="E5804" i="87" s="1"/>
  <c r="F6058" i="87"/>
  <c r="E6058" i="87" s="1"/>
  <c r="F7777" i="87"/>
  <c r="E7777" i="87" s="1"/>
  <c r="F5030" i="87"/>
  <c r="E5030" i="87" s="1"/>
  <c r="F7305" i="87"/>
  <c r="E7305" i="87" s="1"/>
  <c r="F3219" i="87"/>
  <c r="F5468" i="87"/>
  <c r="F1205" i="87"/>
  <c r="F7745" i="87"/>
  <c r="E7745" i="87" s="1"/>
  <c r="F6924" i="87"/>
  <c r="E6924" i="87" s="1"/>
  <c r="F963" i="87"/>
  <c r="E963" i="87" s="1"/>
  <c r="F52" i="87"/>
  <c r="E52" i="87" s="1"/>
  <c r="F5666" i="87"/>
  <c r="E5666" i="87" s="1"/>
  <c r="F2736" i="87"/>
  <c r="E2736" i="87" s="1"/>
  <c r="F6998" i="87"/>
  <c r="E6998" i="87" s="1"/>
  <c r="F2741" i="87"/>
  <c r="F7679" i="87"/>
  <c r="E7679" i="87" s="1"/>
  <c r="F814" i="87"/>
  <c r="F6978" i="87"/>
  <c r="E6978" i="87" s="1"/>
  <c r="F985" i="87"/>
  <c r="E985" i="87" s="1"/>
  <c r="F1195" i="87"/>
  <c r="E1195" i="87" s="1"/>
  <c r="F776" i="87"/>
  <c r="E776" i="87" s="1"/>
  <c r="F7690" i="87"/>
  <c r="E7690" i="87" s="1"/>
  <c r="F5497" i="87"/>
  <c r="E5497" i="87" s="1"/>
  <c r="F7575" i="87"/>
  <c r="E7575" i="87" s="1"/>
  <c r="F5945" i="87"/>
  <c r="F4968" i="87"/>
  <c r="F741" i="87"/>
  <c r="F6371" i="87"/>
  <c r="E6371" i="87" s="1"/>
  <c r="F5013" i="87"/>
  <c r="E5013" i="87" s="1"/>
  <c r="F7799" i="87"/>
  <c r="E7799" i="87" s="1"/>
  <c r="F5535" i="87"/>
  <c r="E5535" i="87" s="1"/>
  <c r="F5297" i="87"/>
  <c r="E5297" i="87" s="1"/>
  <c r="F2743" i="87"/>
  <c r="E2743" i="87" s="1"/>
  <c r="F6577" i="87"/>
  <c r="E6577" i="87" s="1"/>
  <c r="F693" i="87"/>
  <c r="F969" i="87"/>
  <c r="F7855" i="87"/>
  <c r="E7855" i="87" s="1"/>
  <c r="F836" i="87"/>
  <c r="E836" i="87" s="1"/>
  <c r="F6566" i="87"/>
  <c r="E6566" i="87" s="1"/>
  <c r="F3182" i="87"/>
  <c r="F1212" i="87"/>
  <c r="E1212" i="87" s="1"/>
  <c r="F6034" i="87"/>
  <c r="E6034" i="87" s="1"/>
  <c r="F6807" i="87"/>
  <c r="E6807" i="87" s="1"/>
  <c r="F5514" i="87"/>
  <c r="E5514" i="87" s="1"/>
  <c r="F3584" i="87"/>
  <c r="F7555" i="87"/>
  <c r="E7555" i="87" s="1"/>
  <c r="F1173" i="87"/>
  <c r="F7314" i="87"/>
  <c r="E7314" i="87" s="1"/>
  <c r="F6980" i="87"/>
  <c r="E6980" i="87" s="1"/>
  <c r="F7353" i="87"/>
  <c r="E7353" i="87" s="1"/>
  <c r="F2738" i="87"/>
  <c r="E2738" i="87" s="1"/>
  <c r="F5675" i="87"/>
  <c r="E5675" i="87" s="1"/>
  <c r="F4971" i="87"/>
  <c r="E4971" i="87" s="1"/>
  <c r="F7593" i="87"/>
  <c r="E7593" i="87" s="1"/>
  <c r="F6372" i="87"/>
  <c r="F7470" i="87"/>
  <c r="E7470" i="87" s="1"/>
  <c r="F7212" i="87"/>
  <c r="F3576" i="87"/>
  <c r="E3576" i="87" s="1"/>
  <c r="F7330" i="87"/>
  <c r="E7330" i="87" s="1"/>
  <c r="F6115" i="87"/>
  <c r="E6115" i="87" s="1"/>
  <c r="F3577" i="87"/>
  <c r="F7501" i="87"/>
  <c r="E7501" i="87" s="1"/>
  <c r="F7185" i="87"/>
  <c r="E7185" i="87" s="1"/>
  <c r="F2902" i="87"/>
  <c r="E2902" i="87" s="1"/>
  <c r="F6003" i="87"/>
  <c r="F3204" i="87"/>
  <c r="F6053" i="87"/>
  <c r="E6053" i="87" s="1"/>
  <c r="F6148" i="87"/>
  <c r="E6148" i="87" s="1"/>
  <c r="F1378" i="87"/>
  <c r="E1378" i="87" s="1"/>
  <c r="F130" i="87"/>
  <c r="E130" i="87" s="1"/>
  <c r="F7457" i="87"/>
  <c r="E7457" i="87" s="1"/>
  <c r="F6275" i="87"/>
  <c r="E6275" i="87" s="1"/>
  <c r="F5941" i="87"/>
  <c r="E5941" i="87" s="1"/>
  <c r="F6576" i="87"/>
  <c r="E6576" i="87" s="1"/>
  <c r="F75" i="87"/>
  <c r="E75" i="87" s="1"/>
  <c r="F7039" i="87"/>
  <c r="E7039" i="87" s="1"/>
  <c r="F3023" i="87"/>
  <c r="F4058" i="87"/>
  <c r="E4058" i="87" s="1"/>
  <c r="F3665" i="87"/>
  <c r="E3665" i="87" s="1"/>
  <c r="F2036" i="87"/>
  <c r="E2036" i="87" s="1"/>
  <c r="F4022" i="87"/>
  <c r="E4022" i="87" s="1"/>
  <c r="F7848" i="87"/>
  <c r="E7848" i="87" s="1"/>
  <c r="F3568" i="87"/>
  <c r="E3568" i="87" s="1"/>
  <c r="F6280" i="87"/>
  <c r="E6280" i="87" s="1"/>
  <c r="F5274" i="87"/>
  <c r="F7481" i="87"/>
  <c r="E7481" i="87" s="1"/>
  <c r="F900" i="87"/>
  <c r="F2900" i="87"/>
  <c r="E2900" i="87" s="1"/>
  <c r="F6593" i="87"/>
  <c r="E6593" i="87" s="1"/>
  <c r="F6309" i="87"/>
  <c r="E6309" i="87" s="1"/>
  <c r="F6114" i="87"/>
  <c r="E6114" i="87" s="1"/>
  <c r="F3585" i="87"/>
  <c r="E3585" i="87" s="1"/>
  <c r="F5465" i="87"/>
  <c r="E5465" i="87" s="1"/>
  <c r="F6269" i="87"/>
  <c r="E6269" i="87" s="1"/>
  <c r="F7780" i="87"/>
  <c r="E7780" i="87" s="1"/>
  <c r="F7272" i="87"/>
  <c r="E7272" i="87" s="1"/>
  <c r="F3530" i="87"/>
  <c r="F6214" i="87"/>
  <c r="E6214" i="87" s="1"/>
  <c r="F7433" i="87"/>
  <c r="E7433" i="87" s="1"/>
  <c r="F7731" i="87"/>
  <c r="E7731" i="87" s="1"/>
  <c r="F6311" i="87"/>
  <c r="E6311" i="87" s="1"/>
  <c r="F2771" i="87"/>
  <c r="E2771" i="87" s="1"/>
  <c r="F5505" i="87"/>
  <c r="E5505" i="87" s="1"/>
  <c r="F730" i="87"/>
  <c r="E730" i="87" s="1"/>
  <c r="F6930" i="87"/>
  <c r="F7680" i="87"/>
  <c r="E7680" i="87" s="1"/>
  <c r="F4295" i="87"/>
  <c r="F6473" i="87"/>
  <c r="E6473" i="87" s="1"/>
  <c r="F6175" i="87"/>
  <c r="E6175" i="87" s="1"/>
  <c r="F7259" i="87"/>
  <c r="E7259" i="87" s="1"/>
  <c r="F816" i="87"/>
  <c r="E816" i="87" s="1"/>
  <c r="F7753" i="87"/>
  <c r="E7753" i="87" s="1"/>
  <c r="F7820" i="87"/>
  <c r="E7820" i="87" s="1"/>
  <c r="F6575" i="87"/>
  <c r="E6575" i="87" s="1"/>
  <c r="F4065" i="87"/>
  <c r="F7737" i="87"/>
  <c r="E7737" i="87" s="1"/>
  <c r="F6222" i="87"/>
  <c r="F7688" i="87"/>
  <c r="E7688" i="87" s="1"/>
  <c r="F3196" i="87"/>
  <c r="F7631" i="87"/>
  <c r="E7631" i="87" s="1"/>
  <c r="F7794" i="87"/>
  <c r="E7794" i="87" s="1"/>
  <c r="F5693" i="87"/>
  <c r="E5693" i="87" s="1"/>
  <c r="F834" i="87"/>
  <c r="E834" i="87" s="1"/>
  <c r="F6035" i="87"/>
  <c r="E6035" i="87" s="1"/>
  <c r="F993" i="87"/>
  <c r="F5293" i="87"/>
  <c r="F7472" i="87"/>
  <c r="E7472" i="87" s="1"/>
  <c r="F6146" i="87"/>
  <c r="E6146" i="87" s="1"/>
  <c r="F5686" i="87"/>
  <c r="E5686" i="87" s="1"/>
  <c r="F2713" i="87"/>
  <c r="E2713" i="87" s="1"/>
  <c r="F785" i="87"/>
  <c r="E785" i="87" s="1"/>
  <c r="F6355" i="87"/>
  <c r="E6355" i="87" s="1"/>
  <c r="F7489" i="87"/>
  <c r="E7489" i="87" s="1"/>
  <c r="F4059" i="87"/>
  <c r="E4059" i="87" s="1"/>
  <c r="F6975" i="87"/>
  <c r="E6975" i="87" s="1"/>
  <c r="F7857" i="87"/>
  <c r="E7857" i="87" s="1"/>
  <c r="F7788" i="87"/>
  <c r="E7788" i="87" s="1"/>
  <c r="F6594" i="87"/>
  <c r="E6594" i="87" s="1"/>
  <c r="F2745" i="87"/>
  <c r="E2745" i="87" s="1"/>
  <c r="F6611" i="87"/>
  <c r="E6611" i="87" s="1"/>
  <c r="F7770" i="87"/>
  <c r="E7770" i="87" s="1"/>
  <c r="F3221" i="87"/>
  <c r="F3361" i="87"/>
  <c r="E3361" i="87" s="1"/>
  <c r="F869" i="87"/>
  <c r="E869" i="87" s="1"/>
  <c r="F3180" i="87"/>
  <c r="F7684" i="87"/>
  <c r="E7684" i="87" s="1"/>
  <c r="F265" i="87"/>
  <c r="F6023" i="87"/>
  <c r="E6023" i="87" s="1"/>
  <c r="F840" i="87"/>
  <c r="E840" i="87" s="1"/>
  <c r="F7570" i="87"/>
  <c r="E7570" i="87" s="1"/>
  <c r="F7744" i="87"/>
  <c r="E7744" i="87" s="1"/>
  <c r="F149" i="87"/>
  <c r="E149" i="87" s="1"/>
  <c r="F562" i="87"/>
  <c r="E562" i="87" s="1"/>
  <c r="F7650" i="87"/>
  <c r="E7650" i="87" s="1"/>
  <c r="F4057" i="87"/>
  <c r="F7220" i="87"/>
  <c r="E7220" i="87" s="1"/>
  <c r="F5639" i="87"/>
  <c r="F7425" i="87"/>
  <c r="E7425" i="87" s="1"/>
  <c r="F5290" i="87"/>
  <c r="E5290" i="87" s="1"/>
  <c r="F3666" i="87"/>
  <c r="E3666" i="87" s="1"/>
  <c r="F6037" i="87"/>
  <c r="E6037" i="87" s="1"/>
  <c r="F2924" i="87"/>
  <c r="E2924" i="87" s="1"/>
  <c r="F6376" i="87"/>
  <c r="E6376" i="87" s="1"/>
  <c r="F7006" i="87"/>
  <c r="E7006" i="87" s="1"/>
  <c r="F6014" i="87"/>
  <c r="F7724" i="87"/>
  <c r="E7724" i="87" s="1"/>
  <c r="F445" i="87"/>
  <c r="F5115" i="87"/>
  <c r="E5115" i="87" s="1"/>
  <c r="F7379" i="87"/>
  <c r="E7379" i="87" s="1"/>
  <c r="F7602" i="87"/>
  <c r="E7602" i="87" s="1"/>
  <c r="F7546" i="87"/>
  <c r="E7546" i="87" s="1"/>
  <c r="F6040" i="87"/>
  <c r="F6068" i="87"/>
  <c r="F7840" i="87"/>
  <c r="E7840" i="87" s="1"/>
  <c r="F7451" i="87"/>
  <c r="E7451" i="87" s="1"/>
  <c r="F6285" i="87"/>
  <c r="F6628" i="87"/>
  <c r="F5670" i="87"/>
  <c r="E5670" i="87" s="1"/>
  <c r="F3570" i="87"/>
  <c r="E3570" i="87" s="1"/>
  <c r="F5826" i="87"/>
  <c r="E5826" i="87" s="1"/>
  <c r="F802" i="87"/>
  <c r="E802" i="87" s="1"/>
  <c r="F5186" i="87"/>
  <c r="E5186" i="87" s="1"/>
  <c r="F5934" i="87"/>
  <c r="E5934" i="87" s="1"/>
  <c r="F7445" i="87"/>
  <c r="E7445" i="87" s="1"/>
  <c r="F6297" i="87"/>
  <c r="F6078" i="87"/>
  <c r="F7462" i="87"/>
  <c r="E7462" i="87" s="1"/>
  <c r="F6322" i="87"/>
  <c r="E6322" i="87" s="1"/>
  <c r="F6100" i="87"/>
  <c r="E6100" i="87" s="1"/>
  <c r="F7600" i="87"/>
  <c r="E7600" i="87" s="1"/>
  <c r="F7424" i="87"/>
  <c r="E7424" i="87" s="1"/>
  <c r="F2663" i="87"/>
  <c r="E2663" i="87" s="1"/>
  <c r="F7502" i="87"/>
  <c r="E7502" i="87" s="1"/>
  <c r="F7358" i="87"/>
  <c r="E7358" i="87" s="1"/>
  <c r="F7471" i="87"/>
  <c r="E7471" i="87" s="1"/>
  <c r="F7013" i="87"/>
  <c r="E7013" i="87" s="1"/>
  <c r="F5033" i="87"/>
  <c r="F7587" i="87"/>
  <c r="E7587" i="87" s="1"/>
  <c r="F1631" i="87"/>
  <c r="E1631" i="87" s="1"/>
  <c r="F7827" i="87"/>
  <c r="E7827" i="87" s="1"/>
  <c r="F7351" i="87"/>
  <c r="E7351" i="87" s="1"/>
  <c r="F952" i="87"/>
  <c r="E952" i="87" s="1"/>
  <c r="F6017" i="87"/>
  <c r="E6017" i="87" s="1"/>
  <c r="F915" i="87"/>
  <c r="E915" i="87" s="1"/>
  <c r="F7513" i="87"/>
  <c r="E7513" i="87" s="1"/>
  <c r="F7388" i="87"/>
  <c r="E7388" i="87" s="1"/>
  <c r="F7359" i="87"/>
  <c r="E7359" i="87" s="1"/>
  <c r="F7037" i="87"/>
  <c r="E7037" i="87" s="1"/>
  <c r="F5802" i="87"/>
  <c r="E5802" i="87" s="1"/>
  <c r="F5037" i="87"/>
  <c r="E5037" i="87" s="1"/>
  <c r="F967" i="87"/>
  <c r="E967" i="87" s="1"/>
  <c r="F6564" i="87"/>
  <c r="E6564" i="87" s="1"/>
  <c r="F7227" i="87"/>
  <c r="E7227" i="87" s="1"/>
  <c r="F4360" i="87"/>
  <c r="E4360" i="87" s="1"/>
  <c r="F5459" i="87"/>
  <c r="F6414" i="87"/>
  <c r="F3205" i="87"/>
  <c r="F4119" i="87"/>
  <c r="E4119" i="87" s="1"/>
  <c r="F6087" i="87"/>
  <c r="E6087" i="87" s="1"/>
  <c r="F777" i="87"/>
  <c r="E777" i="87" s="1"/>
  <c r="F6630" i="87"/>
  <c r="E6630" i="87" s="1"/>
  <c r="F7713" i="87"/>
  <c r="E7713" i="87" s="1"/>
  <c r="F5994" i="87"/>
  <c r="E5994" i="87" s="1"/>
  <c r="F3217" i="87"/>
  <c r="E3217" i="87" s="1"/>
  <c r="F7382" i="87"/>
  <c r="E7382" i="87" s="1"/>
  <c r="F3431" i="87"/>
  <c r="F2706" i="87"/>
  <c r="F4062" i="87"/>
  <c r="E4062" i="87" s="1"/>
  <c r="F5511" i="87"/>
  <c r="E5511" i="87" s="1"/>
  <c r="F7595" i="87"/>
  <c r="E7595" i="87" s="1"/>
  <c r="F7344" i="87"/>
  <c r="E7344" i="87" s="1"/>
  <c r="F3622" i="87"/>
  <c r="F4145" i="87"/>
  <c r="E4145" i="87" s="1"/>
  <c r="F1469" i="87"/>
  <c r="E1469" i="87" s="1"/>
  <c r="F4956" i="87"/>
  <c r="F7636" i="87"/>
  <c r="E7636" i="87" s="1"/>
  <c r="F924" i="87"/>
  <c r="F126" i="87"/>
  <c r="E126" i="87" s="1"/>
  <c r="F6033" i="87"/>
  <c r="E6033" i="87" s="1"/>
  <c r="F5816" i="87"/>
  <c r="E5816" i="87" s="1"/>
  <c r="F7338" i="87"/>
  <c r="E7338" i="87" s="1"/>
  <c r="F7281" i="87"/>
  <c r="E7281" i="87" s="1"/>
  <c r="F6970" i="87"/>
  <c r="E6970" i="87" s="1"/>
  <c r="F6589" i="87"/>
  <c r="E6589" i="87" s="1"/>
  <c r="F649" i="87"/>
  <c r="F5517" i="87"/>
  <c r="F790" i="87"/>
  <c r="F3617" i="87"/>
  <c r="E3617" i="87" s="1"/>
  <c r="F269" i="87"/>
  <c r="E269" i="87" s="1"/>
  <c r="F7309" i="87"/>
  <c r="E7309" i="87" s="1"/>
  <c r="F7740" i="87"/>
  <c r="E7740" i="87" s="1"/>
  <c r="F5004" i="87"/>
  <c r="E5004" i="87" s="1"/>
  <c r="F6032" i="87"/>
  <c r="E6032" i="87" s="1"/>
  <c r="F857" i="87"/>
  <c r="E857" i="87" s="1"/>
  <c r="F7824" i="87"/>
  <c r="E7824" i="87" s="1"/>
  <c r="F7642" i="87"/>
  <c r="E7642" i="87" s="1"/>
  <c r="F68" i="87"/>
  <c r="E68" i="87" s="1"/>
  <c r="F6247" i="87"/>
  <c r="E6247" i="87" s="1"/>
  <c r="F7747" i="87"/>
  <c r="E7747" i="87" s="1"/>
  <c r="F7035" i="87"/>
  <c r="E7035" i="87" s="1"/>
  <c r="F1382" i="87"/>
  <c r="E1382" i="87" s="1"/>
  <c r="F740" i="87"/>
  <c r="E740" i="87" s="1"/>
  <c r="F1364" i="87"/>
  <c r="E1364" i="87" s="1"/>
  <c r="F6613" i="87"/>
  <c r="E6613" i="87" s="1"/>
  <c r="F1493" i="87"/>
  <c r="F267" i="87"/>
  <c r="F6608" i="87"/>
  <c r="E6608" i="87" s="1"/>
  <c r="F7310" i="87"/>
  <c r="E7310" i="87" s="1"/>
  <c r="F3310" i="87"/>
  <c r="E3310" i="87" s="1"/>
  <c r="F1198" i="87"/>
  <c r="E1198" i="87" s="1"/>
  <c r="F724" i="87"/>
  <c r="E724" i="87" s="1"/>
  <c r="F7646" i="87"/>
  <c r="E7646" i="87" s="1"/>
  <c r="F772" i="87"/>
  <c r="E772" i="87" s="1"/>
  <c r="F2898" i="87"/>
  <c r="E2898" i="87" s="1"/>
  <c r="F6113" i="87"/>
  <c r="F6604" i="87"/>
  <c r="E6604" i="87" s="1"/>
  <c r="F7696" i="87"/>
  <c r="E7696" i="87" s="1"/>
  <c r="F7610" i="87"/>
  <c r="E7610" i="87" s="1"/>
  <c r="F158" i="87"/>
  <c r="E158" i="87" s="1"/>
  <c r="F6946" i="87"/>
  <c r="E6946" i="87" s="1"/>
  <c r="F7580" i="87"/>
  <c r="E7580" i="87" s="1"/>
  <c r="F6302" i="87"/>
  <c r="E6302" i="87" s="1"/>
  <c r="F6193" i="87"/>
  <c r="E6193" i="87" s="1"/>
  <c r="F7250" i="87"/>
  <c r="E7250" i="87" s="1"/>
  <c r="F88" i="87"/>
  <c r="E88" i="87" s="1"/>
  <c r="F7284" i="87"/>
  <c r="E7284" i="87" s="1"/>
  <c r="F882" i="87"/>
  <c r="F7086" i="87"/>
  <c r="F6943" i="87"/>
  <c r="E6943" i="87" s="1"/>
  <c r="F6141" i="87"/>
  <c r="E6141" i="87" s="1"/>
  <c r="F835" i="87"/>
  <c r="E835" i="87" s="1"/>
  <c r="F5174" i="87"/>
  <c r="E5174" i="87" s="1"/>
  <c r="F684" i="87"/>
  <c r="E684" i="87" s="1"/>
  <c r="F7614" i="87"/>
  <c r="E7614" i="87" s="1"/>
  <c r="F1214" i="87"/>
  <c r="F918" i="87"/>
  <c r="F901" i="87"/>
  <c r="F7607" i="87"/>
  <c r="E7607" i="87" s="1"/>
  <c r="F953" i="87"/>
  <c r="E953" i="87" s="1"/>
  <c r="F3582" i="87"/>
  <c r="E3582" i="87" s="1"/>
  <c r="F5463" i="87"/>
  <c r="E5463" i="87" s="1"/>
  <c r="F686" i="87"/>
  <c r="E686" i="87" s="1"/>
  <c r="F6950" i="87"/>
  <c r="E6950" i="87" s="1"/>
  <c r="F1165" i="87"/>
  <c r="E1165" i="87" s="1"/>
  <c r="F7601" i="87"/>
  <c r="E7601" i="87" s="1"/>
  <c r="F5055" i="87"/>
  <c r="F7742" i="87"/>
  <c r="E7742" i="87" s="1"/>
  <c r="F5008" i="87"/>
  <c r="E5008" i="87" s="1"/>
  <c r="F806" i="87"/>
  <c r="E806" i="87" s="1"/>
  <c r="F1359" i="87"/>
  <c r="E1359" i="87" s="1"/>
  <c r="F7779" i="87"/>
  <c r="E7779" i="87" s="1"/>
  <c r="F7142" i="87"/>
  <c r="E7142" i="87" s="1"/>
  <c r="F83" i="87"/>
  <c r="E83" i="87" s="1"/>
  <c r="F687" i="87"/>
  <c r="E687" i="87" s="1"/>
  <c r="F7692" i="87"/>
  <c r="E7692" i="87" s="1"/>
  <c r="F6036" i="87"/>
  <c r="F6920" i="87"/>
  <c r="F866" i="87"/>
  <c r="E866" i="87" s="1"/>
  <c r="F6747" i="87"/>
  <c r="E6747" i="87" s="1"/>
  <c r="F3599" i="87"/>
  <c r="E3599" i="87" s="1"/>
  <c r="F7689" i="87"/>
  <c r="E7689" i="87" s="1"/>
  <c r="F1279" i="87"/>
  <c r="E1279" i="87" s="1"/>
  <c r="F6378" i="87"/>
  <c r="E6378" i="87" s="1"/>
  <c r="F7771" i="87"/>
  <c r="E7771" i="87" s="1"/>
  <c r="F7621" i="87"/>
  <c r="E7621" i="87" s="1"/>
  <c r="F7769" i="87"/>
  <c r="E7769" i="87" s="1"/>
  <c r="F6050" i="87"/>
  <c r="E6050" i="87" s="1"/>
  <c r="F691" i="87"/>
  <c r="E691" i="87" s="1"/>
  <c r="F897" i="87"/>
  <c r="E897" i="87" s="1"/>
  <c r="F5191" i="87"/>
  <c r="E5191" i="87" s="1"/>
  <c r="F7438" i="87"/>
  <c r="E7438" i="87" s="1"/>
  <c r="F685" i="87"/>
  <c r="E685" i="87" s="1"/>
  <c r="F3333" i="87"/>
  <c r="E3333" i="87" s="1"/>
  <c r="F7764" i="87"/>
  <c r="E7764" i="87" s="1"/>
  <c r="F1172" i="87"/>
  <c r="F3195" i="87"/>
  <c r="F3430" i="87"/>
  <c r="F6776" i="87"/>
  <c r="E6776" i="87" s="1"/>
  <c r="F7368" i="87"/>
  <c r="E7368" i="87" s="1"/>
  <c r="F6929" i="87"/>
  <c r="E6929" i="87" s="1"/>
  <c r="F6408" i="87"/>
  <c r="E6408" i="87" s="1"/>
  <c r="F6665" i="87"/>
  <c r="F3355" i="87"/>
  <c r="E3355" i="87" s="1"/>
  <c r="F7830" i="87"/>
  <c r="E7830" i="87" s="1"/>
  <c r="F7290" i="87"/>
  <c r="E7290" i="87" s="1"/>
  <c r="F6083" i="87"/>
  <c r="F5298" i="87"/>
  <c r="F3575" i="87"/>
  <c r="E3575" i="87" s="1"/>
  <c r="F5734" i="87"/>
  <c r="E5734" i="87" s="1"/>
  <c r="F3564" i="87"/>
  <c r="E3564" i="87" s="1"/>
  <c r="F7482" i="87"/>
  <c r="E7482" i="87" s="1"/>
  <c r="F7491" i="87"/>
  <c r="E7491" i="87" s="1"/>
  <c r="F6806" i="87"/>
  <c r="E6806" i="87" s="1"/>
  <c r="F6277" i="87"/>
  <c r="E6277" i="87" s="1"/>
  <c r="F7106" i="87"/>
  <c r="E7106" i="87" s="1"/>
  <c r="F7620" i="87"/>
  <c r="E7620" i="87" s="1"/>
  <c r="F663" i="87"/>
  <c r="F5827" i="87"/>
  <c r="E5827" i="87" s="1"/>
  <c r="F6099" i="87"/>
  <c r="E6099" i="87" s="1"/>
  <c r="F7216" i="87"/>
  <c r="E7216" i="87" s="1"/>
  <c r="F5000" i="87"/>
  <c r="E5000" i="87" s="1"/>
  <c r="F1376" i="87"/>
  <c r="E1376" i="87" s="1"/>
  <c r="F7588" i="87"/>
  <c r="E7588" i="87" s="1"/>
  <c r="F7125" i="87"/>
  <c r="F5003" i="87"/>
  <c r="F6568" i="87"/>
  <c r="E6568" i="87" s="1"/>
  <c r="F6052" i="87"/>
  <c r="E6052" i="87" s="1"/>
  <c r="F7611" i="87"/>
  <c r="E7611" i="87" s="1"/>
  <c r="F7041" i="87"/>
  <c r="E7041" i="87" s="1"/>
  <c r="F15" i="87"/>
  <c r="E15" i="87" s="1"/>
  <c r="F7441" i="87"/>
  <c r="E7441" i="87" s="1"/>
  <c r="F55" i="87"/>
  <c r="E55" i="87" s="1"/>
  <c r="F7408" i="87"/>
  <c r="E7408" i="87" s="1"/>
  <c r="F7623" i="87"/>
  <c r="E7623" i="87" s="1"/>
  <c r="F789" i="87"/>
  <c r="F3314" i="87"/>
  <c r="F1360" i="87"/>
  <c r="F1496" i="87"/>
  <c r="E1496" i="87" s="1"/>
  <c r="F5406" i="87"/>
  <c r="E5406" i="87" s="1"/>
  <c r="F7193" i="87"/>
  <c r="E7193" i="87" s="1"/>
  <c r="F6194" i="87"/>
  <c r="E6194" i="87" s="1"/>
  <c r="F6667" i="87"/>
  <c r="E6667" i="87" s="1"/>
  <c r="F728" i="87"/>
  <c r="E728" i="87" s="1"/>
  <c r="F6097" i="87"/>
  <c r="E6097" i="87" s="1"/>
  <c r="F7523" i="87"/>
  <c r="E7523" i="87" s="1"/>
  <c r="F6069" i="87"/>
  <c r="F1356" i="87"/>
  <c r="F27" i="87"/>
  <c r="E27" i="87" s="1"/>
  <c r="F3618" i="87"/>
  <c r="F5041" i="87"/>
  <c r="E5041" i="87" s="1"/>
  <c r="F7406" i="87"/>
  <c r="E7406" i="87" s="1"/>
  <c r="F7604" i="87"/>
  <c r="E7604" i="87" s="1"/>
  <c r="F4019" i="87"/>
  <c r="E4019" i="87" s="1"/>
  <c r="F6001" i="87"/>
  <c r="E6001" i="87" s="1"/>
  <c r="F7700" i="87"/>
  <c r="E7700" i="87" s="1"/>
  <c r="F2934" i="87"/>
  <c r="F7399" i="87"/>
  <c r="E7399" i="87" s="1"/>
  <c r="F6008" i="87"/>
  <c r="E6008" i="87" s="1"/>
  <c r="F7796" i="87"/>
  <c r="E7796" i="87" s="1"/>
  <c r="F7431" i="87"/>
  <c r="E7431" i="87" s="1"/>
  <c r="F7727" i="87"/>
  <c r="E7727" i="87" s="1"/>
  <c r="F7697" i="87"/>
  <c r="E7697" i="87" s="1"/>
  <c r="F3562" i="87"/>
  <c r="E3562" i="87" s="1"/>
  <c r="F6134" i="87"/>
  <c r="E6134" i="87" s="1"/>
  <c r="F6189" i="87"/>
  <c r="F5538" i="87"/>
  <c r="F7178" i="87"/>
  <c r="E7178" i="87" s="1"/>
  <c r="F6631" i="87"/>
  <c r="E6631" i="87" s="1"/>
  <c r="F5932" i="87"/>
  <c r="E5932" i="87" s="1"/>
  <c r="F5009" i="87"/>
  <c r="E5009" i="87" s="1"/>
  <c r="F1291" i="87"/>
  <c r="E1291" i="87" s="1"/>
  <c r="F7221" i="87"/>
  <c r="E7221" i="87" s="1"/>
  <c r="F6174" i="87"/>
  <c r="E6174" i="87" s="1"/>
  <c r="F3265" i="87"/>
  <c r="E3265" i="87" s="1"/>
  <c r="F6178" i="87"/>
  <c r="F1213" i="87"/>
  <c r="F6152" i="87"/>
  <c r="F7693" i="87"/>
  <c r="E7693" i="87" s="1"/>
  <c r="F3613" i="87"/>
  <c r="F1490" i="87"/>
  <c r="E1490" i="87" s="1"/>
  <c r="F6070" i="87"/>
  <c r="E6070" i="87" s="1"/>
  <c r="F7732" i="87"/>
  <c r="E7732" i="87" s="1"/>
  <c r="F7015" i="87"/>
  <c r="E7015" i="87" s="1"/>
  <c r="F6641" i="87"/>
  <c r="E6641" i="87" s="1"/>
  <c r="F7654" i="87"/>
  <c r="E7654" i="87" s="1"/>
  <c r="F3316" i="87"/>
  <c r="F7818" i="87"/>
  <c r="E7818" i="87" s="1"/>
  <c r="F6202" i="87"/>
  <c r="E6202" i="87" s="1"/>
  <c r="F3586" i="87"/>
  <c r="F7522" i="87"/>
  <c r="E7522" i="87" s="1"/>
  <c r="F6129" i="87"/>
  <c r="E6129" i="87" s="1"/>
  <c r="F7461" i="87"/>
  <c r="E7461" i="87" s="1"/>
  <c r="F7194" i="87"/>
  <c r="F7437" i="87"/>
  <c r="E7437" i="87" s="1"/>
  <c r="F3315" i="87"/>
  <c r="F3371" i="87"/>
  <c r="E3371" i="87" s="1"/>
  <c r="F7649" i="87"/>
  <c r="E7649" i="87" s="1"/>
  <c r="F5998" i="87"/>
  <c r="E5998" i="87" s="1"/>
  <c r="F6077" i="87"/>
  <c r="E6077" i="87" s="1"/>
  <c r="F5281" i="87"/>
  <c r="E5281" i="87" s="1"/>
  <c r="F6686" i="87"/>
  <c r="E6686" i="87" s="1"/>
  <c r="F1386" i="87"/>
  <c r="E1386" i="87" s="1"/>
  <c r="F7430" i="87"/>
  <c r="E7430" i="87" s="1"/>
  <c r="F7809" i="87"/>
  <c r="E7809" i="87" s="1"/>
  <c r="F6128" i="87"/>
  <c r="F7385" i="87"/>
  <c r="E7385" i="87" s="1"/>
  <c r="F1487" i="87"/>
  <c r="F892" i="87"/>
  <c r="E892" i="87" s="1"/>
  <c r="F7752" i="87"/>
  <c r="E7752" i="87" s="1"/>
  <c r="F5521" i="87"/>
  <c r="E5521" i="87" s="1"/>
  <c r="F3239" i="87"/>
  <c r="E3239" i="87" s="1"/>
  <c r="F731" i="87"/>
  <c r="E731" i="87" s="1"/>
  <c r="F1206" i="87"/>
  <c r="E1206" i="87" s="1"/>
  <c r="F3647" i="87"/>
  <c r="E3647" i="87" s="1"/>
  <c r="F3197" i="87"/>
  <c r="F7496" i="87"/>
  <c r="E7496" i="87" s="1"/>
  <c r="F5469" i="87"/>
  <c r="F3203" i="87"/>
  <c r="E3203" i="87" s="1"/>
  <c r="F6357" i="87"/>
  <c r="E6357" i="87" s="1"/>
  <c r="F714" i="87"/>
  <c r="E714" i="87" s="1"/>
  <c r="F3029" i="87"/>
  <c r="E3029" i="87" s="1"/>
  <c r="F895" i="87"/>
  <c r="E895" i="87" s="1"/>
  <c r="F3426" i="87"/>
  <c r="E3426" i="87" s="1"/>
  <c r="F1368" i="87"/>
  <c r="F5537" i="87"/>
  <c r="F6489" i="87"/>
  <c r="F135" i="87"/>
  <c r="E135" i="87" s="1"/>
  <c r="F7477" i="87"/>
  <c r="E7477" i="87" s="1"/>
  <c r="F6313" i="87"/>
  <c r="E6313" i="87" s="1"/>
  <c r="F3525" i="87"/>
  <c r="E3525" i="87" s="1"/>
  <c r="F6345" i="87"/>
  <c r="E6345" i="87" s="1"/>
  <c r="F5548" i="87"/>
  <c r="E5548" i="87" s="1"/>
  <c r="F7839" i="87"/>
  <c r="E7839" i="87" s="1"/>
  <c r="F1350" i="87"/>
  <c r="E1350" i="87" s="1"/>
  <c r="F7533" i="87"/>
  <c r="E7533" i="87" s="1"/>
  <c r="F4060" i="87"/>
  <c r="F7850" i="87"/>
  <c r="E7850" i="87" s="1"/>
  <c r="F157" i="87"/>
  <c r="E157" i="87" s="1"/>
  <c r="F7390" i="87"/>
  <c r="E7390" i="87" s="1"/>
  <c r="F5058" i="87"/>
  <c r="E5058" i="87" s="1"/>
  <c r="F6605" i="87"/>
  <c r="E6605" i="87" s="1"/>
  <c r="F698" i="87"/>
  <c r="E698" i="87" s="1"/>
  <c r="F7784" i="87"/>
  <c r="E7784" i="87" s="1"/>
  <c r="F925" i="87"/>
  <c r="E925" i="87" s="1"/>
  <c r="F7500" i="87"/>
  <c r="E7500" i="87" s="1"/>
  <c r="F1355" i="87"/>
  <c r="F6944" i="87"/>
  <c r="F6205" i="87"/>
  <c r="E6205" i="87" s="1"/>
  <c r="F7729" i="87"/>
  <c r="E7729" i="87" s="1"/>
  <c r="F7758" i="87"/>
  <c r="E7758" i="87" s="1"/>
  <c r="F5057" i="87"/>
  <c r="E5057" i="87" s="1"/>
  <c r="F958" i="87"/>
  <c r="E958" i="87" s="1"/>
  <c r="F5831" i="87"/>
  <c r="E5831" i="87" s="1"/>
  <c r="F7862" i="87"/>
  <c r="E7862" i="87" s="1"/>
  <c r="F4161" i="87"/>
  <c r="F3260" i="87"/>
  <c r="F4363" i="87"/>
  <c r="F6200" i="87"/>
  <c r="E6200" i="87" s="1"/>
  <c r="F6668" i="87"/>
  <c r="E6668" i="87" s="1"/>
  <c r="F3202" i="87"/>
  <c r="F7835" i="87"/>
  <c r="E7835" i="87" s="1"/>
  <c r="F6147" i="87"/>
  <c r="E6147" i="87" s="1"/>
  <c r="F4266" i="87"/>
  <c r="E4266" i="87" s="1"/>
  <c r="F6019" i="87"/>
  <c r="E6019" i="87" s="1"/>
  <c r="F7112" i="87"/>
  <c r="E7112" i="87" s="1"/>
  <c r="F7306" i="87"/>
  <c r="E7306" i="87" s="1"/>
  <c r="F7036" i="87"/>
  <c r="E7036" i="87" s="1"/>
  <c r="F7519" i="87"/>
  <c r="E7519" i="87" s="1"/>
  <c r="F720" i="87"/>
  <c r="E720" i="87" s="1"/>
  <c r="F7505" i="87"/>
  <c r="E7505" i="87" s="1"/>
  <c r="F977" i="87"/>
  <c r="E977" i="87" s="1"/>
  <c r="F7257" i="87"/>
  <c r="E7257" i="87" s="1"/>
  <c r="F6255" i="87"/>
  <c r="E6255" i="87" s="1"/>
  <c r="F7187" i="87"/>
  <c r="E7187" i="87" s="1"/>
  <c r="F1282" i="87"/>
  <c r="F5935" i="87"/>
  <c r="F5873" i="87"/>
  <c r="F6018" i="87"/>
  <c r="E6018" i="87" s="1"/>
  <c r="F6921" i="87"/>
  <c r="E6921" i="87" s="1"/>
  <c r="F3563" i="87"/>
  <c r="E3563" i="87" s="1"/>
  <c r="F6615" i="87"/>
  <c r="E6615" i="87" s="1"/>
  <c r="F2894" i="87"/>
  <c r="E2894" i="87" s="1"/>
  <c r="F1197" i="87"/>
  <c r="E1197" i="87" s="1"/>
  <c r="F1188" i="87"/>
  <c r="E1188" i="87" s="1"/>
  <c r="F4359" i="87"/>
  <c r="F7154" i="87"/>
  <c r="E7154" i="87" s="1"/>
  <c r="F781" i="87"/>
  <c r="F7856" i="87"/>
  <c r="E7856" i="87" s="1"/>
  <c r="F983" i="87"/>
  <c r="E983" i="87" s="1"/>
  <c r="F7708" i="87"/>
  <c r="E7708" i="87" s="1"/>
  <c r="F7739" i="87"/>
  <c r="E7739" i="87" s="1"/>
  <c r="F7728" i="87"/>
  <c r="E7728" i="87" s="1"/>
  <c r="F7625" i="87"/>
  <c r="E7625" i="87" s="1"/>
  <c r="F7213" i="87"/>
  <c r="F5067" i="87"/>
  <c r="F7164" i="87"/>
  <c r="F830" i="87"/>
  <c r="F4256" i="87"/>
  <c r="E4256" i="87" s="1"/>
  <c r="F7599" i="87"/>
  <c r="E7599" i="87" s="1"/>
  <c r="F7019" i="87"/>
  <c r="E7019" i="87" s="1"/>
  <c r="F7202" i="87"/>
  <c r="E7202" i="87" s="1"/>
  <c r="F946" i="87"/>
  <c r="E946" i="87" s="1"/>
  <c r="F7374" i="87"/>
  <c r="E7374" i="87" s="1"/>
  <c r="F7417" i="87"/>
  <c r="E7417" i="87" s="1"/>
  <c r="F4833" i="87"/>
  <c r="F31" i="87"/>
  <c r="E31" i="87" s="1"/>
  <c r="F7380" i="87"/>
  <c r="E7380" i="87" s="1"/>
  <c r="F5680" i="87"/>
  <c r="E5680" i="87" s="1"/>
  <c r="F6775" i="87"/>
  <c r="E6775" i="87" s="1"/>
  <c r="F6038" i="87"/>
  <c r="E6038" i="87" s="1"/>
  <c r="F5455" i="87"/>
  <c r="E5455" i="87" s="1"/>
  <c r="F7763" i="87"/>
  <c r="E7763" i="87" s="1"/>
  <c r="F2710" i="87"/>
  <c r="E2710" i="87" s="1"/>
  <c r="F5305" i="87"/>
  <c r="E5305" i="87" s="1"/>
  <c r="F788" i="87"/>
  <c r="F7328" i="87"/>
  <c r="E7328" i="87" s="1"/>
  <c r="F2769" i="87"/>
  <c r="F5071" i="87"/>
  <c r="E5071" i="87" s="1"/>
  <c r="F3569" i="87"/>
  <c r="E3569" i="87" s="1"/>
  <c r="F7705" i="87"/>
  <c r="E7705" i="87" s="1"/>
  <c r="F5028" i="87"/>
  <c r="E5028" i="87" s="1"/>
  <c r="F7574" i="87"/>
  <c r="E7574" i="87" s="1"/>
  <c r="F7808" i="87"/>
  <c r="E7808" i="87" s="1"/>
  <c r="F7484" i="87"/>
  <c r="E7484" i="87" s="1"/>
  <c r="F6257" i="87"/>
  <c r="F6080" i="87"/>
  <c r="F7268" i="87"/>
  <c r="E7268" i="87" s="1"/>
  <c r="F3573" i="87"/>
  <c r="F5563" i="87"/>
  <c r="E5563" i="87" s="1"/>
  <c r="F7564" i="87"/>
  <c r="E7564" i="87" s="1"/>
  <c r="F7313" i="87"/>
  <c r="E7313" i="87" s="1"/>
  <c r="F1313" i="87"/>
  <c r="E1313" i="87" s="1"/>
  <c r="F264" i="87"/>
  <c r="E264" i="87" s="1"/>
  <c r="F6310" i="87"/>
  <c r="E6310" i="87" s="1"/>
  <c r="F6330" i="87"/>
  <c r="F6142" i="87"/>
  <c r="F7655" i="87"/>
  <c r="E7655" i="87" s="1"/>
  <c r="F3181" i="87"/>
  <c r="F6777" i="87"/>
  <c r="E6777" i="87" s="1"/>
  <c r="F5062" i="87"/>
  <c r="E5062" i="87" s="1"/>
  <c r="F7376" i="87"/>
  <c r="E7376" i="87" s="1"/>
  <c r="F5017" i="87"/>
  <c r="E5017" i="87" s="1"/>
  <c r="F7341" i="87"/>
  <c r="E7341" i="87" s="1"/>
  <c r="F2716" i="87"/>
  <c r="E2716" i="87" s="1"/>
  <c r="F7339" i="87"/>
  <c r="E7339" i="87" s="1"/>
  <c r="F6598" i="87"/>
  <c r="E6598" i="87" s="1"/>
  <c r="F7350" i="87"/>
  <c r="E7350" i="87" s="1"/>
  <c r="F6217" i="87"/>
  <c r="E6217" i="87" s="1"/>
  <c r="F7349" i="87"/>
  <c r="E7349" i="87" s="1"/>
  <c r="F6236" i="87"/>
  <c r="E6236" i="87" s="1"/>
  <c r="F6976" i="87"/>
  <c r="E6976" i="87" s="1"/>
  <c r="F7536" i="87"/>
  <c r="E7536" i="87" s="1"/>
  <c r="F6243" i="87"/>
  <c r="E6243" i="87" s="1"/>
  <c r="F7529" i="87"/>
  <c r="E7529" i="87" s="1"/>
  <c r="F5024" i="87"/>
  <c r="F5473" i="87"/>
  <c r="F7367" i="87"/>
  <c r="E7367" i="87" s="1"/>
  <c r="F1201" i="87"/>
  <c r="E1201" i="87" s="1"/>
  <c r="F1256" i="87"/>
  <c r="E1256" i="87" s="1"/>
  <c r="F7844" i="87"/>
  <c r="E7844" i="87" s="1"/>
  <c r="F4361" i="87"/>
  <c r="E4361" i="87" s="1"/>
  <c r="F26" i="87"/>
  <c r="E26" i="87" s="1"/>
  <c r="F6221" i="87"/>
  <c r="E6221" i="87" s="1"/>
  <c r="F6985" i="87"/>
  <c r="E6985" i="87" s="1"/>
  <c r="F19" i="87"/>
  <c r="E19" i="87" s="1"/>
  <c r="F988" i="87"/>
  <c r="F6401" i="87"/>
  <c r="F1315" i="87"/>
  <c r="E1315" i="87" s="1"/>
  <c r="F7814" i="87"/>
  <c r="E7814" i="87" s="1"/>
  <c r="F6626" i="87"/>
  <c r="E6626" i="87" s="1"/>
  <c r="F4296" i="87"/>
  <c r="E4296" i="87" s="1"/>
  <c r="F7817" i="87"/>
  <c r="E7817" i="87" s="1"/>
  <c r="F7486" i="87"/>
  <c r="E7486" i="87" s="1"/>
  <c r="F5222" i="87"/>
  <c r="E5222" i="87" s="1"/>
  <c r="F5829" i="87"/>
  <c r="F6079" i="87"/>
  <c r="F6595" i="87"/>
  <c r="F7478" i="87"/>
  <c r="E7478" i="87" s="1"/>
  <c r="F7506" i="87"/>
  <c r="E7506" i="87" s="1"/>
  <c r="F7419" i="87"/>
  <c r="E7419" i="87" s="1"/>
  <c r="F6010" i="87"/>
  <c r="E6010" i="87" s="1"/>
  <c r="F3592" i="87"/>
  <c r="E3592" i="87" s="1"/>
  <c r="F7311" i="87"/>
  <c r="E7311" i="87" s="1"/>
  <c r="F5140" i="87"/>
  <c r="E5140" i="87" s="1"/>
  <c r="F564" i="87"/>
  <c r="F859" i="87"/>
  <c r="F7510" i="87"/>
  <c r="E7510" i="87" s="1"/>
  <c r="F1285" i="87"/>
  <c r="E1285" i="87" s="1"/>
  <c r="F6076" i="87"/>
  <c r="E6076" i="87" s="1"/>
  <c r="F7051" i="87"/>
  <c r="E7051" i="87" s="1"/>
  <c r="F99" i="87"/>
  <c r="E99" i="87" s="1"/>
  <c r="F3477" i="87"/>
  <c r="E3477" i="87" s="1"/>
  <c r="F23" i="87"/>
  <c r="E23" i="87" s="1"/>
  <c r="F7456" i="87"/>
  <c r="E7456" i="87" s="1"/>
  <c r="F3571" i="87"/>
  <c r="F6326" i="87"/>
  <c r="F6060" i="87"/>
  <c r="E6060" i="87" s="1"/>
  <c r="F7487" i="87"/>
  <c r="E7487" i="87" s="1"/>
  <c r="F6974" i="87"/>
  <c r="E6974" i="87" s="1"/>
  <c r="F7643" i="87"/>
  <c r="E7643" i="87" s="1"/>
  <c r="F856" i="87"/>
  <c r="E856" i="87" s="1"/>
  <c r="F7254" i="87"/>
  <c r="E7254" i="87" s="1"/>
  <c r="F6091" i="87"/>
  <c r="E6091" i="87" s="1"/>
  <c r="F7432" i="87"/>
  <c r="E7432" i="87" s="1"/>
  <c r="F5522" i="87"/>
  <c r="F6121" i="87"/>
  <c r="F7556" i="87"/>
  <c r="E7556" i="87" s="1"/>
  <c r="F6565" i="87"/>
  <c r="E6565" i="87" s="1"/>
  <c r="F7520" i="87"/>
  <c r="E7520" i="87" s="1"/>
  <c r="F7811" i="87"/>
  <c r="E7811" i="87" s="1"/>
  <c r="F3594" i="87"/>
  <c r="F7539" i="87"/>
  <c r="E7539" i="87" s="1"/>
  <c r="F5294" i="87"/>
  <c r="E5294" i="87" s="1"/>
  <c r="F5861" i="87"/>
  <c r="E5861" i="87" s="1"/>
  <c r="F5863" i="87"/>
  <c r="F7849" i="87"/>
  <c r="E7849" i="87" s="1"/>
  <c r="F5823" i="87"/>
  <c r="F5525" i="87"/>
  <c r="E5525" i="87" s="1"/>
  <c r="F778" i="87"/>
  <c r="E778" i="87" s="1"/>
  <c r="F7085" i="87"/>
  <c r="E7085" i="87" s="1"/>
  <c r="F4154" i="87"/>
  <c r="E4154" i="87" s="1"/>
  <c r="F7411" i="87"/>
  <c r="E7411" i="87" s="1"/>
  <c r="F6308" i="87"/>
  <c r="E6308" i="87" s="1"/>
  <c r="F7538" i="87"/>
  <c r="E7538" i="87" s="1"/>
  <c r="F6228" i="87"/>
  <c r="F6242" i="87"/>
  <c r="F881" i="87"/>
  <c r="F7709" i="87"/>
  <c r="E7709" i="87" s="1"/>
  <c r="F7483" i="87"/>
  <c r="E7483" i="87" s="1"/>
  <c r="F6289" i="87"/>
  <c r="E6289" i="87" s="1"/>
  <c r="F6591" i="87"/>
  <c r="E6591" i="87" s="1"/>
  <c r="F4705" i="87"/>
  <c r="E4705" i="87" s="1"/>
  <c r="F6955" i="87"/>
  <c r="E6955" i="87" s="1"/>
  <c r="F7715" i="87"/>
  <c r="E7715" i="87" s="1"/>
  <c r="F2751" i="87"/>
  <c r="F7531" i="87"/>
  <c r="E7531" i="87" s="1"/>
  <c r="F2773" i="87"/>
  <c r="F5025" i="87"/>
  <c r="E5025" i="87" s="1"/>
  <c r="F3331" i="87"/>
  <c r="E3331" i="87" s="1"/>
  <c r="F672" i="87"/>
  <c r="E672" i="87" s="1"/>
  <c r="F4078" i="87"/>
  <c r="E4078" i="87" s="1"/>
  <c r="F7387" i="87"/>
  <c r="E7387" i="87" s="1"/>
  <c r="F4828" i="87"/>
  <c r="F7812" i="87"/>
  <c r="E7812" i="87" s="1"/>
  <c r="F6044" i="87"/>
  <c r="E6044" i="87" s="1"/>
  <c r="F6619" i="87"/>
  <c r="F7801" i="87"/>
  <c r="E7801" i="87" s="1"/>
  <c r="F3606" i="87"/>
  <c r="E3606" i="87" s="1"/>
  <c r="F57" i="87"/>
  <c r="E57" i="87" s="1"/>
  <c r="F3008" i="87"/>
  <c r="E3008" i="87" s="1"/>
  <c r="F2665" i="87"/>
  <c r="E2665" i="87" s="1"/>
  <c r="F5707" i="87"/>
  <c r="E5707" i="87" s="1"/>
  <c r="F7568" i="87"/>
  <c r="E7568" i="87" s="1"/>
  <c r="F7778" i="87"/>
  <c r="E7778" i="87" s="1"/>
  <c r="F5259" i="87"/>
  <c r="F7757" i="87"/>
  <c r="E7757" i="87" s="1"/>
  <c r="F7012" i="87"/>
  <c r="E7012" i="87" s="1"/>
  <c r="F37" i="87"/>
  <c r="E37" i="87" s="1"/>
  <c r="F4362" i="87"/>
  <c r="E4362" i="87" s="1"/>
  <c r="F5286" i="87"/>
  <c r="E5286" i="87" s="1"/>
  <c r="F4020" i="87"/>
  <c r="E4020" i="87" s="1"/>
  <c r="F7447" i="87"/>
  <c r="E7447" i="87" s="1"/>
  <c r="F6629" i="87"/>
  <c r="E6629" i="87" s="1"/>
  <c r="F1393" i="87"/>
  <c r="E1393" i="87" s="1"/>
  <c r="F7480" i="87"/>
  <c r="E7480" i="87" s="1"/>
  <c r="F6119" i="87"/>
  <c r="F7674" i="87"/>
  <c r="E7674" i="87" s="1"/>
  <c r="F7682" i="87"/>
  <c r="E7682" i="87" s="1"/>
  <c r="F7521" i="87"/>
  <c r="E7521" i="87" s="1"/>
  <c r="F2936" i="87"/>
  <c r="E2936" i="87" s="1"/>
  <c r="F6006" i="87"/>
  <c r="F6366" i="87"/>
  <c r="E6366" i="87" s="1"/>
  <c r="F6325" i="87"/>
  <c r="E6325" i="87" s="1"/>
  <c r="F5403" i="87"/>
  <c r="E5403" i="87" s="1"/>
  <c r="F1475" i="87"/>
  <c r="F7409" i="87"/>
  <c r="E7409" i="87" s="1"/>
  <c r="F6464" i="87"/>
  <c r="E6464" i="87" s="1"/>
  <c r="F6241" i="87"/>
  <c r="E6241" i="87" s="1"/>
  <c r="F7494" i="87"/>
  <c r="E7494" i="87" s="1"/>
  <c r="F4028" i="87"/>
  <c r="E4028" i="87" s="1"/>
  <c r="F6207" i="87"/>
  <c r="E6207" i="87" s="1"/>
  <c r="F4023" i="87"/>
  <c r="E4023" i="87" s="1"/>
  <c r="F7845" i="87"/>
  <c r="E7845" i="87" s="1"/>
  <c r="F6953" i="87"/>
  <c r="E6953" i="87" s="1"/>
  <c r="F1363" i="87"/>
  <c r="F5828" i="87"/>
  <c r="F14" i="87"/>
  <c r="E14" i="87" s="1"/>
  <c r="F67" i="87"/>
  <c r="E67" i="87" s="1"/>
  <c r="F2904" i="87"/>
  <c r="E2904" i="87" s="1"/>
  <c r="F3243" i="87"/>
  <c r="F7749" i="87"/>
  <c r="E7749" i="87" s="1"/>
  <c r="F690" i="87"/>
  <c r="E690" i="87" s="1"/>
  <c r="F3533" i="87"/>
  <c r="E3533" i="87" s="1"/>
  <c r="F3105" i="87"/>
  <c r="E3105" i="87" s="1"/>
  <c r="F5049" i="87"/>
  <c r="F4018" i="87"/>
  <c r="F7146" i="87"/>
  <c r="F2667" i="87"/>
  <c r="E2667" i="87" s="1"/>
  <c r="F3366" i="87"/>
  <c r="E3366" i="87" s="1"/>
  <c r="F7370" i="87"/>
  <c r="E7370" i="87" s="1"/>
  <c r="F7414" i="87"/>
  <c r="E7414" i="87" s="1"/>
  <c r="F3474" i="87"/>
  <c r="E3474" i="87" s="1"/>
  <c r="F6109" i="87"/>
  <c r="E6109" i="87" s="1"/>
  <c r="F7277" i="87"/>
  <c r="E7277" i="87" s="1"/>
  <c r="F2768" i="87"/>
  <c r="F679" i="87"/>
  <c r="F6341" i="87"/>
  <c r="F6316" i="87"/>
  <c r="E6316" i="87" s="1"/>
  <c r="F758" i="87"/>
  <c r="E758" i="87" s="1"/>
  <c r="F3358" i="87"/>
  <c r="E3358" i="87" s="1"/>
  <c r="F3427" i="87"/>
  <c r="E3427" i="87" s="1"/>
  <c r="F7190" i="87"/>
  <c r="E7190" i="87" s="1"/>
  <c r="F5301" i="87"/>
  <c r="E5301" i="87" s="1"/>
  <c r="F6145" i="87"/>
  <c r="E6145" i="87" s="1"/>
  <c r="F4261" i="87"/>
  <c r="F6195" i="87"/>
  <c r="F6278" i="87"/>
  <c r="F1301" i="87"/>
  <c r="E1301" i="87" s="1"/>
  <c r="F7585" i="87"/>
  <c r="E7585" i="87" s="1"/>
  <c r="F682" i="87"/>
  <c r="E682" i="87" s="1"/>
  <c r="F7361" i="87"/>
  <c r="E7361" i="87" s="1"/>
  <c r="F5282" i="87"/>
  <c r="E5282" i="87" s="1"/>
  <c r="F4265" i="87"/>
  <c r="E4265" i="87" s="1"/>
  <c r="F7218" i="87"/>
  <c r="E7218" i="87" s="1"/>
  <c r="F7421" i="87"/>
  <c r="E7421" i="87" s="1"/>
  <c r="F7823" i="87"/>
  <c r="E7823" i="87" s="1"/>
  <c r="F6304" i="87"/>
  <c r="F5937" i="87"/>
  <c r="E5937" i="87" s="1"/>
  <c r="F6637" i="87"/>
  <c r="E6637" i="87" s="1"/>
  <c r="F7653" i="87"/>
  <c r="E7653" i="87" s="1"/>
  <c r="F7042" i="87"/>
  <c r="E7042" i="87" s="1"/>
  <c r="F6020" i="87"/>
  <c r="E6020" i="87" s="1"/>
  <c r="F6524" i="87"/>
  <c r="E6524" i="87" s="1"/>
  <c r="F6029" i="87"/>
  <c r="E6029" i="87" s="1"/>
  <c r="F7043" i="87"/>
  <c r="E7043" i="87" s="1"/>
  <c r="F6075" i="87"/>
  <c r="F5012" i="87"/>
  <c r="F839" i="87"/>
  <c r="E839" i="87" s="1"/>
  <c r="F742" i="87"/>
  <c r="E742" i="87" s="1"/>
  <c r="F5318" i="87"/>
  <c r="E5318" i="87" s="1"/>
  <c r="F7418" i="87"/>
  <c r="E7418" i="87" s="1"/>
  <c r="F5608" i="87"/>
  <c r="E5608" i="87" s="1"/>
  <c r="F6022" i="87"/>
  <c r="E6022" i="87" s="1"/>
  <c r="F3616" i="87"/>
  <c r="F1288" i="87"/>
  <c r="F7660" i="87"/>
  <c r="E7660" i="87" s="1"/>
  <c r="F5077" i="87"/>
  <c r="F6150" i="87"/>
  <c r="E6150" i="87" s="1"/>
  <c r="F6935" i="87"/>
  <c r="E6935" i="87" s="1"/>
  <c r="F7381" i="87"/>
  <c r="E7381" i="87" s="1"/>
  <c r="F6606" i="87"/>
  <c r="E6606" i="87" s="1"/>
  <c r="F7356" i="87"/>
  <c r="E7356" i="87" s="1"/>
  <c r="F6287" i="87"/>
  <c r="E6287" i="87" s="1"/>
  <c r="F6610" i="87"/>
  <c r="E6610" i="87" s="1"/>
  <c r="F7034" i="87"/>
  <c r="E7034" i="87" s="1"/>
  <c r="F7651" i="87"/>
  <c r="E7651" i="87" s="1"/>
  <c r="F911" i="87"/>
  <c r="F955" i="87"/>
  <c r="E955" i="87" s="1"/>
  <c r="F5007" i="87"/>
  <c r="E5007" i="87" s="1"/>
  <c r="F1370" i="87"/>
  <c r="E1370" i="87" s="1"/>
  <c r="F6303" i="87"/>
  <c r="E6303" i="87" s="1"/>
  <c r="F4297" i="87"/>
  <c r="E4297" i="87" s="1"/>
  <c r="F5464" i="87"/>
  <c r="E5464" i="87" s="1"/>
  <c r="F7591" i="87"/>
  <c r="E7591" i="87" s="1"/>
  <c r="F5044" i="87"/>
  <c r="F7440" i="87"/>
  <c r="E7440" i="87" s="1"/>
  <c r="F738" i="87"/>
  <c r="F5043" i="87"/>
  <c r="E5043" i="87" s="1"/>
  <c r="F1352" i="87"/>
  <c r="E1352" i="87" s="1"/>
  <c r="F3313" i="87"/>
  <c r="E3313" i="87" s="1"/>
  <c r="F3614" i="87"/>
  <c r="F7016" i="87"/>
  <c r="E7016" i="87" s="1"/>
  <c r="F974" i="87"/>
  <c r="E974" i="87" s="1"/>
  <c r="F5016" i="87"/>
  <c r="E5016" i="87" s="1"/>
  <c r="F7787" i="87"/>
  <c r="E7787" i="87" s="1"/>
  <c r="F6487" i="87"/>
  <c r="F3428" i="87"/>
  <c r="F7512" i="87"/>
  <c r="E7512" i="87" s="1"/>
  <c r="F7295" i="87"/>
  <c r="E7295" i="87" s="1"/>
  <c r="F3198" i="87"/>
  <c r="F5515" i="87"/>
  <c r="E5515" i="87" s="1"/>
  <c r="F3024" i="87"/>
  <c r="E3024" i="87" s="1"/>
  <c r="F7723" i="87"/>
  <c r="E7723" i="87" s="1"/>
  <c r="F6349" i="87"/>
  <c r="E6349" i="87" s="1"/>
  <c r="F5050" i="87"/>
  <c r="F5975" i="87"/>
  <c r="F6086" i="87"/>
  <c r="F3578" i="87"/>
  <c r="E3578" i="87" s="1"/>
  <c r="F5038" i="87"/>
  <c r="E5038" i="87" s="1"/>
  <c r="F7699" i="87"/>
  <c r="E7699" i="87" s="1"/>
  <c r="F916" i="87"/>
  <c r="E916" i="87" s="1"/>
  <c r="F6009" i="87"/>
  <c r="E6009" i="87" s="1"/>
  <c r="F2896" i="87"/>
  <c r="E2896" i="87" s="1"/>
  <c r="F6987" i="87"/>
  <c r="E6987" i="87" s="1"/>
  <c r="F7576" i="87"/>
  <c r="E7576" i="87" s="1"/>
  <c r="F4365" i="87"/>
  <c r="F3319" i="87"/>
  <c r="F7415" i="87"/>
  <c r="E7415" i="87" s="1"/>
  <c r="F7266" i="87"/>
  <c r="E7266" i="87" s="1"/>
  <c r="F4364" i="87"/>
  <c r="E4364" i="87" s="1"/>
  <c r="F6334" i="87"/>
  <c r="E6334" i="87" s="1"/>
  <c r="F3561" i="87"/>
  <c r="E3561" i="87" s="1"/>
  <c r="F665" i="87"/>
  <c r="E665" i="87" s="1"/>
  <c r="F7446" i="87"/>
  <c r="E7446" i="87" s="1"/>
  <c r="F940" i="87"/>
  <c r="F1384" i="87"/>
  <c r="F667" i="87"/>
  <c r="F7147" i="87"/>
  <c r="F5984" i="87"/>
  <c r="E5984" i="87" s="1"/>
  <c r="F6525" i="87"/>
  <c r="E6525" i="87" s="1"/>
  <c r="F6013" i="87"/>
  <c r="E6013" i="87" s="1"/>
  <c r="F5306" i="87"/>
  <c r="E5306" i="87" s="1"/>
  <c r="F7617" i="87"/>
  <c r="E7617" i="87" s="1"/>
  <c r="F5284" i="87"/>
  <c r="E5284" i="87" s="1"/>
  <c r="F7775" i="87"/>
  <c r="E7775" i="87" s="1"/>
  <c r="F6486" i="87"/>
  <c r="F5516" i="87"/>
  <c r="F6666" i="87"/>
  <c r="F6049" i="87"/>
  <c r="E6049" i="87" s="1"/>
  <c r="F7371" i="87"/>
  <c r="E7371" i="87" s="1"/>
  <c r="F6101" i="87"/>
  <c r="E6101" i="87" s="1"/>
  <c r="F6238" i="87"/>
  <c r="E6238" i="87" s="1"/>
  <c r="F6324" i="87"/>
  <c r="E6324" i="87" s="1"/>
  <c r="F7518" i="87"/>
  <c r="E7518" i="87" s="1"/>
  <c r="F751" i="87"/>
  <c r="F6519" i="87"/>
  <c r="F837" i="87"/>
  <c r="F3321" i="87"/>
  <c r="E3321" i="87" s="1"/>
  <c r="F7064" i="87"/>
  <c r="F995" i="87"/>
  <c r="E995" i="87" s="1"/>
  <c r="F7760" i="87"/>
  <c r="E7760" i="87" s="1"/>
  <c r="F7586" i="87"/>
  <c r="E7586" i="87" s="1"/>
  <c r="F143" i="87"/>
  <c r="E143" i="87" s="1"/>
  <c r="F7668" i="87"/>
  <c r="E7668" i="87" s="1"/>
  <c r="F4715" i="87"/>
  <c r="F7363" i="87"/>
  <c r="E7363" i="87" s="1"/>
  <c r="F85" i="87"/>
  <c r="E85" i="87" s="1"/>
  <c r="F3580" i="87"/>
  <c r="F854" i="87"/>
  <c r="E854" i="87" s="1"/>
  <c r="F4123" i="87"/>
  <c r="E4123" i="87" s="1"/>
  <c r="F6574" i="87"/>
  <c r="E6574" i="87" s="1"/>
  <c r="F5982" i="87"/>
  <c r="F860" i="87"/>
  <c r="E860" i="87" s="1"/>
  <c r="F793" i="87"/>
  <c r="E793" i="87" s="1"/>
  <c r="F6273" i="87"/>
  <c r="F159" i="87"/>
  <c r="E159" i="87" s="1"/>
  <c r="F5729" i="87"/>
  <c r="F745" i="87"/>
  <c r="E745" i="87" s="1"/>
  <c r="F6567" i="87"/>
  <c r="E6567" i="87" s="1"/>
  <c r="F906" i="87"/>
  <c r="E906" i="87" s="1"/>
  <c r="F5940" i="87"/>
  <c r="E5940" i="87" s="1"/>
  <c r="F3026" i="87"/>
  <c r="E3026" i="87" s="1"/>
  <c r="F6047" i="87"/>
  <c r="E6047" i="87" s="1"/>
  <c r="F7327" i="87"/>
  <c r="E7327" i="87" s="1"/>
  <c r="F723" i="87"/>
  <c r="F6973" i="87"/>
  <c r="E6973" i="87" s="1"/>
  <c r="F6102" i="87"/>
  <c r="F846" i="87"/>
  <c r="E846" i="87" s="1"/>
  <c r="F7634" i="87"/>
  <c r="E7634" i="87" s="1"/>
  <c r="F7422" i="87"/>
  <c r="E7422" i="87" s="1"/>
  <c r="F957" i="87"/>
  <c r="E957" i="87" s="1"/>
  <c r="F3524" i="87"/>
  <c r="E3524" i="87" s="1"/>
  <c r="F6276" i="87"/>
  <c r="E6276" i="87" s="1"/>
  <c r="F5458" i="87"/>
  <c r="E5458" i="87" s="1"/>
  <c r="F6011" i="87"/>
  <c r="F7183" i="87"/>
  <c r="E7183" i="87" s="1"/>
  <c r="F6026" i="87"/>
  <c r="F6585" i="87"/>
  <c r="E6585" i="87" s="1"/>
  <c r="F5993" i="87"/>
  <c r="F6118" i="87"/>
  <c r="E6118" i="87" s="1"/>
  <c r="F1255" i="87"/>
  <c r="E1255" i="87" s="1"/>
  <c r="F975" i="87"/>
  <c r="E975" i="87" s="1"/>
  <c r="F22" i="87"/>
  <c r="E22" i="87" s="1"/>
  <c r="F5023" i="87"/>
  <c r="E5023" i="87" s="1"/>
  <c r="F6958" i="87"/>
  <c r="F6375" i="87"/>
  <c r="E6375" i="87" s="1"/>
  <c r="F5467" i="87"/>
  <c r="F1192" i="87"/>
  <c r="E1192" i="87" s="1"/>
  <c r="F7658" i="87"/>
  <c r="E7658" i="87" s="1"/>
  <c r="F5345" i="87"/>
  <c r="E5345" i="87" s="1"/>
  <c r="F1257" i="87"/>
  <c r="E1257" i="87" s="1"/>
  <c r="F6030" i="87"/>
  <c r="E6030" i="87" s="1"/>
  <c r="F899" i="87"/>
  <c r="E899" i="87" s="1"/>
  <c r="F6977" i="87"/>
  <c r="E6977" i="87" s="1"/>
  <c r="F853" i="87"/>
  <c r="F5032" i="87"/>
  <c r="F6328" i="87"/>
  <c r="F7725" i="87"/>
  <c r="E7725" i="87" s="1"/>
  <c r="F7864" i="87"/>
  <c r="E7864" i="87" s="1"/>
  <c r="F5765" i="87"/>
  <c r="E5765" i="87" s="1"/>
  <c r="F874" i="87"/>
  <c r="E874" i="87" s="1"/>
  <c r="F5649" i="87"/>
  <c r="E5649" i="87" s="1"/>
  <c r="F980" i="87"/>
  <c r="E980" i="87" s="1"/>
  <c r="F7638" i="87"/>
  <c r="E7638" i="87" s="1"/>
  <c r="F7624" i="87"/>
  <c r="E7624" i="87" s="1"/>
  <c r="F7383" i="87"/>
  <c r="E7383" i="87" s="1"/>
  <c r="F7807" i="87"/>
  <c r="E7807" i="87" s="1"/>
  <c r="F7831" i="87"/>
  <c r="E7831" i="87" s="1"/>
  <c r="F7511" i="87"/>
  <c r="E7511" i="87" s="1"/>
  <c r="F842" i="87"/>
  <c r="E842" i="87" s="1"/>
  <c r="F7734" i="87"/>
  <c r="E7734" i="87" s="1"/>
  <c r="F3590" i="87"/>
  <c r="E3590" i="87" s="1"/>
  <c r="F7612" i="87"/>
  <c r="E7612" i="87" s="1"/>
  <c r="F3619" i="87"/>
  <c r="E3619" i="87" s="1"/>
  <c r="F6066" i="87"/>
  <c r="F1466" i="87"/>
  <c r="F917" i="87"/>
  <c r="F7391" i="87"/>
  <c r="E7391" i="87" s="1"/>
  <c r="F6015" i="87"/>
  <c r="F147" i="87"/>
  <c r="E147" i="87" s="1"/>
  <c r="F7329" i="87"/>
  <c r="E7329" i="87" s="1"/>
  <c r="F7416" i="87"/>
  <c r="E7416" i="87" s="1"/>
  <c r="F7463" i="87"/>
  <c r="E7463" i="87" s="1"/>
  <c r="F7544" i="87"/>
  <c r="E7544" i="87" s="1"/>
  <c r="F7543" i="87"/>
  <c r="E7543" i="87" s="1"/>
  <c r="F7423" i="87"/>
  <c r="E7423" i="87" s="1"/>
  <c r="F4262" i="87"/>
  <c r="F6039" i="87"/>
  <c r="F7474" i="87"/>
  <c r="E7474" i="87" s="1"/>
  <c r="F7223" i="87"/>
  <c r="E7223" i="87" s="1"/>
  <c r="F2935" i="87"/>
  <c r="E2935" i="87" s="1"/>
  <c r="F6983" i="87"/>
  <c r="F7217" i="87"/>
  <c r="E7217" i="87" s="1"/>
  <c r="F5683" i="87"/>
  <c r="E5683" i="87" s="1"/>
  <c r="F2761" i="87"/>
  <c r="F4830" i="87"/>
  <c r="F2899" i="87"/>
  <c r="F5667" i="87"/>
  <c r="E5667" i="87" s="1"/>
  <c r="F954" i="87"/>
  <c r="E954" i="87" s="1"/>
  <c r="F2792" i="87"/>
  <c r="E2792" i="87" s="1"/>
  <c r="F6520" i="87"/>
  <c r="E6520" i="87" s="1"/>
  <c r="F2766" i="87"/>
  <c r="E2766" i="87" s="1"/>
  <c r="F5029" i="87"/>
  <c r="E5029" i="87" s="1"/>
  <c r="F5020" i="87"/>
  <c r="E5020" i="87" s="1"/>
  <c r="F6627" i="87"/>
  <c r="F3593" i="87"/>
  <c r="F6132" i="87"/>
  <c r="F7563" i="87"/>
  <c r="E7563" i="87" s="1"/>
  <c r="F3201" i="87"/>
  <c r="E3201" i="87" s="1"/>
  <c r="F7060" i="87"/>
  <c r="E7060" i="87" s="1"/>
  <c r="F7613" i="87"/>
  <c r="E7613" i="87" s="1"/>
  <c r="F6092" i="87"/>
  <c r="E6092" i="87" s="1"/>
  <c r="F5985" i="87"/>
  <c r="E5985" i="87" s="1"/>
  <c r="F1366" i="87"/>
  <c r="E1366" i="87" s="1"/>
  <c r="F7767" i="87"/>
  <c r="E7767" i="87" s="1"/>
  <c r="F1373" i="87"/>
  <c r="F6941" i="87"/>
  <c r="F7499" i="87"/>
  <c r="E7499" i="87" s="1"/>
  <c r="F7372" i="87"/>
  <c r="E7372" i="87" s="1"/>
  <c r="F6475" i="87"/>
  <c r="E6475" i="87" s="1"/>
  <c r="F801" i="87"/>
  <c r="E801" i="87" s="1"/>
  <c r="F5131" i="87"/>
  <c r="E5131" i="87" s="1"/>
  <c r="F6982" i="87"/>
  <c r="E6982" i="87" s="1"/>
  <c r="F7837" i="87"/>
  <c r="E7837" i="87" s="1"/>
  <c r="F7005" i="87"/>
  <c r="E7005" i="87" s="1"/>
  <c r="E4027" i="87"/>
  <c r="E4026" i="87"/>
  <c r="F6729" i="87"/>
  <c r="F6909" i="87"/>
  <c r="F6879" i="87"/>
  <c r="F6698" i="87"/>
  <c r="E6698" i="87" s="1"/>
  <c r="F6849" i="87"/>
  <c r="E6849" i="87" s="1"/>
  <c r="F6819" i="87"/>
  <c r="F6789" i="87"/>
  <c r="E6789" i="87" s="1"/>
  <c r="F6759" i="87"/>
  <c r="F6176" i="87"/>
  <c r="E6176" i="87" s="1"/>
  <c r="F4864" i="87"/>
  <c r="E4864" i="87" s="1"/>
  <c r="F5328" i="87"/>
  <c r="E5328" i="87" s="1"/>
  <c r="F5183" i="87"/>
  <c r="E5183" i="87" s="1"/>
  <c r="F4866" i="87"/>
  <c r="E4866" i="87" s="1"/>
  <c r="F4861" i="87"/>
  <c r="E4861" i="87" s="1"/>
  <c r="F5112" i="87"/>
  <c r="E5112" i="87" s="1"/>
  <c r="F5640" i="87"/>
  <c r="E5640" i="87" s="1"/>
  <c r="F7870" i="87"/>
  <c r="E7870" i="87" s="1"/>
  <c r="F5609" i="87"/>
  <c r="E5609" i="87" s="1"/>
  <c r="F5187" i="87"/>
  <c r="E5187" i="87" s="1"/>
  <c r="F4319" i="87"/>
  <c r="E4319" i="87" s="1"/>
  <c r="F5119" i="87"/>
  <c r="E5119" i="87" s="1"/>
  <c r="F6136" i="87"/>
  <c r="E6136" i="87" s="1"/>
  <c r="F5083" i="87"/>
  <c r="E5083" i="87" s="1"/>
  <c r="F5407" i="87"/>
  <c r="E5407" i="87" s="1"/>
  <c r="F5376" i="87"/>
  <c r="E5376" i="87" s="1"/>
  <c r="F4322" i="87"/>
  <c r="E4322" i="87" s="1"/>
  <c r="F5368" i="87"/>
  <c r="E5368" i="87" s="1"/>
  <c r="F6153" i="87"/>
  <c r="E6153" i="87" s="1"/>
  <c r="F6135" i="87"/>
  <c r="E6135" i="87" s="1"/>
  <c r="F5223" i="87"/>
  <c r="E5223" i="87" s="1"/>
  <c r="F4321" i="87"/>
  <c r="E4321" i="87" s="1"/>
  <c r="F5559" i="87"/>
  <c r="E5559" i="87" s="1"/>
  <c r="F5550" i="87"/>
  <c r="E5550" i="87" s="1"/>
  <c r="F7869" i="87"/>
  <c r="E7869" i="87" s="1"/>
  <c r="F7868" i="87"/>
  <c r="E7868" i="87" s="1"/>
  <c r="F5192" i="87"/>
  <c r="E5192" i="87" s="1"/>
  <c r="F5851" i="87"/>
  <c r="E5851" i="87" s="1"/>
  <c r="F5175" i="87"/>
  <c r="E5175" i="87" s="1"/>
  <c r="F5766" i="87"/>
  <c r="E5766" i="87" s="1"/>
  <c r="F7871" i="87"/>
  <c r="E7871" i="87" s="1"/>
  <c r="F5735" i="87"/>
  <c r="E5735" i="87" s="1"/>
  <c r="F6180" i="87"/>
  <c r="E6180" i="87" s="1"/>
  <c r="F4320" i="87"/>
  <c r="E4320" i="87" s="1"/>
  <c r="F4272" i="87"/>
  <c r="E4272" i="87" s="1"/>
  <c r="F5335" i="87"/>
  <c r="E5335" i="87" s="1"/>
  <c r="F6137" i="87"/>
  <c r="E6137" i="87" s="1"/>
  <c r="F5767" i="87"/>
  <c r="E5767" i="87" s="1"/>
  <c r="F4324" i="87"/>
  <c r="E4324" i="87" s="1"/>
  <c r="F5788" i="87"/>
  <c r="E5788" i="87" s="1"/>
  <c r="F5641" i="87"/>
  <c r="E5641" i="87" s="1"/>
  <c r="F4353" i="87"/>
  <c r="E4353" i="87" s="1"/>
  <c r="F5616" i="87"/>
  <c r="E5616" i="87" s="1"/>
  <c r="F6912" i="87"/>
  <c r="E6912" i="87" s="1"/>
  <c r="F4323" i="87"/>
  <c r="E4323" i="87" s="1"/>
  <c r="F4748" i="87"/>
  <c r="E4748" i="87" s="1"/>
  <c r="F6171" i="87"/>
  <c r="E6171" i="87" s="1"/>
  <c r="F5598" i="87"/>
  <c r="E5598" i="87" s="1"/>
  <c r="F5121" i="87"/>
  <c r="E5121" i="87" s="1"/>
  <c r="F6139" i="87"/>
  <c r="E6139" i="87" s="1"/>
  <c r="F5429" i="87"/>
  <c r="E5429" i="87" s="1"/>
  <c r="F5408" i="87"/>
  <c r="E5408" i="87" s="1"/>
  <c r="F4352" i="87"/>
  <c r="E4352" i="87" s="1"/>
  <c r="F5383" i="87"/>
  <c r="E5383" i="87" s="1"/>
  <c r="F4326" i="87"/>
  <c r="E4326" i="87" s="1"/>
  <c r="F4746" i="87"/>
  <c r="E4746" i="87" s="1"/>
  <c r="F4310" i="87"/>
  <c r="E4310" i="87" s="1"/>
  <c r="F4308" i="87"/>
  <c r="E4308" i="87" s="1"/>
  <c r="F6154" i="87"/>
  <c r="E6154" i="87" s="1"/>
  <c r="F6138" i="87"/>
  <c r="E6138" i="87" s="1"/>
  <c r="F5245" i="87"/>
  <c r="E5245" i="87" s="1"/>
  <c r="F5224" i="87"/>
  <c r="E5224" i="87" s="1"/>
  <c r="F4351" i="87"/>
  <c r="E4351" i="87" s="1"/>
  <c r="F5199" i="87"/>
  <c r="E5199" i="87" s="1"/>
  <c r="F4325" i="87"/>
  <c r="E4325" i="87" s="1"/>
  <c r="F4755" i="87"/>
  <c r="E4755" i="87" s="1"/>
  <c r="F4745" i="87"/>
  <c r="E4745" i="87" s="1"/>
  <c r="F4309" i="87"/>
  <c r="E4309" i="87" s="1"/>
  <c r="F5366" i="87"/>
  <c r="E5366" i="87" s="1"/>
  <c r="F5561" i="87"/>
  <c r="E5561" i="87" s="1"/>
  <c r="F4354" i="87"/>
  <c r="E4354" i="87" s="1"/>
  <c r="F5742" i="87"/>
  <c r="E5742" i="87" s="1"/>
  <c r="F4754" i="87"/>
  <c r="E4754" i="87" s="1"/>
  <c r="F4312" i="87"/>
  <c r="E4312" i="87" s="1"/>
  <c r="F5723" i="87"/>
  <c r="E5723" i="87" s="1"/>
  <c r="F5168" i="87"/>
  <c r="E5168" i="87" s="1"/>
  <c r="F5337" i="87"/>
  <c r="E5337" i="87" s="1"/>
  <c r="F6140" i="87"/>
  <c r="E6140" i="87" s="1"/>
  <c r="F4290" i="87"/>
  <c r="E4290" i="87" s="1"/>
  <c r="F4286" i="87"/>
  <c r="E4286" i="87" s="1"/>
  <c r="F4282" i="87"/>
  <c r="E4282" i="87" s="1"/>
  <c r="F4278" i="87"/>
  <c r="E4278" i="87" s="1"/>
  <c r="F4275" i="87"/>
  <c r="E4275" i="87" s="1"/>
  <c r="F4335" i="87"/>
  <c r="E4335" i="87" s="1"/>
  <c r="F4752" i="87"/>
  <c r="E4752" i="87" s="1"/>
  <c r="F6172" i="87"/>
  <c r="E6172" i="87" s="1"/>
  <c r="F4890" i="87"/>
  <c r="E4890" i="87" s="1"/>
  <c r="F4258" i="87"/>
  <c r="E4258" i="87" s="1"/>
  <c r="F4172" i="87"/>
  <c r="E4172" i="87" s="1"/>
  <c r="F4253" i="87"/>
  <c r="E4253" i="87" s="1"/>
  <c r="F4289" i="87"/>
  <c r="E4289" i="87" s="1"/>
  <c r="F4281" i="87"/>
  <c r="E4281" i="87" s="1"/>
  <c r="F4277" i="87"/>
  <c r="E4277" i="87" s="1"/>
  <c r="F4338" i="87"/>
  <c r="E4338" i="87" s="1"/>
  <c r="F4750" i="87"/>
  <c r="E4750" i="87" s="1"/>
  <c r="F4314" i="87"/>
  <c r="E4314" i="87" s="1"/>
  <c r="F4313" i="87"/>
  <c r="E4313" i="87" s="1"/>
  <c r="F4300" i="87"/>
  <c r="E4300" i="87" s="1"/>
  <c r="F4171" i="87"/>
  <c r="E4171" i="87" s="1"/>
  <c r="F4285" i="87"/>
  <c r="E4285" i="87" s="1"/>
  <c r="F4284" i="87"/>
  <c r="E4284" i="87" s="1"/>
  <c r="F4260" i="87"/>
  <c r="E4260" i="87" s="1"/>
  <c r="F4255" i="87"/>
  <c r="E4255" i="87" s="1"/>
  <c r="F4760" i="87"/>
  <c r="E4760" i="87" s="1"/>
  <c r="F4288" i="87"/>
  <c r="E4288" i="87" s="1"/>
  <c r="F4280" i="87"/>
  <c r="E4280" i="87" s="1"/>
  <c r="F4276" i="87"/>
  <c r="E4276" i="87" s="1"/>
  <c r="F4337" i="87"/>
  <c r="E4337" i="87" s="1"/>
  <c r="F4758" i="87"/>
  <c r="E4758" i="87" s="1"/>
  <c r="F4749" i="87"/>
  <c r="E4749" i="87" s="1"/>
  <c r="F4892" i="87"/>
  <c r="E4892" i="87" s="1"/>
  <c r="F4889" i="87"/>
  <c r="E4889" i="87" s="1"/>
  <c r="F4287" i="87"/>
  <c r="E4287" i="87" s="1"/>
  <c r="F4283" i="87"/>
  <c r="E4283" i="87" s="1"/>
  <c r="F4279" i="87"/>
  <c r="E4279" i="87" s="1"/>
  <c r="F6181" i="87"/>
  <c r="E6181" i="87" s="1"/>
  <c r="F4336" i="87"/>
  <c r="E4336" i="87" s="1"/>
  <c r="F4757" i="87"/>
  <c r="E4757" i="87" s="1"/>
  <c r="F4893" i="87"/>
  <c r="E4893" i="87" s="1"/>
  <c r="F4891" i="87"/>
  <c r="E4891" i="87" s="1"/>
  <c r="F4888" i="87"/>
  <c r="E4888" i="87" s="1"/>
  <c r="F4259" i="87"/>
  <c r="E4259" i="87" s="1"/>
  <c r="F4174" i="87"/>
  <c r="E4174" i="87" s="1"/>
  <c r="F4254" i="87"/>
  <c r="E4254" i="87" s="1"/>
  <c r="J238" i="14"/>
  <c r="B6789" i="87"/>
  <c r="K238" i="14"/>
  <c r="E238" i="14"/>
  <c r="B6849" i="87"/>
  <c r="B6729" i="87"/>
  <c r="B6819" i="87"/>
  <c r="C6819" i="87" s="1"/>
  <c r="F5797" i="87"/>
  <c r="E5797" i="87" s="1"/>
  <c r="F5125" i="87"/>
  <c r="E5125" i="87" s="1"/>
  <c r="F5031" i="87"/>
  <c r="F5111" i="87"/>
  <c r="E5111" i="87" s="1"/>
  <c r="F5438" i="87"/>
  <c r="E5438" i="87" s="1"/>
  <c r="F5254" i="87"/>
  <c r="E5254" i="87" s="1"/>
  <c r="F6961" i="87"/>
  <c r="E6961" i="87" s="1"/>
  <c r="F5523" i="87"/>
  <c r="B5031" i="87"/>
  <c r="B6698" i="87"/>
  <c r="B5523" i="87"/>
  <c r="Z21" i="89"/>
  <c r="B4075" i="87"/>
  <c r="B5791" i="87"/>
  <c r="B5432" i="87"/>
  <c r="C5432" i="87" s="1"/>
  <c r="B5248" i="87"/>
  <c r="C5248" i="87" s="1"/>
  <c r="B5773" i="87"/>
  <c r="C5773" i="87" s="1"/>
  <c r="B5647" i="87"/>
  <c r="C5647" i="87" s="1"/>
  <c r="B5414" i="87"/>
  <c r="C5414" i="87" s="1"/>
  <c r="B5230" i="87"/>
  <c r="B4358" i="87"/>
  <c r="B4357" i="87"/>
  <c r="B4356" i="87"/>
  <c r="C4356" i="87" s="1"/>
  <c r="B4355" i="87"/>
  <c r="C4355" i="87" s="1"/>
  <c r="B5747" i="87"/>
  <c r="C5747" i="87" s="1"/>
  <c r="B5621" i="87"/>
  <c r="C5621" i="87" s="1"/>
  <c r="B5388" i="87"/>
  <c r="C5388" i="87" s="1"/>
  <c r="B5204" i="87"/>
  <c r="B4341" i="87"/>
  <c r="B4342" i="87"/>
  <c r="C4342" i="87" s="1"/>
  <c r="B4340" i="87"/>
  <c r="B4339" i="87"/>
  <c r="B5960" i="87"/>
  <c r="B5852" i="87"/>
  <c r="B4895" i="87"/>
  <c r="C4895" i="87" s="1"/>
  <c r="B6173" i="87"/>
  <c r="C6173" i="87" s="1"/>
  <c r="B4317" i="87"/>
  <c r="C4317" i="87" s="1"/>
  <c r="B4894" i="87"/>
  <c r="C4894" i="87" s="1"/>
  <c r="B5724" i="87"/>
  <c r="B5599" i="87"/>
  <c r="C5599" i="87" s="1"/>
  <c r="B4316" i="87"/>
  <c r="B5367" i="87"/>
  <c r="B5169" i="87"/>
  <c r="C5169" i="87" s="1"/>
  <c r="B4301" i="87"/>
  <c r="C4301" i="87" s="1"/>
  <c r="B5562" i="87"/>
  <c r="B5338" i="87"/>
  <c r="C5338" i="87" s="1"/>
  <c r="B5122" i="87"/>
  <c r="C5122" i="87" s="1"/>
  <c r="B4944" i="87"/>
  <c r="C4944" i="87" s="1"/>
  <c r="B6169" i="87"/>
  <c r="C6169" i="87" s="1"/>
  <c r="B4307" i="87"/>
  <c r="B5843" i="87"/>
  <c r="B5481" i="87"/>
  <c r="B5950" i="87"/>
  <c r="B6130" i="87"/>
  <c r="B5837" i="87"/>
  <c r="C5837" i="87" s="1"/>
  <c r="B5692" i="87"/>
  <c r="C5692" i="87" s="1"/>
  <c r="B5543" i="87"/>
  <c r="C5543" i="87" s="1"/>
  <c r="B5478" i="87"/>
  <c r="C5478" i="87" s="1"/>
  <c r="B5311" i="87"/>
  <c r="C5311" i="87" s="1"/>
  <c r="B5076" i="87"/>
  <c r="C5076" i="87" s="1"/>
  <c r="B5558" i="87"/>
  <c r="B5327" i="87"/>
  <c r="B5105" i="87"/>
  <c r="C5105" i="87" s="1"/>
  <c r="B5874" i="87"/>
  <c r="B5943" i="87"/>
  <c r="C5943" i="87" s="1"/>
  <c r="B6439" i="87"/>
  <c r="B5830" i="87"/>
  <c r="C5830" i="87" s="1"/>
  <c r="B5681" i="87"/>
  <c r="C5681" i="87" s="1"/>
  <c r="B5531" i="87"/>
  <c r="C5531" i="87" s="1"/>
  <c r="B5470" i="87"/>
  <c r="B5299" i="87"/>
  <c r="B5064" i="87"/>
  <c r="C5064" i="87" s="1"/>
  <c r="B5056" i="87"/>
  <c r="C5056" i="87" s="1"/>
  <c r="B5292" i="87"/>
  <c r="C5292" i="87" s="1"/>
  <c r="B5040" i="87"/>
  <c r="C5040" i="87" s="1"/>
  <c r="B5931" i="87"/>
  <c r="C5931" i="87" s="1"/>
  <c r="B6067" i="87"/>
  <c r="C6067" i="87" s="1"/>
  <c r="B5862" i="87"/>
  <c r="C5862" i="87" s="1"/>
  <c r="B5817" i="87"/>
  <c r="C5817" i="87" s="1"/>
  <c r="B5669" i="87"/>
  <c r="B5457" i="87"/>
  <c r="B5278" i="87"/>
  <c r="C5278" i="87" s="1"/>
  <c r="B6480" i="87"/>
  <c r="F309" i="30"/>
  <c r="B154" i="87"/>
  <c r="B2789" i="87"/>
  <c r="B1450" i="87"/>
  <c r="B1447" i="87"/>
  <c r="B1445" i="87"/>
  <c r="B1442" i="87"/>
  <c r="B1440" i="87"/>
  <c r="B1438" i="87"/>
  <c r="B1436" i="87"/>
  <c r="B6427" i="87"/>
  <c r="B2670" i="87"/>
  <c r="B1428" i="87"/>
  <c r="B1426" i="87"/>
  <c r="C1426" i="87" s="1"/>
  <c r="B1422" i="87"/>
  <c r="C1422" i="87" s="1"/>
  <c r="B1420" i="87"/>
  <c r="B1410" i="87"/>
  <c r="B1404" i="87"/>
  <c r="B1416" i="87"/>
  <c r="B1414" i="87"/>
  <c r="B3009" i="87"/>
  <c r="B3335" i="87"/>
  <c r="C3335" i="87" s="1"/>
  <c r="B3334" i="87"/>
  <c r="C3334" i="87" s="1"/>
  <c r="B6644" i="87"/>
  <c r="B2785" i="87"/>
  <c r="B1327" i="87"/>
  <c r="B2954" i="87"/>
  <c r="C2954" i="87" s="1"/>
  <c r="B2952" i="87"/>
  <c r="B2780" i="87"/>
  <c r="B1321" i="87"/>
  <c r="B150" i="87"/>
  <c r="B1270" i="87"/>
  <c r="B2762" i="87"/>
  <c r="C2762" i="87" s="1"/>
  <c r="B1268" i="87"/>
  <c r="B2755" i="87"/>
  <c r="B1228" i="87"/>
  <c r="B2931" i="87"/>
  <c r="C2931" i="87" s="1"/>
  <c r="B2749" i="87"/>
  <c r="B6383" i="87"/>
  <c r="B1208" i="87"/>
  <c r="B1191" i="87"/>
  <c r="C1191" i="87" s="1"/>
  <c r="B1175" i="87"/>
  <c r="C1175" i="87" s="1"/>
  <c r="B1221" i="87"/>
  <c r="B1220" i="87"/>
  <c r="C1220" i="87" s="1"/>
  <c r="J20" i="99"/>
  <c r="J24" i="99" s="1"/>
  <c r="B146" i="87"/>
  <c r="B2740" i="87"/>
  <c r="B1091" i="87"/>
  <c r="B6364" i="87"/>
  <c r="C6364" i="87" s="1"/>
  <c r="B6360" i="87"/>
  <c r="C6360" i="87" s="1"/>
  <c r="B6356" i="87"/>
  <c r="B6350" i="87"/>
  <c r="B6346" i="87"/>
  <c r="C6346" i="87" s="1"/>
  <c r="B2920" i="87"/>
  <c r="C2920" i="87" s="1"/>
  <c r="B2918" i="87"/>
  <c r="B6332" i="87"/>
  <c r="B987" i="87"/>
  <c r="C987" i="87" s="1"/>
  <c r="B871" i="87"/>
  <c r="C871" i="87" s="1"/>
  <c r="B755" i="87"/>
  <c r="B1083" i="87"/>
  <c r="C1083" i="87" s="1"/>
  <c r="B1080" i="87"/>
  <c r="C1080" i="87" s="1"/>
  <c r="B6319" i="87"/>
  <c r="C6319" i="87" s="1"/>
  <c r="B921" i="87"/>
  <c r="B805" i="87"/>
  <c r="C805" i="87" s="1"/>
  <c r="B689" i="87"/>
  <c r="C689" i="87" s="1"/>
  <c r="B1074" i="87"/>
  <c r="C1074" i="87" s="1"/>
  <c r="B1072" i="87"/>
  <c r="B1067" i="87"/>
  <c r="B6299" i="87"/>
  <c r="B910" i="87"/>
  <c r="C910" i="87" s="1"/>
  <c r="B794" i="87"/>
  <c r="C794" i="87" s="1"/>
  <c r="B678" i="87"/>
  <c r="C678" i="87" s="1"/>
  <c r="B1064" i="87"/>
  <c r="C1064" i="87" s="1"/>
  <c r="B6291" i="87"/>
  <c r="C6291" i="87" s="1"/>
  <c r="B791" i="87"/>
  <c r="B675" i="87"/>
  <c r="B1061" i="87"/>
  <c r="C1061" i="87" s="1"/>
  <c r="B1056" i="87"/>
  <c r="C1056" i="87" s="1"/>
  <c r="B6266" i="87"/>
  <c r="B6262" i="87"/>
  <c r="B6258" i="87"/>
  <c r="B6254" i="87"/>
  <c r="C6254" i="87" s="1"/>
  <c r="B6250" i="87"/>
  <c r="B6246" i="87"/>
  <c r="B3325" i="87"/>
  <c r="C3325" i="87" s="1"/>
  <c r="B6239" i="87"/>
  <c r="C6239" i="87" s="1"/>
  <c r="B1051" i="87"/>
  <c r="B1049" i="87"/>
  <c r="B6220" i="87"/>
  <c r="C6220" i="87" s="1"/>
  <c r="B6209" i="87"/>
  <c r="C6209" i="87" s="1"/>
  <c r="B6198" i="87"/>
  <c r="C6198" i="87" s="1"/>
  <c r="H18" i="73"/>
  <c r="B6479" i="87"/>
  <c r="C6479" i="87" s="1"/>
  <c r="B4044" i="87"/>
  <c r="G309" i="30"/>
  <c r="C309" i="30"/>
  <c r="H124" i="73" s="1"/>
  <c r="B1499" i="87"/>
  <c r="H292" i="30"/>
  <c r="B2790" i="87"/>
  <c r="B1457" i="87"/>
  <c r="B1388" i="87"/>
  <c r="C1388" i="87" s="1"/>
  <c r="B1448" i="87"/>
  <c r="C1448" i="87" s="1"/>
  <c r="B1446" i="87"/>
  <c r="B1380" i="87"/>
  <c r="C1380" i="87" s="1"/>
  <c r="B1441" i="87"/>
  <c r="B1439" i="87"/>
  <c r="B1437" i="87"/>
  <c r="B1433" i="87"/>
  <c r="B6419" i="87"/>
  <c r="C6419" i="87" s="1"/>
  <c r="B1431" i="87"/>
  <c r="C1431" i="87" s="1"/>
  <c r="B1365" i="87"/>
  <c r="C1365" i="87" s="1"/>
  <c r="B1427" i="87"/>
  <c r="B1423" i="87"/>
  <c r="B1421" i="87"/>
  <c r="C1421" i="87" s="1"/>
  <c r="B3336" i="87"/>
  <c r="B6415" i="87"/>
  <c r="B1417" i="87"/>
  <c r="B1415" i="87"/>
  <c r="B6413" i="87"/>
  <c r="B6411" i="87"/>
  <c r="B6409" i="87"/>
  <c r="B152" i="87"/>
  <c r="K208" i="30"/>
  <c r="B2786" i="87"/>
  <c r="B1328" i="87"/>
  <c r="C1328" i="87" s="1"/>
  <c r="B2767" i="87"/>
  <c r="C2767" i="87" s="1"/>
  <c r="B2955" i="87"/>
  <c r="B2953" i="87"/>
  <c r="B2951" i="87"/>
  <c r="C2951" i="87" s="1"/>
  <c r="B2763" i="87"/>
  <c r="B1269" i="87"/>
  <c r="B6642" i="87"/>
  <c r="B2754" i="87"/>
  <c r="B1227" i="87"/>
  <c r="B6382" i="87"/>
  <c r="B1167" i="87"/>
  <c r="B3432" i="87"/>
  <c r="C3432" i="87" s="1"/>
  <c r="B1219" i="87"/>
  <c r="B6638" i="87"/>
  <c r="B2739" i="87"/>
  <c r="B1090" i="87"/>
  <c r="C1090" i="87" s="1"/>
  <c r="B6362" i="87"/>
  <c r="B6358" i="87"/>
  <c r="B6354" i="87"/>
  <c r="B6348" i="87"/>
  <c r="B6344" i="87"/>
  <c r="B6340" i="87"/>
  <c r="B2921" i="87"/>
  <c r="B2919" i="87"/>
  <c r="B2917" i="87"/>
  <c r="C2917" i="87" s="1"/>
  <c r="B6331" i="87"/>
  <c r="B929" i="87"/>
  <c r="C929" i="87" s="1"/>
  <c r="B813" i="87"/>
  <c r="B697" i="87"/>
  <c r="C697" i="87" s="1"/>
  <c r="B1081" i="87"/>
  <c r="B1079" i="87"/>
  <c r="B6320" i="87"/>
  <c r="B979" i="87"/>
  <c r="B863" i="87"/>
  <c r="B747" i="87"/>
  <c r="B1073" i="87"/>
  <c r="B1071" i="87"/>
  <c r="B6300" i="87"/>
  <c r="B968" i="87"/>
  <c r="B852" i="87"/>
  <c r="C852" i="87" s="1"/>
  <c r="B736" i="87"/>
  <c r="B6634" i="87"/>
  <c r="B6292" i="87"/>
  <c r="B965" i="87"/>
  <c r="C965" i="87" s="1"/>
  <c r="B849" i="87"/>
  <c r="B733" i="87"/>
  <c r="C733" i="87" s="1"/>
  <c r="B1062" i="87"/>
  <c r="C1062" i="87" s="1"/>
  <c r="B1060" i="87"/>
  <c r="C1060" i="87" s="1"/>
  <c r="B1057" i="87"/>
  <c r="C1057" i="87" s="1"/>
  <c r="B1055" i="87"/>
  <c r="B1053" i="87"/>
  <c r="B6268" i="87"/>
  <c r="C6268" i="87" s="1"/>
  <c r="B6264" i="87"/>
  <c r="B6260" i="87"/>
  <c r="B6256" i="87"/>
  <c r="B6252" i="87"/>
  <c r="C6252" i="87" s="1"/>
  <c r="B6248" i="87"/>
  <c r="B6244" i="87"/>
  <c r="B1044" i="87"/>
  <c r="B1038" i="87"/>
  <c r="C1038" i="87" s="1"/>
  <c r="B1050" i="87"/>
  <c r="B1048" i="87"/>
  <c r="B3006" i="87"/>
  <c r="B3324" i="87"/>
  <c r="C3324" i="87" s="1"/>
  <c r="B1037" i="87"/>
  <c r="C1037" i="87" s="1"/>
  <c r="F103" i="73"/>
  <c r="B7188" i="87"/>
  <c r="C7188" i="87" s="1"/>
  <c r="B6403" i="87"/>
  <c r="C6403" i="87" s="1"/>
  <c r="B6402" i="87"/>
  <c r="B1314" i="87"/>
  <c r="B1295" i="87"/>
  <c r="C1295" i="87" s="1"/>
  <c r="B1289" i="87"/>
  <c r="C1289" i="87" s="1"/>
  <c r="B1283" i="87"/>
  <c r="C1283" i="87" s="1"/>
  <c r="E178" i="30"/>
  <c r="B1258" i="87"/>
  <c r="B7095" i="87"/>
  <c r="C7095" i="87" s="1"/>
  <c r="B6639" i="87"/>
  <c r="C6639" i="87" s="1"/>
  <c r="B2038" i="87"/>
  <c r="B1211" i="87"/>
  <c r="C1211" i="87" s="1"/>
  <c r="B2031" i="87"/>
  <c r="C2031" i="87" s="1"/>
  <c r="B6635" i="87"/>
  <c r="C6635" i="87" s="1"/>
  <c r="B6438" i="87"/>
  <c r="B6436" i="87"/>
  <c r="B2025" i="87"/>
  <c r="C2025" i="87" s="1"/>
  <c r="B2733" i="87"/>
  <c r="B6305" i="87"/>
  <c r="C6305" i="87" s="1"/>
  <c r="B913" i="87"/>
  <c r="B797" i="87"/>
  <c r="C797" i="87" s="1"/>
  <c r="B681" i="87"/>
  <c r="C681" i="87" s="1"/>
  <c r="B6306" i="87"/>
  <c r="C6306" i="87" s="1"/>
  <c r="B971" i="87"/>
  <c r="B855" i="87"/>
  <c r="C855" i="87" s="1"/>
  <c r="B739" i="87"/>
  <c r="B6284" i="87"/>
  <c r="B6283" i="87"/>
  <c r="C6283" i="87" s="1"/>
  <c r="B961" i="87"/>
  <c r="B903" i="87"/>
  <c r="C903" i="87" s="1"/>
  <c r="B845" i="87"/>
  <c r="B787" i="87"/>
  <c r="C787" i="87" s="1"/>
  <c r="B1371" i="87"/>
  <c r="B5936" i="87"/>
  <c r="C5936" i="87" s="1"/>
  <c r="B5867" i="87"/>
  <c r="C5867" i="87" s="1"/>
  <c r="B5674" i="87"/>
  <c r="C5674" i="87" s="1"/>
  <c r="B5462" i="87"/>
  <c r="C5462" i="87" s="1"/>
  <c r="B6072" i="87"/>
  <c r="B5822" i="87"/>
  <c r="B5506" i="87"/>
  <c r="B5283" i="87"/>
  <c r="C5283" i="87" s="1"/>
  <c r="B1361" i="87"/>
  <c r="B6437" i="87"/>
  <c r="B5015" i="87"/>
  <c r="C5015" i="87" s="1"/>
  <c r="B2049" i="87"/>
  <c r="C2049" i="87" s="1"/>
  <c r="C6595" i="87"/>
  <c r="E6595" i="87"/>
  <c r="C6591" i="87"/>
  <c r="C7174" i="87"/>
  <c r="C3642" i="87"/>
  <c r="C4079" i="87"/>
  <c r="C4078" i="87"/>
  <c r="C4077" i="87"/>
  <c r="E4077" i="87"/>
  <c r="C4076" i="87"/>
  <c r="C6698" i="87"/>
  <c r="C4358" i="87"/>
  <c r="C4340" i="87"/>
  <c r="C5960" i="87"/>
  <c r="C5724" i="87"/>
  <c r="C4316" i="87"/>
  <c r="C5843" i="87"/>
  <c r="C5950" i="87"/>
  <c r="C5874" i="87"/>
  <c r="C5470" i="87"/>
  <c r="C6085" i="87"/>
  <c r="C5825" i="87"/>
  <c r="E5825" i="87"/>
  <c r="C5526" i="87"/>
  <c r="C5286" i="87"/>
  <c r="C5523" i="87"/>
  <c r="C158" i="87"/>
  <c r="C6668" i="87"/>
  <c r="C3619" i="87"/>
  <c r="C3615" i="87"/>
  <c r="C3598" i="87"/>
  <c r="C3570" i="87"/>
  <c r="C3612" i="87"/>
  <c r="C6491" i="87"/>
  <c r="E6491" i="87"/>
  <c r="C6480" i="87"/>
  <c r="C154" i="87"/>
  <c r="C2789" i="87"/>
  <c r="C4110" i="87"/>
  <c r="C1450" i="87"/>
  <c r="C1447" i="87"/>
  <c r="C1445" i="87"/>
  <c r="C1442" i="87"/>
  <c r="C1440" i="87"/>
  <c r="C1438" i="87"/>
  <c r="C1436" i="87"/>
  <c r="C6427" i="87"/>
  <c r="C2670" i="87"/>
  <c r="C1428" i="87"/>
  <c r="C1420" i="87"/>
  <c r="C1410" i="87"/>
  <c r="C1404" i="87"/>
  <c r="C1416" i="87"/>
  <c r="C1414" i="87"/>
  <c r="C3009" i="87"/>
  <c r="C6644" i="87"/>
  <c r="C2785" i="87"/>
  <c r="C1327" i="87"/>
  <c r="C2952" i="87"/>
  <c r="C2780" i="87"/>
  <c r="C6402" i="87"/>
  <c r="C1321" i="87"/>
  <c r="C150" i="87"/>
  <c r="C1270" i="87"/>
  <c r="C1268" i="87"/>
  <c r="C2755" i="87"/>
  <c r="C1228" i="87"/>
  <c r="C2038" i="87"/>
  <c r="C4146" i="87"/>
  <c r="C2749" i="87"/>
  <c r="C6383" i="87"/>
  <c r="C1208" i="87"/>
  <c r="C1221" i="87"/>
  <c r="C146" i="87"/>
  <c r="C2740" i="87"/>
  <c r="C1091" i="87"/>
  <c r="C6437" i="87"/>
  <c r="C6356" i="87"/>
  <c r="C6436" i="87"/>
  <c r="C6350" i="87"/>
  <c r="C2918" i="87"/>
  <c r="C6332" i="87"/>
  <c r="C755" i="87"/>
  <c r="C921" i="87"/>
  <c r="C1072" i="87"/>
  <c r="C913" i="87"/>
  <c r="C1067" i="87"/>
  <c r="C6299" i="87"/>
  <c r="C791" i="87"/>
  <c r="C675" i="87"/>
  <c r="C6284" i="87"/>
  <c r="C961" i="87"/>
  <c r="C845" i="87"/>
  <c r="C6270" i="87"/>
  <c r="C954" i="87"/>
  <c r="C838" i="87"/>
  <c r="C664" i="87"/>
  <c r="C6266" i="87"/>
  <c r="C6262" i="87"/>
  <c r="C6258" i="87"/>
  <c r="C6250" i="87"/>
  <c r="C6246" i="87"/>
  <c r="C1051" i="87"/>
  <c r="C1049" i="87"/>
  <c r="C6960" i="87"/>
  <c r="C6958" i="87"/>
  <c r="E6958" i="87"/>
  <c r="C6956" i="87"/>
  <c r="E6956" i="87"/>
  <c r="C6954" i="87"/>
  <c r="C6952" i="87"/>
  <c r="E6952" i="87"/>
  <c r="C6950" i="87"/>
  <c r="C6948" i="87"/>
  <c r="E6948" i="87"/>
  <c r="C6946" i="87"/>
  <c r="C6944" i="87"/>
  <c r="E6944" i="87"/>
  <c r="C6942" i="87"/>
  <c r="C6940" i="87"/>
  <c r="C6938" i="87"/>
  <c r="C6936" i="87"/>
  <c r="E6936" i="87"/>
  <c r="C6934" i="87"/>
  <c r="C6932" i="87"/>
  <c r="C6930" i="87"/>
  <c r="E6930" i="87"/>
  <c r="C6928" i="87"/>
  <c r="C6926" i="87"/>
  <c r="E6926" i="87"/>
  <c r="C6924" i="87"/>
  <c r="C6922" i="87"/>
  <c r="C6920" i="87"/>
  <c r="E6920" i="87"/>
  <c r="C6918" i="87"/>
  <c r="C6915" i="87"/>
  <c r="E6915" i="87"/>
  <c r="C6911" i="87"/>
  <c r="C6897" i="87"/>
  <c r="C6895" i="87"/>
  <c r="C6867" i="87"/>
  <c r="C6865" i="87"/>
  <c r="C6837" i="87"/>
  <c r="E6837" i="87"/>
  <c r="C6835" i="87"/>
  <c r="C6807" i="87"/>
  <c r="C6805" i="87"/>
  <c r="C6777" i="87"/>
  <c r="C6775" i="87"/>
  <c r="C6747" i="87"/>
  <c r="C6745" i="87"/>
  <c r="C6717" i="87"/>
  <c r="C6715" i="87"/>
  <c r="E6715" i="87"/>
  <c r="C6685" i="87"/>
  <c r="E6685" i="87"/>
  <c r="C6683" i="87"/>
  <c r="C6645" i="87"/>
  <c r="C6641" i="87"/>
  <c r="C6633" i="87"/>
  <c r="E6633" i="87"/>
  <c r="C6631" i="87"/>
  <c r="C6629" i="87"/>
  <c r="C6627" i="87"/>
  <c r="E6627" i="87"/>
  <c r="C6622" i="87"/>
  <c r="C6589" i="87"/>
  <c r="C6585" i="87"/>
  <c r="C6525" i="87"/>
  <c r="C6523" i="87"/>
  <c r="C6521" i="87"/>
  <c r="C6519" i="87"/>
  <c r="E6519" i="87"/>
  <c r="C6488" i="87"/>
  <c r="C6486" i="87"/>
  <c r="E6486" i="87"/>
  <c r="C6484" i="87"/>
  <c r="C6476" i="87"/>
  <c r="C6474" i="87"/>
  <c r="C6472" i="87"/>
  <c r="C6464" i="87"/>
  <c r="C6426" i="87"/>
  <c r="C6414" i="87"/>
  <c r="E6414" i="87"/>
  <c r="C6410" i="87"/>
  <c r="C6405" i="87"/>
  <c r="C6401" i="87"/>
  <c r="E6401" i="87"/>
  <c r="C6399" i="87"/>
  <c r="C6397" i="87"/>
  <c r="C6389" i="87"/>
  <c r="C6385" i="87"/>
  <c r="C6381" i="87"/>
  <c r="E6381" i="87"/>
  <c r="C6379" i="87"/>
  <c r="E6379" i="87"/>
  <c r="C6377" i="87"/>
  <c r="C6375" i="87"/>
  <c r="C6373" i="87"/>
  <c r="C6371" i="87"/>
  <c r="C6366" i="87"/>
  <c r="C6363" i="87"/>
  <c r="E6363" i="87"/>
  <c r="C6359" i="87"/>
  <c r="E6359" i="87"/>
  <c r="C6355" i="87"/>
  <c r="C6351" i="87"/>
  <c r="C6347" i="87"/>
  <c r="E6347" i="87"/>
  <c r="C6343" i="87"/>
  <c r="E6343" i="87"/>
  <c r="C6339" i="87"/>
  <c r="C6337" i="87"/>
  <c r="C6333" i="87"/>
  <c r="E6333" i="87"/>
  <c r="C6329" i="87"/>
  <c r="C6327" i="87"/>
  <c r="E6327" i="87"/>
  <c r="C6325" i="87"/>
  <c r="C6323" i="87"/>
  <c r="C6321" i="87"/>
  <c r="C6317" i="87"/>
  <c r="E6317" i="87"/>
  <c r="C6315" i="87"/>
  <c r="E6315" i="87"/>
  <c r="C6313" i="87"/>
  <c r="C6311" i="87"/>
  <c r="C6309" i="87"/>
  <c r="C6307" i="87"/>
  <c r="C6303" i="87"/>
  <c r="C6301" i="87"/>
  <c r="E6301" i="87"/>
  <c r="C6297" i="87"/>
  <c r="E6297" i="87"/>
  <c r="C6295" i="87"/>
  <c r="C6293" i="87"/>
  <c r="E6293" i="87"/>
  <c r="C6289" i="87"/>
  <c r="C6287" i="87"/>
  <c r="C6285" i="87"/>
  <c r="E6285" i="87"/>
  <c r="C6281" i="87"/>
  <c r="E6281" i="87"/>
  <c r="C6279" i="87"/>
  <c r="C6277" i="87"/>
  <c r="C6275" i="87"/>
  <c r="C6273" i="87"/>
  <c r="E6273" i="87"/>
  <c r="C6271" i="87"/>
  <c r="C6265" i="87"/>
  <c r="E6265" i="87"/>
  <c r="C6261" i="87"/>
  <c r="C6257" i="87"/>
  <c r="E6257" i="87"/>
  <c r="C6253" i="87"/>
  <c r="C6249" i="87"/>
  <c r="E6249" i="87"/>
  <c r="C6245" i="87"/>
  <c r="C6242" i="87"/>
  <c r="E6242" i="87"/>
  <c r="C6240" i="87"/>
  <c r="E6240" i="87"/>
  <c r="C6237" i="87"/>
  <c r="C6235" i="87"/>
  <c r="C6233" i="87"/>
  <c r="C6231" i="87"/>
  <c r="E6231" i="87"/>
  <c r="C6229" i="87"/>
  <c r="E6229" i="87"/>
  <c r="C6227" i="87"/>
  <c r="E6227" i="87"/>
  <c r="C6225" i="87"/>
  <c r="E6225" i="87"/>
  <c r="C6223" i="87"/>
  <c r="C6221" i="87"/>
  <c r="C6218" i="87"/>
  <c r="E6218" i="87"/>
  <c r="C6216" i="87"/>
  <c r="E6216" i="87"/>
  <c r="C6214" i="87"/>
  <c r="C6212" i="87"/>
  <c r="E6212" i="87"/>
  <c r="C6210" i="87"/>
  <c r="C6207" i="87"/>
  <c r="C6205" i="87"/>
  <c r="C6203" i="87"/>
  <c r="C6201" i="87"/>
  <c r="C6199" i="87"/>
  <c r="C6196" i="87"/>
  <c r="E6196" i="87"/>
  <c r="C6194" i="87"/>
  <c r="C6192" i="87"/>
  <c r="C6190" i="87"/>
  <c r="E6190" i="87"/>
  <c r="C6188" i="87"/>
  <c r="C6180" i="87"/>
  <c r="C6178" i="87"/>
  <c r="E6178" i="87"/>
  <c r="C6176" i="87"/>
  <c r="C6174" i="87"/>
  <c r="C6171" i="87"/>
  <c r="C6167" i="87"/>
  <c r="C6165" i="87"/>
  <c r="C6163" i="87"/>
  <c r="C6161" i="87"/>
  <c r="C6153" i="87"/>
  <c r="C6151" i="87"/>
  <c r="C6149" i="87"/>
  <c r="C6147" i="87"/>
  <c r="C6145" i="87"/>
  <c r="C6143" i="87"/>
  <c r="C6141" i="87"/>
  <c r="C6139" i="87"/>
  <c r="C6137" i="87"/>
  <c r="C6135" i="87"/>
  <c r="C6133" i="87"/>
  <c r="C6131" i="87"/>
  <c r="E6131" i="87"/>
  <c r="C6128" i="87"/>
  <c r="E6128" i="87"/>
  <c r="C6124" i="87"/>
  <c r="E6124" i="87"/>
  <c r="C6122" i="87"/>
  <c r="E6122" i="87"/>
  <c r="C6120" i="87"/>
  <c r="C6118" i="87"/>
  <c r="C6116" i="87"/>
  <c r="C6114" i="87"/>
  <c r="C6112" i="87"/>
  <c r="C6110" i="87"/>
  <c r="C6108" i="87"/>
  <c r="E6108" i="87"/>
  <c r="C6106" i="87"/>
  <c r="C6104" i="87"/>
  <c r="C6102" i="87"/>
  <c r="E6102" i="87"/>
  <c r="C6100" i="87"/>
  <c r="C6098" i="87"/>
  <c r="E6098" i="87"/>
  <c r="C6096" i="87"/>
  <c r="E6096" i="87"/>
  <c r="C6094" i="87"/>
  <c r="C6092" i="87"/>
  <c r="C6090" i="87"/>
  <c r="E6090" i="87"/>
  <c r="C6088" i="87"/>
  <c r="E6088" i="87"/>
  <c r="C6086" i="87"/>
  <c r="E6086" i="87"/>
  <c r="C6083" i="87"/>
  <c r="E6083" i="87"/>
  <c r="C6081" i="87"/>
  <c r="C6079" i="87"/>
  <c r="E6079" i="87"/>
  <c r="C6077" i="87"/>
  <c r="C6075" i="87"/>
  <c r="E6075" i="87"/>
  <c r="C6073" i="87"/>
  <c r="E6073" i="87"/>
  <c r="C6070" i="87"/>
  <c r="C6068" i="87"/>
  <c r="E6068" i="87"/>
  <c r="C6065" i="87"/>
  <c r="C6063" i="87"/>
  <c r="E6063" i="87"/>
  <c r="C6038" i="87"/>
  <c r="C6036" i="87"/>
  <c r="E6036" i="87"/>
  <c r="C6034" i="87"/>
  <c r="C6032" i="87"/>
  <c r="C6030" i="87"/>
  <c r="C6027" i="87"/>
  <c r="E6027" i="87"/>
  <c r="C6025" i="87"/>
  <c r="E6025" i="87"/>
  <c r="C6023" i="87"/>
  <c r="C6021" i="87"/>
  <c r="C6019" i="87"/>
  <c r="C6017" i="87"/>
  <c r="C6014" i="87"/>
  <c r="E6014" i="87"/>
  <c r="C6011" i="87"/>
  <c r="E6011" i="87"/>
  <c r="C6009" i="87"/>
  <c r="C6007" i="87"/>
  <c r="E6007" i="87"/>
  <c r="C6001" i="87"/>
  <c r="C5999" i="87"/>
  <c r="C5997" i="87"/>
  <c r="C5985" i="87"/>
  <c r="C5983" i="87"/>
  <c r="C5945" i="87"/>
  <c r="E5945" i="87"/>
  <c r="C5942" i="87"/>
  <c r="C5940" i="87"/>
  <c r="C5937" i="87"/>
  <c r="C5934" i="87"/>
  <c r="C5932" i="87"/>
  <c r="C5929" i="87"/>
  <c r="E5929" i="87"/>
  <c r="C5871" i="87"/>
  <c r="C5868" i="87"/>
  <c r="C5865" i="87"/>
  <c r="E5865" i="87"/>
  <c r="C5863" i="87"/>
  <c r="E5863" i="87"/>
  <c r="C5860" i="87"/>
  <c r="C5832" i="87"/>
  <c r="C5829" i="87"/>
  <c r="E5829" i="87"/>
  <c r="C5827" i="87"/>
  <c r="C5824" i="87"/>
  <c r="C5821" i="87"/>
  <c r="C5819" i="87"/>
  <c r="C5816" i="87"/>
  <c r="C5804" i="87"/>
  <c r="C5799" i="87"/>
  <c r="C5788" i="87"/>
  <c r="C5766" i="87"/>
  <c r="C5762" i="87"/>
  <c r="C5743" i="87"/>
  <c r="C5735" i="87"/>
  <c r="C5729" i="87"/>
  <c r="E5729" i="87"/>
  <c r="C5709" i="87"/>
  <c r="C5701" i="87"/>
  <c r="E5701" i="87"/>
  <c r="C5687" i="87"/>
  <c r="E5687" i="87"/>
  <c r="C5684" i="87"/>
  <c r="C5682" i="87"/>
  <c r="C5679" i="87"/>
  <c r="E5679" i="87"/>
  <c r="C5676" i="87"/>
  <c r="E5676" i="87"/>
  <c r="C5673" i="87"/>
  <c r="E5673" i="87"/>
  <c r="C5671" i="87"/>
  <c r="E5671" i="87"/>
  <c r="C5668" i="87"/>
  <c r="C5666" i="87"/>
  <c r="C5654" i="87"/>
  <c r="E5654" i="87"/>
  <c r="C5649" i="87"/>
  <c r="C5640" i="87"/>
  <c r="C5636" i="87"/>
  <c r="C5617" i="87"/>
  <c r="C5609" i="87"/>
  <c r="C5603" i="87"/>
  <c r="C5571" i="87"/>
  <c r="C5563" i="87"/>
  <c r="C5559" i="87"/>
  <c r="C5550" i="87"/>
  <c r="C5544" i="87"/>
  <c r="C5537" i="87"/>
  <c r="E5537" i="87"/>
  <c r="C5534" i="87"/>
  <c r="C5530" i="87"/>
  <c r="C5528" i="87"/>
  <c r="C5525" i="87"/>
  <c r="C5522" i="87"/>
  <c r="E5522" i="87"/>
  <c r="C5520" i="87"/>
  <c r="C5518" i="87"/>
  <c r="C5516" i="87"/>
  <c r="E5516" i="87"/>
  <c r="C5514" i="87"/>
  <c r="C5512" i="87"/>
  <c r="C5510" i="87"/>
  <c r="C5508" i="87"/>
  <c r="C5505" i="87"/>
  <c r="C5503" i="87"/>
  <c r="C5500" i="87"/>
  <c r="C5497" i="87"/>
  <c r="C5472" i="87"/>
  <c r="C5468" i="87"/>
  <c r="E5468" i="87"/>
  <c r="C5466" i="87"/>
  <c r="E5466" i="87"/>
  <c r="C5463" i="87"/>
  <c r="C5460" i="87"/>
  <c r="C5458" i="87"/>
  <c r="C5455" i="87"/>
  <c r="C5442" i="87"/>
  <c r="E5442" i="87"/>
  <c r="C5438" i="87"/>
  <c r="C5408" i="87"/>
  <c r="C5406" i="87"/>
  <c r="C5402" i="87"/>
  <c r="E5402" i="87"/>
  <c r="C5383" i="87"/>
  <c r="C5375" i="87"/>
  <c r="C5368" i="87"/>
  <c r="C5345" i="87"/>
  <c r="C5337" i="87"/>
  <c r="C5331" i="87"/>
  <c r="E5331" i="87"/>
  <c r="C5319" i="87"/>
  <c r="C5314" i="87"/>
  <c r="C5306" i="87"/>
  <c r="C5303" i="87"/>
  <c r="E5303" i="87"/>
  <c r="C5301" i="87"/>
  <c r="C5297" i="87"/>
  <c r="C5295" i="87"/>
  <c r="C5293" i="87"/>
  <c r="E5293" i="87"/>
  <c r="C5290" i="87"/>
  <c r="C5288" i="87"/>
  <c r="C5285" i="87"/>
  <c r="E5285" i="87"/>
  <c r="C5282" i="87"/>
  <c r="C5280" i="87"/>
  <c r="E5280" i="87"/>
  <c r="C5277" i="87"/>
  <c r="C5275" i="87"/>
  <c r="C5272" i="87"/>
  <c r="C5259" i="87"/>
  <c r="E5259" i="87"/>
  <c r="C5254" i="87"/>
  <c r="C5224" i="87"/>
  <c r="C5222" i="87"/>
  <c r="C5218" i="87"/>
  <c r="C5199" i="87"/>
  <c r="C5191" i="87"/>
  <c r="C5186" i="87"/>
  <c r="C5184" i="87"/>
  <c r="C5177" i="87"/>
  <c r="E5177" i="87"/>
  <c r="C5174" i="87"/>
  <c r="C5140" i="87"/>
  <c r="C5131" i="87"/>
  <c r="C5121" i="87"/>
  <c r="C5115" i="87"/>
  <c r="C5111" i="87"/>
  <c r="C5096" i="87"/>
  <c r="C5081" i="87"/>
  <c r="C5071" i="87"/>
  <c r="C5068" i="87"/>
  <c r="C5066" i="87"/>
  <c r="E5066" i="87"/>
  <c r="C5062" i="87"/>
  <c r="C5060" i="87"/>
  <c r="E5060" i="87"/>
  <c r="C5058" i="87"/>
  <c r="C5055" i="87"/>
  <c r="E5055" i="87"/>
  <c r="C5053" i="87"/>
  <c r="C5051" i="87"/>
  <c r="C5049" i="87"/>
  <c r="E5049" i="87"/>
  <c r="C5047" i="87"/>
  <c r="C5044" i="87"/>
  <c r="E5044" i="87"/>
  <c r="C5042" i="87"/>
  <c r="C5039" i="87"/>
  <c r="C5037" i="87"/>
  <c r="C5035" i="87"/>
  <c r="E5035" i="87"/>
  <c r="C5032" i="87"/>
  <c r="E5032" i="87"/>
  <c r="C5029" i="87"/>
  <c r="C5027" i="87"/>
  <c r="C5025" i="87"/>
  <c r="C5023" i="87"/>
  <c r="C5021" i="87"/>
  <c r="C5019" i="87"/>
  <c r="C5017" i="87"/>
  <c r="C5014" i="87"/>
  <c r="C5012" i="87"/>
  <c r="E5012" i="87"/>
  <c r="C5009" i="87"/>
  <c r="C5007" i="87"/>
  <c r="C5004" i="87"/>
  <c r="C5002" i="87"/>
  <c r="C5000" i="87"/>
  <c r="C4970" i="87"/>
  <c r="C4967" i="87"/>
  <c r="C4958" i="87"/>
  <c r="E4958" i="87"/>
  <c r="C4956" i="87"/>
  <c r="E4956" i="87"/>
  <c r="C4892" i="87"/>
  <c r="C4890" i="87"/>
  <c r="C4888" i="87"/>
  <c r="C4864" i="87"/>
  <c r="C4862" i="87"/>
  <c r="C4860" i="87"/>
  <c r="C4833" i="87"/>
  <c r="E4833" i="87"/>
  <c r="C4830" i="87"/>
  <c r="E4830" i="87"/>
  <c r="C4828" i="87"/>
  <c r="E4828" i="87"/>
  <c r="C4826" i="87"/>
  <c r="C4809" i="87"/>
  <c r="C4799" i="87"/>
  <c r="C4796" i="87"/>
  <c r="C4758" i="87"/>
  <c r="C4755" i="87"/>
  <c r="C4752" i="87"/>
  <c r="C4749" i="87"/>
  <c r="C4746" i="87"/>
  <c r="C4743" i="87"/>
  <c r="C4740" i="87"/>
  <c r="C4738" i="87"/>
  <c r="C4736" i="87"/>
  <c r="C4705" i="87"/>
  <c r="C4391" i="87"/>
  <c r="C4365" i="87"/>
  <c r="E4365" i="87"/>
  <c r="C4363" i="87"/>
  <c r="E4363" i="87"/>
  <c r="C4361" i="87"/>
  <c r="C4359" i="87"/>
  <c r="E4359" i="87"/>
  <c r="C4353" i="87"/>
  <c r="C4351" i="87"/>
  <c r="C4337" i="87"/>
  <c r="C4335" i="87"/>
  <c r="C4325" i="87"/>
  <c r="C4323" i="87"/>
  <c r="C4321" i="87"/>
  <c r="C4319" i="87"/>
  <c r="C4313" i="87"/>
  <c r="C4310" i="87"/>
  <c r="C4308" i="87"/>
  <c r="C4305" i="87"/>
  <c r="C4303" i="87"/>
  <c r="C4300" i="87"/>
  <c r="C4298" i="87"/>
  <c r="E4298" i="87"/>
  <c r="C4296" i="87"/>
  <c r="C4290" i="87"/>
  <c r="C4288" i="87"/>
  <c r="C4286" i="87"/>
  <c r="C4284" i="87"/>
  <c r="C4282" i="87"/>
  <c r="C4280" i="87"/>
  <c r="C4278" i="87"/>
  <c r="C4276" i="87"/>
  <c r="C4274" i="87"/>
  <c r="C4272" i="87"/>
  <c r="C4266" i="87"/>
  <c r="C4262" i="87"/>
  <c r="E4262" i="87"/>
  <c r="C4260" i="87"/>
  <c r="C4258" i="87"/>
  <c r="C4256" i="87"/>
  <c r="C4254" i="87"/>
  <c r="C4174" i="87"/>
  <c r="C4171" i="87"/>
  <c r="C4159" i="87"/>
  <c r="C4145" i="87"/>
  <c r="C4143" i="87"/>
  <c r="C4135" i="87"/>
  <c r="C4133" i="87"/>
  <c r="C4124" i="87"/>
  <c r="C4109" i="87"/>
  <c r="C4062" i="87"/>
  <c r="C4060" i="87"/>
  <c r="E4060" i="87"/>
  <c r="C4058" i="87"/>
  <c r="C4030" i="87"/>
  <c r="C4028" i="87"/>
  <c r="C4026" i="87"/>
  <c r="C4023" i="87"/>
  <c r="C4021" i="87"/>
  <c r="C4019" i="87"/>
  <c r="C3665" i="87"/>
  <c r="C3646" i="87"/>
  <c r="C3601" i="87"/>
  <c r="C3597" i="87"/>
  <c r="E3597" i="87"/>
  <c r="C3592" i="87"/>
  <c r="C3589" i="87"/>
  <c r="E3589" i="87"/>
  <c r="C3583" i="87"/>
  <c r="C3578" i="87"/>
  <c r="C3575" i="87"/>
  <c r="C3569" i="87"/>
  <c r="C3564" i="87"/>
  <c r="C3561" i="87"/>
  <c r="C3527" i="87"/>
  <c r="C3525" i="87"/>
  <c r="C3523" i="87"/>
  <c r="C3521" i="87"/>
  <c r="E3521" i="87"/>
  <c r="C3478" i="87"/>
  <c r="E3478" i="87"/>
  <c r="C3476" i="87"/>
  <c r="E3476" i="87"/>
  <c r="C3474" i="87"/>
  <c r="C3436" i="87"/>
  <c r="C3431" i="87"/>
  <c r="E3431" i="87"/>
  <c r="C3429" i="87"/>
  <c r="E3429" i="87"/>
  <c r="C3427" i="87"/>
  <c r="C3332" i="87"/>
  <c r="E3332" i="87"/>
  <c r="C3321" i="87"/>
  <c r="C3319" i="87"/>
  <c r="E3319" i="87"/>
  <c r="C3317" i="87"/>
  <c r="C3315" i="87"/>
  <c r="E3315" i="87"/>
  <c r="C3313" i="87"/>
  <c r="C3311" i="87"/>
  <c r="C3265" i="87"/>
  <c r="C3241" i="87"/>
  <c r="E3241" i="87"/>
  <c r="C3219" i="87"/>
  <c r="E3219" i="87"/>
  <c r="C3203" i="87"/>
  <c r="C3197" i="87"/>
  <c r="E3197" i="87"/>
  <c r="C3180" i="87"/>
  <c r="E3180" i="87"/>
  <c r="C3174" i="87"/>
  <c r="C3114" i="87"/>
  <c r="E3114" i="87"/>
  <c r="C3028" i="87"/>
  <c r="C3026" i="87"/>
  <c r="C3023" i="87"/>
  <c r="E3023" i="87"/>
  <c r="C3008" i="87"/>
  <c r="C3003" i="87"/>
  <c r="C3001" i="87"/>
  <c r="E3001" i="87"/>
  <c r="C2999" i="87"/>
  <c r="C2943" i="87"/>
  <c r="C2941" i="87"/>
  <c r="E2941" i="87"/>
  <c r="C2939" i="87"/>
  <c r="C2937" i="87"/>
  <c r="C2935" i="87"/>
  <c r="C2933" i="87"/>
  <c r="C2924" i="87"/>
  <c r="C2904" i="87"/>
  <c r="C2902" i="87"/>
  <c r="C2900" i="87"/>
  <c r="C2898" i="87"/>
  <c r="C2896" i="87"/>
  <c r="C2894" i="87"/>
  <c r="C2891" i="87"/>
  <c r="C2788" i="87"/>
  <c r="E2788" i="87"/>
  <c r="C2784" i="87"/>
  <c r="C2775" i="87"/>
  <c r="C2771" i="87"/>
  <c r="C2769" i="87"/>
  <c r="E2769" i="87"/>
  <c r="C2766" i="87"/>
  <c r="C2764" i="87"/>
  <c r="C2757" i="87"/>
  <c r="C2752" i="87"/>
  <c r="C2750" i="87"/>
  <c r="E2750" i="87"/>
  <c r="C2745" i="87"/>
  <c r="C2743" i="87"/>
  <c r="C2741" i="87"/>
  <c r="E2741" i="87"/>
  <c r="C2736" i="87"/>
  <c r="C2716" i="87"/>
  <c r="C2710" i="87"/>
  <c r="C2706" i="87"/>
  <c r="E2706" i="87"/>
  <c r="C2702" i="87"/>
  <c r="E2702" i="87"/>
  <c r="C2669" i="87"/>
  <c r="C2666" i="87"/>
  <c r="C2664" i="87"/>
  <c r="C2662" i="87"/>
  <c r="E2662" i="87"/>
  <c r="C1631" i="87"/>
  <c r="C1603" i="87"/>
  <c r="C1575" i="87"/>
  <c r="C1496" i="87"/>
  <c r="C1490" i="87"/>
  <c r="C1484" i="87"/>
  <c r="C1478" i="87"/>
  <c r="C1472" i="87"/>
  <c r="C1466" i="87"/>
  <c r="E1466" i="87"/>
  <c r="C1395" i="87"/>
  <c r="C1393" i="87"/>
  <c r="C1389" i="87"/>
  <c r="C1384" i="87"/>
  <c r="E1384" i="87"/>
  <c r="C1382" i="87"/>
  <c r="C1378" i="87"/>
  <c r="C1376" i="87"/>
  <c r="C1374" i="87"/>
  <c r="C1372" i="87"/>
  <c r="C1369" i="87"/>
  <c r="E1369" i="87"/>
  <c r="C1366" i="87"/>
  <c r="C1363" i="87"/>
  <c r="E1363" i="87"/>
  <c r="C1360" i="87"/>
  <c r="E1360" i="87"/>
  <c r="C1358" i="87"/>
  <c r="C1356" i="87"/>
  <c r="E1356" i="87"/>
  <c r="C1353" i="87"/>
  <c r="C1351" i="87"/>
  <c r="E1351" i="87"/>
  <c r="C1346" i="87"/>
  <c r="C1317" i="87"/>
  <c r="C1315" i="87"/>
  <c r="C1310" i="87"/>
  <c r="E1310" i="87"/>
  <c r="C1304" i="87"/>
  <c r="E1304" i="87"/>
  <c r="C1298" i="87"/>
  <c r="C1291" i="87"/>
  <c r="C1285" i="87"/>
  <c r="C1279" i="87"/>
  <c r="C1259" i="87"/>
  <c r="E1259" i="87"/>
  <c r="C1256" i="87"/>
  <c r="C1254" i="87"/>
  <c r="E1254" i="87"/>
  <c r="C1214" i="87"/>
  <c r="E1214" i="87"/>
  <c r="C1212" i="87"/>
  <c r="C1206" i="87"/>
  <c r="C1204" i="87"/>
  <c r="C1198" i="87"/>
  <c r="C1196" i="87"/>
  <c r="E1196" i="87"/>
  <c r="C1192" i="87"/>
  <c r="C1188" i="87"/>
  <c r="C1184" i="87"/>
  <c r="E1184" i="87"/>
  <c r="C1180" i="87"/>
  <c r="C1176" i="87"/>
  <c r="C1172" i="87"/>
  <c r="E1172" i="87"/>
  <c r="C1168" i="87"/>
  <c r="C1164" i="87"/>
  <c r="C995" i="87"/>
  <c r="C992" i="87"/>
  <c r="E992" i="87"/>
  <c r="C988" i="87"/>
  <c r="E988" i="87"/>
  <c r="C983" i="87"/>
  <c r="C981" i="87"/>
  <c r="C977" i="87"/>
  <c r="C975" i="87"/>
  <c r="C973" i="87"/>
  <c r="C970" i="87"/>
  <c r="C967" i="87"/>
  <c r="C964" i="87"/>
  <c r="C962" i="87"/>
  <c r="E962" i="87"/>
  <c r="C959" i="87"/>
  <c r="E959" i="87"/>
  <c r="C957" i="87"/>
  <c r="C955" i="87"/>
  <c r="C952" i="87"/>
  <c r="C950" i="87"/>
  <c r="C940" i="87"/>
  <c r="E940" i="87"/>
  <c r="C932" i="87"/>
  <c r="C927" i="87"/>
  <c r="C924" i="87"/>
  <c r="E924" i="87"/>
  <c r="C922" i="87"/>
  <c r="E922" i="87"/>
  <c r="C918" i="87"/>
  <c r="E918" i="87"/>
  <c r="C916" i="87"/>
  <c r="C914" i="87"/>
  <c r="C911" i="87"/>
  <c r="E911" i="87"/>
  <c r="C908" i="87"/>
  <c r="E908" i="87"/>
  <c r="C905" i="87"/>
  <c r="C902" i="87"/>
  <c r="C900" i="87"/>
  <c r="E900" i="87"/>
  <c r="C898" i="87"/>
  <c r="E898" i="87"/>
  <c r="C895" i="87"/>
  <c r="C893" i="87"/>
  <c r="C888" i="87"/>
  <c r="C881" i="87"/>
  <c r="E881" i="87"/>
  <c r="C872" i="87"/>
  <c r="E872" i="87"/>
  <c r="C867" i="87"/>
  <c r="E867" i="87"/>
  <c r="C865" i="87"/>
  <c r="E865" i="87"/>
  <c r="C861" i="87"/>
  <c r="C859" i="87"/>
  <c r="E859" i="87"/>
  <c r="C857" i="87"/>
  <c r="C854" i="87"/>
  <c r="C851" i="87"/>
  <c r="E851" i="87"/>
  <c r="C848" i="87"/>
  <c r="C846" i="87"/>
  <c r="C843" i="87"/>
  <c r="E843" i="87"/>
  <c r="C841" i="87"/>
  <c r="C839" i="87"/>
  <c r="C836" i="87"/>
  <c r="C834" i="87"/>
  <c r="C824" i="87"/>
  <c r="C816" i="87"/>
  <c r="C811" i="87"/>
  <c r="E811" i="87"/>
  <c r="C808" i="87"/>
  <c r="C806" i="87"/>
  <c r="C802" i="87"/>
  <c r="C800" i="87"/>
  <c r="C798" i="87"/>
  <c r="E798" i="87"/>
  <c r="C795" i="87"/>
  <c r="E795" i="87"/>
  <c r="C792" i="87"/>
  <c r="E792" i="87"/>
  <c r="C789" i="87"/>
  <c r="E789" i="87"/>
  <c r="C786" i="87"/>
  <c r="C784" i="87"/>
  <c r="C782" i="87"/>
  <c r="C779" i="87"/>
  <c r="E779" i="87"/>
  <c r="C777" i="87"/>
  <c r="C772" i="87"/>
  <c r="C765" i="87"/>
  <c r="C756" i="87"/>
  <c r="C751" i="87"/>
  <c r="E751" i="87"/>
  <c r="C749" i="87"/>
  <c r="C745" i="87"/>
  <c r="C743" i="87"/>
  <c r="C741" i="87"/>
  <c r="E741" i="87"/>
  <c r="C738" i="87"/>
  <c r="E738" i="87"/>
  <c r="C735" i="87"/>
  <c r="C732" i="87"/>
  <c r="C730" i="87"/>
  <c r="C727" i="87"/>
  <c r="C725" i="87"/>
  <c r="C723" i="87"/>
  <c r="E723" i="87"/>
  <c r="C720" i="87"/>
  <c r="C718" i="87"/>
  <c r="C708" i="87"/>
  <c r="C700" i="87"/>
  <c r="C695" i="87"/>
  <c r="C692" i="87"/>
  <c r="C690" i="87"/>
  <c r="C686" i="87"/>
  <c r="C684" i="87"/>
  <c r="C682" i="87"/>
  <c r="C679" i="87"/>
  <c r="E679" i="87"/>
  <c r="C676" i="87"/>
  <c r="E676" i="87"/>
  <c r="C673" i="87"/>
  <c r="E673" i="87"/>
  <c r="C670" i="87"/>
  <c r="C668" i="87"/>
  <c r="E668" i="87"/>
  <c r="C666" i="87"/>
  <c r="C663" i="87"/>
  <c r="E663" i="87"/>
  <c r="C661" i="87"/>
  <c r="C656" i="87"/>
  <c r="E656" i="87"/>
  <c r="C649" i="87"/>
  <c r="E649" i="87"/>
  <c r="C596" i="87"/>
  <c r="C564" i="87"/>
  <c r="E564" i="87"/>
  <c r="C562" i="87"/>
  <c r="C444" i="87"/>
  <c r="C269" i="87"/>
  <c r="C267" i="87"/>
  <c r="E267" i="87"/>
  <c r="C264" i="87"/>
  <c r="C155" i="87"/>
  <c r="C151" i="87"/>
  <c r="C147" i="87"/>
  <c r="C2050" i="87"/>
  <c r="C6984" i="87"/>
  <c r="C6987" i="87"/>
  <c r="C3667" i="87"/>
  <c r="E3667" i="87"/>
  <c r="C3607" i="87"/>
  <c r="E3607" i="87"/>
  <c r="C7085" i="87"/>
  <c r="C7193" i="87"/>
  <c r="C3643" i="87"/>
  <c r="C3105" i="87"/>
  <c r="C5994" i="87"/>
  <c r="C4120" i="87"/>
  <c r="C4119" i="87"/>
  <c r="C4075" i="87"/>
  <c r="C6849" i="87"/>
  <c r="C6789" i="87"/>
  <c r="C5791" i="87"/>
  <c r="C5230" i="87"/>
  <c r="C4357" i="87"/>
  <c r="C5204" i="87"/>
  <c r="C4341" i="87"/>
  <c r="C4339" i="87"/>
  <c r="C5852" i="87"/>
  <c r="C5367" i="87"/>
  <c r="C4307" i="87"/>
  <c r="C5481" i="87"/>
  <c r="C5562" i="87"/>
  <c r="C5327" i="87"/>
  <c r="C5558" i="87"/>
  <c r="C6130" i="87"/>
  <c r="C5299" i="87"/>
  <c r="C5046" i="87"/>
  <c r="C5939" i="87"/>
  <c r="E5939" i="87"/>
  <c r="C5870" i="87"/>
  <c r="E5870" i="87"/>
  <c r="C5677" i="87"/>
  <c r="C5465" i="87"/>
  <c r="C5034" i="87"/>
  <c r="C5031" i="87"/>
  <c r="C6072" i="87"/>
  <c r="C5822" i="87"/>
  <c r="C5506" i="87"/>
  <c r="C5669" i="87"/>
  <c r="C5457" i="87"/>
  <c r="C6916" i="87"/>
  <c r="C6594" i="87"/>
  <c r="C3617" i="87"/>
  <c r="C6587" i="87"/>
  <c r="E6587" i="87"/>
  <c r="C3591" i="87"/>
  <c r="C3563" i="87"/>
  <c r="C6527" i="87"/>
  <c r="C4044" i="87"/>
  <c r="C1499" i="87"/>
  <c r="C2790" i="87"/>
  <c r="C1457" i="87"/>
  <c r="C3666" i="87"/>
  <c r="C1446" i="87"/>
  <c r="C1441" i="87"/>
  <c r="C1439" i="87"/>
  <c r="C1437" i="87"/>
  <c r="C1371" i="87"/>
  <c r="C1433" i="87"/>
  <c r="C1427" i="87"/>
  <c r="C1361" i="87"/>
  <c r="C1423" i="87"/>
  <c r="C3336" i="87"/>
  <c r="C6415" i="87"/>
  <c r="C1417" i="87"/>
  <c r="C1415" i="87"/>
  <c r="C6413" i="87"/>
  <c r="C6411" i="87"/>
  <c r="C6409" i="87"/>
  <c r="C152" i="87"/>
  <c r="C2786" i="87"/>
  <c r="C2955" i="87"/>
  <c r="C2953" i="87"/>
  <c r="C1314" i="87"/>
  <c r="C1258" i="87"/>
  <c r="C2763" i="87"/>
  <c r="C1269" i="87"/>
  <c r="C2577" i="87"/>
  <c r="E2577" i="87"/>
  <c r="C6642" i="87"/>
  <c r="C2754" i="87"/>
  <c r="C1227" i="87"/>
  <c r="C2035" i="87"/>
  <c r="E2035" i="87"/>
  <c r="C6382" i="87"/>
  <c r="C1167" i="87"/>
  <c r="C1219" i="87"/>
  <c r="C6638" i="87"/>
  <c r="C2739" i="87"/>
  <c r="C6438" i="87"/>
  <c r="C6362" i="87"/>
  <c r="C6358" i="87"/>
  <c r="C6354" i="87"/>
  <c r="C6348" i="87"/>
  <c r="C6344" i="87"/>
  <c r="C6340" i="87"/>
  <c r="C2733" i="87"/>
  <c r="C2921" i="87"/>
  <c r="C2919" i="87"/>
  <c r="C6331" i="87"/>
  <c r="C813" i="87"/>
  <c r="C1081" i="87"/>
  <c r="C1079" i="87"/>
  <c r="C6320" i="87"/>
  <c r="C979" i="87"/>
  <c r="C863" i="87"/>
  <c r="C747" i="87"/>
  <c r="C1073" i="87"/>
  <c r="C1071" i="87"/>
  <c r="C971" i="87"/>
  <c r="C739" i="87"/>
  <c r="C6300" i="87"/>
  <c r="C968" i="87"/>
  <c r="C736" i="87"/>
  <c r="C6634" i="87"/>
  <c r="C6292" i="87"/>
  <c r="C849" i="87"/>
  <c r="C1055" i="87"/>
  <c r="C1053" i="87"/>
  <c r="C6269" i="87"/>
  <c r="C896" i="87"/>
  <c r="C780" i="87"/>
  <c r="C6264" i="87"/>
  <c r="C6260" i="87"/>
  <c r="C6256" i="87"/>
  <c r="C6248" i="87"/>
  <c r="C6244" i="87"/>
  <c r="C1044" i="87"/>
  <c r="C1050" i="87"/>
  <c r="C1048" i="87"/>
  <c r="C3006" i="87"/>
  <c r="C6959" i="87"/>
  <c r="E6959" i="87"/>
  <c r="C6957" i="87"/>
  <c r="E6957" i="87"/>
  <c r="C6955" i="87"/>
  <c r="C6953" i="87"/>
  <c r="C6951" i="87"/>
  <c r="C6949" i="87"/>
  <c r="E6949" i="87"/>
  <c r="C6947" i="87"/>
  <c r="C6945" i="87"/>
  <c r="C6943" i="87"/>
  <c r="C6941" i="87"/>
  <c r="E6941" i="87"/>
  <c r="C6939" i="87"/>
  <c r="E6939" i="87"/>
  <c r="C6937" i="87"/>
  <c r="C6935" i="87"/>
  <c r="C6933" i="87"/>
  <c r="C6931" i="87"/>
  <c r="E6931" i="87"/>
  <c r="C6929" i="87"/>
  <c r="C6927" i="87"/>
  <c r="C6925" i="87"/>
  <c r="C6923" i="87"/>
  <c r="E6923" i="87"/>
  <c r="C6921" i="87"/>
  <c r="C6919" i="87"/>
  <c r="E6919" i="87"/>
  <c r="C6917" i="87"/>
  <c r="C6912" i="87"/>
  <c r="C6896" i="87"/>
  <c r="C6894" i="87"/>
  <c r="C6866" i="87"/>
  <c r="C6864" i="87"/>
  <c r="C6836" i="87"/>
  <c r="E6836" i="87"/>
  <c r="C6834" i="87"/>
  <c r="C6806" i="87"/>
  <c r="C6804" i="87"/>
  <c r="C6776" i="87"/>
  <c r="C6774" i="87"/>
  <c r="C6746" i="87"/>
  <c r="C6744" i="87"/>
  <c r="C6716" i="87"/>
  <c r="C6714" i="87"/>
  <c r="C6686" i="87"/>
  <c r="C6684" i="87"/>
  <c r="C6667" i="87"/>
  <c r="C6643" i="87"/>
  <c r="C6637" i="87"/>
  <c r="C6632" i="87"/>
  <c r="C6630" i="87"/>
  <c r="C6628" i="87"/>
  <c r="E6628" i="87"/>
  <c r="C6626" i="87"/>
  <c r="C6619" i="87"/>
  <c r="E6619" i="87"/>
  <c r="C6593" i="87"/>
  <c r="C6583" i="87"/>
  <c r="E6583" i="87"/>
  <c r="C6524" i="87"/>
  <c r="C6522" i="87"/>
  <c r="C6520" i="87"/>
  <c r="C6489" i="87"/>
  <c r="E6489" i="87"/>
  <c r="C6487" i="87"/>
  <c r="E6487" i="87"/>
  <c r="C6485" i="87"/>
  <c r="C6483" i="87"/>
  <c r="C6475" i="87"/>
  <c r="C6473" i="87"/>
  <c r="C6471" i="87"/>
  <c r="E6471" i="87"/>
  <c r="C6462" i="87"/>
  <c r="C6418" i="87"/>
  <c r="C6412" i="87"/>
  <c r="E6412" i="87"/>
  <c r="C6408" i="87"/>
  <c r="C6404" i="87"/>
  <c r="C6400" i="87"/>
  <c r="E6400" i="87"/>
  <c r="C6398" i="87"/>
  <c r="C6396" i="87"/>
  <c r="C6388" i="87"/>
  <c r="E6388" i="87"/>
  <c r="C6384" i="87"/>
  <c r="E6384" i="87"/>
  <c r="C6380" i="87"/>
  <c r="C6378" i="87"/>
  <c r="C6376" i="87"/>
  <c r="C6374" i="87"/>
  <c r="C6372" i="87"/>
  <c r="E6372" i="87"/>
  <c r="C6368" i="87"/>
  <c r="C6365" i="87"/>
  <c r="C6361" i="87"/>
  <c r="E6361" i="87"/>
  <c r="C6357" i="87"/>
  <c r="C6353" i="87"/>
  <c r="E6353" i="87"/>
  <c r="C6349" i="87"/>
  <c r="C6345" i="87"/>
  <c r="C6341" i="87"/>
  <c r="E6341" i="87"/>
  <c r="C6338" i="87"/>
  <c r="C6334" i="87"/>
  <c r="C6330" i="87"/>
  <c r="E6330" i="87"/>
  <c r="C6328" i="87"/>
  <c r="E6328" i="87"/>
  <c r="C6326" i="87"/>
  <c r="E6326" i="87"/>
  <c r="C6324" i="87"/>
  <c r="C6322" i="87"/>
  <c r="C6318" i="87"/>
  <c r="C6316" i="87"/>
  <c r="C6314" i="87"/>
  <c r="E6314" i="87"/>
  <c r="C6312" i="87"/>
  <c r="C6310" i="87"/>
  <c r="C6308" i="87"/>
  <c r="C6304" i="87"/>
  <c r="E6304" i="87"/>
  <c r="C6302" i="87"/>
  <c r="C6298" i="87"/>
  <c r="C6296" i="87"/>
  <c r="E6296" i="87"/>
  <c r="C6294" i="87"/>
  <c r="E6294" i="87"/>
  <c r="C6290" i="87"/>
  <c r="C6288" i="87"/>
  <c r="E6288" i="87"/>
  <c r="C6286" i="87"/>
  <c r="C6282" i="87"/>
  <c r="E6282" i="87"/>
  <c r="C6280" i="87"/>
  <c r="C6278" i="87"/>
  <c r="E6278" i="87"/>
  <c r="C6276" i="87"/>
  <c r="C6274" i="87"/>
  <c r="C6272" i="87"/>
  <c r="C6267" i="87"/>
  <c r="C6263" i="87"/>
  <c r="C6259" i="87"/>
  <c r="E6259" i="87"/>
  <c r="C6255" i="87"/>
  <c r="C6251" i="87"/>
  <c r="E6251" i="87"/>
  <c r="C6247" i="87"/>
  <c r="C6243" i="87"/>
  <c r="C6241" i="87"/>
  <c r="C6238" i="87"/>
  <c r="C6236" i="87"/>
  <c r="C6234" i="87"/>
  <c r="E6234" i="87"/>
  <c r="C6232" i="87"/>
  <c r="C6230" i="87"/>
  <c r="C6228" i="87"/>
  <c r="E6228" i="87"/>
  <c r="C6226" i="87"/>
  <c r="C6224" i="87"/>
  <c r="C6222" i="87"/>
  <c r="E6222" i="87"/>
  <c r="C6219" i="87"/>
  <c r="C6217" i="87"/>
  <c r="C6215" i="87"/>
  <c r="C6213" i="87"/>
  <c r="C6211" i="87"/>
  <c r="C6208" i="87"/>
  <c r="C6206" i="87"/>
  <c r="C6204" i="87"/>
  <c r="E6204" i="87"/>
  <c r="C6202" i="87"/>
  <c r="C6200" i="87"/>
  <c r="C6197" i="87"/>
  <c r="E6197" i="87"/>
  <c r="C6195" i="87"/>
  <c r="E6195" i="87"/>
  <c r="C6193" i="87"/>
  <c r="C6191" i="87"/>
  <c r="E6191" i="87"/>
  <c r="C6189" i="87"/>
  <c r="E6189" i="87"/>
  <c r="C6181" i="87"/>
  <c r="C6179" i="87"/>
  <c r="C6177" i="87"/>
  <c r="C6175" i="87"/>
  <c r="C6172" i="87"/>
  <c r="C6168" i="87"/>
  <c r="C6166" i="87"/>
  <c r="C6164" i="87"/>
  <c r="C6162" i="87"/>
  <c r="C6154" i="87"/>
  <c r="C6152" i="87"/>
  <c r="E6152" i="87"/>
  <c r="C6150" i="87"/>
  <c r="C6148" i="87"/>
  <c r="C6146" i="87"/>
  <c r="C6144" i="87"/>
  <c r="C6142" i="87"/>
  <c r="E6142" i="87"/>
  <c r="C6140" i="87"/>
  <c r="C6138" i="87"/>
  <c r="C6136" i="87"/>
  <c r="C6134" i="87"/>
  <c r="C6132" i="87"/>
  <c r="E6132" i="87"/>
  <c r="C6129" i="87"/>
  <c r="C6126" i="87"/>
  <c r="C6123" i="87"/>
  <c r="C6121" i="87"/>
  <c r="E6121" i="87"/>
  <c r="C6119" i="87"/>
  <c r="E6119" i="87"/>
  <c r="C6117" i="87"/>
  <c r="E6117" i="87"/>
  <c r="C6115" i="87"/>
  <c r="C6113" i="87"/>
  <c r="E6113" i="87"/>
  <c r="C6111" i="87"/>
  <c r="C6109" i="87"/>
  <c r="C6107" i="87"/>
  <c r="C6105" i="87"/>
  <c r="C6103" i="87"/>
  <c r="C6101" i="87"/>
  <c r="C6099" i="87"/>
  <c r="C6097" i="87"/>
  <c r="C6095" i="87"/>
  <c r="C6093" i="87"/>
  <c r="C6091" i="87"/>
  <c r="C6089" i="87"/>
  <c r="E6089" i="87"/>
  <c r="C6087" i="87"/>
  <c r="C6084" i="87"/>
  <c r="C6082" i="87"/>
  <c r="E6082" i="87"/>
  <c r="C6080" i="87"/>
  <c r="E6080" i="87"/>
  <c r="C6078" i="87"/>
  <c r="E6078" i="87"/>
  <c r="C6076" i="87"/>
  <c r="C6074" i="87"/>
  <c r="C6071" i="87"/>
  <c r="C6069" i="87"/>
  <c r="E6069" i="87"/>
  <c r="C6066" i="87"/>
  <c r="E6066" i="87"/>
  <c r="C6064" i="87"/>
  <c r="E6064" i="87"/>
  <c r="C6037" i="87"/>
  <c r="C6035" i="87"/>
  <c r="C6033" i="87"/>
  <c r="C6031" i="87"/>
  <c r="C6029" i="87"/>
  <c r="C6026" i="87"/>
  <c r="E6026" i="87"/>
  <c r="C6024" i="87"/>
  <c r="E6024" i="87"/>
  <c r="C6022" i="87"/>
  <c r="C6020" i="87"/>
  <c r="C6018" i="87"/>
  <c r="C6016" i="87"/>
  <c r="C6013" i="87"/>
  <c r="C6010" i="87"/>
  <c r="C6008" i="87"/>
  <c r="C6002" i="87"/>
  <c r="C6000" i="87"/>
  <c r="C5998" i="87"/>
  <c r="C5990" i="87"/>
  <c r="C5984" i="87"/>
  <c r="C5975" i="87"/>
  <c r="E5975" i="87"/>
  <c r="C5944" i="87"/>
  <c r="C5941" i="87"/>
  <c r="C5938" i="87"/>
  <c r="E5938" i="87"/>
  <c r="C5935" i="87"/>
  <c r="E5935" i="87"/>
  <c r="C5933" i="87"/>
  <c r="C5930" i="87"/>
  <c r="E5930" i="87"/>
  <c r="C5873" i="87"/>
  <c r="E5873" i="87"/>
  <c r="C5869" i="87"/>
  <c r="C5866" i="87"/>
  <c r="C5864" i="87"/>
  <c r="C5861" i="87"/>
  <c r="C5851" i="87"/>
  <c r="C5831" i="87"/>
  <c r="C5828" i="87"/>
  <c r="E5828" i="87"/>
  <c r="C5826" i="87"/>
  <c r="C5823" i="87"/>
  <c r="E5823" i="87"/>
  <c r="C5820" i="87"/>
  <c r="C5818" i="87"/>
  <c r="C5815" i="87"/>
  <c r="C5802" i="87"/>
  <c r="C5797" i="87"/>
  <c r="C5767" i="87"/>
  <c r="C5765" i="87"/>
  <c r="C5761" i="87"/>
  <c r="C5742" i="87"/>
  <c r="C5734" i="87"/>
  <c r="C5723" i="87"/>
  <c r="C5707" i="87"/>
  <c r="C5693" i="87"/>
  <c r="C5686" i="87"/>
  <c r="C5683" i="87"/>
  <c r="C5680" i="87"/>
  <c r="C5678" i="87"/>
  <c r="C5675" i="87"/>
  <c r="C5672" i="87"/>
  <c r="E5672" i="87"/>
  <c r="C5670" i="87"/>
  <c r="C5667" i="87"/>
  <c r="C5665" i="87"/>
  <c r="C5652" i="87"/>
  <c r="C5641" i="87"/>
  <c r="C5639" i="87"/>
  <c r="E5639" i="87"/>
  <c r="C5635" i="87"/>
  <c r="C5616" i="87"/>
  <c r="C5608" i="87"/>
  <c r="C5598" i="87"/>
  <c r="C5569" i="87"/>
  <c r="E5569" i="87"/>
  <c r="C5561" i="87"/>
  <c r="C5548" i="87"/>
  <c r="C5538" i="87"/>
  <c r="E5538" i="87"/>
  <c r="C5535" i="87"/>
  <c r="C5533" i="87"/>
  <c r="E5533" i="87"/>
  <c r="C5529" i="87"/>
  <c r="C5527" i="87"/>
  <c r="C5524" i="87"/>
  <c r="C5521" i="87"/>
  <c r="C5519" i="87"/>
  <c r="C5517" i="87"/>
  <c r="E5517" i="87"/>
  <c r="C5515" i="87"/>
  <c r="C5513" i="87"/>
  <c r="C5511" i="87"/>
  <c r="C5509" i="87"/>
  <c r="C5507" i="87"/>
  <c r="C5504" i="87"/>
  <c r="E5504" i="87"/>
  <c r="C5502" i="87"/>
  <c r="E5502" i="87"/>
  <c r="C5499" i="87"/>
  <c r="C5473" i="87"/>
  <c r="E5473" i="87"/>
  <c r="C5469" i="87"/>
  <c r="E5469" i="87"/>
  <c r="C5467" i="87"/>
  <c r="E5467" i="87"/>
  <c r="C5464" i="87"/>
  <c r="C5461" i="87"/>
  <c r="C5459" i="87"/>
  <c r="E5459" i="87"/>
  <c r="C5456" i="87"/>
  <c r="E5456" i="87"/>
  <c r="C5453" i="87"/>
  <c r="C5440" i="87"/>
  <c r="C5429" i="87"/>
  <c r="C5407" i="87"/>
  <c r="C5403" i="87"/>
  <c r="C5384" i="87"/>
  <c r="E5384" i="87"/>
  <c r="C5376" i="87"/>
  <c r="C5370" i="87"/>
  <c r="E5370" i="87"/>
  <c r="C5366" i="87"/>
  <c r="C5339" i="87"/>
  <c r="C5335" i="87"/>
  <c r="C5328" i="87"/>
  <c r="C5318" i="87"/>
  <c r="C5305" i="87"/>
  <c r="C5302" i="87"/>
  <c r="C5298" i="87"/>
  <c r="E5298" i="87"/>
  <c r="C5296" i="87"/>
  <c r="E5296" i="87"/>
  <c r="C5294" i="87"/>
  <c r="C5291" i="87"/>
  <c r="C5289" i="87"/>
  <c r="C5287" i="87"/>
  <c r="C5284" i="87"/>
  <c r="C5281" i="87"/>
  <c r="C5279" i="87"/>
  <c r="E5279" i="87"/>
  <c r="C5276" i="87"/>
  <c r="C5274" i="87"/>
  <c r="E5274" i="87"/>
  <c r="C5261" i="87"/>
  <c r="C5256" i="87"/>
  <c r="C5245" i="87"/>
  <c r="C5223" i="87"/>
  <c r="C5219" i="87"/>
  <c r="C5200" i="87"/>
  <c r="C5192" i="87"/>
  <c r="C5187" i="87"/>
  <c r="C5185" i="87"/>
  <c r="E5185" i="87"/>
  <c r="C5183" i="87"/>
  <c r="C5175" i="87"/>
  <c r="C5168" i="87"/>
  <c r="C5138" i="87"/>
  <c r="C5125" i="87"/>
  <c r="C5119" i="87"/>
  <c r="C5112" i="87"/>
  <c r="C5097" i="87"/>
  <c r="C5092" i="87"/>
  <c r="C5083" i="87"/>
  <c r="C5077" i="87"/>
  <c r="E5077" i="87"/>
  <c r="C5070" i="87"/>
  <c r="C5067" i="87"/>
  <c r="E5067" i="87"/>
  <c r="C5063" i="87"/>
  <c r="E5063" i="87"/>
  <c r="C5061" i="87"/>
  <c r="E5061" i="87"/>
  <c r="C5059" i="87"/>
  <c r="C5057" i="87"/>
  <c r="C5054" i="87"/>
  <c r="C5052" i="87"/>
  <c r="C5050" i="87"/>
  <c r="E5050" i="87"/>
  <c r="C5048" i="87"/>
  <c r="C5045" i="87"/>
  <c r="C5043" i="87"/>
  <c r="C5041" i="87"/>
  <c r="C5038" i="87"/>
  <c r="C5036" i="87"/>
  <c r="E5036" i="87"/>
  <c r="C5033" i="87"/>
  <c r="E5033" i="87"/>
  <c r="C5030" i="87"/>
  <c r="C5028" i="87"/>
  <c r="C5026" i="87"/>
  <c r="C5024" i="87"/>
  <c r="E5024" i="87"/>
  <c r="C5022" i="87"/>
  <c r="C5020" i="87"/>
  <c r="C5018" i="87"/>
  <c r="C5016" i="87"/>
  <c r="C5013" i="87"/>
  <c r="C5011" i="87"/>
  <c r="C5008" i="87"/>
  <c r="C5005" i="87"/>
  <c r="C5003" i="87"/>
  <c r="E5003" i="87"/>
  <c r="C5001" i="87"/>
  <c r="C4971" i="87"/>
  <c r="C4968" i="87"/>
  <c r="E4968" i="87"/>
  <c r="C4966" i="87"/>
  <c r="E4966" i="87"/>
  <c r="C4957" i="87"/>
  <c r="C4893" i="87"/>
  <c r="C4891" i="87"/>
  <c r="C4889" i="87"/>
  <c r="C4866" i="87"/>
  <c r="C4863" i="87"/>
  <c r="C4861" i="87"/>
  <c r="C4859" i="87"/>
  <c r="C4831" i="87"/>
  <c r="C4829" i="87"/>
  <c r="C4827" i="87"/>
  <c r="C4812" i="87"/>
  <c r="C4808" i="87"/>
  <c r="C4797" i="87"/>
  <c r="C4760" i="87"/>
  <c r="C4757" i="87"/>
  <c r="C4754" i="87"/>
  <c r="C4750" i="87"/>
  <c r="C4748" i="87"/>
  <c r="C4745" i="87"/>
  <c r="C4741" i="87"/>
  <c r="C4739" i="87"/>
  <c r="C4737" i="87"/>
  <c r="C4715" i="87"/>
  <c r="E4715" i="87"/>
  <c r="C4392" i="87"/>
  <c r="C4390" i="87"/>
  <c r="C4364" i="87"/>
  <c r="C4362" i="87"/>
  <c r="C4360" i="87"/>
  <c r="C4354" i="87"/>
  <c r="C4352" i="87"/>
  <c r="C4338" i="87"/>
  <c r="C4336" i="87"/>
  <c r="C4326" i="87"/>
  <c r="C4324" i="87"/>
  <c r="C4322" i="87"/>
  <c r="C4320" i="87"/>
  <c r="C4314" i="87"/>
  <c r="C4312" i="87"/>
  <c r="C4309" i="87"/>
  <c r="C4306" i="87"/>
  <c r="C4304" i="87"/>
  <c r="C4302" i="87"/>
  <c r="C4299" i="87"/>
  <c r="C4297" i="87"/>
  <c r="C4295" i="87"/>
  <c r="E4295" i="87"/>
  <c r="C4289" i="87"/>
  <c r="C4287" i="87"/>
  <c r="C4285" i="87"/>
  <c r="C4283" i="87"/>
  <c r="C4281" i="87"/>
  <c r="C4279" i="87"/>
  <c r="C4277" i="87"/>
  <c r="C4275" i="87"/>
  <c r="C4273" i="87"/>
  <c r="C4271" i="87"/>
  <c r="C4265" i="87"/>
  <c r="C4261" i="87"/>
  <c r="E4261" i="87"/>
  <c r="C4259" i="87"/>
  <c r="C4257" i="87"/>
  <c r="C4255" i="87"/>
  <c r="C4253" i="87"/>
  <c r="C4172" i="87"/>
  <c r="C4161" i="87"/>
  <c r="E4161" i="87"/>
  <c r="C4154" i="87"/>
  <c r="C4144" i="87"/>
  <c r="C4136" i="87"/>
  <c r="C4134" i="87"/>
  <c r="C4125" i="87"/>
  <c r="C4123" i="87"/>
  <c r="C4065" i="87"/>
  <c r="E4065" i="87"/>
  <c r="C4061" i="87"/>
  <c r="C4059" i="87"/>
  <c r="C4057" i="87"/>
  <c r="E4057" i="87"/>
  <c r="C4029" i="87"/>
  <c r="C4027" i="87"/>
  <c r="C4025" i="87"/>
  <c r="C4022" i="87"/>
  <c r="C4020" i="87"/>
  <c r="C4018" i="87"/>
  <c r="E4018" i="87"/>
  <c r="C3647" i="87"/>
  <c r="C3606" i="87"/>
  <c r="C3599" i="87"/>
  <c r="C3596" i="87"/>
  <c r="E3596" i="87"/>
  <c r="C3590" i="87"/>
  <c r="C3585" i="87"/>
  <c r="C3582" i="87"/>
  <c r="C3576" i="87"/>
  <c r="C3571" i="87"/>
  <c r="E3571" i="87"/>
  <c r="C3568" i="87"/>
  <c r="C3562" i="87"/>
  <c r="C3533" i="87"/>
  <c r="C3526" i="87"/>
  <c r="C3524" i="87"/>
  <c r="C3522" i="87"/>
  <c r="E3522" i="87"/>
  <c r="C3477" i="87"/>
  <c r="C3475" i="87"/>
  <c r="C3437" i="87"/>
  <c r="E3437" i="87"/>
  <c r="C3434" i="87"/>
  <c r="C3430" i="87"/>
  <c r="E3430" i="87"/>
  <c r="C3428" i="87"/>
  <c r="E3428" i="87"/>
  <c r="C3426" i="87"/>
  <c r="C3333" i="87"/>
  <c r="C3331" i="87"/>
  <c r="C3320" i="87"/>
  <c r="E3320" i="87"/>
  <c r="C3318" i="87"/>
  <c r="C3316" i="87"/>
  <c r="E3316" i="87"/>
  <c r="C3314" i="87"/>
  <c r="E3314" i="87"/>
  <c r="C3312" i="87"/>
  <c r="C3310" i="87"/>
  <c r="C3260" i="87"/>
  <c r="E3260" i="87"/>
  <c r="C3239" i="87"/>
  <c r="C3217" i="87"/>
  <c r="C3201" i="87"/>
  <c r="C3195" i="87"/>
  <c r="E3195" i="87"/>
  <c r="C3178" i="87"/>
  <c r="C3172" i="87"/>
  <c r="C3029" i="87"/>
  <c r="C3027" i="87"/>
  <c r="C3024" i="87"/>
  <c r="C3022" i="87"/>
  <c r="E3022" i="87"/>
  <c r="C3004" i="87"/>
  <c r="E3004" i="87"/>
  <c r="C3002" i="87"/>
  <c r="C3000" i="87"/>
  <c r="E3000" i="87"/>
  <c r="C2944" i="87"/>
  <c r="E2944" i="87"/>
  <c r="C2942" i="87"/>
  <c r="C2940" i="87"/>
  <c r="C2938" i="87"/>
  <c r="E2938" i="87"/>
  <c r="C2936" i="87"/>
  <c r="C2934" i="87"/>
  <c r="E2934" i="87"/>
  <c r="C2925" i="87"/>
  <c r="C2923" i="87"/>
  <c r="C2903" i="87"/>
  <c r="C2901" i="87"/>
  <c r="C2899" i="87"/>
  <c r="E2899" i="87"/>
  <c r="C2897" i="87"/>
  <c r="C2895" i="87"/>
  <c r="C2893" i="87"/>
  <c r="E2893" i="87"/>
  <c r="C2792" i="87"/>
  <c r="C2787" i="87"/>
  <c r="C2776" i="87"/>
  <c r="C2773" i="87"/>
  <c r="E2773" i="87"/>
  <c r="C2770" i="87"/>
  <c r="E2770" i="87"/>
  <c r="C2768" i="87"/>
  <c r="E2768" i="87"/>
  <c r="C2765" i="87"/>
  <c r="C2761" i="87"/>
  <c r="E2761" i="87"/>
  <c r="C2756" i="87"/>
  <c r="E2756" i="87"/>
  <c r="C2751" i="87"/>
  <c r="E2751" i="87"/>
  <c r="C2746" i="87"/>
  <c r="C2744" i="87"/>
  <c r="C2742" i="87"/>
  <c r="C2738" i="87"/>
  <c r="C2735" i="87"/>
  <c r="E2735" i="87"/>
  <c r="C2713" i="87"/>
  <c r="C2707" i="87"/>
  <c r="C2704" i="87"/>
  <c r="C2701" i="87"/>
  <c r="C2667" i="87"/>
  <c r="C2665" i="87"/>
  <c r="C2663" i="87"/>
  <c r="C2036" i="87"/>
  <c r="C1617" i="87"/>
  <c r="C1589" i="87"/>
  <c r="C1561" i="87"/>
  <c r="E1561" i="87"/>
  <c r="C1493" i="87"/>
  <c r="E1493" i="87"/>
  <c r="C1487" i="87"/>
  <c r="E1487" i="87"/>
  <c r="C1481" i="87"/>
  <c r="C1475" i="87"/>
  <c r="E1475" i="87"/>
  <c r="C1469" i="87"/>
  <c r="C1463" i="87"/>
  <c r="C1394" i="87"/>
  <c r="C1391" i="87"/>
  <c r="E1391" i="87"/>
  <c r="C1386" i="87"/>
  <c r="C1383" i="87"/>
  <c r="E1383" i="87"/>
  <c r="C1381" i="87"/>
  <c r="E1381" i="87"/>
  <c r="C1377" i="87"/>
  <c r="C1375" i="87"/>
  <c r="C1373" i="87"/>
  <c r="E1373" i="87"/>
  <c r="C1370" i="87"/>
  <c r="C1367" i="87"/>
  <c r="E1367" i="87"/>
  <c r="C1364" i="87"/>
  <c r="C1362" i="87"/>
  <c r="E1362" i="87"/>
  <c r="C1359" i="87"/>
  <c r="C1357" i="87"/>
  <c r="C1355" i="87"/>
  <c r="E1355" i="87"/>
  <c r="C1352" i="87"/>
  <c r="C1350" i="87"/>
  <c r="C1340" i="87"/>
  <c r="E1340" i="87"/>
  <c r="C1316" i="87"/>
  <c r="C1313" i="87"/>
  <c r="C1307" i="87"/>
  <c r="C1301" i="87"/>
  <c r="C1294" i="87"/>
  <c r="C1288" i="87"/>
  <c r="E1288" i="87"/>
  <c r="C1282" i="87"/>
  <c r="E1282" i="87"/>
  <c r="C1260" i="87"/>
  <c r="C1257" i="87"/>
  <c r="C1255" i="87"/>
  <c r="C1251" i="87"/>
  <c r="C1213" i="87"/>
  <c r="E1213" i="87"/>
  <c r="C1209" i="87"/>
  <c r="C1205" i="87"/>
  <c r="E1205" i="87"/>
  <c r="C1201" i="87"/>
  <c r="C1197" i="87"/>
  <c r="C1195" i="87"/>
  <c r="C1189" i="87"/>
  <c r="C1187" i="87"/>
  <c r="C1181" i="87"/>
  <c r="E1181" i="87"/>
  <c r="C1179" i="87"/>
  <c r="C1173" i="87"/>
  <c r="E1173" i="87"/>
  <c r="C1171" i="87"/>
  <c r="E1171" i="87"/>
  <c r="C1165" i="87"/>
  <c r="C1163" i="87"/>
  <c r="C993" i="87"/>
  <c r="E993" i="87"/>
  <c r="C990" i="87"/>
  <c r="E990" i="87"/>
  <c r="C985" i="87"/>
  <c r="C982" i="87"/>
  <c r="C980" i="87"/>
  <c r="C976" i="87"/>
  <c r="C974" i="87"/>
  <c r="C972" i="87"/>
  <c r="E972" i="87"/>
  <c r="C969" i="87"/>
  <c r="E969" i="87"/>
  <c r="C966" i="87"/>
  <c r="C963" i="87"/>
  <c r="C960" i="87"/>
  <c r="E960" i="87"/>
  <c r="C958" i="87"/>
  <c r="C956" i="87"/>
  <c r="C953" i="87"/>
  <c r="C951" i="87"/>
  <c r="C946" i="87"/>
  <c r="C939" i="87"/>
  <c r="E939" i="87"/>
  <c r="C930" i="87"/>
  <c r="E930" i="87"/>
  <c r="C925" i="87"/>
  <c r="C923" i="87"/>
  <c r="C919" i="87"/>
  <c r="C917" i="87"/>
  <c r="E917" i="87"/>
  <c r="C915" i="87"/>
  <c r="C912" i="87"/>
  <c r="E912" i="87"/>
  <c r="C909" i="87"/>
  <c r="C906" i="87"/>
  <c r="C904" i="87"/>
  <c r="E904" i="87"/>
  <c r="C901" i="87"/>
  <c r="E901" i="87"/>
  <c r="C899" i="87"/>
  <c r="C897" i="87"/>
  <c r="C894" i="87"/>
  <c r="E894" i="87"/>
  <c r="C892" i="87"/>
  <c r="C882" i="87"/>
  <c r="E882" i="87"/>
  <c r="C874" i="87"/>
  <c r="C869" i="87"/>
  <c r="C866" i="87"/>
  <c r="C864" i="87"/>
  <c r="E864" i="87"/>
  <c r="C860" i="87"/>
  <c r="C858" i="87"/>
  <c r="C856" i="87"/>
  <c r="C853" i="87"/>
  <c r="E853" i="87"/>
  <c r="C850" i="87"/>
  <c r="C847" i="87"/>
  <c r="E847" i="87"/>
  <c r="C844" i="87"/>
  <c r="C842" i="87"/>
  <c r="C840" i="87"/>
  <c r="C837" i="87"/>
  <c r="E837" i="87"/>
  <c r="C835" i="87"/>
  <c r="C830" i="87"/>
  <c r="E830" i="87"/>
  <c r="C823" i="87"/>
  <c r="C814" i="87"/>
  <c r="E814" i="87"/>
  <c r="C809" i="87"/>
  <c r="C807" i="87"/>
  <c r="E807" i="87"/>
  <c r="C803" i="87"/>
  <c r="C801" i="87"/>
  <c r="C799" i="87"/>
  <c r="C796" i="87"/>
  <c r="E796" i="87"/>
  <c r="C793" i="87"/>
  <c r="C790" i="87"/>
  <c r="E790" i="87"/>
  <c r="C788" i="87"/>
  <c r="E788" i="87"/>
  <c r="C785" i="87"/>
  <c r="C783" i="87"/>
  <c r="C781" i="87"/>
  <c r="E781" i="87"/>
  <c r="C778" i="87"/>
  <c r="C776" i="87"/>
  <c r="C766" i="87"/>
  <c r="C758" i="87"/>
  <c r="C753" i="87"/>
  <c r="C750" i="87"/>
  <c r="E750" i="87"/>
  <c r="C748" i="87"/>
  <c r="C744" i="87"/>
  <c r="C742" i="87"/>
  <c r="C740" i="87"/>
  <c r="C737" i="87"/>
  <c r="E737" i="87"/>
  <c r="C734" i="87"/>
  <c r="C731" i="87"/>
  <c r="C728" i="87"/>
  <c r="C726" i="87"/>
  <c r="C724" i="87"/>
  <c r="C721" i="87"/>
  <c r="C719" i="87"/>
  <c r="E719" i="87"/>
  <c r="C714" i="87"/>
  <c r="C707" i="87"/>
  <c r="E707" i="87"/>
  <c r="C698" i="87"/>
  <c r="C693" i="87"/>
  <c r="E693" i="87"/>
  <c r="C691" i="87"/>
  <c r="C687" i="87"/>
  <c r="C685" i="87"/>
  <c r="C683" i="87"/>
  <c r="C680" i="87"/>
  <c r="E680" i="87"/>
  <c r="C677" i="87"/>
  <c r="C674" i="87"/>
  <c r="E674" i="87"/>
  <c r="C672" i="87"/>
  <c r="C669" i="87"/>
  <c r="C667" i="87"/>
  <c r="E667" i="87"/>
  <c r="C665" i="87"/>
  <c r="C662" i="87"/>
  <c r="E662" i="87"/>
  <c r="C660" i="87"/>
  <c r="E660" i="87"/>
  <c r="C650" i="87"/>
  <c r="C597" i="87"/>
  <c r="C595" i="87"/>
  <c r="C563" i="87"/>
  <c r="E563" i="87"/>
  <c r="C445" i="87"/>
  <c r="E445" i="87"/>
  <c r="C376" i="87"/>
  <c r="C268" i="87"/>
  <c r="C265" i="87"/>
  <c r="E265" i="87"/>
  <c r="C157" i="87"/>
  <c r="C153" i="87"/>
  <c r="E153" i="87"/>
  <c r="C149" i="87"/>
  <c r="C143" i="87"/>
  <c r="C6961" i="87"/>
  <c r="C6982" i="87"/>
  <c r="C6985" i="87"/>
  <c r="C6988" i="87"/>
  <c r="C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65" i="14"/>
  <c r="F164" i="14"/>
  <c r="F6" i="73"/>
  <c r="B6909" i="87"/>
  <c r="F112" i="14"/>
  <c r="E112" i="14"/>
  <c r="B5501" i="87"/>
  <c r="D6" i="73"/>
  <c r="J239" i="14"/>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D113" i="73" s="1"/>
  <c r="B7084" i="87" s="1"/>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39" i="14"/>
  <c r="B6879" i="87"/>
  <c r="J112" i="14"/>
  <c r="C6566" i="87"/>
  <c r="B1368" i="87"/>
  <c r="D276" i="30"/>
  <c r="J214" i="30"/>
  <c r="D214" i="30"/>
  <c r="K55" i="30"/>
  <c r="F4743" i="87" a="1"/>
  <c r="F7874" i="87" a="1"/>
  <c r="F4274" i="87" a="1"/>
  <c r="F6168" i="87" a="1"/>
  <c r="F4302" i="87" a="1"/>
  <c r="F4863" i="87" a="1"/>
  <c r="F4859" i="87" a="1"/>
  <c r="F4304" i="87" a="1"/>
  <c r="F6166" i="87" a="1"/>
  <c r="F7873" i="87" a="1"/>
  <c r="F6167" i="87" a="1"/>
  <c r="F4159" i="87" a="1"/>
  <c r="F7872" i="87" a="1"/>
  <c r="F4860" i="87" a="1"/>
  <c r="F4741" i="87" a="1"/>
  <c r="F4303" i="87" a="1"/>
  <c r="F7875" i="87" a="1"/>
  <c r="F4862" i="87" a="1"/>
  <c r="F4305" i="87" a="1"/>
  <c r="F4271" i="87" a="1"/>
  <c r="F6911" i="87" a="1"/>
  <c r="F4738" i="87" a="1"/>
  <c r="F6163" i="87" a="1"/>
  <c r="E6729" i="87" l="1"/>
  <c r="C6729" i="87"/>
  <c r="E5031" i="87"/>
  <c r="E6819" i="87"/>
  <c r="B6969" i="87"/>
  <c r="C6969" i="87" s="1"/>
  <c r="B6910" i="87"/>
  <c r="C6910" i="87" s="1"/>
  <c r="B4386" i="87"/>
  <c r="C4386" i="87" s="1"/>
  <c r="F7872" i="87"/>
  <c r="E7872" i="87" s="1"/>
  <c r="F6163" i="87"/>
  <c r="E6163" i="87" s="1"/>
  <c r="F7874" i="87"/>
  <c r="E7874" i="87" s="1"/>
  <c r="F4863" i="87"/>
  <c r="E4863" i="87" s="1"/>
  <c r="F6167" i="87"/>
  <c r="E6167" i="87" s="1"/>
  <c r="F4860" i="87"/>
  <c r="E4860" i="87" s="1"/>
  <c r="F4859" i="87"/>
  <c r="E4859" i="87" s="1"/>
  <c r="F4862" i="87"/>
  <c r="E4862" i="87" s="1"/>
  <c r="F6166" i="87"/>
  <c r="E6166" i="87" s="1"/>
  <c r="F7875" i="87"/>
  <c r="E7875" i="87" s="1"/>
  <c r="F7873" i="87"/>
  <c r="E7873" i="87" s="1"/>
  <c r="F6911" i="87"/>
  <c r="E6911" i="87" s="1"/>
  <c r="F4305" i="87"/>
  <c r="E4305" i="87" s="1"/>
  <c r="F4303" i="87"/>
  <c r="E4303" i="87" s="1"/>
  <c r="F4302" i="87"/>
  <c r="E4302" i="87" s="1"/>
  <c r="F4304" i="87"/>
  <c r="E4304" i="87" s="1"/>
  <c r="F4274" i="87"/>
  <c r="E4274" i="87" s="1"/>
  <c r="F4271" i="87"/>
  <c r="E4271" i="87" s="1"/>
  <c r="F4741" i="87"/>
  <c r="E4741" i="87" s="1"/>
  <c r="F6168" i="87"/>
  <c r="E6168" i="87" s="1"/>
  <c r="F4159" i="87"/>
  <c r="E4159" i="87" s="1"/>
  <c r="F4738" i="87"/>
  <c r="E4738" i="87" s="1"/>
  <c r="F4743" i="87"/>
  <c r="E4743" i="87" s="1"/>
  <c r="E5523" i="87"/>
  <c r="Z13" i="89"/>
  <c r="L22" i="89"/>
  <c r="X22" i="89" s="1"/>
  <c r="B4385" i="87"/>
  <c r="C4385" i="87" s="1"/>
  <c r="B5657" i="87"/>
  <c r="C5657" i="87" s="1"/>
  <c r="B5445" i="87"/>
  <c r="B5966" i="87"/>
  <c r="B6186" i="87"/>
  <c r="C6186" i="87" s="1"/>
  <c r="B4160" i="87"/>
  <c r="C4160" i="87" s="1"/>
  <c r="B5958" i="87"/>
  <c r="C5958" i="87" s="1"/>
  <c r="B5714" i="87"/>
  <c r="C5714" i="87" s="1"/>
  <c r="F94" i="73"/>
  <c r="D94" i="73"/>
  <c r="C94" i="73"/>
  <c r="B1066" i="87"/>
  <c r="B1444" i="87"/>
  <c r="C1444" i="87" s="1"/>
  <c r="H14" i="73"/>
  <c r="H102" i="73" s="1"/>
  <c r="B4101" i="87"/>
  <c r="C4101" i="87" s="1"/>
  <c r="H128" i="73"/>
  <c r="B1486" i="87"/>
  <c r="C1486" i="87" s="1"/>
  <c r="B1480" i="87"/>
  <c r="B1085" i="87"/>
  <c r="C1085" i="87" s="1"/>
  <c r="B1077" i="87"/>
  <c r="B1429" i="87"/>
  <c r="B1063" i="87"/>
  <c r="C1063" i="87" s="1"/>
  <c r="B1296" i="87"/>
  <c r="C1296" i="87" s="1"/>
  <c r="B1223" i="87"/>
  <c r="B1452" i="87"/>
  <c r="C1452" i="87" s="1"/>
  <c r="H16" i="73"/>
  <c r="H104" i="73" s="1"/>
  <c r="B1319" i="87"/>
  <c r="B1432" i="87"/>
  <c r="C1432" i="87" s="1"/>
  <c r="B1468" i="87"/>
  <c r="C1468" i="87" s="1"/>
  <c r="B7115" i="87"/>
  <c r="C7115" i="87" s="1"/>
  <c r="D103" i="73"/>
  <c r="B7158" i="87"/>
  <c r="B7207" i="87"/>
  <c r="B6406" i="87"/>
  <c r="B1309" i="87"/>
  <c r="B1284" i="87"/>
  <c r="C1284" i="87" s="1"/>
  <c r="B1272" i="87"/>
  <c r="C1272" i="87" s="1"/>
  <c r="B1216" i="87"/>
  <c r="K153" i="30"/>
  <c r="B6636" i="87"/>
  <c r="B997" i="87"/>
  <c r="B2033" i="87"/>
  <c r="F155" i="30"/>
  <c r="B1169" i="87"/>
  <c r="B1202" i="87"/>
  <c r="C1202" i="87" s="1"/>
  <c r="B1210" i="87"/>
  <c r="C1210" i="87" s="1"/>
  <c r="B1177" i="87"/>
  <c r="C1177" i="87" s="1"/>
  <c r="B6387" i="87"/>
  <c r="B1069" i="87"/>
  <c r="C1069" i="87" s="1"/>
  <c r="J117" i="30"/>
  <c r="B931" i="87"/>
  <c r="C931" i="87" s="1"/>
  <c r="F117" i="30"/>
  <c r="D117" i="30"/>
  <c r="B1059" i="87"/>
  <c r="C1059" i="87" s="1"/>
  <c r="B1435" i="87"/>
  <c r="C1435" i="87" s="1"/>
  <c r="C6439" i="87"/>
  <c r="D292" i="30"/>
  <c r="B2734" i="87"/>
  <c r="C2734" i="87" s="1"/>
  <c r="B7063" i="87"/>
  <c r="B3262" i="87"/>
  <c r="C117" i="73"/>
  <c r="C1066" i="87"/>
  <c r="C1368" i="87"/>
  <c r="E1368" i="87"/>
  <c r="C1054" i="87"/>
  <c r="C1419" i="87"/>
  <c r="C1088" i="87"/>
  <c r="C6342" i="87"/>
  <c r="C1456" i="87"/>
  <c r="C1218" i="87"/>
  <c r="C148" i="87"/>
  <c r="C2772" i="87"/>
  <c r="C1398" i="87"/>
  <c r="C3613" i="87"/>
  <c r="E3613" i="87"/>
  <c r="C1252" i="87"/>
  <c r="C1302" i="87"/>
  <c r="C1455" i="87"/>
  <c r="C3594" i="87"/>
  <c r="E3594" i="87"/>
  <c r="C1396" i="87"/>
  <c r="C1473" i="87"/>
  <c r="C6466" i="87"/>
  <c r="C4043" i="87"/>
  <c r="C3565" i="87"/>
  <c r="E3565" i="87"/>
  <c r="C1479" i="87"/>
  <c r="C1354" i="87"/>
  <c r="C1497" i="87"/>
  <c r="C3579" i="87"/>
  <c r="E3579" i="87"/>
  <c r="C1480" i="87"/>
  <c r="C6666" i="87"/>
  <c r="E6666" i="87"/>
  <c r="C1309" i="87"/>
  <c r="C5966" i="87"/>
  <c r="C6759" i="87"/>
  <c r="E6759" i="87"/>
  <c r="C6909" i="87"/>
  <c r="E6909" i="87"/>
  <c r="C3577" i="87"/>
  <c r="E3577" i="87"/>
  <c r="C6012" i="87"/>
  <c r="E6012" i="87"/>
  <c r="C3261" i="87"/>
  <c r="E3261" i="87"/>
  <c r="C1077" i="87"/>
  <c r="C722" i="87"/>
  <c r="E722" i="87"/>
  <c r="C729" i="87"/>
  <c r="C1200" i="87"/>
  <c r="C7214" i="87"/>
  <c r="E7214" i="87"/>
  <c r="C7125" i="87"/>
  <c r="E7125" i="87"/>
  <c r="C11" i="87"/>
  <c r="C12" i="87"/>
  <c r="C1429" i="87"/>
  <c r="C907" i="87"/>
  <c r="C1491" i="87"/>
  <c r="C6003" i="87"/>
  <c r="E6003" i="87"/>
  <c r="C3528" i="87"/>
  <c r="E3528" i="87"/>
  <c r="C3175" i="87"/>
  <c r="E3175" i="87"/>
  <c r="C7124" i="87"/>
  <c r="E7124" i="87"/>
  <c r="C7164" i="87"/>
  <c r="E7164" i="87"/>
  <c r="C7213" i="87"/>
  <c r="E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7147" i="87"/>
  <c r="E7147" i="87"/>
  <c r="C2033" i="87"/>
  <c r="C1223" i="87"/>
  <c r="C6665" i="87"/>
  <c r="E6665" i="87"/>
  <c r="C3584" i="87"/>
  <c r="E3584" i="87"/>
  <c r="C2541" i="87"/>
  <c r="C2930" i="87"/>
  <c r="C6406" i="87"/>
  <c r="C3600" i="87"/>
  <c r="E3600" i="87"/>
  <c r="C1467" i="87"/>
  <c r="C3593" i="87"/>
  <c r="E3593" i="87"/>
  <c r="C6636" i="87"/>
  <c r="C1169" i="87"/>
  <c r="C7084" i="87"/>
  <c r="E7084" i="87"/>
  <c r="C3196" i="87"/>
  <c r="E3196" i="87"/>
  <c r="C1492" i="87"/>
  <c r="C1183" i="87"/>
  <c r="C1308" i="87"/>
  <c r="C5696" i="87"/>
  <c r="C5445" i="87"/>
  <c r="C5501" i="87"/>
  <c r="C1485" i="87"/>
  <c r="C7165" i="87"/>
  <c r="E7165" i="87"/>
  <c r="C4100" i="87"/>
  <c r="C7102" i="87"/>
  <c r="E7102" i="87"/>
  <c r="C7158" i="87"/>
  <c r="C7207" i="87"/>
  <c r="C1216" i="87"/>
  <c r="C156" i="87"/>
  <c r="C1319"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H19" i="73"/>
  <c r="B5588" i="87"/>
  <c r="B5356" i="87"/>
  <c r="B5532" i="87"/>
  <c r="B7304" i="87"/>
  <c r="I24" i="99"/>
  <c r="L21" i="99"/>
  <c r="L24" i="99" s="1"/>
  <c r="L25" i="99" s="1"/>
  <c r="V22" i="89"/>
  <c r="J155" i="30"/>
  <c r="I240" i="14"/>
  <c r="E5" i="73"/>
  <c r="B2574" i="87" s="1"/>
  <c r="E240"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D117" i="73" s="1"/>
  <c r="B7086" i="87" s="1"/>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F6894" i="87" a="1"/>
  <c r="F6910" i="87" a="1"/>
  <c r="F4392" i="87" a="1"/>
  <c r="F4737" i="87" a="1"/>
  <c r="F6864" i="87" a="1"/>
  <c r="F4812" i="87" a="1"/>
  <c r="F4306" i="87" a="1"/>
  <c r="F4135" i="87" a="1"/>
  <c r="F6969" i="87" a="1"/>
  <c r="F6162" i="87" a="1"/>
  <c r="F6165" i="87" a="1"/>
  <c r="F4133" i="87" a="1"/>
  <c r="F4390" i="87" a="1"/>
  <c r="F6161" i="87" a="1"/>
  <c r="F4136" i="87" a="1"/>
  <c r="F4273" i="87" a="1"/>
  <c r="F4134" i="87" a="1"/>
  <c r="F4740" i="87" a="1"/>
  <c r="F4739" i="87" a="1"/>
  <c r="F6744" i="87" a="1"/>
  <c r="F6164" i="87" a="1"/>
  <c r="F4391" i="87" a="1"/>
  <c r="F4736" i="87" a="1"/>
  <c r="F6864" i="87" l="1"/>
  <c r="E6864" i="87" s="1"/>
  <c r="F6744" i="87"/>
  <c r="E6744" i="87" s="1"/>
  <c r="F6894" i="87"/>
  <c r="E6894" i="87" s="1"/>
  <c r="F6165" i="87"/>
  <c r="E6165" i="87" s="1"/>
  <c r="F6164" i="87"/>
  <c r="E6164" i="87" s="1"/>
  <c r="F4135" i="87"/>
  <c r="E4135" i="87" s="1"/>
  <c r="F4133" i="87"/>
  <c r="E4133" i="87" s="1"/>
  <c r="F4136" i="87"/>
  <c r="E4136" i="87" s="1"/>
  <c r="F6162" i="87"/>
  <c r="E6162" i="87" s="1"/>
  <c r="F6161" i="87"/>
  <c r="E6161" i="87" s="1"/>
  <c r="F4134" i="87"/>
  <c r="E4134" i="87" s="1"/>
  <c r="F4390" i="87"/>
  <c r="E4390" i="87" s="1"/>
  <c r="F4391" i="87"/>
  <c r="E4391" i="87" s="1"/>
  <c r="F4812" i="87"/>
  <c r="E4812" i="87" s="1"/>
  <c r="F4306" i="87"/>
  <c r="E4306" i="87" s="1"/>
  <c r="F4392" i="87"/>
  <c r="E4392" i="87" s="1"/>
  <c r="F4273" i="87"/>
  <c r="E4273" i="87" s="1"/>
  <c r="F4740" i="87"/>
  <c r="E4740" i="87" s="1"/>
  <c r="F4739" i="87"/>
  <c r="E4739" i="87" s="1"/>
  <c r="F6910" i="87"/>
  <c r="E6910" i="87" s="1"/>
  <c r="F4737" i="87"/>
  <c r="E4737" i="87" s="1"/>
  <c r="F6969" i="87"/>
  <c r="E6969" i="87" s="1"/>
  <c r="F4736" i="87"/>
  <c r="E4736" i="87" s="1"/>
  <c r="Z22" i="89"/>
  <c r="I96" i="73"/>
  <c r="H8" i="73"/>
  <c r="B2601" i="87" s="1"/>
  <c r="B5663" i="87"/>
  <c r="C5663" i="87" s="1"/>
  <c r="H95" i="73"/>
  <c r="E95" i="73"/>
  <c r="B5722" i="87"/>
  <c r="C5722" i="87" s="1"/>
  <c r="B7129" i="87"/>
  <c r="B7108" i="87"/>
  <c r="C7108" i="87" s="1"/>
  <c r="B7069" i="87"/>
  <c r="C7069" i="87" s="1"/>
  <c r="B7047" i="87"/>
  <c r="C7047" i="87" s="1"/>
  <c r="B2604" i="87"/>
  <c r="K214" i="30"/>
  <c r="B1332" i="87" s="1"/>
  <c r="F105" i="73"/>
  <c r="B7186" i="87"/>
  <c r="C7186" i="87" s="1"/>
  <c r="B7079" i="87"/>
  <c r="B7118" i="87"/>
  <c r="C7118" i="87" s="1"/>
  <c r="B7140" i="87"/>
  <c r="B7137" i="87"/>
  <c r="B7055" i="87"/>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D131" i="73"/>
  <c r="B7322" i="87"/>
  <c r="C7322" i="87" s="1"/>
  <c r="B7321" i="87"/>
  <c r="B7320" i="87"/>
  <c r="B7319" i="87"/>
  <c r="C7319" i="87" s="1"/>
  <c r="C128" i="73"/>
  <c r="B7318" i="87"/>
  <c r="C7318" i="87" s="1"/>
  <c r="B7316" i="87"/>
  <c r="C7316" i="87" s="1"/>
  <c r="C125" i="73"/>
  <c r="C124" i="73"/>
  <c r="B7315" i="87"/>
  <c r="C7315" i="87" s="1"/>
  <c r="G93" i="73"/>
  <c r="I93" i="73"/>
  <c r="E93" i="73"/>
  <c r="J93" i="73"/>
  <c r="K93" i="73"/>
  <c r="D93" i="73"/>
  <c r="F93" i="73"/>
  <c r="B5890" i="87"/>
  <c r="C5890" i="87" s="1"/>
  <c r="K292" i="30"/>
  <c r="B1461" i="87" s="1"/>
  <c r="B817" i="87"/>
  <c r="C817" i="87" s="1"/>
  <c r="I13" i="103"/>
  <c r="C3" i="103" s="1"/>
  <c r="C53" i="76" s="1"/>
  <c r="B7317" i="87"/>
  <c r="C93" i="73"/>
  <c r="B7065" i="87"/>
  <c r="C7065" i="87" s="1"/>
  <c r="B107" i="87"/>
  <c r="C107" i="87" s="1"/>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7086" i="87"/>
  <c r="E7086" i="87"/>
  <c r="C5850" i="87"/>
  <c r="C1185" i="87"/>
  <c r="C4378" i="87"/>
  <c r="C5488" i="87"/>
  <c r="C5968" i="87"/>
  <c r="C5158" i="87"/>
  <c r="C5970" i="87"/>
  <c r="C5969" i="87"/>
  <c r="C3350" i="87"/>
  <c r="C3352" i="87"/>
  <c r="C3620" i="87"/>
  <c r="E3620" i="87"/>
  <c r="C3199" i="87"/>
  <c r="E3199" i="87"/>
  <c r="C3263" i="87"/>
  <c r="C3218" i="87"/>
  <c r="E3218" i="87"/>
  <c r="C3243" i="87"/>
  <c r="E3243" i="87"/>
  <c r="C7097" i="87"/>
  <c r="C9" i="87"/>
  <c r="C6" i="87"/>
  <c r="C7" i="87"/>
  <c r="C10" i="87"/>
  <c r="C2553" i="87"/>
  <c r="C7129" i="87"/>
  <c r="C1503" i="87"/>
  <c r="C7163" i="87"/>
  <c r="E7163" i="87"/>
  <c r="C757" i="87"/>
  <c r="C6640" i="87"/>
  <c r="C815" i="87"/>
  <c r="C7321" i="87"/>
  <c r="C5532" i="87"/>
  <c r="C5588" i="87"/>
  <c r="C4147" i="87"/>
  <c r="E4147" i="87"/>
  <c r="C4379" i="87"/>
  <c r="C6125" i="87"/>
  <c r="C1331" i="87"/>
  <c r="C2037" i="87"/>
  <c r="C3586" i="87"/>
  <c r="E3586" i="87"/>
  <c r="C1303" i="87"/>
  <c r="C1253" i="87"/>
  <c r="C1474" i="87"/>
  <c r="C2774" i="87"/>
  <c r="C3668" i="87"/>
  <c r="E3668"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7104" i="87"/>
  <c r="E7104" i="87"/>
  <c r="C3205" i="87"/>
  <c r="E3205" i="87"/>
  <c r="C8" i="87"/>
  <c r="C1052" i="87"/>
  <c r="C2603" i="87"/>
  <c r="C7079" i="87"/>
  <c r="C7140" i="87"/>
  <c r="C7137" i="87"/>
  <c r="C7055" i="87"/>
  <c r="C2574" i="87"/>
  <c r="C3353" i="87"/>
  <c r="C989" i="87"/>
  <c r="C1170" i="87"/>
  <c r="C6040" i="87"/>
  <c r="E6040" i="87"/>
  <c r="C3240" i="87"/>
  <c r="E3240" i="87"/>
  <c r="C699" i="87"/>
  <c r="C7320" i="87"/>
  <c r="C7317" i="87"/>
  <c r="C7175"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L128" i="73"/>
  <c r="B4387" i="87"/>
  <c r="E96" i="73"/>
  <c r="B2599" i="87"/>
  <c r="H93" i="73"/>
  <c r="B5988" i="87"/>
  <c r="J96" i="73"/>
  <c r="B3514" i="87"/>
  <c r="K95" i="73"/>
  <c r="B3662" i="87"/>
  <c r="K96" i="73"/>
  <c r="B5987" i="87"/>
  <c r="J95" i="73"/>
  <c r="B4955" i="87"/>
  <c r="I95" i="73"/>
  <c r="B2555" i="87"/>
  <c r="G105" i="73"/>
  <c r="B5976" i="87"/>
  <c r="G104" i="73"/>
  <c r="J107" i="73"/>
  <c r="B3518" i="87"/>
  <c r="K105" i="73"/>
  <c r="B2605" i="87"/>
  <c r="H13" i="97"/>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4808" i="87" a="1"/>
  <c r="F6714" i="87" a="1"/>
  <c r="F4809" i="87" a="1"/>
  <c r="F4799" i="87" a="1"/>
  <c r="F4796" i="87" a="1"/>
  <c r="F7029" i="87" a="1"/>
  <c r="F7032" i="87" a="1"/>
  <c r="F7031" i="87" a="1"/>
  <c r="F7033" i="87" a="1"/>
  <c r="F6774" i="87" a="1"/>
  <c r="F6683" i="87" a="1"/>
  <c r="F6684" i="87" a="1"/>
  <c r="F6804" i="87" a="1"/>
  <c r="F7030" i="87" a="1"/>
  <c r="F6834" i="87" a="1"/>
  <c r="F4797" i="87" a="1"/>
  <c r="H96" i="73" l="1"/>
  <c r="H9" i="73"/>
  <c r="F6774" i="87"/>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B7159" i="87"/>
  <c r="B7135" i="87"/>
  <c r="C7135" i="87" s="1"/>
  <c r="B96" i="87"/>
  <c r="B7206" i="87"/>
  <c r="B7189" i="87"/>
  <c r="C7189" i="87" s="1"/>
  <c r="B7117" i="87"/>
  <c r="C7117" i="87" s="1"/>
  <c r="B7114" i="87"/>
  <c r="C7114" i="87" s="1"/>
  <c r="B2578" i="87"/>
  <c r="C2578" i="87" s="1"/>
  <c r="B1276" i="87"/>
  <c r="C1276" i="87" s="1"/>
  <c r="B7078" i="87"/>
  <c r="C7078" i="87" s="1"/>
  <c r="D104" i="73"/>
  <c r="C105" i="73"/>
  <c r="D102" i="73"/>
  <c r="C16" i="89"/>
  <c r="E4" i="97"/>
  <c r="E11" i="97" s="1"/>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B2556" i="87" s="1"/>
  <c r="B7323" i="87"/>
  <c r="C7323" i="87" s="1"/>
  <c r="C104" i="73"/>
  <c r="B1096" i="87"/>
  <c r="C1096" i="87" s="1"/>
  <c r="B7046" i="87"/>
  <c r="C7046" i="87" s="1"/>
  <c r="B7176" i="87"/>
  <c r="C7176" i="87" s="1"/>
  <c r="B111" i="87"/>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7139" i="87"/>
  <c r="C7181" i="87"/>
  <c r="C5967" i="87"/>
  <c r="C1087" i="87"/>
  <c r="C1297" i="87"/>
  <c r="C759" i="87"/>
  <c r="C2551" i="87"/>
  <c r="C1203" i="87"/>
  <c r="C7159"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96"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I81" i="73"/>
  <c r="B5989" i="87"/>
  <c r="J11" i="73"/>
  <c r="J22" i="73"/>
  <c r="G132" i="73"/>
  <c r="L125" i="73"/>
  <c r="G13" i="97" l="1"/>
  <c r="G21" i="73"/>
  <c r="K30" i="97"/>
  <c r="H11" i="97"/>
  <c r="B94" i="87" s="1"/>
  <c r="E30" i="97"/>
  <c r="E32" i="97" s="1"/>
  <c r="G16" i="89"/>
  <c r="W16" i="89" s="1"/>
  <c r="B7131" i="87"/>
  <c r="C7131" i="87" s="1"/>
  <c r="B7049" i="87"/>
  <c r="C7049" i="87" s="1"/>
  <c r="B7109" i="87"/>
  <c r="C7109" i="87" s="1"/>
  <c r="B7130" i="87"/>
  <c r="B7070" i="87"/>
  <c r="C7070" i="87" s="1"/>
  <c r="B7048" i="87"/>
  <c r="C7048" i="87" s="1"/>
  <c r="B5995" i="87"/>
  <c r="C5995" i="87" s="1"/>
  <c r="B100" i="87"/>
  <c r="B6061" i="87"/>
  <c r="C6061" i="87" s="1"/>
  <c r="B7191" i="87"/>
  <c r="C7191" i="87" s="1"/>
  <c r="B7204" i="87"/>
  <c r="B7161" i="87"/>
  <c r="F13" i="97"/>
  <c r="F20" i="97" s="1"/>
  <c r="E13" i="97"/>
  <c r="E20" i="97" s="1"/>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2602" i="87"/>
  <c r="C3515" i="87"/>
  <c r="C2538" i="87"/>
  <c r="C2552" i="87"/>
  <c r="C3516" i="87"/>
  <c r="C7130" i="87"/>
  <c r="C100" i="87"/>
  <c r="C2501" i="87"/>
  <c r="C7280" i="87"/>
  <c r="C5271" i="87"/>
  <c r="C5452" i="87"/>
  <c r="C5814" i="87"/>
  <c r="C7200" i="87"/>
  <c r="C5989" i="87"/>
  <c r="C3171" i="87"/>
  <c r="C2542" i="87"/>
  <c r="C2515" i="87"/>
  <c r="C2556" i="87"/>
  <c r="C2513" i="87"/>
  <c r="C5993" i="87"/>
  <c r="E5993" i="87"/>
  <c r="C2576" i="87"/>
  <c r="C2498" i="87"/>
  <c r="C2497" i="87"/>
  <c r="C2511" i="87"/>
  <c r="C7204" i="87"/>
  <c r="C2548" i="87"/>
  <c r="C2549" i="87"/>
  <c r="C3170" i="87"/>
  <c r="C7091" i="87"/>
  <c r="C7180" i="87"/>
  <c r="C7169" i="87"/>
  <c r="C7843" i="87"/>
  <c r="C5664" i="87"/>
  <c r="C5859" i="87"/>
  <c r="C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K99" i="73"/>
  <c r="B7201" i="87"/>
  <c r="K32" i="97"/>
  <c r="B7294" i="87"/>
  <c r="G107" i="73"/>
  <c r="B7136" i="87"/>
  <c r="F107" i="73"/>
  <c r="B7116" i="87"/>
  <c r="E107" i="73"/>
  <c r="B7096" i="87"/>
  <c r="H36" i="97"/>
  <c r="B7271" i="87"/>
  <c r="J36" i="97"/>
  <c r="B7289" i="87"/>
  <c r="K12" i="97"/>
  <c r="B127" i="87"/>
  <c r="H12" i="9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B7240" i="87" l="1"/>
  <c r="E34" i="97"/>
  <c r="F30" i="97"/>
  <c r="B7249" i="87" s="1"/>
  <c r="F34" i="97"/>
  <c r="B7253" i="87" s="1"/>
  <c r="C92" i="87"/>
  <c r="C125" i="87"/>
  <c r="B7291" i="87"/>
  <c r="C7291" i="87" s="1"/>
  <c r="B7273" i="87"/>
  <c r="B4083" i="87"/>
  <c r="C4083" i="87" s="1"/>
  <c r="B7119" i="87"/>
  <c r="C7119" i="87" s="1"/>
  <c r="B76" i="87"/>
  <c r="B66" i="87"/>
  <c r="B51" i="87"/>
  <c r="B4082" i="87"/>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C7173" i="87" s="1"/>
  <c r="B90" i="87"/>
  <c r="C90" i="87" s="1"/>
  <c r="G81" i="73"/>
  <c r="B1630" i="87" s="1"/>
  <c r="B7264" i="87"/>
  <c r="C7264" i="87" s="1"/>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5996" i="87"/>
  <c r="C3267" i="87"/>
  <c r="C2505" i="87"/>
  <c r="C2517" i="87"/>
  <c r="C2499" i="87"/>
  <c r="C2512" i="87"/>
  <c r="C2544" i="87"/>
  <c r="C4082" i="87"/>
  <c r="C2539"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36" i="97" l="1"/>
  <c r="F32" i="97"/>
  <c r="B7288" i="87"/>
  <c r="B1616" i="87"/>
  <c r="C1616" i="87" s="1"/>
  <c r="B6056" i="87"/>
  <c r="C6056" i="87" s="1"/>
  <c r="C76" i="87"/>
  <c r="B7121" i="87"/>
  <c r="C7121" i="87" s="1"/>
  <c r="B7255" i="87"/>
  <c r="C7255" i="87" s="1"/>
  <c r="C66" i="87"/>
  <c r="B7100" i="87"/>
  <c r="C7100" i="87" s="1"/>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296" i="87"/>
  <c r="C7111" i="87"/>
  <c r="C7072" i="87"/>
  <c r="C7269" i="87"/>
  <c r="C7242" i="87"/>
  <c r="C7276" i="87"/>
  <c r="C7249" i="87"/>
  <c r="C7132" i="87"/>
  <c r="C7287" i="87"/>
  <c r="C6055" i="87"/>
  <c r="C2506" i="87"/>
  <c r="C2557" i="87"/>
  <c r="C59" i="87"/>
  <c r="C105" i="87"/>
  <c r="C64" i="87"/>
  <c r="C7288" i="87"/>
  <c r="C7253" i="87"/>
  <c r="C7244" i="87"/>
  <c r="C7243"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B7087" i="87"/>
  <c r="C7087" i="87" s="1"/>
  <c r="B34" i="87"/>
  <c r="C34" i="87" s="1"/>
  <c r="B7105" i="87"/>
  <c r="C7105" i="87" s="1"/>
  <c r="B7126" i="87"/>
  <c r="C7126" i="87" s="1"/>
  <c r="B7148" i="87"/>
  <c r="C7148" i="87" s="1"/>
  <c r="B17" i="87"/>
  <c r="C17" i="87" s="1"/>
  <c r="B7066" i="87"/>
  <c r="C7066" i="87" s="1"/>
  <c r="C1588" i="87"/>
  <c r="C80" i="87"/>
  <c r="C33" i="87"/>
  <c r="C7246" i="87"/>
  <c r="C7235" i="87"/>
  <c r="C1602" i="87"/>
  <c r="C7252" i="87"/>
  <c r="C1574" i="87"/>
  <c r="C60" i="87"/>
  <c r="C7251"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K81" i="73"/>
  <c r="B3535" i="87" s="1"/>
  <c r="C7205" i="87"/>
  <c r="C3519" i="87"/>
  <c r="C7208" i="87"/>
  <c r="K109" i="73"/>
  <c r="K110" i="73"/>
  <c r="K20" i="97"/>
  <c r="K34" i="97"/>
  <c r="B3520" i="87"/>
  <c r="K118" i="73" l="1"/>
  <c r="B7215" i="87" s="1"/>
  <c r="C7215" i="87" s="1"/>
  <c r="B7210" i="87"/>
  <c r="C7210" i="87" s="1"/>
  <c r="C3535" i="87"/>
  <c r="C3520" i="87"/>
  <c r="B7211" i="87"/>
  <c r="K36" i="97"/>
  <c r="B7298" i="87"/>
  <c r="K21" i="97"/>
  <c r="B136" i="87"/>
  <c r="F1588" i="87" a="1"/>
  <c r="F64" i="87" a="1"/>
  <c r="F5369" i="87" a="1"/>
  <c r="F7089" i="87" a="1"/>
  <c r="F971" i="87" a="1"/>
  <c r="F5190" i="87" a="1"/>
  <c r="F2931" i="87" a="1"/>
  <c r="F1269" i="87" a="1"/>
  <c r="F5822" i="87" a="1"/>
  <c r="F2762" i="87" a="1"/>
  <c r="F6639" i="87" a="1"/>
  <c r="F2600" i="87" a="1"/>
  <c r="F7186" i="87" a="1"/>
  <c r="F7294" i="87" a="1"/>
  <c r="F5621" i="87" a="1"/>
  <c r="F6438" i="87" a="1"/>
  <c r="F2774" i="87" a="1"/>
  <c r="F2580" i="87" a="1"/>
  <c r="F1295" i="87" a="1"/>
  <c r="F2733" i="87" a="1"/>
  <c r="F6056" i="87" a="1"/>
  <c r="F1088" i="87" a="1"/>
  <c r="F35" i="87" a="1"/>
  <c r="F7249" i="87" a="1"/>
  <c r="F2576" i="87" a="1"/>
  <c r="F7153" i="87" a="1"/>
  <c r="F5488" i="87" a="1"/>
  <c r="F5531" i="87" a="1"/>
  <c r="F105" i="87" a="1"/>
  <c r="F1486" i="87" a="1"/>
  <c r="F7297" i="87" a="1"/>
  <c r="F7320" i="87" a="1"/>
  <c r="F6320" i="87" a="1"/>
  <c r="F7177" i="87" a="1"/>
  <c r="F4044" i="87" a="1"/>
  <c r="F7262" i="87" a="1"/>
  <c r="F2497" i="87" a="1"/>
  <c r="F1219" i="87" a="1"/>
  <c r="F7111" i="87" a="1"/>
  <c r="F2512" i="87" a="1"/>
  <c r="F60" i="87" a="1"/>
  <c r="F1492" i="87" a="1"/>
  <c r="F3350" i="87" a="1"/>
  <c r="F7066" i="87" a="1"/>
  <c r="F2516" i="87" a="1"/>
  <c r="F3324" i="87" a="1"/>
  <c r="F1048" i="87" a="1"/>
  <c r="F7228" i="87" a="1"/>
  <c r="F1414" i="87" a="1"/>
  <c r="F6346" i="87" a="1"/>
  <c r="F7315" i="87" a="1"/>
  <c r="F7115" i="87" a="1"/>
  <c r="F5989" i="87" a="1"/>
  <c r="F1223" i="87" a="1"/>
  <c r="F7240" i="87" a="1"/>
  <c r="F6331" i="87" a="1"/>
  <c r="F7258" i="87" a="1"/>
  <c r="F7231" i="87" a="1"/>
  <c r="F1063" i="87" a="1"/>
  <c r="F1574" i="87" a="1"/>
  <c r="F7053" i="87" a="1"/>
  <c r="F1434" i="87" a="1"/>
  <c r="F1177" i="87" a="1"/>
  <c r="F4378" i="87" a="1"/>
  <c r="F7144" i="87" a="1"/>
  <c r="F6061" i="87" a="1"/>
  <c r="F1427" i="87" a="1"/>
  <c r="F4067" i="87" a="1"/>
  <c r="F1175" i="87" a="1"/>
  <c r="F1068" i="87" a="1"/>
  <c r="F5674" i="87" a="1"/>
  <c r="F92" i="87" a="1"/>
  <c r="F7304" i="87" a="1"/>
  <c r="F7122" i="87" a="1"/>
  <c r="F2038" i="87" a="1"/>
  <c r="F678" i="87" a="1"/>
  <c r="F1320" i="87" a="1"/>
  <c r="F29" i="87" a="1"/>
  <c r="F33" i="87" a="1"/>
  <c r="F5597" i="87" a="1"/>
  <c r="F6291" i="87" a="1"/>
  <c r="F2552" i="87" a="1"/>
  <c r="F1090" i="87" a="1"/>
  <c r="F4355" i="87" a="1"/>
  <c r="F2668" i="87" a="1"/>
  <c r="F5791" i="87" a="1"/>
  <c r="F5967" i="87" a="1"/>
  <c r="F5562" i="87" a="1"/>
  <c r="F7092" i="87" a="1"/>
  <c r="F1217" i="87" a="1"/>
  <c r="F5943" i="87" a="1"/>
  <c r="F2548" i="87" a="1"/>
  <c r="F6406" i="87" a="1"/>
  <c r="F4357" i="87" a="1"/>
  <c r="F1461" i="87" a="1"/>
  <c r="F5040" i="87" a="1"/>
  <c r="F1268" i="87" a="1"/>
  <c r="F1218" i="87" a="1"/>
  <c r="F1361" i="87" a="1"/>
  <c r="F1329" i="87" a="1"/>
  <c r="F3515" i="87" a="1"/>
  <c r="F2952" i="87" a="1"/>
  <c r="F1438" i="87" a="1"/>
  <c r="F873" i="87" a="1"/>
  <c r="F1087" i="87" a="1"/>
  <c r="F7114" i="87" a="1"/>
  <c r="F1284" i="87" a="1"/>
  <c r="F7252" i="87" a="1"/>
  <c r="F1432" i="87" a="1"/>
  <c r="F6170" i="87" a="1"/>
  <c r="F1253" i="87" a="1"/>
  <c r="F1186" i="87" a="1"/>
  <c r="F2739" i="87" a="1"/>
  <c r="F7298" i="87" a="1"/>
  <c r="F7229" i="87" a="1"/>
  <c r="F5069" i="87" a="1"/>
  <c r="F106" i="87" a="1"/>
  <c r="F1270" i="87" a="1"/>
  <c r="F5471" i="87" a="1"/>
  <c r="F3169" i="87" a="1"/>
  <c r="F2670" i="87" a="1"/>
  <c r="F7098" i="87" a="1"/>
  <c r="F5862" i="87" a="1"/>
  <c r="F7057" i="87" a="1"/>
  <c r="F1091" i="87" a="1"/>
  <c r="F6305" i="87" a="1"/>
  <c r="F2495" i="87" a="1"/>
  <c r="F4066" i="87" a="1"/>
  <c r="F5814" i="87" a="1"/>
  <c r="F1616" i="87" a="1"/>
  <c r="F7087" i="87" a="1"/>
  <c r="F1216" i="87" a="1"/>
  <c r="F6252" i="87" a="1"/>
  <c r="F1455" i="87" a="1"/>
  <c r="F6344" i="87" a="1"/>
  <c r="F3336" i="87" a="1"/>
  <c r="F5685" i="87" a="1"/>
  <c r="F7211" i="87" a="1"/>
  <c r="F1203" i="87" a="1"/>
  <c r="F4080" i="87" a="1"/>
  <c r="F6638" i="87" a="1"/>
  <c r="F5996" i="87" a="1"/>
  <c r="F1452" i="87" a="1"/>
  <c r="F7078" i="87" a="1"/>
  <c r="F5852" i="87" a="1"/>
  <c r="F7090" i="87" a="1"/>
  <c r="F1074" i="87" a="1"/>
  <c r="F1296" i="87" a="1"/>
  <c r="F2508" i="87" a="1"/>
  <c r="F4083" i="87" a="1"/>
  <c r="F3518" i="87" a="1"/>
  <c r="F7076" i="87" a="1"/>
  <c r="F7200" i="87" a="1"/>
  <c r="F1462" i="87" a="1"/>
  <c r="F1420" i="87" a="1"/>
  <c r="F7208" i="87" a="1"/>
  <c r="F7253" i="87" a="1"/>
  <c r="F1274" i="87" a="1"/>
  <c r="F7285" i="87" a="1"/>
  <c r="F7071" i="87" a="1"/>
  <c r="F1211" i="87" a="1"/>
  <c r="F6264" i="87" a="1"/>
  <c r="F7139" i="87" a="1"/>
  <c r="F7128" i="87" a="1"/>
  <c r="F1060" i="87" a="1"/>
  <c r="F156" i="87" a="1"/>
  <c r="F1437" i="87" a="1"/>
  <c r="F5931" i="87" a="1"/>
  <c r="F2578" i="87" a="1"/>
  <c r="F5283" i="87" a="1"/>
  <c r="F7251" i="87" a="1"/>
  <c r="F2515" i="87" a="1"/>
  <c r="F2921" i="87" a="1"/>
  <c r="F1194" i="87" a="1"/>
  <c r="F59" i="87" a="1"/>
  <c r="F6386" i="87" a="1"/>
  <c r="F7096" i="87" a="1"/>
  <c r="F7056" i="87" a="1"/>
  <c r="F7296" i="87" a="1"/>
  <c r="F7063" i="87" a="1"/>
  <c r="F1056" i="87" a="1"/>
  <c r="F5988" i="87" a="1"/>
  <c r="F1229" i="87" a="1"/>
  <c r="F3006" i="87" a="1"/>
  <c r="F1505" i="87" a="1"/>
  <c r="F6186" i="87" a="1"/>
  <c r="F1431" i="87" a="1"/>
  <c r="F7189" i="87" a="1"/>
  <c r="F7205" i="87" a="1"/>
  <c r="F5056" i="87" a="1"/>
  <c r="F671" i="87" a="1"/>
  <c r="F7049" i="87" a="1"/>
  <c r="F675" i="87" a="1"/>
  <c r="F6640" i="87" a="1"/>
  <c r="F6383" i="87" a="1"/>
  <c r="F2033" i="87" a="1"/>
  <c r="F2605" i="87" a="1"/>
  <c r="F733" i="87" a="1"/>
  <c r="F1059" i="87" a="1"/>
  <c r="F7047" i="87" a="1"/>
  <c r="F5010" i="87" a="1"/>
  <c r="F7062" i="87" a="1"/>
  <c r="F7079" i="87" a="1"/>
  <c r="F965" i="87" a="1"/>
  <c r="F3170" i="87" a="1"/>
  <c r="F7278" i="87" a="1"/>
  <c r="F1325" i="87" a="1"/>
  <c r="F1261" i="87" a="1"/>
  <c r="F5204" i="87" a="1"/>
  <c r="F5874" i="87" a="1"/>
  <c r="F2517" i="87" a="1"/>
  <c r="F6342" i="87" a="1"/>
  <c r="F7117" i="87" a="1"/>
  <c r="F3349" i="87" a="1"/>
  <c r="F5270" i="87" a="1"/>
  <c r="F4307" i="87" a="1"/>
  <c r="F5837" i="87" a="1"/>
  <c r="F4155" i="87" a="1"/>
  <c r="F2749" i="87" a="1"/>
  <c r="F3325" i="87" a="1"/>
  <c r="F1072" i="87" a="1"/>
  <c r="F137" i="87" a="1"/>
  <c r="F136" i="87" a="1"/>
  <c r="F1183" i="87" a="1"/>
  <c r="F1178" i="87" a="1"/>
  <c r="F8" i="87" a="1"/>
  <c r="F3516" i="87" a="1"/>
  <c r="F1044" i="87" a="1"/>
  <c r="F1326" i="87" a="1"/>
  <c r="F6479" i="87" a="1"/>
  <c r="F5968" i="87" a="1"/>
  <c r="F7148" i="87" a="1"/>
  <c r="F7247" i="87" a="1"/>
  <c r="F5414" i="87" a="1"/>
  <c r="F5264" i="87" a="1"/>
  <c r="F3176" i="87" a="1"/>
  <c r="F2518" i="87" a="1"/>
  <c r="F961" i="87" a="1"/>
  <c r="F7203" i="87" a="1"/>
  <c r="F1049" i="87" a="1"/>
  <c r="F1416" i="87" a="1"/>
  <c r="F3262" i="87" a="1"/>
  <c r="F7070" i="87" a="1"/>
  <c r="F148" i="87" a="1"/>
  <c r="F5966" i="87" a="1"/>
  <c r="F6415" i="87" a="1"/>
  <c r="F6480" i="87" a="1"/>
  <c r="F111" i="87" a="1"/>
  <c r="F6358" i="87" a="1"/>
  <c r="F7256" i="87" a="1"/>
  <c r="F4072" i="87" a="1"/>
  <c r="F7119" i="87" a="1"/>
  <c r="F3335" i="87" a="1"/>
  <c r="F2545" i="87" a="1"/>
  <c r="F5558" i="87" a="1"/>
  <c r="F852" i="87" a="1"/>
  <c r="F2037" i="87" a="1"/>
  <c r="F7156" i="87" a="1"/>
  <c r="F1321" i="87" a="1"/>
  <c r="F18" i="87" a="1"/>
  <c r="F5311" i="87" a="1"/>
  <c r="F7050" i="87" a="1"/>
  <c r="F1191" i="87" a="1"/>
  <c r="F7276" i="87" a="1"/>
  <c r="F2555" i="87" a="1"/>
  <c r="F7210" i="87" a="1"/>
  <c r="F1441" i="87" a="1"/>
  <c r="F1502" i="87" a="1"/>
  <c r="F7100" i="87" a="1"/>
  <c r="F5432" i="87" a="1"/>
  <c r="F6254" i="87" a="1"/>
  <c r="F6336" i="87" a="1"/>
  <c r="F5445" i="87" a="1"/>
  <c r="F9" i="87" a="1"/>
  <c r="F7152" i="87" a="1"/>
  <c r="F3519" i="87" a="1"/>
  <c r="F1077" i="87" a="1"/>
  <c r="F7052" i="87" a="1"/>
  <c r="F94" i="87" a="1"/>
  <c r="F6292" i="87" a="1"/>
  <c r="F1354" i="87" a="1"/>
  <c r="F1051" i="87" a="1"/>
  <c r="F1089" i="87" a="1"/>
  <c r="F2511" i="87" a="1"/>
  <c r="F6348" i="87" a="1"/>
  <c r="F1258" i="87" a="1"/>
  <c r="F7091" i="87" a="1"/>
  <c r="F1453" i="87" a="1"/>
  <c r="F1429" i="87" a="1"/>
  <c r="F7282" i="87" a="1"/>
  <c r="F7143" i="87" a="1"/>
  <c r="F7131" i="87" a="1"/>
  <c r="F7129" i="87" a="1"/>
  <c r="F4081" i="87" a="1"/>
  <c r="F1070" i="87" a="1"/>
  <c r="F6130" i="87" a="1"/>
  <c r="F1328" i="87" a="1"/>
  <c r="F7126" i="87" a="1"/>
  <c r="F46" i="87" a="1"/>
  <c r="F82" i="87" a="1"/>
  <c r="F2553" i="87" a="1"/>
  <c r="F4074" i="87" a="1"/>
  <c r="F5304" i="87" a="1"/>
  <c r="F1497" i="87" a="1"/>
  <c r="F5065" i="87" a="1"/>
  <c r="F101" i="87" a="1"/>
  <c r="F1093" i="87" a="1"/>
  <c r="F1069" i="87" a="1"/>
  <c r="F7244" i="87" a="1"/>
  <c r="F81" i="87" a="1"/>
  <c r="F5176" i="87" a="1"/>
  <c r="F1415" i="87" a="1"/>
  <c r="F2500" i="87" a="1"/>
  <c r="F1228" i="87" a="1"/>
  <c r="F1271" i="87" a="1"/>
  <c r="F1444" i="87" a="1"/>
  <c r="F5230" i="87" a="1"/>
  <c r="F7215" i="87" a="1"/>
  <c r="F1193" i="87" a="1"/>
  <c r="F7224" i="87" a="1"/>
  <c r="F1167" i="87" a="1"/>
  <c r="F7072" i="87" a="1"/>
  <c r="F5064" i="87" a="1"/>
  <c r="F6409" i="87" a="1"/>
  <c r="F7279" i="87" a="1"/>
  <c r="F4388" i="87" a="1"/>
  <c r="F7204" i="87" a="1"/>
  <c r="F6306" i="87" a="1"/>
  <c r="F5722" i="87" a="1"/>
  <c r="F5452" i="87" a="1"/>
  <c r="F5365" i="87" a="1"/>
  <c r="F5451" i="87" a="1"/>
  <c r="F4069" i="87" a="1"/>
  <c r="F2513" i="87" a="1"/>
  <c r="F66" i="87" a="1"/>
  <c r="F2606" i="87" a="1"/>
  <c r="F2919" i="87" a="1"/>
  <c r="F5859" i="87" a="1"/>
  <c r="F4340" i="87" a="1"/>
  <c r="F5122" i="87" a="1"/>
  <c r="F13" i="87" a="1"/>
  <c r="F5388" i="87" a="1"/>
  <c r="F931" i="87" a="1"/>
  <c r="F3171" i="87" a="1"/>
  <c r="F7068" i="87" a="1"/>
  <c r="F5299" i="87" a="1"/>
  <c r="F1095" i="87" a="1"/>
  <c r="F7288" i="87" a="1"/>
  <c r="F1303" i="87" a="1"/>
  <c r="F1055" i="87" a="1"/>
  <c r="F1418" i="87" a="1"/>
  <c r="F129" i="87" a="1"/>
  <c r="F1225" i="87" a="1"/>
  <c r="F6367" i="87" a="1"/>
  <c r="F1454" i="87" a="1"/>
  <c r="F2783" i="87" a="1"/>
  <c r="F7324" i="87" a="1"/>
  <c r="F1504" i="87" a="1"/>
  <c r="F2785" i="87" a="1"/>
  <c r="F863" i="87" a="1"/>
  <c r="F7225" i="87" a="1"/>
  <c r="F1498" i="87" a="1"/>
  <c r="F7169" i="87" a="1"/>
  <c r="F3334" i="87" a="1"/>
  <c r="F7270" i="87" a="1"/>
  <c r="F6391" i="87" a="1"/>
  <c r="F757" i="87" a="1"/>
  <c r="F5536" i="87" a="1"/>
  <c r="F791" i="87" a="1"/>
  <c r="F4895" i="87" a="1"/>
  <c r="F759" i="87" a="1"/>
  <c r="F6387" i="87" a="1"/>
  <c r="F4356" i="87" a="1"/>
  <c r="F3513" i="87" a="1"/>
  <c r="F1331" i="87" a="1"/>
  <c r="F5850" i="87" a="1"/>
  <c r="F1480" i="87" a="1"/>
  <c r="F7155" i="87" a="1"/>
  <c r="F1473" i="87" a="1"/>
  <c r="F2599" i="87" a="1"/>
  <c r="F6362" i="87" a="1"/>
  <c r="F11" i="87" a="1"/>
  <c r="F7260" i="87" a="1"/>
  <c r="F1066" i="87" a="1"/>
  <c r="F7323" i="87" a="1"/>
  <c r="F3263" i="87" a="1"/>
  <c r="F6382" i="87" a="1"/>
  <c r="F3662" i="87" a="1"/>
  <c r="F1426" i="87" a="1"/>
  <c r="F1324" i="87" a="1"/>
  <c r="F7238" i="87" a="1"/>
  <c r="F1422" i="87" a="1"/>
  <c r="F1440" i="87" a="1"/>
  <c r="F3352" i="87" a="1"/>
  <c r="F933" i="87" a="1"/>
  <c r="F1061" i="87" a="1"/>
  <c r="F5987" i="87" a="1"/>
  <c r="F7159" i="87" a="1"/>
  <c r="F1446" i="87" a="1"/>
  <c r="F913" i="87" a="1"/>
  <c r="F6427" i="87" a="1"/>
  <c r="F5817" i="87" a="1"/>
  <c r="F1081" i="87" a="1"/>
  <c r="F2504" i="87" a="1"/>
  <c r="F6636" i="87" a="1"/>
  <c r="F6173" i="87" a="1"/>
  <c r="F6644" i="87" a="1"/>
  <c r="F6260" i="87" a="1"/>
  <c r="F1428" i="87" a="1"/>
  <c r="F7150" i="87" a="1"/>
  <c r="F5292" i="87" a="1"/>
  <c r="F6300" i="87" a="1"/>
  <c r="F16" i="87" a="1"/>
  <c r="F7318" i="87" a="1"/>
  <c r="F7175" i="87" a="1"/>
  <c r="F1086" i="87" a="1"/>
  <c r="F968" i="87" a="1"/>
  <c r="F1392" i="87" a="1"/>
  <c r="F65" i="87" a="1"/>
  <c r="F7206" i="87" a="1"/>
  <c r="F3267" i="87" a="1"/>
  <c r="F2544" i="87" a="1"/>
  <c r="F7246" i="87" a="1"/>
  <c r="F50" i="87" a="1"/>
  <c r="F987" i="87" a="1"/>
  <c r="F2932" i="87" a="1"/>
  <c r="F7222" i="87" a="1"/>
  <c r="F1371" i="87" a="1"/>
  <c r="F7046" i="87" a="1"/>
  <c r="F7226" i="87" a="1"/>
  <c r="F3353" i="87" a="1"/>
  <c r="F1404" i="87" a="1"/>
  <c r="F7136" i="87" a="1"/>
  <c r="F112" i="87" a="1"/>
  <c r="F2579" i="87" a="1"/>
  <c r="F7287" i="87" a="1"/>
  <c r="F2046" i="87" a="1"/>
  <c r="F1503" i="87" a="1"/>
  <c r="F6182" i="87" a="1"/>
  <c r="F1297" i="87" a="1"/>
  <c r="F6335" i="87" a="1"/>
  <c r="F7300" i="87" a="1"/>
  <c r="F7101" i="87" a="1"/>
  <c r="F6332" i="87" a="1"/>
  <c r="F2502" i="87" a="1"/>
  <c r="F6239" i="87" a="1"/>
  <c r="F5356" i="87" a="1"/>
  <c r="F5478" i="87" a="1"/>
  <c r="F154" i="87" a="1"/>
  <c r="F2541" i="87" a="1"/>
  <c r="F5969" i="87" a="1"/>
  <c r="F5462" i="87" a="1"/>
  <c r="F4043" i="87" a="1"/>
  <c r="F1421" i="87" a="1"/>
  <c r="F1479" i="87" a="1"/>
  <c r="F6466" i="87" a="1"/>
  <c r="F1290" i="87" a="1"/>
  <c r="F4031" i="87" a="1"/>
  <c r="F4068" i="87" a="1"/>
  <c r="F1224" i="87" a="1"/>
  <c r="F787" i="87" a="1"/>
  <c r="F1365" i="87" a="1"/>
  <c r="F4339" i="87" a="1"/>
  <c r="F1436" i="87" a="1"/>
  <c r="F1447" i="87" a="1"/>
  <c r="F1499" i="87" a="1"/>
  <c r="F6439" i="87" a="1"/>
  <c r="F1227" i="87" a="1"/>
  <c r="F4024" i="87" a="1"/>
  <c r="F2538" i="87" a="1"/>
  <c r="F1169" i="87" a="1"/>
  <c r="F1442" i="87" a="1"/>
  <c r="F5960" i="87" a="1"/>
  <c r="F5091" i="87" a="1"/>
  <c r="F6390" i="87" a="1"/>
  <c r="F979" i="87" a="1"/>
  <c r="F6244" i="87" a="1"/>
  <c r="F813" i="87" a="1"/>
  <c r="F5327" i="87" a="1"/>
  <c r="F2510" i="87" a="1"/>
  <c r="F1327" i="87" a="1"/>
  <c r="F78" i="87" a="1"/>
  <c r="F2920" i="87" a="1"/>
  <c r="F7292" i="87" a="1"/>
  <c r="F5313" i="87" a="1"/>
  <c r="F4075" i="87" a="1"/>
  <c r="F7058" i="87" a="1"/>
  <c r="F107" i="87" a="1"/>
  <c r="F7267" i="87" a="1"/>
  <c r="F34" i="87" a="1"/>
  <c r="F2501" i="87" a="1"/>
  <c r="F1314" i="87" a="1"/>
  <c r="F699" i="87" a="1"/>
  <c r="F1435" i="87" a="1"/>
  <c r="F7289" i="87" a="1"/>
  <c r="F7181" i="87" a="1"/>
  <c r="F6258" i="87" a="1"/>
  <c r="F5950" i="87" a="1"/>
  <c r="F2543" i="87" a="1"/>
  <c r="F1065" i="87" a="1"/>
  <c r="F1433" i="87" a="1"/>
  <c r="F125" i="87" a="1"/>
  <c r="F1064" i="87" a="1"/>
  <c r="F5501" i="87" a="1"/>
  <c r="F1054" i="87" a="1"/>
  <c r="F2918" i="87" a="1"/>
  <c r="F2503" i="87" a="1"/>
  <c r="F3514" i="87" a="1"/>
  <c r="F7291" i="87" a="1"/>
  <c r="F1208" i="87" a="1"/>
  <c r="F7095" i="87" a="1"/>
  <c r="F1052" i="87" a="1"/>
  <c r="F6402" i="87" a="1"/>
  <c r="F7140" i="87" a="1"/>
  <c r="F6411" i="87" a="1"/>
  <c r="F6246" i="87" a="1"/>
  <c r="F6067" i="87" a="1"/>
  <c r="F96" i="87" a="1"/>
  <c r="F7059" i="87" a="1"/>
  <c r="F845" i="87" a="1"/>
  <c r="F7157" i="87" a="1"/>
  <c r="F2025" i="87" a="1"/>
  <c r="F6299" i="87" a="1"/>
  <c r="F1417" i="87" a="1"/>
  <c r="F6256" i="87" a="1"/>
  <c r="F1380" i="87" a="1"/>
  <c r="F871" i="87" a="1"/>
  <c r="F1083" i="87" a="1"/>
  <c r="F1079" i="87" a="1"/>
  <c r="F5338" i="87" a="1"/>
  <c r="F7321" i="87" a="1"/>
  <c r="F5714" i="87" a="1"/>
  <c r="F1062" i="87" a="1"/>
  <c r="F2549" i="87" a="1"/>
  <c r="F6481" i="87" a="1"/>
  <c r="F7243" i="87" a="1"/>
  <c r="F2034" i="87" a="1"/>
  <c r="F7141" i="87" a="1"/>
  <c r="F3009" i="87" a="1"/>
  <c r="F7158" i="87" a="1"/>
  <c r="F2514" i="87" a="1"/>
  <c r="F5496" i="87" a="1"/>
  <c r="F1491" i="87" a="1"/>
  <c r="F1283" i="87" a="1"/>
  <c r="F1424" i="87" a="1"/>
  <c r="F2734" i="87" a="1"/>
  <c r="F6268" i="87" a="1"/>
  <c r="F1170" i="87" a="1"/>
  <c r="F2601" i="87" a="1"/>
  <c r="F701" i="87" a="1"/>
  <c r="F989" i="87" a="1"/>
  <c r="F1053" i="87" a="1"/>
  <c r="F5724" i="87" a="1"/>
  <c r="F5830" i="87" a="1"/>
  <c r="F2951" i="87" a="1"/>
  <c r="F5991" i="87" a="1"/>
  <c r="F1262" i="87" a="1"/>
  <c r="F7170" i="87" a="1"/>
  <c r="F5728" i="87" a="1"/>
  <c r="F7162" i="87" a="1"/>
  <c r="F1419" i="87" a="1"/>
  <c r="F6220" i="87" a="1"/>
  <c r="F1210" i="87" a="1"/>
  <c r="F5169" i="87" a="1"/>
  <c r="F910" i="87" a="1"/>
  <c r="F2535" i="87" a="1"/>
  <c r="F4101" i="87" a="1"/>
  <c r="F2506" i="87" a="1"/>
  <c r="F7" i="87" a="1"/>
  <c r="F1226" i="87" a="1"/>
  <c r="F1231" i="87" a="1"/>
  <c r="F61" i="87" a="1"/>
  <c r="F6055" i="87" a="1"/>
  <c r="F1058" i="87" a="1"/>
  <c r="F5532" i="87" a="1"/>
  <c r="F7137" i="87" a="1"/>
  <c r="F1075" i="87" a="1"/>
  <c r="F5602" i="87" a="1"/>
  <c r="F5692" i="87" a="1"/>
  <c r="F152" i="87" a="1"/>
  <c r="F4100" i="87" a="1"/>
  <c r="F7179" i="87" a="1"/>
  <c r="F1050" i="87" a="1"/>
  <c r="F2780" i="87" a="1"/>
  <c r="F2772" i="87" a="1"/>
  <c r="F2049" i="87" a="1"/>
  <c r="F6635" i="87" a="1"/>
  <c r="F2540" i="87" a="1"/>
  <c r="F2954" i="87" a="1"/>
  <c r="F7094" i="87" a="1"/>
  <c r="F7273" i="87" a="1"/>
  <c r="F1423" i="87" a="1"/>
  <c r="F7110" i="87" a="1"/>
  <c r="F1252" i="87" a="1"/>
  <c r="F794" i="87" a="1"/>
  <c r="F6352" i="87" a="1"/>
  <c r="F1273" i="87" a="1"/>
  <c r="F6262" i="87" a="1"/>
  <c r="F5696" i="87" a="1"/>
  <c r="F6634" i="87" a="1"/>
  <c r="F49" i="87" a="1"/>
  <c r="F6413" i="87" a="1"/>
  <c r="F4316" i="87" a="1"/>
  <c r="F6198" i="87" a="1"/>
  <c r="F7069" i="87" a="1"/>
  <c r="F4071" i="87" a="1"/>
  <c r="F7113" i="87" a="1"/>
  <c r="F5664" i="87" a="1"/>
  <c r="F2767" i="87" a="1"/>
  <c r="F7118" i="87" a="1"/>
  <c r="F875" i="87" a="1"/>
  <c r="F6354" i="87" a="1"/>
  <c r="F7317" i="87" a="1"/>
  <c r="F100" i="87" a="1"/>
  <c r="F6436" i="87" a="1"/>
  <c r="F7319" i="87" a="1"/>
  <c r="F6284" i="87" a="1"/>
  <c r="F7080" i="87" a="1"/>
  <c r="F4944" i="87" a="1"/>
  <c r="F150" i="87" a="1"/>
  <c r="F4379" i="87" a="1"/>
  <c r="F7280" i="87" a="1"/>
  <c r="F6319" i="87" a="1"/>
  <c r="F4342" i="87" a="1"/>
  <c r="F849" i="87" a="1"/>
  <c r="F4385" i="87" a="1"/>
  <c r="F2498" i="87" a="1"/>
  <c r="F5647" i="87" a="1"/>
  <c r="F2505" i="87" a="1"/>
  <c r="F7182" i="87" a="1"/>
  <c r="F1450" i="87" a="1"/>
  <c r="F1097" i="87" a="1"/>
  <c r="F1319" i="87" a="1"/>
  <c r="F7207" i="87" a="1"/>
  <c r="F681" i="87" a="1"/>
  <c r="F6041" i="87" a="1"/>
  <c r="F17" i="87" a="1"/>
  <c r="F3432" i="87" a="1"/>
  <c r="F4358" i="87" a="1"/>
  <c r="F7191" i="87" a="1"/>
  <c r="F5843" i="87" a="1"/>
  <c r="F5470" i="87" a="1"/>
  <c r="F6125" i="87" a="1"/>
  <c r="F3625" i="87" a="1"/>
  <c r="F5248" i="87" a="1"/>
  <c r="F5076" i="87" a="1"/>
  <c r="F2789" i="87" a="1"/>
  <c r="F7109" i="87" a="1"/>
  <c r="F1185" i="87" a="1"/>
  <c r="F1390" i="87" a="1"/>
  <c r="F1275" i="87" a="1"/>
  <c r="F7130" i="87" a="1"/>
  <c r="F6340" i="87" a="1"/>
  <c r="F2786" i="87" a="1"/>
  <c r="F1644" i="87" a="1"/>
  <c r="F6616" i="87" a="1"/>
  <c r="F1202" i="87" a="1"/>
  <c r="F2781" i="87" a="1"/>
  <c r="F929" i="87" a="1"/>
  <c r="F2547" i="87" a="1"/>
  <c r="F4088" i="87" a="1"/>
  <c r="F7168" i="87" a="1"/>
  <c r="F6364" i="87" a="1"/>
  <c r="F7271" i="87" a="1"/>
  <c r="F95" i="87" a="1"/>
  <c r="F7184" i="87" a="1"/>
  <c r="F5858" i="87" a="1"/>
  <c r="F7054" i="87" a="1"/>
  <c r="F7121" i="87" a="1"/>
  <c r="F1474" i="87" a="1"/>
  <c r="F2542" i="87" a="1"/>
  <c r="F7055" i="87" a="1"/>
  <c r="F5599" i="87" a="1"/>
  <c r="F1630" i="87" a="1"/>
  <c r="F3520" i="87" a="1"/>
  <c r="F3173" i="87" a="1"/>
  <c r="F1221" i="87" a="1"/>
  <c r="F7134" i="87" a="1"/>
  <c r="F1096" i="87" a="1"/>
  <c r="F7261" i="87" a="1"/>
  <c r="F2604" i="87" a="1"/>
  <c r="F7201" i="87" a="1"/>
  <c r="F2603" i="87" a="1"/>
  <c r="F6370" i="87" a="1"/>
  <c r="F5936" i="87" a="1"/>
  <c r="F1485" i="87" a="1"/>
  <c r="F127" i="87" a="1"/>
  <c r="F815" i="87" a="1"/>
  <c r="F6369" i="87" a="1"/>
  <c r="F7077" i="87" a="1"/>
  <c r="F4341" i="87" a="1"/>
  <c r="F5669" i="87" a="1"/>
  <c r="F7082" i="87" a="1"/>
  <c r="F997" i="87" a="1"/>
  <c r="F1439" i="87" a="1"/>
  <c r="F5367" i="87" a="1"/>
  <c r="F1456" i="87" a="1"/>
  <c r="F1277" i="87" a="1"/>
  <c r="F2955" i="87" a="1"/>
  <c r="F1276" i="87" a="1"/>
  <c r="F5813" i="87" a="1"/>
  <c r="F5158" i="87" a="1"/>
  <c r="F5506" i="87" a="1"/>
  <c r="F1073" i="87" a="1"/>
  <c r="F7065" i="87" a="1"/>
  <c r="F7083" i="87" a="1"/>
  <c r="F7316" i="87" a="1"/>
  <c r="F128" i="87" a="1"/>
  <c r="F2790" i="87" a="1"/>
  <c r="F7283" i="87" a="1"/>
  <c r="F2557" i="87" a="1"/>
  <c r="F2754" i="87" a="1"/>
  <c r="F5588" i="87" a="1"/>
  <c r="F1272" i="87" a="1"/>
  <c r="F7237" i="87" a="1"/>
  <c r="F4894" i="87" a="1"/>
  <c r="F91" i="87" a="1"/>
  <c r="F6419" i="87" a="1"/>
  <c r="F80" i="87" a="1"/>
  <c r="F5481" i="87" a="1"/>
  <c r="F146" i="87" a="1"/>
  <c r="F1037" i="87" a="1"/>
  <c r="F5986" i="87" a="1"/>
  <c r="F2539" i="87" a="1"/>
  <c r="F1410" i="87" a="1"/>
  <c r="F4085" i="87" a="1"/>
  <c r="F1200" i="87" a="1"/>
  <c r="F7173" i="87" a="1"/>
  <c r="F1067" i="87" a="1"/>
  <c r="F697" i="87" a="1"/>
  <c r="F5773" i="87" a="1"/>
  <c r="F7322" i="87" a="1"/>
  <c r="F755" i="87" a="1"/>
  <c r="F5890" i="87" a="1"/>
  <c r="F7233" i="87" a="1"/>
  <c r="F2575" i="87" a="1"/>
  <c r="F736" i="87" a="1"/>
  <c r="F1332" i="87" a="1"/>
  <c r="F2755" i="87" a="1"/>
  <c r="F5970" i="87" a="1"/>
  <c r="F7105" i="87" a="1"/>
  <c r="F7274" i="87" a="1"/>
  <c r="F1085" i="87" a="1"/>
  <c r="F2031" i="87" a="1"/>
  <c r="F1458" i="87" a="1"/>
  <c r="F4387" i="87" a="1"/>
  <c r="F6407" i="87" a="1"/>
  <c r="F5278" i="87" a="1"/>
  <c r="F855" i="87" a="1"/>
  <c r="F12" i="87" a="1"/>
  <c r="F4070" i="87" a="1"/>
  <c r="F1467" i="87" a="1"/>
  <c r="F1233" i="87" a="1"/>
  <c r="F1457" i="87" a="1"/>
  <c r="F6403" i="87" a="1"/>
  <c r="F7234" i="87" a="1"/>
  <c r="F991" i="87" a="1"/>
  <c r="F6642" i="87" a="1"/>
  <c r="F7198" i="87" a="1"/>
  <c r="F1220" i="87" a="1"/>
  <c r="F6250" i="87" a="1"/>
  <c r="F5681" i="87" a="1"/>
  <c r="F5167" i="87" a="1"/>
  <c r="F5300" i="87" a="1"/>
  <c r="F7074" i="87" a="1"/>
  <c r="F5972" i="87" a="1"/>
  <c r="F6646" i="87" a="1"/>
  <c r="F28" i="87" a="1"/>
  <c r="F1448" i="87" a="1"/>
  <c r="F7171" i="87" a="1"/>
  <c r="F739" i="87" a="1"/>
  <c r="F5976" i="87" a="1"/>
  <c r="F1602" i="87" a="1"/>
  <c r="F4317" i="87" a="1"/>
  <c r="F6437" i="87" a="1"/>
  <c r="F998" i="87" a="1"/>
  <c r="F7235" i="87" a="1"/>
  <c r="F76" i="87" a="1"/>
  <c r="F6356" i="87" a="1"/>
  <c r="F7255" i="87" a="1"/>
  <c r="F1388" i="87" a="1"/>
  <c r="F907" i="87" a="1"/>
  <c r="F2499" i="87" a="1"/>
  <c r="F90" i="87" a="1"/>
  <c r="F903" i="87" a="1"/>
  <c r="F5995" i="87" a="1"/>
  <c r="F7166" i="87" a="1"/>
  <c r="F1445" i="87" a="1"/>
  <c r="F7107" i="87" a="1"/>
  <c r="F77" i="87" a="1"/>
  <c r="F45" i="87" a="1"/>
  <c r="F6169" i="87" a="1"/>
  <c r="F7116" i="87" a="1"/>
  <c r="F6360" i="87" a="1"/>
  <c r="F1057" i="87" a="1"/>
  <c r="F817" i="87" a="1"/>
  <c r="F6187" i="87" a="1"/>
  <c r="F6209" i="87" a="1"/>
  <c r="F47" i="87" a="1"/>
  <c r="F7188" i="87" a="1"/>
  <c r="F1289" i="87" a="1"/>
  <c r="F51" i="87" a="1"/>
  <c r="F1071" i="87" a="1"/>
  <c r="F5457" i="87" a="1"/>
  <c r="F2550" i="87" a="1"/>
  <c r="F10" i="87" a="1"/>
  <c r="F729" i="87" a="1"/>
  <c r="F7269" i="87" a="1"/>
  <c r="F7132" i="87" a="1"/>
  <c r="F1302" i="87" a="1"/>
  <c r="F5015" i="87" a="1"/>
  <c r="F7075" i="87" a="1"/>
  <c r="F3535" i="87" a="1"/>
  <c r="F7151" i="87" a="1"/>
  <c r="F6043" i="87" a="1"/>
  <c r="F2032" i="87" a="1"/>
  <c r="F921" i="87" a="1"/>
  <c r="F7061" i="87" a="1"/>
  <c r="F4386" i="87" a="1"/>
  <c r="F2556" i="87" a="1"/>
  <c r="F2574" i="87" a="1"/>
  <c r="F2956" i="87" a="1"/>
  <c r="F7265" i="87" a="1"/>
  <c r="F6266" i="87" a="1"/>
  <c r="F7161" i="87" a="1"/>
  <c r="F6062" i="87" a="1"/>
  <c r="F2930" i="87" a="1"/>
  <c r="F1309" i="87" a="1"/>
  <c r="F7172" i="87" a="1"/>
  <c r="F7199" i="87" a="1"/>
  <c r="F5807" i="87" a="1"/>
  <c r="F6057" i="87" a="1"/>
  <c r="F7108" i="87" a="1"/>
  <c r="F1232" i="87" a="1"/>
  <c r="F797" i="87" a="1"/>
  <c r="F747" i="87" a="1"/>
  <c r="F1430" i="87" a="1"/>
  <c r="F2740" i="87" a="1"/>
  <c r="F689" i="87" a="1"/>
  <c r="F7192" i="87" a="1"/>
  <c r="F2917" i="87" a="1"/>
  <c r="F2551" i="87" a="1"/>
  <c r="F1459" i="87" a="1"/>
  <c r="F6072" i="87" a="1"/>
  <c r="F1078" i="87" a="1"/>
  <c r="F7048" i="87" a="1"/>
  <c r="F5105" i="87" a="1"/>
  <c r="F7135" i="87" a="1"/>
  <c r="F5543" i="87" a="1"/>
  <c r="F7138" i="87" a="1"/>
  <c r="F2922" i="87" a="1"/>
  <c r="F805" i="87" a="1"/>
  <c r="F7176" i="87" a="1"/>
  <c r="F5663" i="87" a="1"/>
  <c r="F1468" i="87" a="1"/>
  <c r="F4082" i="87" a="1"/>
  <c r="F7843" i="87" a="1"/>
  <c r="F1038" i="87" a="1"/>
  <c r="F102" i="87" a="1"/>
  <c r="F30" i="87" a="1"/>
  <c r="F2602" i="87" a="1"/>
  <c r="F1396" i="87" a="1"/>
  <c r="F5747" i="87" a="1"/>
  <c r="F7180" i="87" a="1"/>
  <c r="F1308" i="87" a="1"/>
  <c r="F7196" i="87" a="1"/>
  <c r="F6350" i="87" a="1"/>
  <c r="F2763" i="87" a="1"/>
  <c r="F5958" i="87" a="1"/>
  <c r="F4955" i="87" a="1"/>
  <c r="F5657" i="87" a="1"/>
  <c r="F4160" i="87" a="1"/>
  <c r="F2953" i="87" a="1"/>
  <c r="F4301" i="87" a="1"/>
  <c r="F1333" i="87" a="1"/>
  <c r="F7242" i="87" a="1"/>
  <c r="F6248" i="87" a="1"/>
  <c r="F5271" i="87" a="1"/>
  <c r="F6283" i="87" a="1"/>
  <c r="F1425" i="87" a="1"/>
  <c r="F1398" i="87" a="1"/>
  <c r="F3661" i="87" a="1"/>
  <c r="F1080" i="87" a="1"/>
  <c r="F3517" i="87" a="1"/>
  <c r="F5867" i="87" a="1"/>
  <c r="F4084" i="87" a="1"/>
  <c r="F2537" i="87" a="1"/>
  <c r="F7264" i="87" a="1"/>
  <c r="F7097" i="87" a="1"/>
  <c r="F1270" i="87" l="1"/>
  <c r="E1270" i="87" s="1"/>
  <c r="F1220" i="87"/>
  <c r="E1220" i="87" s="1"/>
  <c r="F80" i="87"/>
  <c r="E80" i="87" s="1"/>
  <c r="F2755" i="87"/>
  <c r="E2755" i="87" s="1"/>
  <c r="F6319" i="87"/>
  <c r="E6319" i="87" s="1"/>
  <c r="F7109" i="87"/>
  <c r="E7109" i="87" s="1"/>
  <c r="F2754" i="87"/>
  <c r="E2754" i="87" s="1"/>
  <c r="F1321" i="87"/>
  <c r="E1321" i="87" s="1"/>
  <c r="F28" i="87"/>
  <c r="E28" i="87" s="1"/>
  <c r="F7048" i="87"/>
  <c r="E7048" i="87" s="1"/>
  <c r="F5562" i="87"/>
  <c r="E5562" i="87" s="1"/>
  <c r="F6409" i="87"/>
  <c r="E6409" i="87" s="1"/>
  <c r="F5432" i="87"/>
  <c r="E5432" i="87" s="1"/>
  <c r="F794" i="87"/>
  <c r="E794" i="87" s="1"/>
  <c r="F5462" i="87"/>
  <c r="E5462" i="87" s="1"/>
  <c r="F875" i="87"/>
  <c r="E875" i="87" s="1"/>
  <c r="F7177" i="87"/>
  <c r="E7177" i="87" s="1"/>
  <c r="F7091" i="87"/>
  <c r="E7091" i="87" s="1"/>
  <c r="F5843" i="87"/>
  <c r="E5843" i="87" s="1"/>
  <c r="F1275" i="87"/>
  <c r="E1275" i="87" s="1"/>
  <c r="F697" i="87"/>
  <c r="E697" i="87" s="1"/>
  <c r="F1271" i="87"/>
  <c r="E1271" i="87" s="1"/>
  <c r="F2955" i="87"/>
  <c r="E2955" i="87" s="1"/>
  <c r="F5890" i="87"/>
  <c r="E5890" i="87" s="1"/>
  <c r="F6481" i="87"/>
  <c r="E6481" i="87" s="1"/>
  <c r="F6320" i="87"/>
  <c r="E6320" i="87" s="1"/>
  <c r="F3349" i="87"/>
  <c r="E3349" i="87" s="1"/>
  <c r="F1468" i="87"/>
  <c r="E1468" i="87" s="1"/>
  <c r="F2535" i="87"/>
  <c r="E2535" i="87" s="1"/>
  <c r="F4072" i="87"/>
  <c r="E4072" i="87" s="1"/>
  <c r="F7143" i="87"/>
  <c r="E7143" i="87" s="1"/>
  <c r="F6220" i="87"/>
  <c r="E6220" i="87" s="1"/>
  <c r="F5814" i="87"/>
  <c r="E5814" i="87" s="1"/>
  <c r="F933" i="87"/>
  <c r="E933" i="87" s="1"/>
  <c r="F3009" i="87"/>
  <c r="E3009" i="87" s="1"/>
  <c r="F1258" i="87"/>
  <c r="E1258" i="87" s="1"/>
  <c r="F5862" i="87"/>
  <c r="E5862" i="87" s="1"/>
  <c r="F2603" i="87"/>
  <c r="E2603" i="87" s="1"/>
  <c r="F1498" i="87"/>
  <c r="E1498" i="87" s="1"/>
  <c r="F7100" i="87"/>
  <c r="E7100" i="87" s="1"/>
  <c r="F4068" i="87"/>
  <c r="E4068" i="87" s="1"/>
  <c r="F1380" i="87"/>
  <c r="E1380" i="87" s="1"/>
  <c r="F805" i="87"/>
  <c r="E805" i="87" s="1"/>
  <c r="F2668" i="87"/>
  <c r="E2668" i="87" s="1"/>
  <c r="F1473" i="87"/>
  <c r="E1473" i="87" s="1"/>
  <c r="F2557" i="87"/>
  <c r="E2557" i="87" s="1"/>
  <c r="F1283" i="87"/>
  <c r="E1283" i="87" s="1"/>
  <c r="F1404" i="87"/>
  <c r="E1404" i="87" s="1"/>
  <c r="F4944" i="87"/>
  <c r="E4944" i="87" s="1"/>
  <c r="F7114" i="87"/>
  <c r="E7114" i="87" s="1"/>
  <c r="F7279" i="87"/>
  <c r="E7279" i="87" s="1"/>
  <c r="F1169" i="87"/>
  <c r="E1169" i="87" s="1"/>
  <c r="F5588" i="87"/>
  <c r="E5588" i="87" s="1"/>
  <c r="F1445" i="87"/>
  <c r="E1445" i="87" s="1"/>
  <c r="F6182" i="87"/>
  <c r="E6182" i="87" s="1"/>
  <c r="F7291" i="87"/>
  <c r="E7291" i="87" s="1"/>
  <c r="F1086" i="87"/>
  <c r="E1086" i="87" s="1"/>
  <c r="F17" i="87"/>
  <c r="E17" i="87" s="1"/>
  <c r="F6350" i="87"/>
  <c r="E6350" i="87" s="1"/>
  <c r="F7110" i="87"/>
  <c r="E7110" i="87" s="1"/>
  <c r="F3625" i="87"/>
  <c r="E3625" i="87" s="1"/>
  <c r="F1371" i="87"/>
  <c r="E1371" i="87" s="1"/>
  <c r="F6268" i="87"/>
  <c r="E6268" i="87" s="1"/>
  <c r="F1433" i="87"/>
  <c r="E1433" i="87" s="1"/>
  <c r="F7261" i="87"/>
  <c r="E7261" i="87" s="1"/>
  <c r="F7324" i="87"/>
  <c r="E7324" i="87" s="1"/>
  <c r="F4081" i="87"/>
  <c r="E4081" i="87" s="1"/>
  <c r="F1390" i="87"/>
  <c r="E1390" i="87" s="1"/>
  <c r="F3267" i="87"/>
  <c r="E3267" i="87" s="1"/>
  <c r="F6386" i="87"/>
  <c r="E6386" i="87" s="1"/>
  <c r="F1422" i="87"/>
  <c r="E1422" i="87" s="1"/>
  <c r="F7144" i="87"/>
  <c r="E7144" i="87" s="1"/>
  <c r="F2498" i="87"/>
  <c r="E2498" i="87" s="1"/>
  <c r="F1415" i="87"/>
  <c r="E1415" i="87" s="1"/>
  <c r="F146" i="87"/>
  <c r="E146" i="87" s="1"/>
  <c r="F4085" i="87"/>
  <c r="E4085" i="87" s="1"/>
  <c r="F7053" i="87"/>
  <c r="E7053" i="87" s="1"/>
  <c r="F7318" i="87"/>
  <c r="E7318" i="87" s="1"/>
  <c r="F2783" i="87"/>
  <c r="E2783" i="87" s="1"/>
  <c r="F6125" i="87"/>
  <c r="E6125" i="87" s="1"/>
  <c r="F5976" i="87"/>
  <c r="E5976" i="87" s="1"/>
  <c r="F1053" i="87"/>
  <c r="E1053" i="87" s="1"/>
  <c r="F5470" i="87"/>
  <c r="E5470" i="87" s="1"/>
  <c r="F1418" i="87"/>
  <c r="E1418" i="87" s="1"/>
  <c r="F6055" i="87"/>
  <c r="E6055" i="87" s="1"/>
  <c r="F7158" i="87"/>
  <c r="E7158" i="87" s="1"/>
  <c r="F5040" i="87"/>
  <c r="E5040" i="87" s="1"/>
  <c r="F7255" i="87"/>
  <c r="E7255" i="87" s="1"/>
  <c r="F1440" i="87"/>
  <c r="E1440" i="87" s="1"/>
  <c r="F2767" i="87"/>
  <c r="E2767" i="87" s="1"/>
  <c r="F3535" i="87"/>
  <c r="E3535" i="87" s="1"/>
  <c r="F95" i="87"/>
  <c r="E95" i="87" s="1"/>
  <c r="F5506" i="87"/>
  <c r="E5506" i="87" s="1"/>
  <c r="F7111" i="87"/>
  <c r="E7111" i="87" s="1"/>
  <c r="F1074" i="87"/>
  <c r="E1074" i="87" s="1"/>
  <c r="F1216" i="87"/>
  <c r="E1216" i="87" s="1"/>
  <c r="F4088" i="87"/>
  <c r="E4088" i="87" s="1"/>
  <c r="F1504" i="87"/>
  <c r="E1504" i="87" s="1"/>
  <c r="F1079" i="87"/>
  <c r="E1079" i="87" s="1"/>
  <c r="F7270" i="87"/>
  <c r="E7270" i="87" s="1"/>
  <c r="F5122" i="87"/>
  <c r="E5122" i="87" s="1"/>
  <c r="F1217" i="87"/>
  <c r="E1217" i="87" s="1"/>
  <c r="F7074" i="87"/>
  <c r="E7074" i="87" s="1"/>
  <c r="F2749" i="87"/>
  <c r="E2749" i="87" s="1"/>
  <c r="F2512" i="87"/>
  <c r="E2512" i="87" s="1"/>
  <c r="F7273" i="87"/>
  <c r="E7273" i="87" s="1"/>
  <c r="F7132" i="87"/>
  <c r="E7132" i="87" s="1"/>
  <c r="F1492" i="87"/>
  <c r="E1492" i="87" s="1"/>
  <c r="F7292" i="87"/>
  <c r="E7292" i="87" s="1"/>
  <c r="F5722" i="87"/>
  <c r="E5722" i="87" s="1"/>
  <c r="F4356" i="87"/>
  <c r="E4356" i="87" s="1"/>
  <c r="F6367" i="87"/>
  <c r="E6367" i="87" s="1"/>
  <c r="F2575" i="87"/>
  <c r="E2575" i="87" s="1"/>
  <c r="F7240" i="87"/>
  <c r="E7240" i="87" s="1"/>
  <c r="F3006" i="87"/>
  <c r="E3006" i="87" s="1"/>
  <c r="F4378" i="87"/>
  <c r="E4378" i="87" s="1"/>
  <c r="F4317" i="87"/>
  <c r="E4317" i="87" s="1"/>
  <c r="F1296" i="87"/>
  <c r="E1296" i="87" s="1"/>
  <c r="F5972" i="87"/>
  <c r="E5972" i="87" s="1"/>
  <c r="F1049" i="87"/>
  <c r="E1049" i="87" s="1"/>
  <c r="F1194" i="87"/>
  <c r="E1194" i="87" s="1"/>
  <c r="F4083" i="87"/>
  <c r="E4083" i="87" s="1"/>
  <c r="F961" i="87"/>
  <c r="E961" i="87" s="1"/>
  <c r="F1066" i="87"/>
  <c r="E1066" i="87" s="1"/>
  <c r="F7080" i="87"/>
  <c r="E7080" i="87" s="1"/>
  <c r="F7173" i="87"/>
  <c r="E7173" i="87" s="1"/>
  <c r="F3353" i="87"/>
  <c r="E3353" i="87" s="1"/>
  <c r="F1326" i="87"/>
  <c r="E1326" i="87" s="1"/>
  <c r="F2922" i="87"/>
  <c r="E2922" i="87" s="1"/>
  <c r="F759" i="87"/>
  <c r="E759" i="87" s="1"/>
  <c r="F2515" i="87"/>
  <c r="E2515" i="87" s="1"/>
  <c r="F6342" i="87"/>
  <c r="E6342" i="87" s="1"/>
  <c r="F5369" i="87"/>
  <c r="E5369" i="87" s="1"/>
  <c r="F3514" i="87"/>
  <c r="E3514" i="87" s="1"/>
  <c r="F5989" i="87"/>
  <c r="E5989" i="87" s="1"/>
  <c r="F6340" i="87"/>
  <c r="E6340" i="87" s="1"/>
  <c r="F1167" i="87"/>
  <c r="E1167" i="87" s="1"/>
  <c r="F1602" i="87"/>
  <c r="E1602" i="87" s="1"/>
  <c r="F111" i="87"/>
  <c r="E111" i="87" s="1"/>
  <c r="F1090" i="87"/>
  <c r="E1090" i="87" s="1"/>
  <c r="F2918" i="87"/>
  <c r="E2918" i="87" s="1"/>
  <c r="F10" i="87"/>
  <c r="E10" i="87" s="1"/>
  <c r="F5817" i="87"/>
  <c r="E5817" i="87" s="1"/>
  <c r="F7249" i="87"/>
  <c r="E7249" i="87" s="1"/>
  <c r="F7188" i="87"/>
  <c r="E7188" i="87" s="1"/>
  <c r="F2034" i="87"/>
  <c r="E2034" i="87" s="1"/>
  <c r="F4071" i="87"/>
  <c r="E4071" i="87" s="1"/>
  <c r="F1434" i="87"/>
  <c r="E1434" i="87" s="1"/>
  <c r="F7057" i="87"/>
  <c r="E7057" i="87" s="1"/>
  <c r="F1398" i="87"/>
  <c r="E1398" i="87" s="1"/>
  <c r="F7260" i="87"/>
  <c r="E7260" i="87" s="1"/>
  <c r="F5264" i="87"/>
  <c r="E5264" i="87" s="1"/>
  <c r="F3176" i="87"/>
  <c r="E3176" i="87" s="1"/>
  <c r="F7105" i="87"/>
  <c r="E7105" i="87" s="1"/>
  <c r="F6634" i="87"/>
  <c r="E6634" i="87" s="1"/>
  <c r="F1210" i="87"/>
  <c r="E1210" i="87" s="1"/>
  <c r="F4955" i="87"/>
  <c r="E4955" i="87" s="1"/>
  <c r="F6262" i="87"/>
  <c r="E6262" i="87" s="1"/>
  <c r="F5960" i="87"/>
  <c r="E5960" i="87" s="1"/>
  <c r="F3325" i="87"/>
  <c r="E3325" i="87" s="1"/>
  <c r="F7323" i="87"/>
  <c r="E7323" i="87" s="1"/>
  <c r="F7162" i="87"/>
  <c r="E7162" i="87" s="1"/>
  <c r="F1038" i="87"/>
  <c r="E1038" i="87" s="1"/>
  <c r="F2930" i="87"/>
  <c r="E2930" i="87" s="1"/>
  <c r="F7252" i="87"/>
  <c r="E7252" i="87" s="1"/>
  <c r="F13" i="87"/>
  <c r="E13" i="87" s="1"/>
  <c r="F907" i="87"/>
  <c r="E907" i="87" s="1"/>
  <c r="F7196" i="87"/>
  <c r="E7196" i="87" s="1"/>
  <c r="F7289" i="87"/>
  <c r="E7289" i="87" s="1"/>
  <c r="F997" i="87"/>
  <c r="E997" i="87" s="1"/>
  <c r="F7137" i="87"/>
  <c r="E7137" i="87" s="1"/>
  <c r="F7317" i="87"/>
  <c r="E7317" i="87" s="1"/>
  <c r="F1354" i="87"/>
  <c r="E1354" i="87" s="1"/>
  <c r="F152" i="87"/>
  <c r="E152" i="87" s="1"/>
  <c r="F2952" i="87"/>
  <c r="E2952" i="87" s="1"/>
  <c r="F1228" i="87"/>
  <c r="E1228" i="87" s="1"/>
  <c r="F1229" i="87"/>
  <c r="E1229" i="87" s="1"/>
  <c r="F2547" i="87"/>
  <c r="E2547" i="87" s="1"/>
  <c r="F5167" i="87"/>
  <c r="E5167" i="87" s="1"/>
  <c r="F5813" i="87"/>
  <c r="E5813" i="87" s="1"/>
  <c r="F7092" i="87"/>
  <c r="E7092" i="87" s="1"/>
  <c r="F7161" i="87"/>
  <c r="E7161" i="87" s="1"/>
  <c r="F1452" i="87"/>
  <c r="E1452" i="87" s="1"/>
  <c r="F1365" i="87"/>
  <c r="E1365" i="87" s="1"/>
  <c r="F45" i="87"/>
  <c r="E45" i="87" s="1"/>
  <c r="F1063" i="87"/>
  <c r="E1063" i="87" s="1"/>
  <c r="F3334" i="87"/>
  <c r="E3334" i="87" s="1"/>
  <c r="F4342" i="87"/>
  <c r="E4342" i="87" s="1"/>
  <c r="F6344" i="87"/>
  <c r="E6344" i="87" s="1"/>
  <c r="F1037" i="87"/>
  <c r="E1037" i="87" s="1"/>
  <c r="F7201" i="87"/>
  <c r="E7201" i="87" s="1"/>
  <c r="F7055" i="87"/>
  <c r="E7055" i="87" s="1"/>
  <c r="F5950" i="87"/>
  <c r="E5950" i="87" s="1"/>
  <c r="F4074" i="87"/>
  <c r="E4074" i="87" s="1"/>
  <c r="F2552" i="87"/>
  <c r="E2552" i="87" s="1"/>
  <c r="F1328" i="87"/>
  <c r="E1328" i="87" s="1"/>
  <c r="F7203" i="87"/>
  <c r="E7203" i="87" s="1"/>
  <c r="F5190" i="87"/>
  <c r="E5190" i="87" s="1"/>
  <c r="F3515" i="87"/>
  <c r="E3515" i="87" s="1"/>
  <c r="F77" i="87"/>
  <c r="E77" i="87" s="1"/>
  <c r="F7095" i="87"/>
  <c r="E7095" i="87" s="1"/>
  <c r="F1428" i="87"/>
  <c r="E1428" i="87" s="1"/>
  <c r="F7208" i="87"/>
  <c r="E7208" i="87" s="1"/>
  <c r="F7225" i="87"/>
  <c r="E7225" i="87" s="1"/>
  <c r="F66" i="87"/>
  <c r="E66" i="87" s="1"/>
  <c r="F998" i="87"/>
  <c r="E998" i="87" s="1"/>
  <c r="F7139" i="87"/>
  <c r="E7139" i="87" s="1"/>
  <c r="F6041" i="87"/>
  <c r="E6041" i="87" s="1"/>
  <c r="F30" i="87"/>
  <c r="E30" i="87" s="1"/>
  <c r="F3350" i="87"/>
  <c r="E3350" i="87" s="1"/>
  <c r="F1068" i="87"/>
  <c r="E1068" i="87" s="1"/>
  <c r="F6402" i="87"/>
  <c r="E6402" i="87" s="1"/>
  <c r="F3335" i="87"/>
  <c r="E3335" i="87" s="1"/>
  <c r="F7246" i="87"/>
  <c r="E7246" i="87" s="1"/>
  <c r="F4895" i="87"/>
  <c r="E4895" i="87" s="1"/>
  <c r="F6387" i="87"/>
  <c r="E6387" i="87" s="1"/>
  <c r="F6250" i="87"/>
  <c r="E6250" i="87" s="1"/>
  <c r="F7166" i="87"/>
  <c r="E7166" i="87" s="1"/>
  <c r="F1455" i="87"/>
  <c r="E1455" i="87" s="1"/>
  <c r="F12" i="87"/>
  <c r="E12" i="87" s="1"/>
  <c r="F5105" i="87"/>
  <c r="E5105" i="87" s="1"/>
  <c r="F1252" i="87"/>
  <c r="E1252" i="87" s="1"/>
  <c r="F7321" i="87"/>
  <c r="E7321" i="87" s="1"/>
  <c r="F1097" i="87"/>
  <c r="E1097" i="87" s="1"/>
  <c r="F7130" i="87"/>
  <c r="E7130" i="87" s="1"/>
  <c r="F7228" i="87"/>
  <c r="E7228" i="87" s="1"/>
  <c r="F129" i="87"/>
  <c r="E129" i="87" s="1"/>
  <c r="F3661" i="87"/>
  <c r="E3661" i="87" s="1"/>
  <c r="F5010" i="87"/>
  <c r="E5010" i="87" s="1"/>
  <c r="F5995" i="87"/>
  <c r="E5995" i="87" s="1"/>
  <c r="F2919" i="87"/>
  <c r="E2919" i="87" s="1"/>
  <c r="F4031" i="87"/>
  <c r="E4031" i="87" s="1"/>
  <c r="F1211" i="87"/>
  <c r="E1211" i="87" s="1"/>
  <c r="F5858" i="87"/>
  <c r="E5858" i="87" s="1"/>
  <c r="F1185" i="87"/>
  <c r="E1185" i="87" s="1"/>
  <c r="F1436" i="87"/>
  <c r="E1436" i="87" s="1"/>
  <c r="F739" i="87"/>
  <c r="E739" i="87" s="1"/>
  <c r="F2790" i="87"/>
  <c r="E2790" i="87" s="1"/>
  <c r="F6300" i="87"/>
  <c r="E6300" i="87" s="1"/>
  <c r="F7843" i="87"/>
  <c r="E7843" i="87" s="1"/>
  <c r="F6360" i="87"/>
  <c r="E6360" i="87" s="1"/>
  <c r="F6390" i="87"/>
  <c r="E6390" i="87" s="1"/>
  <c r="F6439" i="87"/>
  <c r="E6439" i="87" s="1"/>
  <c r="F154" i="87"/>
  <c r="E154" i="87" s="1"/>
  <c r="F7235" i="87"/>
  <c r="E7235" i="87" s="1"/>
  <c r="F6411" i="87"/>
  <c r="E6411" i="87" s="1"/>
  <c r="F5076" i="87"/>
  <c r="E5076" i="87" s="1"/>
  <c r="F7082" i="87"/>
  <c r="E7082" i="87" s="1"/>
  <c r="F797" i="87"/>
  <c r="E797" i="87" s="1"/>
  <c r="F6292" i="87"/>
  <c r="E6292" i="87" s="1"/>
  <c r="F6057" i="87"/>
  <c r="E6057" i="87" s="1"/>
  <c r="F1070" i="87"/>
  <c r="E1070" i="87" s="1"/>
  <c r="F2601" i="87"/>
  <c r="E2601" i="87" s="1"/>
  <c r="F7131" i="87"/>
  <c r="E7131" i="87" s="1"/>
  <c r="F7155" i="87"/>
  <c r="E7155" i="87" s="1"/>
  <c r="F1058" i="87"/>
  <c r="E1058" i="87" s="1"/>
  <c r="F1064" i="87"/>
  <c r="E1064" i="87" s="1"/>
  <c r="F6062" i="87"/>
  <c r="E6062" i="87" s="1"/>
  <c r="F6305" i="87"/>
  <c r="E6305" i="87" s="1"/>
  <c r="F989" i="87"/>
  <c r="E989" i="87" s="1"/>
  <c r="F7140" i="87"/>
  <c r="E7140" i="87" s="1"/>
  <c r="F1461" i="87"/>
  <c r="E1461" i="87" s="1"/>
  <c r="F6248" i="87"/>
  <c r="E6248" i="87" s="1"/>
  <c r="F1065" i="87"/>
  <c r="E1065" i="87" s="1"/>
  <c r="F5724" i="87"/>
  <c r="E5724" i="87" s="1"/>
  <c r="F128" i="87"/>
  <c r="E128" i="87" s="1"/>
  <c r="F971" i="87"/>
  <c r="E971" i="87" s="1"/>
  <c r="F2049" i="87"/>
  <c r="E2049" i="87" s="1"/>
  <c r="F6331" i="87"/>
  <c r="E6331" i="87" s="1"/>
  <c r="F92" i="87"/>
  <c r="E92" i="87" s="1"/>
  <c r="F991" i="87"/>
  <c r="E991" i="87" s="1"/>
  <c r="F7107" i="87"/>
  <c r="E7107" i="87" s="1"/>
  <c r="F757" i="87"/>
  <c r="E757" i="87" s="1"/>
  <c r="F3336" i="87"/>
  <c r="E3336" i="87" s="1"/>
  <c r="F1491" i="87"/>
  <c r="E1491" i="87" s="1"/>
  <c r="F5292" i="87"/>
  <c r="E5292" i="87" s="1"/>
  <c r="F4101" i="87"/>
  <c r="E4101" i="87" s="1"/>
  <c r="F7182" i="87"/>
  <c r="E7182" i="87" s="1"/>
  <c r="F1485" i="87"/>
  <c r="E1485" i="87" s="1"/>
  <c r="F6466" i="87"/>
  <c r="E6466" i="87" s="1"/>
  <c r="F7253" i="87"/>
  <c r="E7253" i="87" s="1"/>
  <c r="F2579" i="87"/>
  <c r="E2579" i="87" s="1"/>
  <c r="F2555" i="87"/>
  <c r="E2555" i="87" s="1"/>
  <c r="F849" i="87"/>
  <c r="E849" i="87" s="1"/>
  <c r="F7256" i="87"/>
  <c r="E7256" i="87" s="1"/>
  <c r="F1083" i="87"/>
  <c r="E1083" i="87" s="1"/>
  <c r="F1479" i="87"/>
  <c r="E1479" i="87" s="1"/>
  <c r="F1456" i="87"/>
  <c r="E1456" i="87" s="1"/>
  <c r="F6348" i="87"/>
  <c r="E6348" i="87" s="1"/>
  <c r="F7205" i="87"/>
  <c r="E7205" i="87" s="1"/>
  <c r="F4100" i="87"/>
  <c r="E4100" i="87" s="1"/>
  <c r="F6354" i="87"/>
  <c r="E6354" i="87" s="1"/>
  <c r="F7258" i="87"/>
  <c r="E7258" i="87" s="1"/>
  <c r="F4155" i="87"/>
  <c r="E4155" i="87" s="1"/>
  <c r="F929" i="87"/>
  <c r="E929" i="87" s="1"/>
  <c r="F1069" i="87"/>
  <c r="E1069" i="87" s="1"/>
  <c r="F871" i="87"/>
  <c r="E871" i="87" s="1"/>
  <c r="F1459" i="87"/>
  <c r="E1459" i="87" s="1"/>
  <c r="F7296" i="87"/>
  <c r="E7296" i="87" s="1"/>
  <c r="F7046" i="87"/>
  <c r="E7046" i="87" s="1"/>
  <c r="F3516" i="87"/>
  <c r="E3516" i="87" s="1"/>
  <c r="F5327" i="87"/>
  <c r="E5327" i="87" s="1"/>
  <c r="F7121" i="87"/>
  <c r="E7121" i="87" s="1"/>
  <c r="F815" i="87"/>
  <c r="E815" i="87" s="1"/>
  <c r="F1437" i="87"/>
  <c r="E1437" i="87" s="1"/>
  <c r="F49" i="87"/>
  <c r="E49" i="87" s="1"/>
  <c r="F4069" i="87"/>
  <c r="E4069" i="87" s="1"/>
  <c r="F5685" i="87"/>
  <c r="E5685" i="87" s="1"/>
  <c r="F1425" i="87"/>
  <c r="E1425" i="87" s="1"/>
  <c r="F1447" i="87"/>
  <c r="E1447" i="87" s="1"/>
  <c r="F1417" i="87"/>
  <c r="E1417" i="87" s="1"/>
  <c r="F5531" i="87"/>
  <c r="E5531" i="87" s="1"/>
  <c r="F100" i="87"/>
  <c r="E100" i="87" s="1"/>
  <c r="F6644" i="87"/>
  <c r="E6644" i="87" s="1"/>
  <c r="F4894" i="87"/>
  <c r="E4894" i="87" s="1"/>
  <c r="F1427" i="87"/>
  <c r="E1427" i="87" s="1"/>
  <c r="F1186" i="87"/>
  <c r="E1186" i="87" s="1"/>
  <c r="F127" i="87"/>
  <c r="E127" i="87" s="1"/>
  <c r="F1175" i="87"/>
  <c r="E1175" i="87" s="1"/>
  <c r="F4075" i="87"/>
  <c r="E4075" i="87" s="1"/>
  <c r="F1416" i="87"/>
  <c r="E1416" i="87" s="1"/>
  <c r="F1302" i="87"/>
  <c r="E1302" i="87" s="1"/>
  <c r="F1410" i="87"/>
  <c r="E1410" i="87" s="1"/>
  <c r="F2670" i="87"/>
  <c r="E2670" i="87" s="1"/>
  <c r="F5714" i="87"/>
  <c r="E5714" i="87" s="1"/>
  <c r="F7224" i="87"/>
  <c r="E7224" i="87" s="1"/>
  <c r="F2786" i="87"/>
  <c r="E2786" i="87" s="1"/>
  <c r="F3170" i="87"/>
  <c r="E3170" i="87" s="1"/>
  <c r="F5543" i="87"/>
  <c r="E5543" i="87" s="1"/>
  <c r="F1289" i="87"/>
  <c r="E1289" i="87" s="1"/>
  <c r="F1432" i="87"/>
  <c r="E1432" i="87" s="1"/>
  <c r="F2605" i="87"/>
  <c r="E2605" i="87" s="1"/>
  <c r="F5931" i="87"/>
  <c r="E5931" i="87" s="1"/>
  <c r="F64" i="87"/>
  <c r="E64" i="87" s="1"/>
  <c r="F7191" i="87"/>
  <c r="E7191" i="87" s="1"/>
  <c r="F7244" i="87"/>
  <c r="E7244" i="87" s="1"/>
  <c r="F1253" i="87"/>
  <c r="E1253" i="87" s="1"/>
  <c r="F7320" i="87"/>
  <c r="E7320" i="87" s="1"/>
  <c r="F1276" i="87"/>
  <c r="E1276" i="87" s="1"/>
  <c r="F5414" i="87"/>
  <c r="E5414" i="87" s="1"/>
  <c r="F6260" i="87"/>
  <c r="E6260" i="87" s="1"/>
  <c r="F7200" i="87"/>
  <c r="E7200" i="87" s="1"/>
  <c r="F6284" i="87"/>
  <c r="E6284" i="87" s="1"/>
  <c r="F2511" i="87"/>
  <c r="E2511" i="87" s="1"/>
  <c r="F7153" i="87"/>
  <c r="E7153" i="87" s="1"/>
  <c r="F7108" i="87"/>
  <c r="E7108" i="87" s="1"/>
  <c r="F5747" i="87"/>
  <c r="E5747" i="87" s="1"/>
  <c r="F1091" i="87"/>
  <c r="E1091" i="87" s="1"/>
  <c r="F1061" i="87"/>
  <c r="E1061" i="87" s="1"/>
  <c r="F7078" i="87"/>
  <c r="E7078" i="87" s="1"/>
  <c r="F5830" i="87"/>
  <c r="E5830" i="87" s="1"/>
  <c r="F5300" i="87"/>
  <c r="E5300" i="87" s="1"/>
  <c r="F5602" i="87"/>
  <c r="E5602" i="87" s="1"/>
  <c r="F4316" i="87"/>
  <c r="E4316" i="87" s="1"/>
  <c r="F2734" i="87"/>
  <c r="E2734" i="87" s="1"/>
  <c r="F7116" i="87"/>
  <c r="E7116" i="87" s="1"/>
  <c r="F6244" i="87"/>
  <c r="E6244" i="87" s="1"/>
  <c r="F7180" i="87"/>
  <c r="E7180" i="87" s="1"/>
  <c r="F6291" i="87"/>
  <c r="E6291" i="87" s="1"/>
  <c r="F6336" i="87"/>
  <c r="E6336" i="87" s="1"/>
  <c r="F7097" i="87"/>
  <c r="E7097" i="87" s="1"/>
  <c r="F7267" i="87"/>
  <c r="E7267" i="87" s="1"/>
  <c r="F7198" i="87"/>
  <c r="E7198" i="87" s="1"/>
  <c r="F6636" i="87"/>
  <c r="E6636" i="87" s="1"/>
  <c r="F1309" i="87"/>
  <c r="E1309" i="87" s="1"/>
  <c r="F7089" i="87"/>
  <c r="E7089" i="87" s="1"/>
  <c r="F1067" i="87"/>
  <c r="E1067" i="87" s="1"/>
  <c r="F5681" i="87"/>
  <c r="E5681" i="87" s="1"/>
  <c r="F931" i="87"/>
  <c r="E931" i="87" s="1"/>
  <c r="F5986" i="87"/>
  <c r="E5986" i="87" s="1"/>
  <c r="F7096" i="87"/>
  <c r="E7096" i="87" s="1"/>
  <c r="F18" i="87"/>
  <c r="E18" i="87" s="1"/>
  <c r="F965" i="87"/>
  <c r="E965" i="87" s="1"/>
  <c r="F7117" i="87"/>
  <c r="E7117" i="87" s="1"/>
  <c r="F1480" i="87"/>
  <c r="E1480" i="87" s="1"/>
  <c r="F1203" i="87"/>
  <c r="E1203" i="87" s="1"/>
  <c r="F94" i="87"/>
  <c r="E94" i="87" s="1"/>
  <c r="F7171" i="87"/>
  <c r="E7171" i="87" s="1"/>
  <c r="F5958" i="87"/>
  <c r="E5958" i="87" s="1"/>
  <c r="F4024" i="87"/>
  <c r="E4024" i="87" s="1"/>
  <c r="F2505" i="87"/>
  <c r="E2505" i="87" s="1"/>
  <c r="F7076" i="87"/>
  <c r="E7076" i="87" s="1"/>
  <c r="F1048" i="87"/>
  <c r="E1048" i="87" s="1"/>
  <c r="F102" i="87"/>
  <c r="E102" i="87" s="1"/>
  <c r="F101" i="87"/>
  <c r="E101" i="87" s="1"/>
  <c r="F6369" i="87"/>
  <c r="E6369" i="87" s="1"/>
  <c r="F5496" i="87"/>
  <c r="E5496" i="87" s="1"/>
  <c r="F921" i="87"/>
  <c r="E921" i="87" s="1"/>
  <c r="F2781" i="87"/>
  <c r="E2781" i="87" s="1"/>
  <c r="F2602" i="87"/>
  <c r="E2602" i="87" s="1"/>
  <c r="F5452" i="87"/>
  <c r="E5452" i="87" s="1"/>
  <c r="F2580" i="87"/>
  <c r="E2580" i="87" s="1"/>
  <c r="F1221" i="87"/>
  <c r="E1221" i="87" s="1"/>
  <c r="F5773" i="87"/>
  <c r="E5773" i="87" s="1"/>
  <c r="F733" i="87"/>
  <c r="E733" i="87" s="1"/>
  <c r="F5069" i="87"/>
  <c r="E5069" i="87" s="1"/>
  <c r="F5996" i="87"/>
  <c r="E5996" i="87" s="1"/>
  <c r="F2506" i="87"/>
  <c r="E2506" i="87" s="1"/>
  <c r="F4386" i="87"/>
  <c r="E4386" i="87" s="1"/>
  <c r="F3662" i="87"/>
  <c r="E3662" i="87" s="1"/>
  <c r="F6246" i="87"/>
  <c r="E6246" i="87" s="1"/>
  <c r="F1361" i="87"/>
  <c r="E1361" i="87" s="1"/>
  <c r="F29" i="87"/>
  <c r="E29" i="87" s="1"/>
  <c r="F7298" i="87"/>
  <c r="E7298" i="87" s="1"/>
  <c r="F1503" i="87"/>
  <c r="E1503" i="87" s="1"/>
  <c r="F5874" i="87"/>
  <c r="E5874" i="87" s="1"/>
  <c r="F1054" i="87"/>
  <c r="E1054" i="87" s="1"/>
  <c r="F1616" i="87"/>
  <c r="E1616" i="87" s="1"/>
  <c r="F2953" i="87"/>
  <c r="E2953" i="87" s="1"/>
  <c r="F6346" i="87"/>
  <c r="E6346" i="87" s="1"/>
  <c r="F1630" i="87"/>
  <c r="E1630" i="87" s="1"/>
  <c r="F729" i="87"/>
  <c r="E729" i="87" s="1"/>
  <c r="F5991" i="87"/>
  <c r="E5991" i="87" s="1"/>
  <c r="F5988" i="87"/>
  <c r="E5988" i="87" s="1"/>
  <c r="F1423" i="87"/>
  <c r="E1423" i="87" s="1"/>
  <c r="F1453" i="87"/>
  <c r="E1453" i="87" s="1"/>
  <c r="F136" i="87"/>
  <c r="E136" i="87" s="1"/>
  <c r="F7210" i="87"/>
  <c r="F1075" i="87"/>
  <c r="E1075" i="87" s="1"/>
  <c r="F2037" i="87"/>
  <c r="E2037" i="87" s="1"/>
  <c r="F1233" i="87"/>
  <c r="E1233" i="87" s="1"/>
  <c r="F699" i="87"/>
  <c r="E699" i="87" s="1"/>
  <c r="F5478" i="87"/>
  <c r="E5478" i="87" s="1"/>
  <c r="F7079" i="87"/>
  <c r="E7079" i="87" s="1"/>
  <c r="F2550" i="87"/>
  <c r="E2550" i="87" s="1"/>
  <c r="F1314" i="87"/>
  <c r="E1314" i="87" s="1"/>
  <c r="F1044" i="87"/>
  <c r="E1044" i="87" s="1"/>
  <c r="F2514" i="87"/>
  <c r="E2514" i="87" s="1"/>
  <c r="F7101" i="87"/>
  <c r="E7101" i="87" s="1"/>
  <c r="F5056" i="87"/>
  <c r="E5056" i="87" s="1"/>
  <c r="F7184" i="87"/>
  <c r="E7184" i="87" s="1"/>
  <c r="F7115" i="87"/>
  <c r="E7115" i="87" s="1"/>
  <c r="F7128" i="87"/>
  <c r="E7128" i="87" s="1"/>
  <c r="F5445" i="87"/>
  <c r="E5445" i="87" s="1"/>
  <c r="F7052" i="87"/>
  <c r="E7052" i="87" s="1"/>
  <c r="F2537" i="87"/>
  <c r="E2537" i="87" s="1"/>
  <c r="F105" i="87"/>
  <c r="E105" i="87" s="1"/>
  <c r="F6169" i="87"/>
  <c r="E6169" i="87" s="1"/>
  <c r="F5313" i="87"/>
  <c r="E5313" i="87" s="1"/>
  <c r="F2954" i="87"/>
  <c r="E2954" i="87" s="1"/>
  <c r="F9" i="87"/>
  <c r="E9" i="87" s="1"/>
  <c r="F3518" i="87"/>
  <c r="E3518" i="87" s="1"/>
  <c r="F1441" i="87"/>
  <c r="E1441" i="87" s="1"/>
  <c r="F4044" i="87"/>
  <c r="E4044" i="87" s="1"/>
  <c r="F968" i="87"/>
  <c r="E968" i="87" s="1"/>
  <c r="F5271" i="87"/>
  <c r="E5271" i="87" s="1"/>
  <c r="F7090" i="87"/>
  <c r="E7090" i="87" s="1"/>
  <c r="F1081" i="87"/>
  <c r="E1081" i="87" s="1"/>
  <c r="F6299" i="87"/>
  <c r="E6299" i="87" s="1"/>
  <c r="F7297" i="87"/>
  <c r="E7297" i="87" s="1"/>
  <c r="F7152" i="87"/>
  <c r="E7152" i="87" s="1"/>
  <c r="F1085" i="87"/>
  <c r="E1085" i="87" s="1"/>
  <c r="F7276" i="87"/>
  <c r="E7276" i="87" s="1"/>
  <c r="F1431" i="87"/>
  <c r="E1431" i="87" s="1"/>
  <c r="F2033" i="87"/>
  <c r="E2033" i="87" s="1"/>
  <c r="F7083" i="87"/>
  <c r="E7083" i="87" s="1"/>
  <c r="F78" i="87"/>
  <c r="E78" i="87" s="1"/>
  <c r="F2599" i="87"/>
  <c r="E2599" i="87" s="1"/>
  <c r="F2740" i="87"/>
  <c r="E2740" i="87" s="1"/>
  <c r="F7068" i="87"/>
  <c r="E7068" i="87" s="1"/>
  <c r="F2541" i="87"/>
  <c r="E2541" i="87" s="1"/>
  <c r="F1426" i="87"/>
  <c r="E1426" i="87" s="1"/>
  <c r="F5501" i="87"/>
  <c r="E5501" i="87" s="1"/>
  <c r="F2920" i="87"/>
  <c r="E2920" i="87" s="1"/>
  <c r="F5299" i="87"/>
  <c r="E5299" i="87" s="1"/>
  <c r="F4387" i="87"/>
  <c r="E4387" i="87" s="1"/>
  <c r="F681" i="87"/>
  <c r="E681" i="87" s="1"/>
  <c r="F6639" i="87"/>
  <c r="E6639" i="87" s="1"/>
  <c r="F5532" i="87"/>
  <c r="E5532" i="87" s="1"/>
  <c r="F3262" i="87"/>
  <c r="E3262" i="87" s="1"/>
  <c r="F1392" i="87"/>
  <c r="E1392" i="87" s="1"/>
  <c r="F7157" i="87"/>
  <c r="E7157" i="87" s="1"/>
  <c r="F1225" i="87"/>
  <c r="E1225" i="87" s="1"/>
  <c r="F6383" i="87"/>
  <c r="E6383" i="87" s="1"/>
  <c r="F2503" i="87"/>
  <c r="E2503" i="87" s="1"/>
  <c r="F2542" i="87"/>
  <c r="E2542" i="87" s="1"/>
  <c r="F5969" i="87"/>
  <c r="E5969" i="87" s="1"/>
  <c r="F2543" i="87"/>
  <c r="E2543" i="87" s="1"/>
  <c r="F7231" i="87"/>
  <c r="E7231" i="87" s="1"/>
  <c r="F1078" i="87"/>
  <c r="E1078" i="87" s="1"/>
  <c r="F1319" i="87"/>
  <c r="E1319" i="87" s="1"/>
  <c r="F845" i="87"/>
  <c r="E845" i="87" s="1"/>
  <c r="F107" i="87"/>
  <c r="E107" i="87" s="1"/>
  <c r="F1268" i="87"/>
  <c r="E1268" i="87" s="1"/>
  <c r="F5248" i="87"/>
  <c r="E5248" i="87" s="1"/>
  <c r="F2504" i="87"/>
  <c r="E2504" i="87" s="1"/>
  <c r="F7170" i="87"/>
  <c r="E7170" i="87" s="1"/>
  <c r="F7136" i="87"/>
  <c r="E7136" i="87" s="1"/>
  <c r="F1060" i="87"/>
  <c r="E1060" i="87" s="1"/>
  <c r="F7269" i="87"/>
  <c r="E7269" i="87" s="1"/>
  <c r="F1499" i="87"/>
  <c r="E1499" i="87" s="1"/>
  <c r="F7192" i="87"/>
  <c r="E7192" i="87" s="1"/>
  <c r="F7126" i="87"/>
  <c r="E7126" i="87" s="1"/>
  <c r="F6198" i="87"/>
  <c r="E6198" i="87" s="1"/>
  <c r="F1295" i="87"/>
  <c r="E1295" i="87" s="1"/>
  <c r="F7274" i="87"/>
  <c r="E7274" i="87" s="1"/>
  <c r="F6239" i="87"/>
  <c r="E6239" i="87" s="1"/>
  <c r="F2539" i="87"/>
  <c r="E2539" i="87" s="1"/>
  <c r="F813" i="87"/>
  <c r="E813" i="87" s="1"/>
  <c r="F7264" i="87"/>
  <c r="E7264" i="87" s="1"/>
  <c r="F3263" i="87"/>
  <c r="E3263" i="87" s="1"/>
  <c r="F1277" i="87"/>
  <c r="E1277" i="87" s="1"/>
  <c r="F7287" i="87"/>
  <c r="E7287" i="87" s="1"/>
  <c r="F5356" i="87"/>
  <c r="E5356" i="87" s="1"/>
  <c r="F6264" i="87"/>
  <c r="E6264" i="87" s="1"/>
  <c r="F1502" i="87"/>
  <c r="E1502" i="87" s="1"/>
  <c r="F1435" i="87"/>
  <c r="E1435" i="87" s="1"/>
  <c r="F6258" i="87"/>
  <c r="E6258" i="87" s="1"/>
  <c r="F7159" i="87"/>
  <c r="E7159" i="87" s="1"/>
  <c r="F1232" i="87"/>
  <c r="E1232" i="87" s="1"/>
  <c r="F913" i="87"/>
  <c r="E913" i="87" s="1"/>
  <c r="F5852" i="87"/>
  <c r="E5852" i="87" s="1"/>
  <c r="F2762" i="87"/>
  <c r="E2762" i="87" s="1"/>
  <c r="F755" i="87"/>
  <c r="E755" i="87" s="1"/>
  <c r="F7181" i="87"/>
  <c r="E7181" i="87" s="1"/>
  <c r="F1080" i="87"/>
  <c r="E1080" i="87" s="1"/>
  <c r="F4340" i="87"/>
  <c r="E4340" i="87" s="1"/>
  <c r="F7234" i="87"/>
  <c r="E7234" i="87" s="1"/>
  <c r="F7119" i="87"/>
  <c r="E7119" i="87" s="1"/>
  <c r="F7322" i="87"/>
  <c r="E7322" i="87" s="1"/>
  <c r="F7283" i="87"/>
  <c r="E7283" i="87" s="1"/>
  <c r="F5457" i="87"/>
  <c r="E5457" i="87" s="1"/>
  <c r="F2556" i="87"/>
  <c r="E2556" i="87" s="1"/>
  <c r="F2774" i="87"/>
  <c r="E2774" i="87" s="1"/>
  <c r="F60" i="87"/>
  <c r="E60" i="87" s="1"/>
  <c r="F5599" i="87"/>
  <c r="E5599" i="87" s="1"/>
  <c r="F1208" i="87"/>
  <c r="E1208" i="87" s="1"/>
  <c r="F8" i="87"/>
  <c r="E8" i="87" s="1"/>
  <c r="F156" i="87"/>
  <c r="E156" i="87" s="1"/>
  <c r="F5936" i="87"/>
  <c r="E5936" i="87" s="1"/>
  <c r="F7243" i="87"/>
  <c r="E7243" i="87" s="1"/>
  <c r="F65" i="87"/>
  <c r="E65" i="87" s="1"/>
  <c r="F5728" i="87"/>
  <c r="E5728" i="87" s="1"/>
  <c r="F50" i="87"/>
  <c r="E50" i="87" s="1"/>
  <c r="F7098" i="87"/>
  <c r="E7098" i="87" s="1"/>
  <c r="F7207" i="87"/>
  <c r="E7207" i="87" s="1"/>
  <c r="F7071" i="87"/>
  <c r="E7071" i="87" s="1"/>
  <c r="F5674" i="87"/>
  <c r="E5674" i="87" s="1"/>
  <c r="F7304" i="87"/>
  <c r="E7304" i="87" s="1"/>
  <c r="F5471" i="87"/>
  <c r="E5471" i="87" s="1"/>
  <c r="F2574" i="87"/>
  <c r="E2574" i="87" s="1"/>
  <c r="F150" i="87"/>
  <c r="E150" i="87" s="1"/>
  <c r="F7319" i="87"/>
  <c r="E7319" i="87" s="1"/>
  <c r="F1327" i="87"/>
  <c r="E1327" i="87" s="1"/>
  <c r="F1059" i="87"/>
  <c r="E1059" i="87" s="1"/>
  <c r="F1193" i="87"/>
  <c r="E1193" i="87" s="1"/>
  <c r="F1170" i="87"/>
  <c r="E1170" i="87" s="1"/>
  <c r="F2733" i="87"/>
  <c r="E2733" i="87" s="1"/>
  <c r="F7063" i="87"/>
  <c r="E7063" i="87" s="1"/>
  <c r="F5968" i="87"/>
  <c r="E5968" i="87" s="1"/>
  <c r="F7189" i="87"/>
  <c r="E7189" i="87" s="1"/>
  <c r="F863" i="87"/>
  <c r="E863" i="87" s="1"/>
  <c r="F7176" i="87"/>
  <c r="E7176" i="87" s="1"/>
  <c r="F7066" i="87"/>
  <c r="E7066" i="87" s="1"/>
  <c r="F5867" i="87"/>
  <c r="E5867" i="87" s="1"/>
  <c r="F2502" i="87"/>
  <c r="E2502" i="87" s="1"/>
  <c r="F6306" i="87"/>
  <c r="E6306" i="87" s="1"/>
  <c r="F6437" i="87"/>
  <c r="E6437" i="87" s="1"/>
  <c r="F987" i="87"/>
  <c r="E987" i="87" s="1"/>
  <c r="F5367" i="87"/>
  <c r="E5367" i="87" s="1"/>
  <c r="F2540" i="87"/>
  <c r="E2540" i="87" s="1"/>
  <c r="F2031" i="87"/>
  <c r="E2031" i="87" s="1"/>
  <c r="F6266" i="87"/>
  <c r="E6266" i="87" s="1"/>
  <c r="F1274" i="87"/>
  <c r="E1274" i="87" s="1"/>
  <c r="F1261" i="87"/>
  <c r="E1261" i="87" s="1"/>
  <c r="F2576" i="87"/>
  <c r="E2576" i="87" s="1"/>
  <c r="F6640" i="87"/>
  <c r="E6640" i="87" s="1"/>
  <c r="F2032" i="87"/>
  <c r="E2032" i="87" s="1"/>
  <c r="F5696" i="87"/>
  <c r="E5696" i="87" s="1"/>
  <c r="F6635" i="87"/>
  <c r="E6635" i="87" s="1"/>
  <c r="F6370" i="87"/>
  <c r="E6370" i="87" s="1"/>
  <c r="F1096" i="87"/>
  <c r="E1096" i="87" s="1"/>
  <c r="F2544" i="87"/>
  <c r="E2544" i="87" s="1"/>
  <c r="F6427" i="87"/>
  <c r="E6427" i="87" s="1"/>
  <c r="F817" i="87"/>
  <c r="E817" i="87" s="1"/>
  <c r="F7206" i="87"/>
  <c r="E7206" i="87" s="1"/>
  <c r="F5270" i="87"/>
  <c r="E5270" i="87" s="1"/>
  <c r="F675" i="87"/>
  <c r="E675" i="87" s="1"/>
  <c r="F1089" i="87"/>
  <c r="E1089" i="87" s="1"/>
  <c r="F7251" i="87"/>
  <c r="E7251" i="87" s="1"/>
  <c r="F1333" i="87"/>
  <c r="E1333" i="87" s="1"/>
  <c r="F7242" i="87"/>
  <c r="E7242" i="87" s="1"/>
  <c r="F1414" i="87"/>
  <c r="E1414" i="87" s="1"/>
  <c r="F1420" i="87"/>
  <c r="E1420" i="87" s="1"/>
  <c r="F2500" i="87"/>
  <c r="E2500" i="87" s="1"/>
  <c r="F3169" i="87"/>
  <c r="E3169" i="87" s="1"/>
  <c r="F6283" i="87"/>
  <c r="E6283" i="87" s="1"/>
  <c r="F4339" i="87"/>
  <c r="E4339" i="87" s="1"/>
  <c r="F5692" i="87"/>
  <c r="E5692" i="87" s="1"/>
  <c r="F5065" i="87"/>
  <c r="E5065" i="87" s="1"/>
  <c r="F2604" i="87"/>
  <c r="E2604" i="87" s="1"/>
  <c r="F1462" i="87"/>
  <c r="E1462" i="87" s="1"/>
  <c r="F1421" i="87"/>
  <c r="E1421" i="87" s="1"/>
  <c r="F7065" i="87"/>
  <c r="E7065" i="87" s="1"/>
  <c r="F1458" i="87"/>
  <c r="E1458" i="87" s="1"/>
  <c r="F1442" i="87"/>
  <c r="E1442" i="87" s="1"/>
  <c r="F6173" i="87"/>
  <c r="E6173" i="87" s="1"/>
  <c r="F3352" i="87"/>
  <c r="E3352" i="87" s="1"/>
  <c r="F1438" i="87"/>
  <c r="E1438" i="87" s="1"/>
  <c r="F4388" i="87"/>
  <c r="E4388" i="87" s="1"/>
  <c r="F2932" i="87"/>
  <c r="E2932" i="87" s="1"/>
  <c r="F4080" i="87"/>
  <c r="E4080" i="87" s="1"/>
  <c r="F6642" i="87"/>
  <c r="E6642" i="87" s="1"/>
  <c r="F1052" i="87"/>
  <c r="E1052" i="87" s="1"/>
  <c r="F1331" i="87"/>
  <c r="E1331" i="87" s="1"/>
  <c r="F5791" i="87"/>
  <c r="E5791" i="87" s="1"/>
  <c r="F1223" i="87"/>
  <c r="E1223" i="87" s="1"/>
  <c r="F5647" i="87"/>
  <c r="E5647" i="87" s="1"/>
  <c r="F4084" i="87"/>
  <c r="E4084" i="87" s="1"/>
  <c r="F1444" i="87"/>
  <c r="E1444" i="87" s="1"/>
  <c r="F6403" i="87"/>
  <c r="E6403" i="87" s="1"/>
  <c r="F7294" i="87"/>
  <c r="E7294" i="87" s="1"/>
  <c r="F5621" i="87"/>
  <c r="E5621" i="87" s="1"/>
  <c r="F1273" i="87"/>
  <c r="E1273" i="87" s="1"/>
  <c r="F106" i="87"/>
  <c r="E106" i="87" s="1"/>
  <c r="F7151" i="87"/>
  <c r="E7151" i="87" s="1"/>
  <c r="F1262" i="87"/>
  <c r="E1262" i="87" s="1"/>
  <c r="F7204" i="87"/>
  <c r="E7204" i="87" s="1"/>
  <c r="F2538" i="87"/>
  <c r="E2538" i="87" s="1"/>
  <c r="F6391" i="87"/>
  <c r="E6391" i="87" s="1"/>
  <c r="F4066" i="87"/>
  <c r="E4066" i="87" s="1"/>
  <c r="F1457" i="87"/>
  <c r="E1457" i="87" s="1"/>
  <c r="F1093" i="87"/>
  <c r="E1093" i="87" s="1"/>
  <c r="F1430" i="87"/>
  <c r="E1430" i="87" s="1"/>
  <c r="F7179" i="87"/>
  <c r="E7179" i="87" s="1"/>
  <c r="F6356" i="87"/>
  <c r="E6356" i="87" s="1"/>
  <c r="F2548" i="87"/>
  <c r="E2548" i="87" s="1"/>
  <c r="F82" i="87"/>
  <c r="E82" i="87" s="1"/>
  <c r="F1057" i="87"/>
  <c r="E1057" i="87" s="1"/>
  <c r="F1329" i="87"/>
  <c r="E1329" i="87" s="1"/>
  <c r="F2772" i="87"/>
  <c r="E2772" i="87" s="1"/>
  <c r="F7061" i="87"/>
  <c r="E7061" i="87" s="1"/>
  <c r="F2495" i="87"/>
  <c r="E2495" i="87" s="1"/>
  <c r="F35" i="87"/>
  <c r="E35" i="87" s="1"/>
  <c r="F3519" i="87"/>
  <c r="E3519" i="87" s="1"/>
  <c r="F112" i="87"/>
  <c r="E112" i="87" s="1"/>
  <c r="F7056" i="87"/>
  <c r="E7056" i="87" s="1"/>
  <c r="F1388" i="87"/>
  <c r="E1388" i="87" s="1"/>
  <c r="F4067" i="87"/>
  <c r="E4067" i="87" s="1"/>
  <c r="F2931" i="87"/>
  <c r="E2931" i="87" s="1"/>
  <c r="F1284" i="87"/>
  <c r="E1284" i="87" s="1"/>
  <c r="F7186" i="87"/>
  <c r="E7186" i="87" s="1"/>
  <c r="F1474" i="87"/>
  <c r="E1474" i="87" s="1"/>
  <c r="F903" i="87"/>
  <c r="E903" i="87" s="1"/>
  <c r="F855" i="87"/>
  <c r="E855" i="87" s="1"/>
  <c r="F2499" i="87"/>
  <c r="E2499" i="87" s="1"/>
  <c r="F5169" i="87"/>
  <c r="E5169" i="87" s="1"/>
  <c r="F2046" i="87"/>
  <c r="E2046" i="87" s="1"/>
  <c r="F1073" i="87"/>
  <c r="E1073" i="87" s="1"/>
  <c r="F791" i="87"/>
  <c r="E791" i="87" s="1"/>
  <c r="F5966" i="87"/>
  <c r="E5966" i="87" s="1"/>
  <c r="F7285" i="87"/>
  <c r="E7285" i="87" s="1"/>
  <c r="F5204" i="87"/>
  <c r="E5204" i="87" s="1"/>
  <c r="F7062" i="87"/>
  <c r="E7062" i="87" s="1"/>
  <c r="F46" i="87"/>
  <c r="E46" i="87" s="1"/>
  <c r="F91" i="87"/>
  <c r="E91" i="87" s="1"/>
  <c r="F1588" i="87"/>
  <c r="E1588" i="87" s="1"/>
  <c r="F5850" i="87"/>
  <c r="E5850" i="87" s="1"/>
  <c r="F7138" i="87"/>
  <c r="E7138" i="87" s="1"/>
  <c r="F7172" i="87"/>
  <c r="E7172" i="87" s="1"/>
  <c r="F4301" i="87"/>
  <c r="E4301" i="87" s="1"/>
  <c r="F6186" i="87"/>
  <c r="E6186" i="87" s="1"/>
  <c r="F7148" i="87"/>
  <c r="E7148" i="87" s="1"/>
  <c r="F1226" i="87"/>
  <c r="E1226" i="87" s="1"/>
  <c r="F7211" i="87"/>
  <c r="E7211" i="87" s="1"/>
  <c r="F33" i="87"/>
  <c r="E33" i="87" s="1"/>
  <c r="F1325" i="87"/>
  <c r="E1325" i="87" s="1"/>
  <c r="F47" i="87"/>
  <c r="E47" i="87" s="1"/>
  <c r="F2600" i="87"/>
  <c r="E2600" i="87" s="1"/>
  <c r="F1219" i="87"/>
  <c r="E1219" i="87" s="1"/>
  <c r="F7288" i="87"/>
  <c r="E7288" i="87" s="1"/>
  <c r="F5664" i="87"/>
  <c r="E5664" i="87" s="1"/>
  <c r="F3324" i="87"/>
  <c r="E3324" i="87" s="1"/>
  <c r="F1202" i="87"/>
  <c r="E1202" i="87" s="1"/>
  <c r="F2516" i="87"/>
  <c r="E2516" i="87" s="1"/>
  <c r="F1178" i="87"/>
  <c r="E1178" i="87" s="1"/>
  <c r="F7058" i="87"/>
  <c r="E7058" i="87" s="1"/>
  <c r="F7280" i="87"/>
  <c r="E7280" i="87" s="1"/>
  <c r="F7054" i="87"/>
  <c r="E7054" i="87" s="1"/>
  <c r="F1272" i="87"/>
  <c r="E1272" i="87" s="1"/>
  <c r="F4357" i="87"/>
  <c r="E4357" i="87" s="1"/>
  <c r="F1227" i="87"/>
  <c r="E1227" i="87" s="1"/>
  <c r="F7135" i="87"/>
  <c r="E7135" i="87" s="1"/>
  <c r="F7238" i="87"/>
  <c r="E7238" i="87" s="1"/>
  <c r="F3517" i="87"/>
  <c r="E3517" i="87" s="1"/>
  <c r="F7271" i="87"/>
  <c r="E7271" i="87" s="1"/>
  <c r="F6252" i="87"/>
  <c r="E6252" i="87" s="1"/>
  <c r="F4160" i="87"/>
  <c r="E4160" i="87" s="1"/>
  <c r="F5859" i="87"/>
  <c r="E5859" i="87" s="1"/>
  <c r="F1308" i="87"/>
  <c r="E1308" i="87" s="1"/>
  <c r="F4082" i="87"/>
  <c r="E4082" i="87" s="1"/>
  <c r="F2510" i="87"/>
  <c r="E2510" i="87" s="1"/>
  <c r="F51" i="87"/>
  <c r="E51" i="87" s="1"/>
  <c r="F1062" i="87"/>
  <c r="E1062" i="87" s="1"/>
  <c r="F5987" i="87"/>
  <c r="E5987" i="87" s="1"/>
  <c r="F678" i="87"/>
  <c r="E678" i="87" s="1"/>
  <c r="F7229" i="87"/>
  <c r="E7229" i="87" s="1"/>
  <c r="F1072" i="87"/>
  <c r="E1072" i="87" s="1"/>
  <c r="F6358" i="87"/>
  <c r="E6358" i="87" s="1"/>
  <c r="F5230" i="87"/>
  <c r="E5230" i="87" s="1"/>
  <c r="F34" i="87"/>
  <c r="E34" i="87" s="1"/>
  <c r="F7059" i="87"/>
  <c r="E7059" i="87" s="1"/>
  <c r="F6479" i="87"/>
  <c r="E6479" i="87" s="1"/>
  <c r="F1439" i="87"/>
  <c r="E1439" i="87" s="1"/>
  <c r="F5064" i="87"/>
  <c r="E5064" i="87" s="1"/>
  <c r="F1332" i="87"/>
  <c r="E1332" i="87" s="1"/>
  <c r="F7049" i="87"/>
  <c r="E7049" i="87" s="1"/>
  <c r="F1051" i="87"/>
  <c r="E1051" i="87" s="1"/>
  <c r="F7168" i="87"/>
  <c r="E7168" i="87" s="1"/>
  <c r="F7050" i="87"/>
  <c r="E7050" i="87" s="1"/>
  <c r="F90" i="87"/>
  <c r="E90" i="87" s="1"/>
  <c r="F7069" i="87"/>
  <c r="E7069" i="87" s="1"/>
  <c r="F3520" i="87"/>
  <c r="E3520" i="87" s="1"/>
  <c r="F5338" i="87"/>
  <c r="E5338" i="87" s="1"/>
  <c r="F1218" i="87"/>
  <c r="E1218" i="87" s="1"/>
  <c r="F4355" i="87"/>
  <c r="E4355" i="87" s="1"/>
  <c r="F5481" i="87"/>
  <c r="E5481" i="87" s="1"/>
  <c r="F7262" i="87"/>
  <c r="E7262" i="87" s="1"/>
  <c r="F747" i="87"/>
  <c r="E747" i="87" s="1"/>
  <c r="F6061" i="87"/>
  <c r="E6061" i="87" s="1"/>
  <c r="F1050" i="87"/>
  <c r="E1050" i="87" s="1"/>
  <c r="F7150" i="87"/>
  <c r="E7150" i="87" s="1"/>
  <c r="F3513" i="87"/>
  <c r="E3513" i="87" s="1"/>
  <c r="F1320" i="87"/>
  <c r="E1320" i="87" s="1"/>
  <c r="F701" i="87"/>
  <c r="E701" i="87" s="1"/>
  <c r="F5837" i="87"/>
  <c r="E5837" i="87" s="1"/>
  <c r="F1497" i="87"/>
  <c r="E1497" i="87" s="1"/>
  <c r="F873" i="87"/>
  <c r="E873" i="87" s="1"/>
  <c r="F6616" i="87"/>
  <c r="E6616" i="87" s="1"/>
  <c r="F7077" i="87"/>
  <c r="E7077" i="87" s="1"/>
  <c r="F7094" i="87"/>
  <c r="E7094" i="87" s="1"/>
  <c r="F5536" i="87"/>
  <c r="E5536" i="87" s="1"/>
  <c r="F7315" i="87"/>
  <c r="E7315" i="87" s="1"/>
  <c r="F2497" i="87"/>
  <c r="E2497" i="87" s="1"/>
  <c r="F148" i="87"/>
  <c r="E148" i="87" s="1"/>
  <c r="F4307" i="87"/>
  <c r="E4307" i="87" s="1"/>
  <c r="F2763" i="87"/>
  <c r="E2763" i="87" s="1"/>
  <c r="F5943" i="87"/>
  <c r="E5943" i="87" s="1"/>
  <c r="F7169" i="87"/>
  <c r="E7169" i="87" s="1"/>
  <c r="F2551" i="87"/>
  <c r="E2551" i="87" s="1"/>
  <c r="F5304" i="87"/>
  <c r="E5304" i="87" s="1"/>
  <c r="F2513" i="87"/>
  <c r="E2513" i="87" s="1"/>
  <c r="F5278" i="87"/>
  <c r="E5278" i="87" s="1"/>
  <c r="F7237" i="87"/>
  <c r="E7237" i="87" s="1"/>
  <c r="F1303" i="87"/>
  <c r="E1303" i="87" s="1"/>
  <c r="F5015" i="87"/>
  <c r="E5015" i="87" s="1"/>
  <c r="F7113" i="87"/>
  <c r="E7113" i="87" s="1"/>
  <c r="F2578" i="87"/>
  <c r="E2578" i="87" s="1"/>
  <c r="F1324" i="87"/>
  <c r="E1324" i="87" s="1"/>
  <c r="F2508" i="87"/>
  <c r="E2508" i="87" s="1"/>
  <c r="F7129" i="87"/>
  <c r="E7129" i="87" s="1"/>
  <c r="F6254" i="87"/>
  <c r="E6254" i="87" s="1"/>
  <c r="F6364" i="87"/>
  <c r="E6364" i="87" s="1"/>
  <c r="F4379" i="87"/>
  <c r="E4379" i="87" s="1"/>
  <c r="F1269" i="87"/>
  <c r="E1269" i="87" s="1"/>
  <c r="F2606" i="87"/>
  <c r="E2606" i="87" s="1"/>
  <c r="F6646" i="87"/>
  <c r="E6646" i="87" s="1"/>
  <c r="F736" i="87"/>
  <c r="E736" i="87" s="1"/>
  <c r="F4358" i="87"/>
  <c r="E4358" i="87" s="1"/>
  <c r="F1231" i="87"/>
  <c r="E1231" i="87" s="1"/>
  <c r="F7175" i="87"/>
  <c r="E7175" i="87" s="1"/>
  <c r="F7118" i="87"/>
  <c r="E7118" i="87" s="1"/>
  <c r="F81" i="87"/>
  <c r="E81" i="87" s="1"/>
  <c r="F5091" i="87"/>
  <c r="E5091" i="87" s="1"/>
  <c r="F1454" i="87"/>
  <c r="E1454" i="87" s="1"/>
  <c r="F6413" i="87"/>
  <c r="E6413" i="87" s="1"/>
  <c r="F2517" i="87"/>
  <c r="E2517" i="87" s="1"/>
  <c r="F6406" i="87"/>
  <c r="E6406" i="87" s="1"/>
  <c r="F6209" i="87"/>
  <c r="E6209" i="87" s="1"/>
  <c r="F5558" i="87"/>
  <c r="E5558" i="87" s="1"/>
  <c r="F1297" i="87"/>
  <c r="E1297" i="87" s="1"/>
  <c r="F125" i="87"/>
  <c r="E125" i="87" s="1"/>
  <c r="F76" i="87"/>
  <c r="E76" i="87" s="1"/>
  <c r="F3173" i="87"/>
  <c r="E3173" i="87" s="1"/>
  <c r="F1088" i="87"/>
  <c r="E1088" i="87" s="1"/>
  <c r="F1424" i="87"/>
  <c r="E1424" i="87" s="1"/>
  <c r="F2549" i="87"/>
  <c r="E2549" i="87" s="1"/>
  <c r="F2038" i="87"/>
  <c r="E2038" i="87" s="1"/>
  <c r="F6415" i="87"/>
  <c r="E6415" i="87" s="1"/>
  <c r="F7070" i="87"/>
  <c r="E7070" i="87" s="1"/>
  <c r="F2501" i="87"/>
  <c r="E2501" i="87" s="1"/>
  <c r="F4043" i="87"/>
  <c r="E4043" i="87" s="1"/>
  <c r="F7047" i="87"/>
  <c r="E7047" i="87" s="1"/>
  <c r="F6072" i="87"/>
  <c r="E6072" i="87" s="1"/>
  <c r="F6382" i="87"/>
  <c r="E6382" i="87" s="1"/>
  <c r="F5822" i="87"/>
  <c r="E5822" i="87" s="1"/>
  <c r="F5663" i="87"/>
  <c r="E5663" i="87" s="1"/>
  <c r="F7316" i="87"/>
  <c r="E7316" i="87" s="1"/>
  <c r="F1200" i="87"/>
  <c r="E1200" i="87" s="1"/>
  <c r="F2518" i="87"/>
  <c r="E2518" i="87" s="1"/>
  <c r="F7199" i="87"/>
  <c r="E7199" i="87" s="1"/>
  <c r="F5807" i="87"/>
  <c r="E5807" i="87" s="1"/>
  <c r="F1574" i="87"/>
  <c r="E1574" i="87" s="1"/>
  <c r="F1183" i="87"/>
  <c r="E1183" i="87" s="1"/>
  <c r="F5657" i="87"/>
  <c r="E5657" i="87" s="1"/>
  <c r="F671" i="87"/>
  <c r="E671" i="87" s="1"/>
  <c r="F910" i="87"/>
  <c r="E910" i="87" s="1"/>
  <c r="F6362" i="87"/>
  <c r="E6362" i="87" s="1"/>
  <c r="F3432" i="87"/>
  <c r="E3432" i="87" s="1"/>
  <c r="F1224" i="87"/>
  <c r="E1224" i="87" s="1"/>
  <c r="F6407" i="87"/>
  <c r="E6407" i="87" s="1"/>
  <c r="F7" i="87"/>
  <c r="E7" i="87" s="1"/>
  <c r="F6130" i="87"/>
  <c r="E6130" i="87" s="1"/>
  <c r="F4341" i="87"/>
  <c r="E4341" i="87" s="1"/>
  <c r="F1396" i="87"/>
  <c r="E1396" i="87" s="1"/>
  <c r="F1056" i="87"/>
  <c r="E1056" i="87" s="1"/>
  <c r="F7072" i="87"/>
  <c r="E7072" i="87" s="1"/>
  <c r="F1077" i="87"/>
  <c r="E1077" i="87" s="1"/>
  <c r="F5967" i="87"/>
  <c r="E5967" i="87" s="1"/>
  <c r="F7278" i="87"/>
  <c r="E7278" i="87" s="1"/>
  <c r="F5488" i="87"/>
  <c r="E5488" i="87" s="1"/>
  <c r="F2553" i="87"/>
  <c r="E2553" i="87" s="1"/>
  <c r="F6056" i="87"/>
  <c r="E6056" i="87" s="1"/>
  <c r="F1446" i="87"/>
  <c r="E1446" i="87" s="1"/>
  <c r="F7226" i="87"/>
  <c r="E7226" i="87" s="1"/>
  <c r="F2785" i="87"/>
  <c r="E2785" i="87" s="1"/>
  <c r="F1450" i="87"/>
  <c r="E1450" i="87" s="1"/>
  <c r="F3171" i="87"/>
  <c r="E3171" i="87" s="1"/>
  <c r="F1191" i="87"/>
  <c r="E1191" i="87" s="1"/>
  <c r="F6638" i="87"/>
  <c r="E6638" i="87" s="1"/>
  <c r="F5669" i="87"/>
  <c r="E5669" i="87" s="1"/>
  <c r="F2545" i="87"/>
  <c r="E2545" i="87" s="1"/>
  <c r="F2956" i="87"/>
  <c r="E2956" i="87" s="1"/>
  <c r="F5158" i="87"/>
  <c r="E5158" i="87" s="1"/>
  <c r="F6436" i="87"/>
  <c r="E6436" i="87" s="1"/>
  <c r="F6419" i="87"/>
  <c r="E6419" i="87" s="1"/>
  <c r="F2780" i="87"/>
  <c r="E2780" i="87" s="1"/>
  <c r="F5365" i="87"/>
  <c r="E5365" i="87" s="1"/>
  <c r="F5597" i="87"/>
  <c r="E5597" i="87" s="1"/>
  <c r="F6480" i="87"/>
  <c r="E6480" i="87" s="1"/>
  <c r="F5388" i="87"/>
  <c r="E5388" i="87" s="1"/>
  <c r="F6332" i="87"/>
  <c r="E6332" i="87" s="1"/>
  <c r="F7156" i="87"/>
  <c r="E7156" i="87" s="1"/>
  <c r="F5451" i="87"/>
  <c r="E5451" i="87" s="1"/>
  <c r="F1505" i="87"/>
  <c r="E1505" i="87" s="1"/>
  <c r="F6187" i="87"/>
  <c r="E6187" i="87" s="1"/>
  <c r="F1055" i="87"/>
  <c r="E1055" i="87" s="1"/>
  <c r="F96" i="87"/>
  <c r="E96" i="87" s="1"/>
  <c r="F7233" i="87"/>
  <c r="E7233" i="87" s="1"/>
  <c r="F979" i="87"/>
  <c r="E979" i="87" s="1"/>
  <c r="F4385" i="87"/>
  <c r="E4385" i="87" s="1"/>
  <c r="F5311" i="87"/>
  <c r="E5311" i="87" s="1"/>
  <c r="F7282" i="87"/>
  <c r="E7282" i="87" s="1"/>
  <c r="F689" i="87"/>
  <c r="E689" i="87" s="1"/>
  <c r="F1071" i="87"/>
  <c r="E1071" i="87" s="1"/>
  <c r="F1177" i="87"/>
  <c r="E1177" i="87" s="1"/>
  <c r="F5970" i="87"/>
  <c r="E5970" i="87" s="1"/>
  <c r="F1419" i="87"/>
  <c r="E1419" i="87" s="1"/>
  <c r="F2739" i="87"/>
  <c r="E2739" i="87" s="1"/>
  <c r="F7247" i="87"/>
  <c r="E7247" i="87" s="1"/>
  <c r="F1486" i="87"/>
  <c r="E1486" i="87" s="1"/>
  <c r="F7087" i="87"/>
  <c r="E7087" i="87" s="1"/>
  <c r="F61" i="87"/>
  <c r="E61" i="87" s="1"/>
  <c r="F59" i="87"/>
  <c r="E59" i="87" s="1"/>
  <c r="F2951" i="87"/>
  <c r="E2951" i="87" s="1"/>
  <c r="F6352" i="87"/>
  <c r="E6352" i="87" s="1"/>
  <c r="F1644" i="87"/>
  <c r="E1644" i="87" s="1"/>
  <c r="F1095" i="87"/>
  <c r="E1095" i="87" s="1"/>
  <c r="F5283" i="87"/>
  <c r="E5283" i="87" s="1"/>
  <c r="F6438" i="87"/>
  <c r="E6438" i="87" s="1"/>
  <c r="F6335" i="87"/>
  <c r="E6335" i="87" s="1"/>
  <c r="F7075" i="87"/>
  <c r="E7075" i="87" s="1"/>
  <c r="F7134" i="87"/>
  <c r="E7134" i="87" s="1"/>
  <c r="F16" i="87"/>
  <c r="E16" i="87" s="1"/>
  <c r="F11" i="87"/>
  <c r="E11" i="87" s="1"/>
  <c r="F6170" i="87"/>
  <c r="E6170" i="87" s="1"/>
  <c r="F7222" i="87"/>
  <c r="E7222" i="87" s="1"/>
  <c r="F1290" i="87"/>
  <c r="E1290" i="87" s="1"/>
  <c r="F1467" i="87"/>
  <c r="E1467" i="87" s="1"/>
  <c r="F1429" i="87"/>
  <c r="E1429" i="87" s="1"/>
  <c r="F852" i="87"/>
  <c r="E852" i="87" s="1"/>
  <c r="F2025" i="87"/>
  <c r="E2025" i="87" s="1"/>
  <c r="F7265" i="87"/>
  <c r="E7265" i="87" s="1"/>
  <c r="F1448" i="87"/>
  <c r="E1448" i="87" s="1"/>
  <c r="F1087" i="87"/>
  <c r="E1087" i="87" s="1"/>
  <c r="F6256" i="87"/>
  <c r="E6256" i="87" s="1"/>
  <c r="F4070" i="87"/>
  <c r="E4070" i="87" s="1"/>
  <c r="F5176" i="87"/>
  <c r="E5176" i="87" s="1"/>
  <c r="F2789" i="87"/>
  <c r="E2789" i="87" s="1"/>
  <c r="F6043" i="87"/>
  <c r="E6043" i="87" s="1"/>
  <c r="F7122" i="87"/>
  <c r="E7122" i="87" s="1"/>
  <c r="F6067" i="87"/>
  <c r="E6067" i="87" s="1"/>
  <c r="F2921" i="87"/>
  <c r="E2921" i="87" s="1"/>
  <c r="F2917" i="87"/>
  <c r="E2917" i="87" s="1"/>
  <c r="F7141" i="87"/>
  <c r="E7141" i="87" s="1"/>
  <c r="F787" i="87"/>
  <c r="E787" i="87" s="1"/>
  <c r="F7215" i="87"/>
  <c r="E7215" i="87" s="1"/>
  <c r="E7210" i="87"/>
  <c r="F7300" i="87"/>
  <c r="F137" i="87"/>
  <c r="C43" i="76"/>
  <c r="C136" i="87"/>
  <c r="C7298" i="87"/>
  <c r="C7211" i="87"/>
  <c r="K37" i="97"/>
  <c r="B7300" i="87"/>
  <c r="B137" i="87"/>
  <c r="B6983" i="87"/>
  <c r="F7301" i="87" a="1"/>
  <c r="F53" i="76" l="1"/>
  <c r="F43" i="76"/>
  <c r="F7301" i="87"/>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rgb="FF000000"/>
            <rFont val="Tahoma"/>
            <family val="2"/>
          </rPr>
          <t>3</t>
        </r>
        <r>
          <rPr>
            <sz val="8"/>
            <color rgb="FF000000"/>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rgb="FF000000"/>
            <rFont val="Tahoma"/>
            <family val="2"/>
          </rPr>
          <t xml:space="preserve">7 </t>
        </r>
        <r>
          <rPr>
            <sz val="8"/>
            <color rgb="FF000000"/>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<sst xmlns="http://schemas.openxmlformats.org/spreadsheetml/2006/main" count="22504" uniqueCount="6944">
  <si>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</si>
  <si>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</si>
  <si>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</si>
  <si>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</si>
  <si>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</si>
  <si>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</si>
  <si>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</si>
  <si>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</si>
  <si>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</si>
  <si>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</si>
  <si>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</si>
  <si>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</si>
  <si>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</si>
  <si>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</si>
  <si>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</si>
  <si>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</si>
  <si>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</si>
  <si>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</si>
  <si>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</si>
  <si>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</si>
  <si>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</si>
  <si>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</si>
  <si>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</si>
  <si>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</si>
  <si>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</si>
  <si>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</si>
  <si>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</si>
  <si>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</si>
  <si>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</si>
  <si>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</si>
  <si>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</si>
  <si>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</si>
  <si>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</si>
  <si>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</si>
  <si>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</si>
  <si>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</si>
  <si>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</si>
  <si>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</si>
  <si>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</si>
  <si>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</si>
  <si>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</si>
  <si>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</si>
  <si>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</si>
  <si>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</si>
  <si>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</si>
  <si>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</si>
  <si>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</si>
  <si>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</si>
  <si>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</si>
  <si>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</si>
  <si>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</si>
  <si>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</si>
  <si>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</si>
  <si>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</si>
  <si>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</si>
  <si>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</si>
  <si>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</si>
  <si>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</si>
  <si>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</si>
  <si>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</si>
  <si>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</si>
  <si>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</si>
  <si>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</si>
  <si>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</si>
  <si>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</si>
  <si>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</si>
  <si>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</si>
  <si>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</si>
  <si>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</si>
  <si>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</si>
  <si>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</si>
  <si>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</si>
  <si>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</si>
  <si>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</si>
  <si>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</si>
  <si>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</si>
  <si>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</si>
  <si>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</si>
  <si>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</si>
  <si>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</si>
  <si>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</si>
  <si>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</si>
  <si>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</si>
  <si>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</si>
  <si>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</si>
  <si>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</si>
  <si>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</si>
  <si>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</si>
  <si>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</si>
  <si>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</si>
  <si>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</si>
  <si>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</si>
  <si>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</si>
  <si>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</si>
  <si>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</si>
  <si>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</si>
  <si>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</si>
  <si>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</si>
  <si>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</si>
  <si>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</si>
  <si>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</si>
  <si>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</si>
  <si>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</si>
  <si>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</si>
  <si>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</si>
  <si>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</si>
  <si>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</si>
  <si>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</si>
  <si>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</si>
  <si>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</si>
  <si>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</si>
  <si>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</si>
  <si>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</si>
  <si>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</si>
  <si>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</si>
  <si>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</si>
  <si>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</si>
  <si>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</si>
  <si>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</si>
  <si>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</si>
  <si>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</si>
  <si>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</si>
  <si>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</si>
  <si>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</si>
  <si>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</si>
  <si>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</si>
  <si>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</si>
  <si>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</si>
  <si>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</si>
  <si>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</si>
  <si>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</si>
  <si>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</si>
  <si>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</si>
  <si>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</si>
  <si>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</si>
  <si>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</si>
  <si>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</si>
  <si>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</si>
  <si>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</si>
  <si>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</si>
  <si>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</si>
  <si>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</si>
  <si>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</si>
  <si>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</si>
  <si>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</si>
  <si>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</si>
  <si>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</si>
  <si>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</si>
  <si>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</si>
  <si>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</si>
  <si>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</si>
  <si>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</si>
  <si>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</si>
  <si>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</si>
  <si>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</si>
  <si>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</si>
  <si>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</si>
  <si>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</si>
  <si>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</si>
  <si>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</si>
  <si>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</si>
  <si>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</si>
  <si>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</si>
  <si>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</si>
  <si>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</si>
  <si>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</si>
  <si>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</si>
  <si>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</si>
  <si>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</si>
  <si>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</si>
  <si>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</si>
  <si>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</si>
  <si>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</si>
  <si>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</si>
  <si>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</si>
  <si>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</si>
  <si>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</si>
  <si>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</si>
  <si>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</si>
  <si>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</si>
  <si>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</si>
  <si>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</si>
  <si>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</si>
  <si>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</si>
  <si>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</si>
  <si>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</si>
  <si>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</si>
  <si>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</si>
  <si>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</si>
  <si>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</si>
  <si>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</si>
  <si>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</si>
  <si>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</si>
  <si>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</si>
  <si>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</si>
  <si>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</si>
  <si>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</si>
  <si>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</si>
  <si>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</si>
  <si>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</si>
  <si>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</si>
  <si>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</si>
  <si>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</si>
  <si>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</si>
  <si>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</si>
  <si>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</si>
  <si>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</si>
  <si>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</si>
  <si>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</si>
  <si>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</si>
  <si>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</si>
  <si>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</si>
  <si>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</si>
  <si>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</si>
  <si>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</si>
  <si>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</si>
  <si>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</si>
  <si>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</si>
  <si>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</si>
  <si>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</si>
  <si>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</si>
  <si>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</si>
  <si>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</si>
  <si>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</si>
  <si>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</si>
  <si>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</si>
  <si>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</si>
  <si>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</si>
  <si>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</si>
  <si>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</si>
  <si>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</si>
  <si>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</si>
  <si>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</si>
  <si>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</si>
  <si>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</si>
  <si>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</si>
  <si>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</si>
  <si>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</si>
  <si>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</si>
  <si>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</si>
  <si>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</si>
  <si>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</si>
  <si>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</si>
  <si>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</si>
  <si>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</si>
  <si>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</si>
  <si>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</si>
  <si>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</si>
  <si>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</si>
  <si>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</si>
  <si>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</si>
  <si>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</si>
  <si>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</si>
  <si>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</si>
  <si>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</si>
  <si>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</si>
  <si>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</si>
  <si>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</si>
  <si>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</si>
  <si>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</si>
  <si>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</si>
  <si>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</si>
  <si>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</si>
  <si>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</si>
  <si>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</si>
  <si>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</si>
  <si>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</si>
  <si>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</si>
  <si>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</si>
  <si>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</si>
  <si>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</si>
  <si>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</si>
  <si>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</si>
  <si>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</si>
  <si>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</si>
  <si>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</si>
  <si>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</si>
  <si>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</si>
  <si>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</si>
  <si>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</si>
  <si>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</si>
  <si>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</si>
  <si>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</si>
  <si>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</si>
  <si>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</si>
  <si>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</si>
  <si>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</si>
  <si>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</si>
  <si>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</si>
  <si>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</si>
  <si>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</si>
  <si>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</si>
  <si>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</si>
  <si>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</si>
  <si>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</si>
  <si>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</si>
  <si>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</si>
  <si>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</si>
  <si>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</si>
  <si>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</si>
  <si>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</si>
  <si>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</si>
  <si>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</si>
  <si>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</si>
  <si>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</si>
  <si>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</si>
  <si>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</si>
  <si>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</si>
  <si>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</si>
  <si>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</si>
  <si>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</si>
  <si>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</si>
  <si>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</si>
  <si>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</si>
  <si>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</si>
  <si>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</si>
  <si>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</si>
  <si>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</si>
  <si>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</si>
  <si>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</si>
  <si>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</si>
  <si>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</si>
  <si>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</si>
  <si>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</si>
  <si>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</si>
  <si>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</si>
  <si>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</si>
  <si>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</si>
  <si>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</si>
  <si>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</si>
  <si>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</si>
  <si>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</si>
  <si>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</si>
  <si>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</si>
  <si>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</si>
  <si>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</si>
  <si>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</si>
  <si>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</si>
  <si>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</si>
  <si>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</si>
  <si>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</si>
  <si>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</si>
  <si>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</si>
  <si>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</si>
  <si>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</si>
  <si>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</si>
  <si>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</si>
  <si>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</si>
  <si>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</si>
  <si>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</si>
  <si>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</si>
  <si>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</si>
  <si>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</si>
  <si>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</si>
  <si>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</si>
  <si>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</si>
  <si>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</si>
  <si>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</si>
  <si>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</si>
  <si>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</si>
  <si>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</si>
  <si>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</si>
  <si>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</si>
  <si>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</si>
  <si>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</si>
  <si>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</si>
  <si>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</si>
  <si>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</si>
  <si>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</si>
  <si>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</si>
  <si>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</si>
  <si>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</si>
  <si>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</si>
  <si>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</si>
  <si>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</si>
  <si>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</si>
  <si>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</si>
  <si>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</si>
  <si>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</si>
  <si>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</si>
  <si>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</si>
  <si>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</si>
  <si>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</si>
  <si>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</si>
  <si>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</si>
  <si>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</si>
  <si>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</si>
  <si>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</si>
  <si>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</si>
  <si>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</si>
  <si>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</si>
  <si>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</si>
  <si>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</si>
  <si>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</si>
  <si>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</si>
  <si>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</si>
  <si>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</si>
  <si>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</si>
  <si>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</si>
  <si>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</si>
  <si>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</si>
  <si>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</si>
  <si>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</si>
  <si>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</si>
  <si>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</si>
  <si>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</si>
  <si>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</si>
  <si>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</si>
  <si>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</si>
  <si>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</si>
  <si>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</si>
  <si>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</si>
  <si>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</si>
  <si>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</si>
  <si>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</si>
  <si>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</si>
  <si>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</si>
  <si>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</si>
  <si>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</si>
  <si>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</si>
  <si>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</si>
  <si>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</si>
  <si>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</si>
  <si>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</si>
  <si>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</si>
  <si>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</si>
  <si>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</si>
  <si>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</si>
  <si>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</si>
  <si>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</si>
  <si>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</si>
  <si>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</si>
  <si>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</si>
  <si>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</si>
  <si>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</si>
  <si>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</si>
  <si>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</si>
  <si>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</si>
  <si>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</si>
  <si>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</si>
  <si>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</si>
  <si>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</si>
  <si>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</si>
  <si>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</si>
  <si>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</si>
  <si>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</si>
  <si>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</si>
  <si>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</si>
  <si>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</si>
  <si>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</si>
  <si>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</si>
  <si>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</si>
  <si>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</si>
  <si>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</si>
  <si>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</si>
  <si>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</si>
  <si>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</si>
  <si>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</si>
  <si>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</si>
  <si>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</si>
  <si>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</si>
  <si>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</si>
  <si>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</si>
  <si>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</si>
  <si>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</si>
  <si>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</si>
  <si>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</si>
  <si>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</si>
  <si>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</si>
  <si>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</si>
  <si>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</si>
  <si>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</si>
  <si>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</si>
  <si>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</si>
  <si>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</si>
  <si>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</si>
  <si>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</si>
  <si>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</si>
  <si>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</si>
  <si>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</si>
  <si>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</si>
  <si>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</si>
  <si>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</si>
  <si>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</si>
  <si>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</si>
  <si>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</si>
  <si>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</si>
  <si>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</si>
  <si>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</si>
  <si>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</si>
  <si>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</si>
  <si>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</si>
  <si>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</si>
  <si>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</si>
  <si>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</si>
  <si>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</si>
  <si>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</si>
  <si>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</si>
  <si>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</si>
  <si>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</si>
  <si>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</si>
  <si>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</si>
  <si>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</si>
  <si>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</si>
  <si>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</si>
  <si>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</si>
  <si>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</si>
  <si>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</si>
  <si>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</si>
  <si>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</si>
  <si>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</si>
  <si>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</si>
  <si>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</si>
  <si>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</si>
  <si>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</si>
  <si>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</si>
  <si>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</si>
  <si>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</si>
  <si>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</si>
  <si>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</si>
  <si>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</si>
  <si>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</si>
  <si>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</si>
  <si>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</si>
  <si>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</si>
  <si>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</si>
  <si>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</si>
  <si>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</si>
  <si>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</si>
  <si>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</si>
  <si>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</si>
  <si>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</si>
  <si>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</si>
  <si>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</si>
  <si>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</si>
  <si>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</si>
  <si>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</si>
  <si>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</si>
  <si>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</si>
  <si>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</si>
  <si>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</si>
  <si>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</si>
  <si>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</si>
  <si>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</si>
  <si>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</si>
  <si>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</si>
  <si>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</si>
  <si>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</si>
  <si>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</si>
  <si>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</si>
  <si>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</si>
  <si>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</si>
  <si>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</si>
  <si>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</si>
  <si>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</si>
  <si>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</si>
  <si>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</si>
  <si>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</si>
  <si>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</si>
  <si>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</si>
  <si>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</si>
  <si>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</si>
  <si>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</si>
  <si>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</si>
  <si>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</si>
  <si>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</si>
  <si>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</si>
  <si>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</si>
  <si>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</si>
  <si>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</si>
  <si>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</si>
  <si>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</si>
  <si>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</si>
  <si>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</si>
  <si>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</si>
  <si>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</si>
  <si>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</si>
  <si>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</si>
  <si>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</si>
  <si>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</si>
  <si>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</si>
  <si>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</si>
  <si>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</si>
  <si>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</si>
  <si>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</si>
  <si>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</si>
  <si>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</si>
  <si>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</si>
  <si>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</si>
  <si>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</si>
  <si>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</si>
  <si>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</si>
  <si>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</si>
  <si>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</si>
  <si>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</si>
  <si>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</si>
  <si>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</si>
  <si>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</si>
  <si>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</si>
  <si>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</si>
  <si>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</si>
  <si>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</si>
  <si>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</si>
  <si>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</si>
  <si>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</si>
  <si>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</si>
  <si>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</si>
  <si>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</si>
  <si>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</si>
  <si>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</si>
  <si>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</si>
  <si>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</si>
  <si>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</si>
  <si>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</si>
  <si>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</si>
  <si>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</si>
  <si>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</si>
  <si>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</si>
  <si>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</si>
  <si>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</si>
  <si>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</si>
  <si>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</si>
  <si>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</si>
  <si>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</si>
  <si>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</si>
  <si>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</si>
  <si>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</si>
  <si>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</si>
  <si>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</si>
  <si>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</si>
  <si>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</si>
  <si>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</si>
  <si>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</si>
  <si>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</si>
  <si>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</si>
  <si>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</si>
  <si>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</si>
  <si>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</si>
  <si>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</si>
  <si>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</si>
  <si>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</si>
  <si>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</si>
  <si>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</si>
  <si>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</si>
  <si>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</si>
  <si>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</si>
  <si>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</si>
  <si>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</si>
  <si>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</si>
  <si>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</si>
  <si>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</si>
  <si>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</si>
  <si>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</si>
  <si>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</si>
  <si>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</si>
  <si>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</si>
  <si>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</si>
  <si>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</si>
  <si>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</si>
  <si>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</si>
  <si>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</si>
  <si>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</si>
  <si>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</si>
  <si>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</si>
  <si>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</si>
  <si>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</si>
  <si>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</si>
  <si>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</si>
  <si>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</si>
  <si>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</si>
  <si>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</si>
  <si>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</si>
  <si>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</si>
  <si>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</si>
  <si>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</si>
  <si>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</si>
  <si>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</si>
  <si>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</si>
  <si>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</si>
  <si>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</si>
  <si>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</si>
  <si>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</si>
  <si>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</si>
  <si>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</si>
  <si>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</si>
  <si>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</si>
  <si>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</si>
  <si>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</si>
  <si>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</si>
  <si>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</si>
  <si>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</si>
  <si>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</si>
  <si>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</si>
  <si>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</si>
  <si>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</si>
  <si>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</si>
  <si>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</si>
  <si>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</si>
  <si>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</si>
  <si>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</si>
  <si>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</si>
  <si>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</si>
  <si>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</si>
  <si>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</si>
  <si>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</si>
  <si>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</si>
  <si>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</si>
  <si>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</si>
  <si>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</si>
  <si>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</si>
  <si>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</si>
  <si>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</si>
  <si>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</si>
  <si>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</si>
  <si>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</si>
  <si>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</si>
  <si>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</si>
  <si>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</si>
  <si>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</si>
  <si>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</si>
  <si>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</si>
  <si>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</si>
  <si>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</si>
  <si>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</si>
  <si>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</si>
  <si>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</si>
  <si>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</si>
  <si>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</si>
  <si>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</si>
  <si>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</si>
  <si>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</si>
  <si>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</si>
  <si>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</si>
  <si>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</si>
  <si>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</si>
  <si>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</si>
  <si>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</si>
  <si>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</si>
  <si>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</si>
  <si>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</si>
  <si>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</si>
  <si>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</si>
  <si>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</si>
  <si>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</si>
  <si>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</si>
  <si>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</si>
  <si>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</si>
  <si>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</si>
  <si>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</si>
  <si>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</si>
  <si>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</si>
  <si>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</si>
  <si>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</si>
  <si>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</si>
  <si>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</si>
  <si>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</si>
  <si>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</si>
  <si>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</si>
  <si>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</si>
  <si>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</si>
  <si>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</si>
  <si>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</si>
  <si>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</si>
  <si>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</si>
  <si>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</si>
  <si>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</si>
  <si>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</si>
  <si>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</si>
  <si>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</si>
  <si>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</si>
  <si>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</si>
  <si>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</si>
  <si>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</si>
  <si>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</si>
  <si>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</si>
  <si>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</si>
  <si>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</si>
  <si>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</si>
  <si>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</si>
  <si>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</si>
  <si>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</si>
  <si>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</si>
  <si>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</si>
  <si>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</si>
  <si>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</si>
  <si>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</si>
  <si>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</si>
  <si>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</si>
  <si>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</si>
  <si>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</si>
  <si>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</si>
  <si>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</si>
  <si>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</si>
  <si>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</si>
  <si>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</si>
  <si>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</si>
  <si>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</si>
  <si>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</si>
  <si>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</si>
  <si>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</si>
  <si>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</si>
  <si>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</si>
  <si>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</si>
  <si>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</si>
  <si>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</si>
  <si>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</si>
  <si>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</si>
  <si>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</si>
  <si>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</si>
  <si>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</si>
  <si>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</si>
  <si>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</si>
  <si>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</si>
  <si>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</si>
  <si>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</si>
  <si>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</si>
  <si>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</si>
  <si>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</si>
  <si>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</si>
  <si>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</si>
  <si>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</si>
  <si>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</si>
  <si>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</si>
  <si>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</si>
  <si>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</si>
  <si>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</si>
  <si>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</si>
  <si>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</si>
  <si>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</si>
  <si>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</si>
  <si>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</si>
  <si>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</si>
  <si>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</si>
  <si>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</si>
  <si>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</si>
  <si>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</si>
  <si>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</si>
  <si>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</si>
  <si>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</si>
  <si>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</si>
  <si>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</si>
  <si>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</si>
  <si>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</si>
  <si>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</si>
  <si>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</si>
  <si>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</si>
  <si>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</si>
  <si>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</si>
  <si>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</si>
  <si>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</si>
  <si>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</si>
  <si>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</si>
  <si>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</si>
  <si>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</si>
  <si>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</si>
  <si>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</si>
  <si>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</si>
  <si>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</si>
  <si>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</si>
  <si>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</si>
  <si>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</si>
  <si>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</si>
  <si>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</si>
  <si>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</si>
  <si>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</si>
  <si>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</si>
  <si>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</si>
  <si>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</si>
  <si>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</si>
  <si>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</si>
  <si>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</si>
  <si>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</si>
  <si>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</si>
  <si>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</si>
  <si>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</si>
  <si>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</si>
  <si>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</si>
  <si>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</si>
  <si>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</si>
  <si>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</si>
  <si>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</si>
  <si>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</si>
  <si>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</si>
  <si>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</si>
  <si>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</si>
  <si>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</si>
  <si>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</si>
  <si>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</si>
  <si>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</si>
  <si>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</si>
  <si>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</si>
  <si>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</si>
  <si>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</si>
  <si>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</si>
  <si>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</si>
  <si>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</si>
  <si>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</si>
  <si>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</si>
  <si>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</si>
  <si>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</si>
  <si>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</si>
  <si>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</si>
  <si>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</si>
  <si>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</si>
  <si>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</si>
  <si>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</si>
  <si>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</si>
  <si>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</si>
  <si>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</si>
  <si>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</si>
  <si>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</si>
  <si>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</si>
  <si>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</si>
  <si>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</si>
  <si>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</si>
  <si>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</si>
  <si>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</si>
  <si>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</si>
  <si>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</si>
  <si>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</si>
  <si>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</si>
  <si>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</si>
  <si>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</si>
  <si>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</si>
  <si>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</si>
  <si>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</si>
  <si>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</si>
  <si>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</si>
  <si>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</si>
  <si>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</si>
  <si>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</si>
  <si>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</si>
  <si>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</si>
  <si>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</si>
  <si>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</si>
  <si>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</si>
  <si>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</si>
  <si>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</si>
  <si>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</si>
  <si>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</si>
  <si>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</si>
  <si>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</si>
  <si>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</si>
  <si>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</si>
  <si>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</si>
  <si>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</si>
  <si>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</si>
  <si>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</si>
  <si>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</si>
  <si>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</si>
  <si>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</si>
  <si>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</si>
  <si>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</si>
  <si>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</si>
  <si>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</si>
  <si>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</si>
  <si>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</si>
  <si>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</si>
  <si>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</si>
  <si>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</si>
  <si>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</si>
  <si>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</si>
  <si>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</si>
  <si>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</si>
  <si>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</si>
  <si>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</si>
  <si>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</si>
  <si>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</si>
  <si>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</si>
  <si>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</si>
  <si>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</si>
  <si>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</si>
  <si>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</si>
  <si>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</si>
  <si>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</si>
  <si>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</si>
  <si>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</si>
  <si>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</si>
  <si>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</si>
  <si>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</si>
  <si>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</si>
  <si>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</si>
  <si>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</si>
  <si>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</si>
  <si>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</si>
  <si>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</si>
  <si>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</si>
  <si>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</si>
  <si>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</si>
  <si>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</si>
  <si>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</si>
  <si>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</si>
  <si>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</si>
  <si>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</si>
  <si>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</si>
  <si>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</si>
  <si>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</si>
  <si>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</si>
  <si>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</si>
  <si>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</si>
  <si>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</si>
  <si>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</si>
  <si>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</si>
  <si>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</si>
  <si>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</si>
  <si>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</si>
  <si>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</si>
  <si>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</si>
  <si>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</si>
  <si>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</si>
  <si>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</si>
  <si>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</si>
  <si>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</si>
  <si>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</si>
  <si>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</si>
  <si>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</si>
  <si>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</si>
  <si>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</si>
  <si>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</si>
  <si>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</si>
  <si>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</si>
  <si>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</si>
  <si>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</si>
  <si>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</si>
  <si>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</si>
  <si>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</si>
  <si>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</si>
  <si>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</si>
  <si>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</si>
  <si>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</si>
  <si>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</si>
  <si>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</si>
  <si>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</si>
  <si>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</si>
  <si>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</si>
  <si>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</si>
  <si>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</si>
  <si>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</si>
  <si>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</si>
  <si>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</si>
  <si>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</si>
  <si>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</si>
  <si>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</si>
  <si>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</si>
  <si>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</si>
  <si>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</si>
  <si>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</si>
  <si>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</si>
  <si>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</si>
  <si>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</si>
  <si>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</si>
  <si>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</si>
  <si>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</si>
  <si>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</si>
  <si>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</si>
  <si>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</si>
  <si>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</si>
  <si>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</si>
  <si>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</si>
  <si>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</si>
  <si>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</si>
  <si>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</si>
  <si>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</si>
  <si>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</si>
  <si>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</si>
  <si>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</si>
  <si>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</si>
  <si>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</si>
  <si>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</si>
  <si>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</si>
  <si>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</si>
  <si>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</si>
  <si>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</si>
  <si>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</si>
  <si>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</si>
  <si>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</si>
  <si>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</si>
  <si>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</si>
  <si>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</si>
  <si>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</si>
  <si>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</si>
  <si>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</si>
  <si>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</si>
  <si>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</si>
  <si>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</si>
  <si>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</si>
  <si>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</si>
  <si>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</si>
  <si>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</si>
  <si>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</si>
  <si>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</si>
  <si>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</si>
  <si>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</si>
  <si>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</si>
  <si>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</si>
  <si>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</si>
  <si>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</si>
  <si>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</si>
  <si>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</si>
  <si>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</si>
  <si>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</si>
  <si>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</si>
  <si>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</si>
  <si>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</si>
  <si>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</si>
  <si>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</si>
  <si>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</si>
  <si>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</si>
  <si>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</si>
  <si>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</si>
  <si>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</si>
  <si>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</si>
  <si>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</si>
  <si>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</si>
  <si>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</si>
  <si>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</si>
  <si>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</si>
  <si>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</si>
  <si>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</si>
  <si>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</si>
  <si>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</si>
  <si>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</si>
  <si>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</si>
  <si>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</si>
  <si>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</si>
  <si>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</si>
  <si>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</si>
  <si>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</si>
  <si>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</si>
  <si>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</si>
  <si>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</si>
  <si>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</si>
  <si>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</si>
  <si>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</si>
  <si>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</si>
  <si>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</si>
  <si>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</si>
  <si>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</si>
  <si>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</si>
  <si>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</si>
  <si>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</si>
  <si>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</si>
  <si>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</si>
  <si>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</si>
  <si>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</si>
  <si>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</si>
  <si>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</si>
  <si>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</si>
  <si>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</si>
  <si>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</si>
  <si>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</si>
  <si>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</si>
  <si>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</si>
  <si>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</si>
  <si>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</si>
  <si>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</si>
  <si>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</si>
  <si>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</si>
  <si>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</si>
  <si>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</si>
  <si>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</si>
  <si>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</si>
  <si>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</si>
  <si>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</si>
  <si>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</si>
  <si>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</si>
  <si>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</si>
  <si>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</si>
  <si>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</si>
  <si>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</si>
  <si>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</si>
  <si>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</si>
  <si>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</si>
  <si>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</si>
  <si>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</si>
  <si>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</si>
  <si>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</si>
  <si>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</si>
  <si>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</si>
  <si>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</si>
  <si>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</si>
  <si>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</si>
  <si>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</si>
  <si>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</si>
  <si>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</si>
  <si>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</si>
  <si>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</si>
  <si>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</si>
  <si>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</si>
  <si>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</si>
  <si>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</si>
  <si>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</si>
  <si>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</si>
  <si>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</si>
  <si>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</si>
  <si>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</si>
  <si>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</si>
  <si>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</si>
  <si>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</si>
  <si>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</si>
  <si>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</si>
  <si>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</si>
  <si>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</si>
  <si>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</si>
  <si>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</si>
  <si>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</si>
  <si>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</si>
  <si>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</si>
  <si>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</si>
  <si>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</si>
  <si>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</si>
  <si>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</si>
  <si>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</si>
  <si>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</si>
  <si>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</si>
  <si>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</si>
  <si>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</si>
  <si>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</si>
  <si>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</si>
  <si>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</si>
  <si>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</si>
  <si>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</si>
  <si>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</si>
  <si>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</si>
  <si>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</si>
  <si>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</si>
  <si>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</si>
  <si>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</si>
  <si>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</si>
  <si>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</si>
  <si>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</si>
  <si>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</si>
  <si>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</si>
  <si>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</si>
  <si>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</si>
  <si>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</si>
  <si>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</si>
  <si>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</si>
  <si>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</si>
  <si>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</si>
  <si>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</si>
  <si>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</si>
  <si>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</si>
  <si>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</si>
  <si>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</si>
  <si>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</si>
  <si>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</si>
  <si>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</si>
  <si>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</si>
  <si>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</si>
  <si>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</si>
  <si>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</si>
  <si>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</si>
  <si>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</si>
  <si>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</si>
  <si>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</si>
  <si>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</si>
  <si>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</si>
  <si>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</si>
  <si>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</si>
  <si>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</si>
  <si>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</si>
  <si>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</si>
  <si>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</si>
  <si>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</si>
  <si>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</si>
  <si>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</si>
  <si>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</si>
  <si>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</si>
  <si>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</si>
  <si>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</si>
  <si>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</si>
  <si>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</si>
  <si>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</si>
  <si>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</si>
  <si>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</si>
  <si>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</si>
  <si>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</si>
  <si>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</si>
  <si>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</si>
  <si>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</si>
  <si>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</si>
  <si>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</si>
  <si>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</si>
  <si>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</si>
  <si>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</si>
  <si>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</si>
  <si>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</si>
  <si>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</si>
  <si>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</si>
  <si>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</si>
  <si>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</si>
  <si>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</si>
  <si>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</si>
  <si>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</si>
  <si>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</si>
  <si>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</si>
  <si>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</si>
  <si>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</si>
  <si>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</si>
  <si>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</si>
  <si>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</si>
  <si>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</si>
  <si>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</si>
  <si>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</si>
  <si>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</si>
  <si>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</si>
  <si>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</si>
  <si>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</si>
  <si>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</si>
  <si>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</si>
  <si>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</si>
  <si>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</si>
  <si>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</si>
  <si>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</si>
  <si>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</si>
  <si>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</si>
  <si>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</si>
  <si>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</si>
  <si>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</si>
  <si>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</si>
  <si>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</si>
  <si>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</si>
  <si>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</si>
  <si>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</si>
  <si>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</si>
  <si>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</si>
  <si>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</si>
  <si>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</si>
  <si>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</si>
  <si>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</si>
  <si>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</si>
  <si>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</si>
  <si>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</si>
  <si>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</si>
  <si>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</si>
  <si>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</si>
  <si>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</si>
  <si>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</si>
  <si>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</si>
  <si>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</si>
  <si>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</si>
  <si>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</si>
  <si>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</si>
  <si>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</si>
  <si>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</si>
  <si>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</si>
  <si>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</si>
  <si>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</si>
  <si>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</si>
  <si>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</si>
  <si>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</si>
  <si>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</si>
  <si>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</si>
  <si>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</si>
  <si>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</si>
  <si>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</si>
  <si>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</si>
  <si>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</si>
  <si>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</si>
  <si>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</si>
  <si>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</si>
  <si>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</si>
  <si>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</si>
  <si>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</si>
  <si>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</si>
  <si>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</si>
  <si>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</si>
  <si>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</si>
  <si>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</si>
  <si>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</si>
  <si>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</si>
  <si>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</si>
  <si>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</si>
  <si>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</si>
  <si>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</si>
  <si>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</si>
  <si>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</si>
  <si>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</si>
  <si>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</si>
  <si>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</si>
  <si>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</si>
  <si>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</si>
  <si>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</si>
  <si>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</si>
  <si>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</si>
  <si>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</si>
  <si>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</si>
  <si>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</si>
  <si>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</si>
  <si>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</si>
  <si>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</si>
  <si>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</si>
  <si>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</si>
  <si>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</si>
  <si>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</si>
  <si>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</si>
  <si>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</si>
  <si>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</si>
  <si>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</si>
  <si>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</si>
  <si>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</si>
  <si>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</si>
  <si>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</si>
  <si>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</si>
  <si>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</si>
  <si>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</si>
  <si>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</si>
  <si>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</si>
  <si>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</si>
  <si>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</si>
  <si>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</si>
  <si>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</si>
  <si>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</si>
  <si>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</si>
  <si>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</si>
  <si>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</si>
  <si>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</si>
  <si>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</si>
  <si>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</si>
  <si>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</si>
  <si>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</si>
  <si>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</si>
  <si>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</si>
  <si>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</si>
  <si>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</si>
  <si>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</si>
  <si>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</si>
  <si>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</si>
  <si>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</si>
  <si>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</si>
  <si>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</si>
  <si>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</si>
  <si>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</si>
  <si>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</si>
  <si>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</si>
  <si>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</si>
  <si>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</si>
  <si>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</si>
  <si>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</si>
  <si>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</si>
  <si>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</si>
  <si>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</si>
  <si>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</si>
  <si>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</si>
  <si>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</si>
  <si>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</si>
  <si>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</si>
  <si>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</si>
  <si>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</si>
  <si>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</si>
  <si>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</si>
  <si>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</si>
  <si>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</si>
  <si>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</si>
  <si>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</si>
  <si>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</si>
  <si>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</si>
  <si>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</si>
  <si>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</si>
  <si>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</si>
  <si>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</si>
  <si>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</si>
  <si>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</si>
  <si>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</si>
  <si>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</si>
  <si>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</si>
  <si>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</si>
  <si>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</si>
  <si>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</si>
  <si>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</si>
  <si>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</si>
  <si>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</si>
  <si>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</si>
  <si>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</si>
  <si>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</si>
  <si>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</si>
  <si>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</si>
  <si>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</si>
  <si>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</si>
  <si>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</si>
  <si>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</si>
  <si>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</si>
  <si>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</si>
  <si>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</si>
  <si>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</si>
  <si>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</si>
  <si>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</si>
  <si>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</si>
  <si>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</si>
  <si>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</si>
  <si>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</si>
  <si>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</si>
  <si>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</si>
  <si>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</si>
  <si>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</si>
  <si>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</si>
  <si>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</si>
  <si>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</si>
  <si>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</si>
  <si>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</si>
  <si>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</si>
  <si>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</si>
  <si>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</si>
  <si>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</si>
  <si>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</si>
  <si>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</si>
  <si>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</si>
  <si>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</si>
  <si>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</si>
  <si>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</si>
  <si>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</si>
  <si>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</si>
  <si>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</si>
  <si>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</si>
  <si>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</si>
  <si>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</si>
  <si>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</si>
  <si>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</si>
  <si>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</si>
  <si>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</si>
  <si>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</si>
  <si>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</si>
  <si>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</si>
  <si>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</si>
  <si>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</si>
  <si>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</si>
  <si>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</si>
  <si>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</si>
  <si>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</si>
  <si>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</si>
  <si>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</si>
  <si>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</si>
  <si>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</si>
  <si>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</si>
  <si>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</si>
  <si>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</si>
  <si>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</si>
  <si>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</si>
  <si>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</si>
  <si>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</si>
  <si>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</si>
  <si>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</si>
  <si>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</si>
  <si>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</si>
  <si>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</si>
  <si>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</si>
  <si>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</si>
  <si>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</si>
  <si>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</si>
  <si>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</si>
  <si>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</si>
  <si>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</si>
  <si>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</si>
  <si>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</si>
  <si>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</si>
  <si>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</si>
  <si>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</si>
  <si>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</si>
  <si>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</si>
  <si>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</si>
  <si>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</si>
  <si>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</si>
  <si>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</si>
  <si>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</si>
  <si>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</si>
  <si>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</si>
  <si>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</si>
  <si>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</si>
  <si>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</si>
  <si>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</si>
  <si>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</si>
  <si>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</si>
  <si>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</si>
  <si>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</si>
  <si>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</si>
  <si>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</si>
  <si>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</si>
  <si>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</si>
  <si>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</si>
  <si>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</si>
  <si>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</si>
  <si>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</si>
  <si>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</si>
  <si>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</si>
  <si>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</si>
  <si>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</si>
  <si>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</si>
  <si>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</si>
  <si>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</si>
  <si>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</si>
  <si>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</si>
  <si>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</si>
  <si>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</si>
  <si>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</si>
  <si>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</si>
  <si>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</si>
  <si>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</si>
  <si>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</si>
  <si>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</si>
  <si>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</si>
  <si>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</si>
  <si>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</si>
  <si>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</si>
  <si>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</si>
  <si>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</si>
  <si>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</si>
  <si>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</si>
  <si>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</si>
  <si>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</si>
  <si>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</si>
  <si>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</si>
  <si>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</si>
  <si>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</si>
  <si>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</si>
  <si>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</si>
  <si>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</si>
  <si>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</si>
  <si>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</si>
  <si>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</si>
  <si>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</si>
  <si>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</si>
  <si>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</si>
  <si>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</si>
  <si>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</si>
  <si>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</si>
  <si>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</si>
  <si>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</si>
  <si>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</si>
  <si>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</si>
  <si>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</si>
  <si>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</si>
  <si>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</si>
  <si>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</si>
  <si>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</si>
  <si>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</si>
  <si>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</si>
  <si>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</si>
  <si>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</si>
  <si>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</si>
  <si>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</si>
  <si>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</si>
  <si>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</si>
  <si>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</si>
  <si>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</si>
  <si>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</si>
  <si>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</si>
  <si>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</si>
  <si>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</si>
  <si>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</si>
  <si>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</si>
  <si>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</si>
  <si>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</si>
  <si>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</si>
  <si>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</si>
  <si>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</si>
  <si>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</si>
  <si>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</si>
  <si>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</si>
  <si>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</si>
  <si>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</si>
  <si>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</si>
  <si>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</si>
  <si>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</si>
  <si>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</si>
  <si>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</si>
  <si>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</si>
  <si>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</si>
  <si>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</si>
  <si>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</si>
  <si>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</si>
  <si>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</si>
  <si>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</si>
  <si>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</si>
  <si>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</si>
  <si>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</si>
  <si>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</si>
  <si>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</si>
  <si>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</si>
  <si>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</si>
  <si>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</si>
  <si>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</si>
  <si>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</si>
  <si>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</si>
  <si>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</si>
  <si>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</si>
  <si>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</si>
  <si>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</si>
  <si>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</si>
  <si>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</si>
  <si>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</si>
  <si>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</si>
  <si>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</si>
  <si>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</si>
  <si>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</si>
  <si>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</si>
  <si>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</si>
  <si>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</si>
  <si>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</si>
  <si>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</si>
  <si>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</si>
  <si>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</si>
  <si>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</si>
  <si>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</si>
  <si>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</si>
  <si>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</si>
  <si>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</si>
  <si>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</si>
  <si>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</si>
  <si>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</si>
  <si>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</si>
  <si>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</si>
  <si>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</si>
  <si>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</si>
  <si>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</si>
  <si>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</si>
  <si>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</si>
  <si>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</si>
  <si>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</si>
  <si>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</si>
  <si>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</si>
  <si>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</si>
  <si>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</si>
  <si>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</si>
  <si>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</si>
  <si>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</si>
  <si>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</si>
  <si>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</si>
  <si>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</si>
  <si>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</si>
  <si>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</si>
  <si>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</si>
  <si>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</si>
  <si>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</si>
  <si>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</si>
  <si>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</si>
  <si>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</si>
  <si>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</si>
  <si>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</si>
  <si>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</si>
  <si>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</si>
  <si>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</si>
  <si>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</si>
  <si>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</si>
  <si>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</si>
  <si>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</si>
  <si>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</si>
  <si>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</si>
  <si>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</si>
  <si>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</si>
  <si>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</si>
  <si>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</si>
  <si>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</si>
  <si>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</si>
  <si>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</si>
  <si>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</si>
  <si>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</si>
  <si>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</si>
  <si>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</si>
  <si>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</si>
  <si>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</si>
  <si>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</si>
  <si>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</si>
  <si>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</si>
  <si>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</si>
  <si>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</si>
  <si>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</si>
  <si>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</si>
  <si>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</si>
  <si>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</si>
  <si>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</si>
  <si>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</si>
  <si>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</si>
  <si>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</si>
  <si>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</si>
  <si>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</si>
  <si>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</si>
  <si>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</si>
  <si>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</si>
  <si>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</si>
  <si>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</si>
  <si>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</si>
  <si>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</si>
  <si>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</si>
  <si>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</si>
  <si>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</si>
  <si>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</si>
  <si>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</si>
  <si>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</si>
  <si>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</si>
  <si>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</si>
  <si>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</si>
  <si>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</si>
  <si>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</si>
  <si>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</si>
  <si>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</si>
  <si>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</si>
  <si>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</si>
  <si>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</si>
  <si>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</si>
  <si>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</si>
  <si>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</si>
  <si>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</si>
  <si>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</si>
  <si>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</si>
  <si>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</si>
  <si>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</si>
  <si>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</si>
  <si>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</si>
  <si>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</si>
  <si>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</si>
  <si>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</si>
  <si>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</si>
  <si>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</si>
  <si>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</si>
  <si>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</si>
  <si>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</si>
  <si>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</si>
  <si>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</si>
  <si>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</si>
  <si>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</si>
  <si>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</si>
  <si>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</si>
  <si>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</si>
  <si>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</si>
  <si>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</si>
  <si>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</si>
  <si>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</si>
  <si>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</si>
  <si>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</si>
  <si>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</si>
  <si>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</si>
  <si>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</si>
  <si>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</si>
  <si>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</si>
  <si>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</si>
  <si>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</si>
  <si>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</si>
  <si>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</si>
  <si>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</si>
  <si>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</si>
  <si>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</si>
  <si>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</si>
  <si>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</si>
  <si>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</si>
  <si>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</si>
  <si>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</si>
  <si>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</si>
  <si>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</si>
  <si>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</si>
  <si>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</si>
  <si>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</si>
  <si>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</si>
  <si>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</si>
  <si>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</si>
  <si>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</si>
  <si>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</si>
  <si>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</si>
  <si>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</si>
  <si>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</si>
  <si>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</si>
  <si>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</si>
  <si>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</si>
  <si>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</si>
  <si>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</si>
  <si>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</si>
  <si>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</si>
  <si>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</si>
  <si>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</si>
  <si>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</si>
  <si>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</si>
  <si>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</si>
  <si>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</si>
  <si>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</si>
  <si>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</si>
  <si>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</si>
  <si>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</si>
  <si>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</si>
  <si>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</si>
  <si>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</si>
  <si>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</si>
  <si>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</si>
  <si>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</si>
  <si>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</si>
  <si>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</si>
  <si>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</si>
  <si>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</si>
  <si>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</si>
  <si>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</si>
  <si>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</si>
  <si>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</si>
  <si>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</si>
  <si>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</si>
  <si>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</si>
  <si>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</si>
  <si>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</si>
  <si>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</si>
  <si>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</si>
  <si>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</si>
  <si>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</si>
  <si>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</si>
  <si>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</si>
  <si>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</si>
  <si>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</si>
  <si>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</si>
  <si>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</si>
  <si>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</si>
  <si>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</si>
  <si>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</si>
  <si>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</si>
  <si>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</si>
  <si>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</si>
  <si>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</si>
  <si>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</si>
  <si>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</si>
  <si>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</si>
  <si>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</si>
  <si>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</si>
  <si>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</si>
  <si>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</si>
  <si>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</si>
  <si>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</si>
  <si>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</si>
  <si>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</si>
  <si>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</si>
  <si>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</si>
  <si>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</si>
  <si>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</si>
  <si>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</si>
  <si>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</si>
  <si>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</si>
  <si>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</si>
  <si>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</si>
  <si>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</si>
  <si>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</si>
  <si>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</si>
  <si>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</si>
  <si>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</si>
  <si>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</si>
  <si>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</si>
  <si>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</si>
  <si>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</si>
  <si>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</si>
  <si>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</si>
  <si>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</si>
  <si>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</si>
  <si>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</si>
  <si>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</si>
  <si>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</si>
  <si>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</si>
  <si>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</si>
  <si>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</si>
  <si>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</si>
  <si>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</si>
  <si>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</si>
  <si>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</si>
  <si>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</si>
  <si>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</si>
  <si>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</si>
  <si>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</si>
  <si>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</si>
  <si>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</si>
  <si>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</si>
  <si>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</si>
  <si>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</si>
  <si>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</si>
  <si>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</si>
  <si>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</si>
  <si>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</si>
  <si>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</si>
  <si>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</si>
  <si>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</si>
  <si>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</si>
  <si>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</si>
  <si>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</si>
  <si>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</si>
  <si>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</si>
  <si>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</si>
  <si>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</si>
  <si>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</si>
  <si>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</si>
  <si>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</si>
  <si>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</si>
  <si>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</si>
  <si>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</si>
  <si>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</si>
  <si>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</si>
  <si>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</si>
  <si>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</si>
  <si>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</si>
  <si>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</si>
  <si>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</si>
  <si>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</si>
  <si>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</si>
  <si>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</si>
  <si>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</si>
  <si>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</si>
  <si>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</si>
  <si>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</si>
  <si>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</si>
  <si>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</si>
  <si>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</si>
  <si>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</si>
  <si>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</si>
  <si>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</si>
  <si>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</si>
  <si>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</si>
  <si>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</si>
  <si>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</si>
  <si>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</si>
  <si>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</si>
  <si>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</si>
  <si>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</si>
  <si>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</si>
  <si>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</si>
  <si>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</si>
  <si>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</si>
  <si>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</si>
  <si>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</si>
  <si>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</si>
  <si>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</si>
  <si>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</si>
  <si>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</si>
  <si>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</si>
  <si>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</si>
  <si>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</si>
  <si>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</si>
  <si>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</si>
  <si>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</si>
  <si>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</si>
  <si>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</si>
  <si>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</si>
  <si>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</si>
  <si>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</si>
  <si>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</si>
  <si>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</si>
  <si>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</si>
  <si>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</si>
  <si>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</si>
  <si>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</si>
  <si>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</si>
  <si>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</si>
  <si>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</si>
  <si>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</si>
  <si>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</si>
  <si>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</si>
  <si>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</si>
  <si>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</si>
  <si>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</si>
  <si>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</si>
  <si>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</si>
  <si>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</si>
  <si>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</si>
  <si>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</si>
  <si>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</si>
  <si>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</si>
  <si>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</si>
  <si>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</si>
  <si>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</si>
  <si>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</si>
  <si>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</si>
  <si>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</si>
  <si>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</si>
  <si>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</si>
  <si>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</si>
  <si>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</si>
  <si>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</si>
  <si>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</si>
  <si>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</si>
  <si>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</si>
  <si>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</si>
  <si>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</si>
  <si>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</si>
  <si>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</si>
  <si>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</si>
  <si>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</si>
  <si>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</si>
  <si>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</si>
  <si>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</si>
  <si>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</si>
  <si>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</si>
  <si>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</si>
  <si>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</si>
  <si>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</si>
  <si>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</si>
  <si>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</si>
  <si>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</si>
  <si>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</si>
  <si>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</si>
  <si>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</si>
  <si>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</si>
  <si>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</si>
  <si>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</si>
  <si>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</si>
  <si>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</si>
  <si>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</si>
  <si>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</si>
  <si>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</si>
  <si>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</si>
  <si>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</si>
  <si>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</si>
  <si>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</si>
  <si>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</si>
  <si>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</si>
  <si>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</si>
  <si>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</si>
  <si>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</si>
  <si>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</si>
  <si>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</si>
  <si>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</si>
  <si>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</si>
  <si>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</si>
  <si>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</si>
  <si>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</si>
  <si>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</si>
  <si>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</si>
  <si>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</si>
  <si>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</si>
  <si>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</si>
  <si>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</si>
  <si>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</si>
  <si>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</si>
  <si>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</si>
  <si>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</si>
  <si>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</si>
  <si>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</si>
  <si>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</si>
  <si>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</si>
  <si>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</si>
  <si>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</si>
  <si>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</si>
  <si>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</si>
  <si>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</si>
  <si>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</si>
  <si>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</si>
  <si>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</si>
  <si>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</si>
  <si>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</si>
  <si>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</si>
  <si>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</si>
  <si>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</si>
  <si>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</si>
  <si>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</si>
  <si>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</si>
  <si>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</si>
  <si>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</si>
  <si>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</si>
  <si>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</si>
  <si>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</si>
  <si>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</si>
  <si>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</si>
  <si>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</si>
  <si>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</si>
  <si>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</si>
  <si>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</si>
  <si>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</si>
  <si>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</si>
  <si>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</si>
  <si>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</si>
  <si>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</si>
  <si>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</si>
  <si>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</si>
  <si>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</si>
  <si>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</si>
  <si>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</si>
  <si>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</si>
  <si>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</si>
  <si>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</si>
  <si>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</si>
  <si>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</si>
  <si>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</si>
  <si>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</si>
  <si>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</si>
  <si>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</si>
  <si>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</si>
  <si>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</si>
  <si>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</si>
  <si>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</si>
  <si>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</si>
  <si>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</si>
  <si>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</si>
  <si>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</si>
  <si>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</si>
  <si>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</si>
  <si>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</si>
  <si>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</si>
  <si>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</si>
  <si>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</si>
  <si>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</si>
  <si>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</si>
  <si>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</si>
  <si>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</si>
  <si>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</si>
  <si>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</si>
  <si>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</si>
  <si>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</si>
  <si>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</si>
  <si>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</si>
  <si>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</si>
  <si>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</si>
  <si>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</si>
  <si>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</si>
  <si>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</si>
  <si>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</si>
  <si>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</si>
  <si>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</si>
  <si>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</si>
  <si>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</si>
  <si>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</si>
  <si>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</si>
  <si>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</si>
  <si>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</si>
  <si>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</si>
  <si>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</si>
  <si>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</si>
  <si>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</si>
  <si>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</si>
  <si>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</si>
  <si>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</si>
  <si>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</si>
  <si>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</si>
  <si>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</si>
  <si>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</si>
  <si>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</si>
  <si>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</si>
  <si>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</si>
  <si>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</si>
  <si>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</si>
  <si>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</si>
  <si>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</si>
  <si>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</si>
  <si>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</si>
  <si>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</si>
  <si>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</si>
  <si>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</si>
  <si>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</si>
  <si>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</si>
  <si>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</si>
  <si>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</si>
  <si>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</si>
  <si>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</si>
  <si>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</si>
  <si>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</si>
  <si>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</si>
  <si>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</si>
  <si>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</si>
  <si>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</si>
  <si>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</si>
  <si>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</si>
  <si>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</si>
  <si>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</si>
  <si>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</si>
  <si>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</si>
  <si>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</si>
  <si>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</si>
  <si>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</si>
  <si>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</si>
  <si>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</si>
  <si>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</si>
  <si>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</si>
  <si>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</si>
  <si>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</si>
  <si>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</si>
  <si>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</si>
  <si>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</si>
  <si>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</si>
  <si>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</si>
  <si>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</si>
  <si>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</si>
  <si>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</si>
  <si>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</si>
  <si>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</si>
  <si>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</si>
  <si>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</si>
  <si>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</si>
  <si>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</si>
  <si>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</si>
  <si>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</si>
  <si>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</si>
  <si>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</si>
  <si>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</si>
  <si>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</si>
  <si>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</si>
  <si>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</si>
  <si>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</si>
  <si>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</si>
  <si>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</si>
  <si>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</si>
  <si>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</si>
  <si>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</si>
  <si>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</si>
  <si>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</si>
  <si>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</si>
  <si>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</si>
  <si>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</si>
  <si>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</si>
  <si>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</si>
  <si>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</si>
  <si>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</si>
  <si>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</si>
  <si>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</si>
  <si>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</si>
  <si>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</si>
  <si>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</si>
  <si>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</si>
  <si>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</si>
  <si>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</si>
  <si>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</si>
  <si>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</si>
  <si>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</si>
  <si>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</si>
  <si>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</si>
  <si>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</si>
  <si>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</si>
  <si>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</si>
  <si>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</si>
  <si>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</si>
  <si>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</si>
  <si>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</si>
  <si>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</si>
  <si>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</si>
  <si>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</si>
  <si>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</si>
  <si>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</si>
  <si>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</si>
  <si>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</si>
  <si>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</si>
  <si>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</si>
  <si>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</si>
  <si>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</si>
  <si>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</si>
  <si>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</si>
  <si>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</si>
  <si>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</si>
  <si>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</si>
  <si>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</si>
  <si>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</si>
  <si>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</si>
  <si>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</si>
  <si>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</si>
  <si>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</si>
  <si>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</si>
  <si>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</si>
  <si>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</si>
  <si>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</si>
  <si>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</si>
  <si>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</si>
  <si>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</si>
  <si>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</si>
  <si>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</si>
  <si>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</si>
  <si>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</si>
  <si>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</si>
  <si>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</si>
  <si>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</si>
  <si>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</si>
  <si>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</si>
  <si>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</si>
  <si>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</si>
  <si>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</si>
  <si>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</si>
  <si>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</si>
  <si>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</si>
  <si>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</si>
  <si>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</si>
  <si>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</si>
  <si>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</si>
  <si>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</si>
  <si>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</si>
  <si>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</si>
  <si>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</si>
  <si>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</si>
  <si>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</si>
  <si>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</si>
  <si>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</si>
  <si>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</si>
  <si>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</si>
  <si>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</si>
  <si>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</si>
  <si>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</si>
  <si>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</si>
  <si>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</si>
  <si>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</si>
  <si>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</si>
  <si>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</si>
  <si>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</si>
  <si>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</si>
  <si>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</si>
  <si>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</si>
  <si>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</si>
  <si>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</si>
  <si>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</si>
  <si>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</si>
  <si>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</si>
  <si>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</si>
  <si>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</si>
  <si>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</si>
  <si>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</si>
  <si>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</si>
  <si>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</si>
  <si>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</si>
  <si>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</si>
  <si>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</si>
  <si>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</si>
  <si>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</si>
  <si>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</si>
  <si>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</si>
  <si>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</si>
  <si>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</si>
  <si>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</si>
  <si>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</si>
  <si>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</si>
  <si>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</si>
  <si>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</si>
  <si>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</si>
  <si>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</si>
  <si>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</si>
  <si>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</si>
  <si>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</si>
  <si>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</si>
  <si>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</si>
  <si>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</si>
  <si>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</si>
  <si>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</si>
  <si>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</si>
  <si>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</si>
  <si>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</si>
  <si>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</si>
  <si>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</si>
  <si>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</si>
  <si>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</si>
  <si>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</si>
  <si>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</si>
  <si>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</si>
  <si>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</si>
  <si>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</si>
  <si>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</si>
  <si>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</si>
  <si>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</si>
  <si>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</si>
  <si>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</si>
  <si>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</si>
  <si>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</si>
  <si>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</si>
  <si>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</si>
  <si>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</si>
  <si>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</si>
  <si>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</si>
  <si>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</si>
  <si>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</si>
  <si>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</si>
  <si>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</si>
  <si>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</si>
  <si>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</si>
  <si>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</si>
  <si>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</si>
  <si>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</si>
  <si>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</si>
  <si>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</si>
  <si>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</si>
  <si>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</si>
  <si>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</si>
  <si>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</si>
  <si>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</si>
  <si>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</si>
  <si>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</si>
  <si>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</si>
  <si>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</si>
  <si>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</si>
  <si>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</si>
  <si>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</si>
  <si>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</si>
  <si>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</si>
  <si>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</si>
  <si>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</si>
  <si>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</si>
  <si>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</si>
  <si>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</si>
  <si>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</si>
  <si>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</si>
  <si>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</si>
  <si>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</si>
  <si>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</si>
  <si>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</si>
  <si>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</si>
  <si>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</si>
  <si>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</si>
  <si>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</si>
  <si>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</si>
  <si>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</si>
  <si>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</si>
  <si>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</si>
  <si>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</si>
  <si>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</si>
  <si>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</si>
  <si>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</si>
  <si>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</si>
  <si>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</si>
  <si>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</si>
  <si>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</si>
  <si>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</si>
  <si>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</si>
  <si>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</si>
  <si>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</si>
  <si>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</si>
  <si>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</si>
  <si>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</si>
  <si>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</si>
  <si>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</si>
  <si>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</si>
  <si>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</si>
  <si>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</si>
  <si>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</si>
  <si>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</si>
  <si>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</si>
  <si>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</si>
  <si>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</si>
  <si>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</si>
  <si>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</si>
  <si>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</si>
  <si>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</si>
  <si>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</si>
  <si>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</si>
  <si>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</si>
  <si>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</si>
  <si>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</si>
  <si>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</si>
  <si>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</si>
  <si>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</si>
  <si>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</si>
  <si>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</si>
  <si>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</si>
  <si>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</si>
  <si>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</si>
  <si>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</si>
  <si>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</si>
  <si>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</si>
  <si>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</si>
  <si>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</si>
  <si>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</si>
  <si>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</si>
  <si>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</si>
  <si>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</si>
  <si>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</si>
  <si>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</si>
  <si>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</si>
  <si>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</si>
  <si>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</si>
  <si>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</si>
  <si>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</si>
  <si>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</si>
  <si>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</si>
  <si>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</si>
  <si>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</si>
  <si>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</si>
  <si>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</si>
  <si>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</si>
  <si>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</si>
  <si>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</si>
  <si>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</si>
  <si>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</si>
  <si>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</si>
  <si>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</si>
  <si>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</si>
  <si>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</si>
  <si>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</si>
  <si>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</si>
  <si>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</si>
  <si>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</si>
  <si>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</si>
  <si>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</si>
  <si>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</si>
  <si>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</si>
  <si>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</si>
  <si>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</si>
  <si>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</si>
  <si>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</si>
  <si>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</si>
  <si>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</si>
  <si>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</si>
  <si>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</si>
  <si>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</si>
  <si>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</si>
  <si>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</si>
  <si>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</si>
  <si>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</si>
  <si>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</si>
  <si>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</si>
  <si>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</si>
  <si>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</si>
  <si>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</si>
  <si>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</si>
  <si>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</si>
  <si>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</si>
  <si>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</si>
  <si>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</si>
  <si>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</si>
  <si>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</si>
  <si>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</si>
  <si>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</si>
  <si>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</si>
  <si>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</si>
  <si>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</si>
  <si>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</si>
  <si>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</si>
  <si>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</si>
  <si>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</si>
  <si>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</si>
  <si>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</si>
  <si>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</si>
  <si>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</si>
  <si>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</si>
  <si>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</si>
  <si>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</si>
  <si>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</si>
  <si>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</si>
  <si>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</si>
  <si>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</si>
  <si>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</si>
  <si>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</si>
  <si>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</si>
  <si>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</si>
  <si>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</si>
  <si>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</si>
  <si>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</si>
  <si>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</si>
  <si>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</si>
  <si>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</si>
  <si>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</si>
  <si>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</si>
  <si>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</si>
  <si>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</si>
  <si>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</si>
  <si>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</si>
  <si>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</si>
  <si>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</si>
  <si>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</si>
  <si>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</si>
  <si>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</si>
  <si>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</si>
  <si>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</si>
  <si>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</si>
  <si>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</si>
  <si>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</si>
  <si>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</si>
  <si>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</si>
  <si>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</si>
  <si>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</si>
  <si>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</si>
  <si>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</si>
  <si>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</si>
  <si>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</si>
  <si>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</si>
  <si>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</si>
  <si>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</si>
  <si>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</si>
  <si>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</si>
  <si>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</si>
  <si>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</si>
  <si>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</si>
  <si>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</si>
  <si>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</si>
  <si>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</si>
  <si>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</si>
  <si>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</si>
  <si>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</si>
  <si>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</si>
  <si>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</si>
  <si>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</si>
  <si>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</si>
  <si>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</si>
  <si>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</si>
  <si>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</si>
  <si>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</si>
  <si>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</si>
  <si>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</si>
  <si>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</si>
  <si>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</si>
  <si>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</si>
  <si>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</si>
  <si>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</si>
  <si>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</si>
  <si>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</si>
  <si>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</si>
  <si>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</si>
  <si>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</si>
  <si>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</si>
  <si>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</si>
  <si>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</si>
  <si>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</si>
  <si>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</si>
  <si>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</si>
  <si>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</si>
  <si>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</si>
  <si>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</si>
  <si>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</si>
  <si>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</si>
  <si>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</si>
  <si>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</si>
  <si>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</si>
  <si>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</si>
  <si>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</si>
  <si>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</si>
  <si>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</si>
  <si>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</si>
  <si>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</si>
  <si>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</si>
  <si>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</si>
  <si>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</si>
  <si>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</si>
  <si>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</si>
  <si>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</si>
  <si>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</si>
  <si>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</si>
  <si>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</si>
  <si>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</si>
  <si>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</si>
  <si>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</si>
  <si>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</si>
  <si>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</si>
  <si>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</si>
  <si>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</si>
  <si>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</si>
  <si>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</si>
  <si>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</si>
  <si>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</si>
  <si>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</si>
  <si>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</si>
  <si>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</si>
  <si>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</si>
  <si>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</si>
  <si>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</si>
  <si>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</si>
  <si>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</si>
  <si>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</si>
  <si>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</si>
  <si>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</si>
  <si>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</si>
  <si>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</si>
  <si>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</si>
  <si>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</si>
  <si>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</si>
  <si>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</si>
  <si>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</si>
  <si>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</si>
  <si>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</si>
  <si>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</si>
  <si>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</si>
  <si>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</si>
  <si>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</si>
  <si>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</si>
  <si>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</si>
  <si>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</si>
  <si>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</si>
  <si>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</si>
  <si>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</si>
  <si>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</si>
  <si>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</si>
  <si>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</si>
  <si>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</si>
  <si>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</si>
  <si>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</si>
  <si>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</si>
  <si>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</si>
  <si>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</si>
  <si>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</si>
  <si>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</si>
  <si>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</si>
  <si>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</si>
  <si>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</si>
  <si>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</si>
  <si>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</si>
  <si>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</si>
  <si>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</si>
  <si>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</si>
  <si>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</si>
  <si>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</si>
  <si>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</si>
  <si>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</si>
  <si>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</si>
  <si>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</si>
  <si>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</si>
  <si>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</si>
  <si>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</si>
  <si>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</si>
  <si>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</si>
  <si>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</si>
  <si>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</si>
  <si>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</si>
  <si>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</si>
  <si>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</si>
  <si>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</si>
  <si>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</si>
  <si>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</si>
  <si>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</si>
  <si>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</si>
  <si>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</si>
  <si>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</si>
  <si>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</si>
  <si>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</si>
  <si>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</si>
  <si>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</si>
  <si>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</si>
  <si>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</si>
  <si>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</si>
  <si>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</si>
  <si>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</si>
  <si>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</si>
  <si>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</si>
  <si>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</si>
  <si>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</si>
  <si>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</si>
  <si>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</si>
  <si>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</si>
  <si>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</si>
  <si>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</si>
  <si>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</si>
  <si>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</si>
  <si>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</si>
  <si>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</si>
  <si>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</si>
  <si>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</si>
  <si>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</si>
  <si>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</si>
  <si>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</si>
  <si>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</si>
  <si>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</si>
  <si>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</si>
  <si>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</si>
  <si>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</si>
  <si>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</si>
  <si>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</si>
  <si>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</si>
  <si>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</si>
  <si>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</si>
  <si>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</si>
  <si>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</si>
  <si>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</si>
  <si>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</si>
  <si>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</si>
  <si>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</si>
  <si>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</si>
  <si>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</si>
  <si>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</si>
  <si>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</si>
  <si>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</si>
  <si>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</si>
  <si>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</si>
  <si>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</si>
  <si>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</si>
  <si>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</si>
  <si>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</si>
  <si>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</si>
  <si>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</si>
  <si>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</si>
  <si>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</si>
  <si>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</si>
  <si>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</si>
  <si>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</si>
  <si>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</si>
  <si>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</si>
  <si>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</si>
  <si>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</si>
  <si>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</si>
  <si>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</si>
  <si>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</si>
  <si>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</si>
  <si>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</si>
  <si>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</si>
  <si>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</si>
  <si>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</si>
  <si>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</si>
  <si>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</si>
  <si>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</si>
  <si>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</si>
  <si>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</si>
  <si>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</si>
  <si>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</si>
  <si>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</si>
  <si>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</si>
  <si>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</si>
  <si>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</si>
  <si>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</si>
  <si>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</si>
  <si>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</si>
  <si>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</si>
  <si>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</si>
  <si>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</si>
  <si>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</si>
  <si>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</si>
  <si>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</si>
  <si>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</si>
  <si>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</si>
  <si>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</si>
  <si>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</si>
  <si>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</si>
  <si>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</si>
  <si>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</si>
  <si>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</si>
  <si>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</si>
  <si>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</si>
  <si>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</si>
  <si>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</si>
  <si>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</si>
  <si>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</si>
  <si>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</si>
  <si>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</si>
  <si>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</si>
  <si>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</si>
  <si>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</si>
  <si>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</si>
  <si>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</si>
  <si>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</si>
  <si>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</si>
  <si>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</si>
  <si>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</si>
  <si>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</si>
  <si>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</si>
  <si>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</si>
  <si>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</si>
  <si>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</si>
  <si>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</si>
  <si>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</si>
  <si>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</si>
  <si>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</si>
  <si>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</si>
  <si>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</si>
  <si>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</si>
  <si>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</si>
  <si>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</si>
  <si>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</si>
  <si>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</si>
  <si>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</si>
  <si>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</si>
  <si>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</si>
  <si>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</si>
  <si>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</si>
  <si>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</si>
  <si>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</si>
  <si>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</si>
  <si>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</si>
  <si>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</si>
  <si>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</si>
  <si>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</si>
  <si>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</si>
  <si>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</si>
  <si>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</si>
  <si>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</si>
  <si>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</si>
  <si>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</si>
  <si>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</si>
  <si>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</si>
  <si>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</si>
  <si>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</si>
  <si>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</si>
  <si>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</si>
  <si>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</si>
  <si>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</si>
  <si>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</si>
  <si>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</si>
  <si>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</si>
  <si>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</si>
  <si>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</si>
  <si>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</si>
  <si>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</si>
  <si>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</si>
  <si>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</si>
  <si>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</si>
  <si>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</si>
  <si>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</si>
  <si>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</si>
  <si>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</si>
  <si>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</si>
  <si>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</si>
  <si>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</si>
  <si>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</si>
  <si>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</si>
  <si>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</si>
  <si>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</si>
  <si>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</si>
  <si>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</si>
  <si>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</si>
  <si>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</si>
  <si>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</si>
  <si>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</si>
  <si>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</si>
  <si>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</si>
  <si>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</si>
  <si>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</si>
  <si>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</si>
  <si>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</si>
  <si>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</si>
  <si>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</si>
  <si>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</si>
  <si>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</si>
  <si>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</si>
  <si>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</si>
  <si>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</si>
  <si>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</si>
  <si>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</si>
  <si>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</si>
  <si>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</si>
  <si>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</si>
  <si>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</si>
  <si>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</si>
  <si>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</si>
  <si>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</si>
  <si>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</si>
  <si>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</si>
  <si>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</si>
  <si>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</si>
  <si>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</si>
  <si>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</si>
  <si>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</si>
  <si>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</si>
  <si>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</si>
  <si>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</si>
  <si>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</si>
  <si>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</si>
  <si>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</si>
  <si>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</si>
  <si>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</si>
  <si>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</si>
  <si>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</si>
  <si>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</si>
  <si>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</si>
  <si>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</si>
  <si>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</si>
  <si>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</si>
  <si>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</si>
  <si>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</si>
  <si>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</si>
  <si>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</si>
  <si>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</si>
  <si>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</si>
  <si>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</si>
  <si>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</si>
  <si>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</si>
  <si>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</si>
  <si>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</si>
  <si>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</si>
  <si>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</si>
  <si>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</si>
  <si>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</si>
  <si>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</si>
  <si>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</si>
  <si>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</si>
  <si>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</si>
  <si>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</si>
  <si>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</si>
  <si>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</si>
  <si>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</si>
  <si>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</si>
  <si>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</si>
  <si>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</si>
  <si>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</si>
  <si>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</si>
  <si>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</si>
  <si>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</si>
  <si>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</si>
  <si>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</si>
  <si>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</si>
  <si>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</si>
  <si>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</si>
  <si>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</si>
  <si>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</si>
  <si>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</si>
  <si>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</si>
  <si>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</si>
  <si>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</si>
  <si>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</si>
  <si>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</si>
  <si>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</si>
  <si>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</si>
  <si>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</si>
  <si>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</si>
  <si>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</si>
  <si>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</si>
  <si>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</si>
  <si>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</si>
  <si>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</si>
  <si>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</si>
  <si>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</si>
  <si>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</si>
  <si>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</si>
  <si>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</si>
  <si>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</si>
  <si>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</si>
  <si>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</si>
  <si>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</si>
  <si>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</si>
  <si>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</si>
  <si>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</si>
  <si>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</si>
  <si>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</si>
  <si>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</si>
  <si>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</si>
  <si>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</si>
  <si>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</si>
  <si>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</si>
  <si>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</si>
  <si>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</si>
  <si>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</si>
  <si>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</si>
  <si>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</si>
  <si>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</si>
  <si>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</si>
  <si>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</si>
  <si>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</si>
  <si>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</si>
  <si>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</si>
  <si>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</si>
  <si>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</si>
  <si>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</si>
  <si>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</si>
  <si>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</si>
  <si>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</si>
  <si>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</si>
  <si>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</si>
  <si>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</si>
  <si>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</si>
  <si>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</si>
  <si>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</si>
  <si>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</si>
  <si>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</si>
  <si>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</si>
  <si>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</si>
  <si>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</si>
  <si>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</si>
  <si>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</si>
  <si>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</si>
  <si>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</si>
  <si>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</si>
  <si>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</si>
  <si>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</si>
  <si>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</si>
  <si>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</si>
  <si>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</si>
  <si>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</si>
  <si>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</si>
  <si>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</si>
  <si>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</si>
  <si>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</si>
  <si>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</si>
  <si>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</si>
  <si>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</si>
  <si>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</si>
  <si>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</si>
  <si>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</si>
  <si>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</si>
  <si>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</si>
  <si>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</si>
  <si>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</si>
  <si>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</si>
  <si>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</si>
  <si>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</si>
  <si>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</si>
  <si>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</si>
  <si>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</si>
  <si>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</si>
  <si>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</si>
  <si>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</si>
  <si>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</si>
  <si>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</si>
  <si>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</si>
  <si>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</si>
  <si>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</si>
  <si>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</si>
  <si>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</si>
  <si>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</si>
  <si>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</si>
  <si>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</si>
  <si>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</si>
  <si>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</si>
  <si>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</si>
  <si>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</si>
  <si>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</si>
  <si>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</si>
  <si>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</si>
  <si>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</si>
  <si>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</si>
  <si>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</si>
  <si>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</si>
  <si>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</si>
  <si>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</si>
  <si>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</si>
  <si>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</si>
  <si>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</si>
  <si>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</si>
  <si>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</si>
  <si>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</si>
  <si>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</si>
  <si>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</si>
  <si>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</si>
  <si>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</si>
  <si>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</si>
  <si>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</si>
  <si>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</si>
  <si>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</si>
  <si>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</si>
  <si>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</si>
  <si>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</si>
  <si>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</si>
  <si>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</si>
  <si>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</si>
  <si>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</si>
  <si>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</si>
  <si>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</si>
  <si>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</si>
  <si>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</si>
  <si>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</si>
  <si>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</si>
  <si>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</si>
  <si>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</si>
  <si>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</si>
  <si>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</si>
  <si>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</si>
  <si>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</si>
  <si>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</si>
  <si>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</si>
  <si>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</si>
  <si>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</si>
  <si>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</si>
  <si>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</si>
  <si>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</si>
  <si>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</si>
  <si>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</si>
  <si>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</si>
  <si>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</si>
  <si>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</si>
  <si>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</si>
  <si>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</si>
  <si>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</si>
  <si>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</si>
  <si>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</si>
  <si>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</si>
  <si>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</si>
  <si>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</si>
  <si>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</si>
  <si>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</si>
  <si>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</si>
  <si>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</si>
  <si>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</si>
  <si>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</si>
  <si>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</si>
  <si>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</si>
  <si>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</si>
  <si>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</si>
  <si>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</si>
  <si>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</si>
  <si>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</si>
  <si>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</si>
  <si>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</si>
  <si>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</si>
  <si>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</si>
  <si>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</si>
  <si>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</si>
  <si>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</si>
  <si>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</si>
  <si>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</si>
  <si>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</si>
  <si>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</si>
  <si>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</si>
  <si>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</si>
  <si>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</si>
  <si>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</si>
  <si>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</si>
  <si>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</si>
  <si>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</si>
  <si>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</si>
  <si>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</si>
  <si>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</si>
  <si>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</si>
  <si>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</si>
  <si>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</si>
  <si>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</si>
  <si>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</si>
  <si>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</si>
  <si>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</si>
  <si>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</si>
  <si>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</si>
  <si>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</si>
  <si>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</si>
  <si>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</si>
  <si>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</si>
  <si>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</si>
  <si>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</si>
  <si>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</si>
  <si>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</si>
  <si>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</si>
  <si>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</si>
  <si>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</si>
  <si>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</si>
  <si>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</si>
  <si>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</si>
  <si>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</si>
  <si>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</si>
  <si>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</si>
  <si>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</si>
  <si>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</si>
  <si>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</si>
  <si>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</si>
  <si>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</si>
  <si>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</si>
  <si>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</si>
  <si>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</si>
  <si>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</si>
  <si>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</si>
  <si>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</si>
  <si>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</si>
  <si>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</si>
  <si>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</si>
  <si>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</si>
  <si>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</si>
  <si>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</si>
  <si>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</si>
  <si>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</si>
  <si>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</si>
  <si>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</si>
  <si>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</si>
  <si>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</si>
  <si>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</si>
  <si>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</si>
  <si>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</si>
  <si>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</si>
  <si>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</si>
  <si>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</si>
  <si>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</si>
  <si>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</si>
  <si>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</si>
  <si>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</si>
  <si>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</si>
  <si>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</si>
  <si>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</si>
  <si>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</si>
  <si>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</si>
  <si>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</si>
  <si>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</si>
  <si>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</si>
  <si>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</si>
  <si>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</si>
  <si>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</si>
  <si>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</si>
  <si>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</si>
  <si>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</si>
  <si>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</si>
  <si>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</si>
  <si>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</si>
  <si>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</si>
  <si>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</si>
  <si>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</si>
  <si>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</si>
  <si>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</si>
  <si>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</si>
  <si>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</si>
  <si>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</si>
  <si>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</si>
  <si>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</si>
  <si>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</si>
  <si>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</si>
  <si>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</si>
  <si>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</si>
  <si>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</si>
  <si>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</si>
  <si>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</si>
  <si>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</si>
  <si>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</si>
  <si>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</si>
  <si>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</si>
  <si>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</si>
  <si>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</si>
  <si>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</si>
  <si>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</si>
  <si>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</si>
  <si>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</si>
  <si>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</si>
  <si>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</si>
  <si>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</si>
  <si>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</si>
  <si>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</si>
  <si>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</si>
  <si>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</si>
  <si>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</si>
  <si>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</si>
  <si>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</si>
  <si>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</si>
  <si>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</si>
  <si>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</si>
  <si>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</si>
  <si>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</si>
  <si>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</si>
  <si>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</si>
  <si>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</si>
  <si>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</si>
  <si>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</si>
  <si>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</si>
  <si>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</si>
  <si>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</si>
  <si>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</si>
  <si>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</si>
  <si>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</si>
  <si>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</si>
  <si>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</si>
  <si>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</si>
  <si>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</si>
  <si>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</si>
  <si>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</si>
  <si>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</si>
  <si>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</si>
  <si>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</si>
  <si>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</si>
  <si>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</si>
  <si>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</si>
  <si>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</si>
  <si>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</si>
  <si>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</si>
  <si>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</si>
  <si>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</si>
  <si>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</si>
  <si>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</si>
  <si>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</si>
  <si>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</si>
  <si>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</si>
  <si>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</si>
  <si>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</si>
  <si>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</si>
  <si>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</si>
  <si>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</si>
  <si>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</si>
  <si>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</si>
  <si>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</si>
  <si>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</si>
  <si>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</si>
  <si>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</si>
  <si>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</si>
  <si>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</si>
  <si>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</si>
  <si>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</si>
  <si>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</si>
  <si>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</si>
  <si>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</si>
  <si>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</si>
  <si>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</si>
  <si>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</si>
  <si>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</si>
  <si>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</si>
  <si>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</si>
  <si>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</si>
  <si>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</si>
  <si>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</si>
  <si>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</si>
  <si>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</si>
  <si>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</si>
  <si>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</si>
  <si>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</si>
  <si>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</si>
  <si>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</si>
  <si>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</si>
  <si>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</si>
  <si>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</si>
  <si>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</si>
  <si>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</si>
  <si>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</si>
  <si>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</si>
  <si>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</si>
  <si>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</si>
  <si>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</si>
  <si>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</si>
  <si>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</si>
  <si>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</si>
  <si>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</si>
  <si>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</si>
  <si>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</si>
  <si>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</si>
  <si>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</si>
  <si>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</si>
  <si>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</si>
  <si>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</si>
  <si>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</si>
  <si>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</si>
  <si>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</si>
  <si>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</si>
  <si>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</si>
  <si>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</si>
  <si>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</si>
  <si>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</si>
  <si>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</si>
  <si>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</si>
  <si>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</si>
  <si>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</si>
  <si>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</si>
  <si>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</si>
  <si>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</si>
  <si>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</si>
  <si>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</si>
  <si>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</si>
  <si>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</si>
  <si>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</si>
  <si>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</si>
  <si>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</si>
  <si>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</si>
  <si>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</si>
  <si>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</si>
  <si>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</si>
  <si>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</si>
  <si>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</si>
  <si>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</si>
  <si>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</si>
  <si>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</si>
  <si>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</si>
  <si>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</si>
  <si>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</si>
  <si>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</si>
  <si>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</si>
  <si>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</si>
  <si>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</si>
  <si>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</si>
  <si>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</si>
  <si>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</si>
  <si>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</si>
  <si>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</si>
  <si>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</si>
  <si>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</si>
  <si>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</si>
  <si>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</si>
  <si>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</si>
  <si>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</si>
  <si>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</si>
  <si>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</si>
  <si>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</si>
  <si>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</si>
  <si>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</si>
  <si>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</si>
  <si>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</si>
  <si>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</si>
  <si>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</si>
  <si>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</si>
  <si>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</si>
  <si>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</si>
  <si>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</si>
  <si>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</si>
  <si>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</si>
  <si>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</si>
  <si>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</si>
  <si>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</si>
  <si>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</si>
  <si>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</si>
  <si>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</si>
  <si>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</si>
  <si>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</si>
  <si>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</si>
  <si>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</si>
  <si>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</si>
  <si>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</si>
  <si>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</si>
  <si>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</si>
  <si>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</si>
  <si>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</si>
  <si>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</si>
  <si>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</si>
  <si>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</si>
  <si>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</si>
  <si>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</si>
  <si>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</si>
  <si>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</si>
  <si>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</si>
  <si>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</si>
  <si>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</si>
  <si>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</si>
  <si>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</si>
  <si>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</si>
  <si>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</si>
  <si>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</si>
  <si>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</si>
  <si>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</si>
  <si>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</si>
  <si>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</si>
  <si>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</si>
  <si>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</si>
  <si>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</si>
  <si>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</si>
  <si>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</si>
  <si>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</si>
  <si>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</si>
  <si>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</si>
  <si>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</si>
  <si>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</si>
  <si>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</si>
  <si>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</si>
  <si>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</si>
  <si>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</si>
  <si>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</si>
  <si>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</si>
  <si>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</si>
  <si>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</si>
  <si>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</si>
  <si>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</si>
  <si>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</si>
  <si>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</si>
  <si>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</si>
  <si>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</si>
  <si>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</si>
  <si>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</si>
  <si>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</si>
  <si>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</si>
  <si>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</si>
  <si>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</si>
  <si>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</si>
  <si>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</si>
  <si>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</si>
  <si>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</si>
  <si>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</si>
  <si>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</si>
  <si>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</si>
  <si>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</si>
  <si>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</si>
  <si>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</si>
  <si>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</si>
  <si>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</si>
  <si>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</si>
  <si>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</si>
  <si>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</si>
  <si>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</si>
  <si>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</si>
  <si>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</si>
  <si>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</si>
  <si>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</si>
  <si>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</si>
  <si>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</si>
  <si>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</si>
  <si>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</si>
  <si>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</si>
  <si>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</si>
  <si>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</si>
  <si>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</si>
  <si>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</si>
  <si>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</si>
  <si>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</si>
  <si>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</si>
  <si>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</si>
  <si>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</si>
  <si>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</si>
  <si>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</si>
  <si>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</si>
  <si>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</si>
  <si>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</si>
  <si>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</si>
  <si>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</si>
  <si>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</si>
  <si>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</si>
  <si>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</si>
  <si>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</si>
  <si>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</si>
  <si>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</si>
  <si>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</si>
  <si>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</si>
  <si>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</si>
  <si>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</si>
  <si>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</si>
  <si>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</si>
  <si>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</si>
  <si>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</si>
  <si>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</si>
  <si>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</si>
  <si>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</si>
  <si>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</si>
  <si>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</si>
  <si>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</si>
  <si>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</si>
  <si>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</si>
  <si>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</si>
  <si>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</si>
  <si>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</si>
  <si>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</si>
  <si>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</si>
  <si>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</si>
  <si>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</si>
  <si>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</si>
  <si>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</si>
  <si>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</si>
  <si>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</si>
  <si>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</si>
  <si>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</si>
  <si>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</si>
  <si>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</si>
  <si>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</si>
  <si>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</si>
  <si>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</si>
  <si>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</si>
  <si>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</si>
  <si>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</si>
  <si>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</si>
  <si>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</si>
  <si>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</si>
  <si>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</si>
  <si>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</si>
  <si>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</si>
  <si>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</si>
  <si>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</si>
  <si>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</si>
  <si>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</si>
  <si>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</si>
  <si>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</si>
  <si>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</si>
  <si>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</si>
  <si>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</si>
  <si>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</si>
  <si>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</si>
  <si>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</si>
  <si>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</si>
  <si>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</si>
  <si>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</si>
  <si>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</si>
  <si>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</si>
  <si>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</si>
  <si>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</si>
  <si>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</si>
  <si>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</si>
  <si>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</si>
  <si>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</si>
  <si>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</si>
  <si>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</si>
  <si>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</si>
  <si>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</si>
  <si>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</si>
  <si>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</si>
  <si>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</si>
  <si>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</si>
  <si>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</si>
  <si>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</si>
  <si>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</si>
  <si>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</si>
  <si>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</si>
  <si>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</si>
  <si>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</si>
  <si>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</si>
  <si>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</si>
  <si>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</si>
  <si>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</si>
  <si>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</si>
  <si>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</si>
  <si>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</si>
  <si>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</si>
  <si>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</si>
  <si>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</si>
  <si>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</si>
  <si>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</si>
  <si>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</si>
  <si>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</si>
  <si>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</si>
  <si>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</si>
  <si>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</si>
  <si>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</si>
  <si>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</si>
  <si>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</si>
  <si>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</si>
  <si>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</si>
  <si>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</si>
  <si>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</si>
  <si>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</si>
  <si>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</si>
  <si>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</si>
  <si>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</si>
  <si>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</si>
  <si>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</si>
  <si>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</si>
  <si>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</si>
  <si>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</si>
  <si>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</si>
  <si>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</si>
  <si>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</si>
  <si>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</si>
  <si>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</si>
  <si>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</si>
  <si>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</si>
  <si>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</si>
  <si>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</si>
  <si>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</si>
  <si>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</si>
  <si>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</si>
  <si>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</si>
  <si>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</si>
  <si>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</si>
  <si>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</si>
  <si>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</si>
  <si>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</si>
  <si>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</si>
  <si>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</si>
  <si>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</si>
  <si>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</si>
  <si>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</si>
  <si>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</si>
  <si>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</si>
  <si>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</si>
  <si>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</si>
  <si>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</si>
  <si>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</si>
  <si>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</si>
  <si>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</si>
  <si>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</si>
  <si>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</si>
  <si>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</si>
  <si>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</si>
  <si>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</si>
  <si>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</si>
  <si>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</si>
  <si>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</si>
  <si>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</si>
  <si>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</si>
  <si>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</si>
  <si>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</si>
  <si>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</si>
  <si>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</si>
  <si>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</si>
  <si>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</si>
  <si>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</si>
  <si>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</si>
  <si>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</si>
  <si>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</si>
  <si>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</si>
  <si>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</si>
  <si>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</si>
  <si>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</si>
  <si>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</si>
  <si>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</si>
  <si>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</si>
  <si>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</si>
  <si>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</si>
  <si>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</si>
  <si>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</si>
  <si>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</si>
  <si>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</si>
  <si>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</si>
  <si>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</si>
  <si>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</si>
  <si>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</si>
  <si>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</si>
  <si>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</si>
  <si>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</si>
  <si>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</si>
  <si>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</si>
  <si>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</si>
  <si>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</si>
  <si>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</si>
  <si>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</si>
  <si>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</si>
  <si>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</si>
  <si>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</si>
  <si>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</si>
  <si>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</si>
  <si>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</si>
  <si>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</si>
  <si>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</si>
  <si>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</si>
  <si>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</si>
  <si>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</si>
  <si>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</si>
  <si>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</si>
  <si>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</si>
  <si>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</si>
  <si>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</si>
  <si>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</si>
  <si>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</si>
  <si>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</si>
  <si>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</si>
  <si>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</si>
  <si>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</si>
  <si>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</si>
  <si>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</si>
  <si>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</si>
  <si>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</si>
  <si>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</si>
  <si>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</si>
  <si>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</si>
  <si>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</si>
  <si>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</si>
  <si>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</si>
  <si>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</si>
  <si>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</si>
  <si>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</si>
  <si>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</si>
  <si>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</si>
  <si>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</si>
  <si>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</si>
  <si>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</si>
  <si>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</si>
  <si>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</si>
  <si>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</si>
  <si>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</si>
  <si>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</si>
  <si>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</si>
  <si>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</si>
  <si>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</si>
  <si>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</si>
  <si>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</si>
  <si>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</si>
  <si>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</si>
  <si>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</si>
  <si>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</si>
  <si>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</si>
  <si>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</si>
  <si>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</si>
  <si>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</si>
  <si>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</si>
  <si>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</si>
  <si>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</si>
  <si>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</si>
  <si>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</si>
  <si>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</si>
  <si>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</si>
  <si>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</si>
  <si>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</si>
  <si>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</si>
  <si>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</si>
  <si>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</si>
  <si>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</si>
  <si>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</si>
  <si>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</si>
  <si>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</si>
  <si>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</si>
  <si>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</si>
  <si>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</si>
  <si>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</si>
  <si>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</si>
  <si>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</si>
  <si>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</si>
  <si>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</si>
  <si>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</si>
  <si>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</si>
  <si>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</si>
  <si>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</si>
  <si>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</si>
  <si>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</si>
  <si>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</si>
  <si>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</si>
  <si>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</si>
  <si>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</si>
  <si>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</si>
  <si>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</si>
  <si>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</si>
  <si>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</si>
  <si>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</si>
  <si>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</si>
  <si>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</si>
  <si>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</si>
  <si>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</si>
  <si>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</si>
  <si>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</si>
  <si>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</si>
  <si>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</si>
  <si>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</si>
  <si>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</si>
  <si>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</si>
  <si>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</si>
  <si>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</si>
  <si>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</si>
  <si>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</si>
  <si>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</si>
  <si>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</si>
  <si>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</si>
  <si>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</si>
  <si>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</si>
  <si>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</si>
  <si>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</si>
  <si>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</si>
  <si>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</si>
  <si>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</si>
  <si>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</si>
  <si>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</si>
  <si>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</si>
  <si>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</si>
  <si>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</si>
  <si>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</si>
  <si>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</si>
  <si>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</si>
  <si>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</si>
  <si>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</si>
  <si>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</si>
  <si>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</si>
  <si>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</si>
  <si>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</si>
  <si>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</si>
  <si>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</si>
  <si>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</si>
  <si>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</si>
  <si>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</si>
  <si>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</si>
  <si>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</si>
  <si>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</si>
  <si>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</si>
  <si>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</si>
  <si>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</si>
  <si>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</si>
  <si>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</si>
  <si>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</si>
  <si>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</si>
  <si>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</si>
  <si>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</si>
  <si>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</si>
  <si>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</si>
  <si>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</si>
  <si>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</si>
  <si>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</si>
  <si>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</si>
  <si>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</si>
  <si>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</si>
  <si>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</si>
  <si>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</si>
  <si>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</si>
  <si>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</si>
  <si>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</si>
  <si>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</si>
  <si>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</si>
  <si>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</si>
  <si>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</si>
  <si>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</si>
  <si>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</si>
  <si>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</si>
  <si>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</si>
  <si>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</si>
  <si>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</si>
  <si>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</si>
  <si>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</si>
  <si>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</si>
  <si>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</si>
  <si>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</si>
  <si>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</si>
  <si>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</si>
  <si>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</si>
  <si>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</si>
  <si>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</si>
  <si>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</si>
  <si>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</si>
  <si>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</si>
  <si>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</si>
  <si>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</si>
  <si>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</si>
  <si>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</si>
  <si>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</si>
  <si>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</si>
  <si>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</si>
  <si>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</si>
  <si>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</si>
  <si>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</si>
  <si>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</si>
  <si>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</si>
  <si>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</si>
  <si>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</si>
  <si>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</si>
  <si>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</si>
  <si>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</si>
  <si>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</si>
  <si>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</si>
  <si>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</si>
  <si>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</si>
  <si>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</si>
  <si>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</si>
  <si>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</si>
  <si>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</si>
  <si>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</si>
  <si>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</si>
  <si>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</si>
  <si>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</si>
  <si>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</si>
  <si>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</si>
  <si>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</si>
  <si>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</si>
  <si>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</si>
  <si>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</si>
  <si>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</si>
  <si>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</si>
  <si>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</si>
  <si>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</si>
  <si>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</si>
  <si>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</si>
  <si>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</si>
  <si>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</si>
  <si>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</si>
  <si>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</si>
  <si>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</si>
  <si>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</si>
  <si>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</si>
  <si>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</si>
  <si>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</si>
  <si>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</si>
  <si>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</si>
  <si>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</si>
  <si>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</si>
  <si>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</si>
  <si>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</si>
  <si>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</si>
  <si>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</si>
  <si>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</si>
  <si>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</si>
  <si>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</si>
  <si>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</si>
  <si>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</si>
  <si>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</si>
  <si>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</si>
  <si>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</si>
  <si>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</si>
  <si>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</si>
  <si>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</si>
  <si>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</si>
  <si>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</si>
  <si>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</si>
  <si>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</si>
  <si>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</si>
  <si>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</si>
  <si>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</si>
  <si>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</si>
  <si>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</si>
  <si>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</si>
  <si>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</si>
  <si>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</si>
  <si>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</si>
  <si>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</si>
  <si>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</si>
  <si>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</si>
  <si>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</si>
  <si>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</si>
  <si>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</si>
  <si>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</si>
  <si>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</si>
  <si>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</si>
  <si>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</si>
  <si>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</si>
  <si>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</si>
  <si>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</si>
  <si>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</si>
  <si>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</si>
  <si>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</si>
  <si>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</si>
  <si>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</si>
  <si>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</si>
  <si>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</si>
  <si>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</si>
  <si>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</si>
  <si>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</si>
  <si>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</si>
  <si>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</si>
  <si>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</si>
  <si>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</si>
  <si>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</si>
  <si>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</si>
  <si>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</si>
  <si>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</si>
  <si>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</si>
  <si>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</si>
  <si>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</si>
  <si>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</si>
  <si>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</si>
  <si>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</si>
  <si>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</si>
  <si>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</si>
  <si>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</si>
  <si>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</si>
  <si>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</si>
  <si>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</si>
  <si>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</si>
  <si>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</si>
  <si>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</si>
  <si>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</si>
  <si>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</si>
  <si>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</si>
  <si>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</si>
  <si>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</si>
  <si>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</si>
  <si>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</si>
  <si>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</si>
  <si>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</si>
  <si>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</si>
  <si>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</si>
  <si>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</si>
  <si>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</si>
  <si>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</si>
  <si>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</si>
  <si>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</si>
  <si>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</si>
  <si>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</si>
  <si>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</si>
  <si>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</si>
  <si>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</si>
  <si>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</si>
  <si>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</si>
  <si>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</si>
  <si>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</si>
  <si>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</si>
  <si>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</si>
  <si>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</si>
  <si>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</si>
  <si>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</si>
  <si>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</si>
  <si>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</si>
  <si>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</si>
  <si>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</si>
  <si>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</si>
  <si>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</si>
  <si>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</si>
  <si>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</si>
  <si>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</si>
  <si>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</si>
  <si>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</si>
  <si>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</si>
  <si>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</si>
  <si>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</si>
  <si>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</si>
  <si>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</si>
  <si>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</si>
  <si>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</si>
  <si>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</si>
  <si>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</si>
  <si>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</si>
  <si>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</si>
  <si>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</si>
  <si>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</si>
  <si>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</si>
  <si>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</si>
  <si>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</si>
  <si>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</si>
  <si>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</si>
  <si>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</si>
  <si>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</si>
  <si>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</si>
  <si>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</si>
  <si>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</si>
  <si>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</si>
  <si>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</si>
  <si>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</si>
  <si>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</si>
  <si>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</si>
  <si>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</si>
  <si>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</si>
  <si>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</si>
  <si>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</si>
  <si>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</si>
  <si>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</si>
  <si>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</si>
  <si>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</si>
  <si>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</si>
  <si>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</si>
  <si>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</si>
  <si>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</si>
  <si>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</si>
  <si>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</si>
  <si>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</si>
  <si>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</si>
  <si>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</si>
  <si>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</si>
  <si>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</si>
  <si>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</si>
  <si>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</si>
  <si>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</si>
  <si>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</si>
  <si>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</si>
  <si>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</si>
  <si>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</si>
  <si>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</si>
  <si>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</si>
  <si>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</si>
  <si>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</si>
  <si>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</si>
  <si>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</si>
  <si>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</si>
  <si>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</si>
  <si>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</si>
  <si>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</si>
  <si>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</si>
  <si>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</si>
  <si>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</si>
  <si>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</si>
  <si>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</si>
  <si>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</si>
  <si>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</si>
  <si>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</si>
  <si>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</si>
  <si>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</si>
  <si>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</si>
  <si>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</si>
  <si>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</si>
  <si>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</si>
  <si>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</si>
  <si>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</si>
  <si>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</si>
  <si>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</si>
  <si>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</si>
  <si>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</si>
  <si>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</si>
  <si>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</si>
  <si>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</si>
  <si>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</si>
  <si>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</si>
  <si>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</si>
  <si>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</si>
  <si>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</si>
  <si>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</si>
  <si>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</si>
  <si>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</si>
  <si>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</si>
  <si>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</si>
  <si>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</si>
  <si>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</si>
  <si>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</si>
  <si>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</si>
  <si>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</si>
  <si>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</si>
  <si>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</si>
  <si>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</si>
  <si>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</si>
  <si>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</si>
  <si>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</si>
  <si>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</si>
  <si>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</si>
  <si>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</si>
  <si>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</si>
  <si>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</si>
  <si>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</si>
  <si>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</si>
  <si>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</si>
  <si>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</si>
  <si>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</si>
  <si>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</si>
  <si>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</si>
  <si>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</si>
  <si>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</si>
  <si>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</si>
  <si>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</si>
  <si>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</si>
  <si>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</si>
  <si>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</si>
  <si>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</si>
  <si>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</si>
  <si>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</si>
  <si>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</si>
  <si>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</si>
  <si>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</si>
  <si>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</si>
  <si>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</si>
  <si>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</si>
  <si>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</si>
  <si>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</si>
  <si>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</si>
  <si>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</si>
  <si>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</si>
  <si>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</si>
  <si>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</si>
  <si>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</si>
  <si>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</si>
  <si>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</si>
  <si>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</si>
  <si>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</si>
  <si>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</si>
  <si>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</si>
  <si>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</si>
  <si>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</si>
  <si>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</si>
  <si>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</si>
  <si>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</si>
  <si>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</si>
  <si>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</si>
  <si>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</si>
  <si>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</si>
  <si>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</si>
  <si>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</si>
  <si>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</si>
  <si>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</si>
  <si>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</si>
  <si>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</si>
  <si>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</si>
  <si>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</si>
  <si>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</si>
  <si>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</si>
  <si>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</si>
  <si>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</si>
  <si>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</si>
  <si>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</si>
  <si>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</si>
  <si>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</si>
  <si>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</si>
  <si>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</si>
  <si>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</si>
  <si>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</si>
  <si>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</si>
  <si>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</si>
  <si>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</si>
  <si>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</si>
  <si>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</si>
  <si>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</si>
  <si>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</si>
  <si>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</si>
  <si>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</si>
  <si>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</si>
  <si>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</si>
  <si>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</si>
  <si>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</si>
  <si>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</si>
  <si>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</si>
  <si>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</si>
  <si>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</si>
  <si>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</si>
  <si>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</si>
  <si>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</si>
  <si>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</si>
  <si>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</si>
  <si>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</si>
  <si>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</si>
  <si>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</si>
  <si>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</si>
  <si>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</si>
  <si>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</si>
  <si>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</si>
  <si>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</si>
  <si>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</si>
  <si>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</si>
  <si>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</si>
  <si>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</si>
  <si>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</si>
  <si>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</si>
  <si>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</si>
  <si>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</si>
  <si>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</si>
  <si>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</si>
  <si>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</si>
  <si>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</si>
  <si>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</si>
  <si>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</si>
  <si>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</si>
  <si>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</si>
  <si>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</si>
  <si>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</si>
  <si>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</si>
  <si>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</si>
  <si>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</si>
  <si>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</si>
  <si>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</si>
  <si>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</si>
  <si>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</si>
  <si>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</si>
  <si>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</si>
  <si>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</si>
  <si>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</si>
  <si>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</si>
  <si>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</si>
  <si>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</si>
  <si>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</si>
  <si>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</si>
  <si>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</si>
  <si>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</si>
  <si>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</si>
  <si>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</si>
  <si>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</si>
  <si>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</si>
  <si>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</si>
  <si>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</si>
  <si>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</si>
  <si>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</si>
  <si>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</si>
  <si>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</si>
  <si>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</si>
  <si>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</si>
  <si>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</si>
  <si>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</si>
  <si>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</si>
  <si>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</si>
  <si>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</si>
  <si>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</si>
  <si>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</si>
  <si>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</si>
  <si>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</si>
  <si>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</si>
  <si>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</si>
  <si>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</si>
  <si>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</si>
  <si>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</si>
  <si>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</si>
  <si>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</si>
  <si>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</si>
  <si>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</si>
  <si>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</si>
  <si>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</si>
  <si>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</si>
  <si>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</si>
  <si>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</si>
  <si>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</si>
  <si>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</si>
  <si>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</si>
  <si>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</si>
  <si>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</si>
  <si>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</si>
  <si>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</si>
  <si>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</si>
  <si>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</si>
  <si>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</si>
  <si>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</si>
  <si>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</si>
  <si>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</si>
  <si>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</si>
  <si>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</si>
  <si>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</si>
  <si>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</si>
  <si>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</si>
  <si>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</si>
  <si>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</si>
  <si>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</si>
  <si>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</si>
  <si>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</si>
  <si>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</si>
  <si>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</si>
  <si>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</si>
  <si>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</si>
  <si>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</si>
  <si>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</si>
  <si>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</si>
  <si>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</si>
  <si>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</si>
  <si>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</si>
  <si>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</si>
  <si>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</si>
  <si>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</si>
  <si>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</si>
  <si>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</si>
  <si>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</si>
  <si>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</si>
  <si>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</si>
  <si>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</si>
  <si>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</si>
  <si>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</si>
  <si>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</si>
  <si>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</si>
  <si>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</si>
  <si>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</si>
  <si>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</si>
  <si>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</si>
  <si>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</si>
  <si>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</si>
  <si>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</si>
  <si>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</si>
  <si>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</si>
  <si>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</si>
  <si>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</si>
  <si>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</si>
  <si>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</si>
  <si>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</si>
  <si>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</si>
  <si>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</si>
  <si>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</si>
  <si>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</si>
  <si>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</si>
  <si>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</si>
  <si>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</si>
  <si>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</si>
  <si>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</si>
  <si>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</si>
  <si>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</si>
  <si>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</si>
  <si>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</si>
  <si>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</si>
  <si>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</si>
  <si>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</si>
  <si>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</si>
  <si>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</si>
  <si>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</si>
  <si>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</si>
  <si>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</si>
  <si>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</si>
  <si>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</si>
  <si>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</si>
  <si>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</si>
  <si>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</si>
  <si>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</si>
  <si>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</si>
  <si>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</si>
  <si>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</si>
  <si>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</si>
  <si>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</si>
  <si>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</si>
  <si>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</si>
  <si>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</si>
  <si>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</si>
  <si>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</si>
  <si>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</si>
  <si>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</si>
  <si>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</si>
  <si>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</si>
  <si>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</si>
  <si>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</si>
  <si>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</si>
  <si>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</si>
  <si>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</si>
  <si>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</si>
  <si>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</si>
  <si>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</si>
  <si>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</si>
  <si>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</si>
  <si>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</si>
  <si>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</si>
  <si>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</si>
  <si>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</si>
  <si>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</si>
  <si>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</si>
  <si>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</si>
  <si>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</si>
  <si>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</si>
  <si>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</si>
  <si>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</si>
  <si>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</si>
  <si>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</si>
  <si>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</si>
  <si>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</si>
  <si>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</si>
  <si>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</si>
  <si>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</si>
  <si>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</si>
  <si>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</si>
  <si>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</si>
  <si>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</si>
  <si>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</si>
  <si>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</si>
  <si>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</si>
  <si>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</si>
  <si>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</si>
  <si>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</si>
  <si>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</si>
  <si>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</si>
  <si>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</si>
  <si>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</si>
  <si>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</si>
  <si>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</si>
  <si>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</si>
  <si>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</si>
  <si>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</si>
  <si>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</si>
  <si>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</si>
  <si>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</si>
  <si>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</si>
  <si>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</si>
  <si>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</si>
  <si>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</si>
  <si>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</si>
  <si>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</si>
  <si>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</si>
  <si>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</si>
  <si>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</si>
  <si>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</si>
  <si>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</si>
  <si>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</si>
  <si>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</si>
  <si>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</si>
  <si>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</si>
  <si>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</si>
  <si>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</si>
  <si>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</si>
  <si>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</si>
  <si>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</si>
  <si>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</si>
  <si>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</si>
  <si>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</si>
  <si>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</si>
  <si>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</si>
  <si>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</si>
  <si>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</si>
  <si>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</si>
  <si>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</si>
  <si>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</si>
  <si>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</si>
  <si>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</si>
  <si>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</si>
  <si>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</si>
  <si>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</si>
  <si>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</si>
  <si>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</si>
  <si>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</si>
  <si>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</si>
  <si>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</si>
  <si>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</si>
  <si>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</si>
  <si>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</si>
  <si>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</si>
  <si>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</si>
  <si>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</si>
  <si>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</si>
  <si>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</si>
  <si>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</si>
  <si>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</si>
  <si>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</si>
  <si>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</si>
  <si>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</si>
  <si>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</si>
  <si>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</si>
  <si>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</si>
  <si>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</si>
  <si>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</si>
  <si>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</si>
  <si>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</si>
  <si>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</si>
  <si>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</si>
  <si>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</si>
  <si>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</si>
  <si>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</si>
  <si>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</si>
  <si>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</si>
  <si>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</si>
  <si>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</si>
  <si>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</si>
  <si>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</si>
  <si>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</si>
  <si>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</si>
  <si>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</si>
  <si>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</si>
  <si>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</si>
  <si>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</si>
  <si>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</si>
  <si>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</si>
  <si>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</si>
  <si>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</si>
  <si>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</si>
  <si>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</si>
  <si>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</si>
  <si>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</si>
  <si>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</si>
  <si>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</si>
  <si>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</si>
  <si>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</si>
  <si>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</si>
  <si>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</si>
  <si>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</si>
  <si>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</si>
  <si>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</si>
  <si>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</si>
  <si>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</si>
  <si>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</si>
  <si>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</si>
  <si>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</si>
  <si>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</si>
  <si>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</si>
  <si>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</si>
  <si>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</si>
  <si>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</si>
  <si>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</si>
  <si>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</si>
  <si>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</si>
  <si>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</si>
  <si>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</si>
  <si>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</si>
  <si>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</si>
  <si>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</si>
  <si>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</si>
  <si>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</si>
  <si>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</si>
  <si>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</si>
  <si>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</si>
  <si>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</si>
  <si>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</si>
  <si>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</si>
  <si>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</si>
  <si>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</si>
  <si>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</si>
  <si>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</si>
  <si>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</si>
  <si>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</si>
  <si>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</si>
  <si>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</si>
  <si>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</si>
  <si>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</si>
  <si>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</si>
  <si>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</si>
  <si>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</si>
  <si>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</si>
  <si>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</si>
  <si>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</si>
  <si>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</si>
  <si>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</si>
  <si>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</si>
  <si>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</si>
  <si>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</si>
  <si>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</si>
  <si>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</si>
  <si>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</si>
  <si>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</si>
  <si>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</si>
  <si>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</si>
  <si>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</si>
  <si>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</si>
  <si>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</si>
  <si>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</si>
  <si>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</si>
  <si>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</si>
  <si>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</si>
  <si>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</si>
  <si>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</si>
  <si>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</si>
  <si>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</si>
  <si>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</si>
  <si>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</si>
  <si>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</si>
  <si>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</si>
  <si>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</si>
  <si>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</si>
  <si>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</si>
  <si>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</si>
  <si>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</si>
  <si>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</si>
  <si>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</si>
  <si>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</si>
  <si>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</si>
  <si>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</si>
  <si>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</si>
  <si>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</si>
  <si>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</si>
  <si>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</si>
  <si>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</si>
  <si>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</si>
  <si>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</si>
  <si>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</si>
  <si>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</si>
  <si>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</si>
  <si>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</si>
  <si>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</si>
  <si>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</si>
  <si>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</si>
  <si>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</si>
  <si>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</si>
  <si>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</si>
  <si>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</si>
  <si>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</si>
  <si>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</si>
  <si>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</si>
  <si>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</si>
  <si>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</si>
  <si>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</si>
  <si>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</si>
  <si>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</si>
  <si>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</si>
  <si>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</si>
  <si>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</si>
  <si>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</si>
  <si>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</si>
  <si>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</si>
  <si>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</si>
  <si>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</si>
  <si>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</si>
  <si>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</si>
  <si>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</si>
  <si>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</si>
  <si>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</si>
  <si>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</si>
  <si>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</si>
  <si>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</si>
  <si>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</si>
  <si>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</si>
  <si>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</si>
  <si>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</si>
  <si>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</si>
  <si>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</si>
  <si>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</si>
  <si>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</si>
  <si>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</si>
  <si>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</si>
  <si>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</si>
  <si>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</si>
  <si>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</si>
  <si>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</si>
  <si>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</si>
  <si>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</si>
  <si>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</si>
  <si>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</si>
  <si>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</si>
  <si>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</si>
  <si>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</si>
  <si>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</si>
  <si>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</si>
  <si>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</si>
  <si>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</si>
  <si>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</si>
  <si>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</si>
  <si>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</si>
  <si>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</si>
  <si>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</si>
  <si>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</si>
  <si>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</si>
  <si>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</si>
  <si>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</si>
  <si>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</si>
  <si>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</si>
  <si>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</si>
  <si>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</si>
  <si>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</si>
  <si>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</si>
  <si>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</si>
  <si>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</si>
  <si>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</si>
  <si>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</si>
  <si>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</si>
  <si>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</si>
  <si>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</si>
  <si>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</si>
  <si>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</si>
  <si>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</si>
  <si>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</si>
  <si>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</si>
  <si>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</si>
  <si>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</si>
  <si>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</si>
  <si>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</si>
  <si>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</si>
  <si>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</si>
  <si>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</si>
  <si>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</si>
  <si>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</si>
  <si>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</si>
  <si>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</si>
  <si>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</si>
  <si>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</si>
  <si>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</si>
  <si>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</si>
  <si>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</si>
  <si>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</si>
  <si>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</si>
  <si>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</si>
  <si>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</si>
  <si>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</si>
  <si>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</si>
  <si>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</si>
  <si>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</si>
  <si>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</si>
  <si>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</si>
  <si>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</si>
  <si>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</si>
  <si>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</si>
  <si>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</si>
  <si>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</si>
  <si>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</si>
  <si>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</si>
  <si>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</si>
  <si>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</si>
  <si>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</si>
  <si>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</si>
  <si>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</si>
  <si>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</si>
  <si>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</si>
  <si>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</si>
  <si>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</si>
  <si>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</si>
  <si>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</si>
  <si>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</si>
  <si>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</si>
  <si>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</si>
  <si>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</si>
  <si>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</si>
  <si>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</si>
  <si>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</si>
  <si>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</si>
  <si>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</si>
  <si>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</si>
  <si>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</si>
  <si>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</si>
  <si>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</si>
  <si>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</si>
  <si>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</si>
  <si>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</si>
  <si>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</si>
  <si>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</si>
  <si>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</si>
  <si>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</si>
  <si>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</si>
  <si>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</si>
  <si>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</si>
  <si>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</si>
  <si>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</si>
  <si>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</si>
  <si>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</si>
  <si>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</si>
  <si>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</si>
  <si>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</si>
  <si>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</si>
  <si>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</si>
  <si>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</si>
  <si>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</si>
  <si>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</si>
  <si>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</si>
  <si>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</si>
  <si>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</si>
  <si>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</si>
  <si>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</si>
  <si>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</si>
  <si>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</si>
  <si>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</si>
  <si>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</si>
  <si>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</si>
  <si>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</si>
  <si>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</si>
  <si>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</si>
  <si>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</si>
  <si>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</si>
  <si>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</si>
  <si>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</si>
  <si>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</si>
  <si>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</si>
  <si>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</si>
  <si>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</si>
  <si>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</si>
  <si>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</si>
  <si>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</si>
  <si>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</si>
  <si>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</si>
  <si>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</si>
  <si>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</si>
  <si>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</si>
  <si>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</si>
  <si>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</si>
  <si>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</si>
  <si>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</si>
  <si>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</si>
  <si>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</si>
  <si>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</si>
  <si>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</si>
  <si>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</si>
  <si>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</si>
  <si>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</si>
  <si>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</si>
  <si>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</si>
  <si>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</si>
  <si>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</si>
  <si>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</si>
  <si>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</si>
  <si>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</si>
  <si>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</si>
  <si>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</si>
  <si>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</si>
  <si>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</si>
  <si>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</si>
  <si>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</si>
  <si>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</si>
  <si>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</si>
  <si>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</si>
  <si>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</si>
  <si>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</si>
  <si>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</si>
  <si>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</si>
  <si>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</si>
  <si>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</si>
  <si>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</si>
  <si>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</si>
  <si>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</si>
  <si>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</si>
  <si>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</si>
  <si>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</si>
  <si>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</si>
  <si>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</si>
  <si>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</si>
  <si>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</si>
  <si>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</si>
  <si>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</si>
  <si>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</si>
  <si>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</si>
  <si>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</si>
  <si>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</si>
  <si>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</si>
  <si>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</si>
  <si>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</si>
  <si>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</si>
  <si>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</si>
  <si>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</si>
  <si>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</si>
  <si>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</si>
  <si>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</si>
  <si>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</si>
  <si>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</si>
  <si>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</si>
  <si>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</si>
  <si>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</si>
  <si>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</si>
  <si>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</si>
  <si>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</si>
  <si>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</si>
  <si>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</si>
  <si>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</si>
  <si>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</si>
  <si>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</si>
  <si>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</si>
  <si>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</si>
  <si>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</si>
  <si>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</si>
  <si>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</si>
  <si>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</si>
  <si>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</si>
  <si>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</si>
  <si>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</si>
  <si>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</si>
  <si>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</si>
  <si>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</si>
  <si>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</si>
  <si>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</si>
  <si>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</si>
  <si>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</si>
  <si>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</si>
  <si>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</si>
  <si>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</si>
  <si>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</si>
  <si>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</si>
  <si>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</si>
  <si>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</si>
  <si>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</si>
  <si>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</si>
  <si>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</si>
  <si>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</si>
  <si>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</si>
  <si>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</si>
  <si>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</si>
  <si>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</si>
  <si>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</si>
  <si>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</si>
  <si>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</si>
  <si>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</si>
  <si>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</si>
  <si>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</si>
  <si>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</si>
  <si>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</si>
  <si>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</si>
  <si>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</si>
  <si>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</si>
  <si>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</si>
  <si>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</si>
  <si>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</si>
  <si>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</si>
  <si>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</si>
  <si>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</si>
  <si>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</si>
  <si>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</si>
  <si>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</si>
  <si>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</si>
  <si>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</si>
  <si>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</si>
  <si>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</si>
  <si>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</si>
  <si>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</si>
  <si>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</si>
  <si>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</si>
  <si>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</si>
  <si>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</si>
  <si>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</si>
  <si>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</si>
  <si>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</si>
  <si>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</si>
  <si>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</si>
  <si>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</si>
  <si>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</si>
  <si>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</si>
  <si>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</si>
  <si>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</si>
  <si>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</si>
  <si>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</si>
  <si>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</si>
  <si>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</si>
  <si>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</si>
  <si>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</si>
  <si>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</si>
  <si>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</si>
  <si>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</si>
  <si>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</si>
  <si>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</si>
  <si>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</si>
  <si>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</si>
  <si>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</si>
  <si>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</si>
  <si>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</si>
  <si>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</si>
  <si>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</si>
  <si>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</si>
  <si>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</si>
  <si>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</si>
  <si>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</si>
  <si>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</si>
  <si>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</si>
  <si>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</si>
  <si>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</si>
  <si>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</si>
  <si>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</si>
  <si>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</si>
  <si>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</si>
  <si>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</si>
  <si>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</si>
  <si>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</si>
  <si>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</si>
  <si>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</si>
  <si>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</si>
  <si>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</si>
  <si>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</si>
  <si>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</si>
  <si>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</si>
  <si>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</si>
  <si>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</si>
  <si>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</si>
  <si>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</si>
  <si>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</si>
  <si>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</si>
  <si>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</si>
  <si>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</si>
  <si>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</si>
  <si>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</si>
  <si>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</si>
  <si>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</si>
  <si>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</si>
  <si>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</si>
  <si>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</si>
  <si>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</si>
  <si>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</si>
  <si>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</si>
  <si>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</si>
  <si>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</si>
  <si>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</si>
  <si>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</si>
  <si>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</si>
  <si>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</si>
  <si>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</si>
  <si>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</si>
  <si>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</si>
  <si>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</si>
  <si>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</si>
  <si>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</si>
  <si>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</si>
  <si>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</si>
  <si>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</si>
  <si>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</si>
  <si>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</si>
  <si>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</si>
  <si>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</si>
  <si>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</si>
  <si>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</si>
  <si>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</si>
  <si>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</si>
  <si>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</si>
  <si>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</si>
  <si>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</si>
  <si>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</si>
  <si>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</si>
  <si>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</si>
  <si>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</si>
  <si>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</si>
  <si>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</si>
  <si>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</si>
  <si>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</si>
  <si>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</si>
  <si>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</si>
  <si>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</si>
  <si>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</si>
  <si>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</si>
  <si>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</si>
  <si>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</si>
  <si>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</si>
  <si>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</si>
  <si>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</si>
  <si>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</si>
  <si>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</si>
  <si>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</si>
  <si>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</si>
  <si>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</si>
  <si>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</si>
  <si>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</si>
  <si>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</si>
  <si>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</si>
  <si>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</si>
  <si>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</si>
  <si>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</si>
  <si>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</si>
  <si>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</si>
  <si>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</si>
  <si>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</si>
  <si>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</si>
  <si>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</si>
  <si>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</si>
  <si>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</si>
  <si>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</si>
  <si>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</si>
  <si>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</si>
  <si>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</si>
  <si>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</si>
  <si>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</si>
  <si>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</si>
  <si>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</si>
  <si>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</si>
  <si>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</si>
  <si>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</si>
  <si>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</si>
  <si>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</si>
  <si>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</si>
  <si>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</si>
  <si>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</si>
  <si>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</si>
  <si>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</si>
  <si>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</si>
  <si>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</si>
  <si>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</si>
  <si>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</si>
  <si>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</si>
  <si>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</si>
  <si>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</si>
  <si>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</si>
  <si>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</si>
  <si>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</si>
  <si>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</si>
  <si>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</si>
  <si>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</si>
  <si>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</si>
  <si>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</si>
  <si>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</si>
  <si>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</si>
  <si>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</si>
  <si>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</si>
  <si>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</si>
  <si>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</si>
  <si>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</si>
  <si>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</si>
  <si>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</si>
  <si>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</si>
  <si>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</si>
  <si>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</si>
  <si>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</si>
  <si>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</si>
  <si>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</si>
  <si>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</si>
  <si>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</si>
  <si>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</si>
  <si>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</si>
  <si>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</si>
  <si>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</si>
  <si>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</si>
  <si>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</si>
  <si>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</si>
  <si>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</si>
  <si>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</si>
  <si>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</si>
  <si>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</si>
  <si>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</si>
  <si>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</si>
  <si>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</si>
  <si>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</si>
  <si>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</si>
  <si>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</si>
  <si>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</si>
  <si>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</si>
  <si>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</si>
  <si>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</si>
  <si>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</si>
  <si>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</si>
  <si>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</si>
  <si>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</si>
  <si>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</si>
  <si>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</si>
  <si>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</si>
  <si>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</si>
  <si>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</si>
  <si>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</si>
  <si>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</si>
  <si>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</si>
  <si>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</si>
  <si>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</si>
  <si>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</si>
  <si>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</si>
  <si>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</si>
  <si>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</si>
  <si>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</si>
  <si>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</si>
  <si>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</si>
  <si>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</si>
  <si>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</si>
  <si>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</si>
  <si>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</si>
  <si>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</si>
  <si>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</si>
  <si>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</si>
  <si>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</si>
  <si>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</si>
  <si>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</si>
  <si>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</si>
  <si>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</si>
  <si>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</si>
  <si>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</si>
  <si>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</si>
  <si>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</si>
  <si>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</si>
  <si>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</si>
  <si>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</si>
  <si>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</si>
  <si>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</si>
  <si>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</si>
  <si>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</si>
  <si>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</si>
  <si>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</si>
  <si>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</si>
  <si>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</si>
  <si>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</si>
  <si>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</si>
  <si>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</si>
  <si>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</si>
  <si>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</si>
  <si>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</si>
  <si>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</si>
  <si>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</si>
  <si>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</si>
  <si>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</si>
  <si>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</si>
  <si>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</si>
  <si>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</si>
  <si>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</si>
  <si>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</si>
  <si>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</si>
  <si>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</si>
  <si>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</si>
  <si>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</si>
  <si>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</si>
  <si>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</si>
  <si>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</si>
  <si>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</si>
  <si>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</si>
  <si>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</si>
  <si>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</si>
  <si>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</si>
  <si>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</si>
  <si>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</si>
  <si>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</si>
  <si>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</si>
  <si>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</si>
  <si>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</si>
  <si>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</si>
  <si>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</si>
  <si>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</si>
  <si>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</si>
  <si>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</si>
  <si>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</si>
  <si>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</si>
  <si>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</si>
  <si>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</si>
  <si>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</si>
  <si>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</si>
  <si>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</si>
  <si>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</si>
  <si>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</si>
  <si>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</si>
  <si>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</si>
  <si>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</si>
  <si>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</si>
  <si>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</si>
  <si>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</si>
  <si>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</si>
  <si>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</si>
  <si>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</si>
  <si>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</si>
  <si>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</si>
  <si>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</si>
  <si>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</si>
  <si>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</si>
  <si>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</si>
  <si>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</si>
  <si>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</si>
  <si>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</si>
  <si>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</si>
  <si>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</si>
  <si>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</si>
  <si>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</si>
  <si>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</si>
  <si>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</si>
  <si>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</si>
  <si>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</si>
  <si>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</si>
  <si>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</si>
  <si>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</si>
  <si>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</si>
  <si>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</si>
  <si>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</si>
  <si>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</si>
  <si>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</si>
  <si>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</si>
  <si>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</si>
  <si>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</si>
  <si>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</si>
  <si>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</si>
  <si>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</si>
  <si>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</si>
  <si>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</si>
  <si>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</si>
  <si>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</si>
  <si>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</si>
  <si>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</si>
  <si>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</si>
  <si>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</si>
  <si>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</si>
  <si>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</si>
  <si>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</si>
  <si>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</si>
  <si>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</si>
  <si>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</si>
  <si>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</si>
  <si>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</si>
  <si>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</si>
  <si>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</si>
  <si>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</si>
  <si>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</si>
  <si>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</si>
  <si>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</si>
  <si>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</si>
  <si>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</si>
  <si>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</si>
  <si>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</si>
  <si>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</si>
  <si>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</si>
  <si>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</si>
  <si>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</si>
  <si>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</si>
  <si>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</si>
  <si>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</si>
  <si>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</si>
  <si>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</si>
  <si>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</si>
  <si>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</si>
  <si>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</si>
  <si>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</si>
  <si>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</si>
  <si>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</si>
  <si>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</si>
  <si>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</si>
  <si>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</si>
  <si>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</si>
  <si>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</si>
  <si>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</si>
  <si>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</si>
  <si>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</si>
  <si>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</si>
  <si>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</si>
  <si>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</si>
  <si>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</si>
  <si>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</si>
  <si>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</si>
  <si>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</si>
  <si>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</si>
  <si>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</si>
  <si>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</si>
  <si>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</si>
  <si>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</si>
  <si>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</si>
  <si>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</si>
  <si>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</si>
  <si>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</si>
  <si>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</si>
  <si>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</si>
  <si>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</si>
  <si>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</si>
  <si>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</si>
  <si>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</si>
  <si>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</si>
  <si>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</si>
  <si>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</si>
  <si>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</si>
  <si>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</si>
  <si>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</si>
  <si>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</si>
  <si>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</si>
  <si>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</si>
  <si>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</si>
  <si>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</si>
  <si>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</si>
  <si>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</si>
  <si>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</si>
  <si>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</si>
  <si>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</si>
  <si>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</si>
  <si>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</si>
  <si>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</si>
  <si>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</si>
  <si>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</si>
  <si>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</si>
  <si>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</si>
  <si>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</si>
  <si>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</si>
  <si>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</si>
  <si>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</si>
  <si>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</si>
  <si>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</si>
  <si>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</si>
  <si>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</si>
  <si>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</si>
  <si>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</si>
  <si>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</si>
  <si>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</si>
  <si>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</si>
  <si>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</si>
  <si>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</si>
  <si>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</si>
  <si>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</si>
  <si>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</si>
  <si>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</si>
  <si>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</si>
  <si>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</si>
  <si>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</si>
  <si>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</si>
  <si>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</si>
  <si>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</si>
  <si>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</si>
  <si>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</si>
  <si>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</si>
  <si>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</si>
  <si>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</si>
  <si>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</si>
  <si>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</si>
  <si>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</si>
  <si>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</si>
  <si>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</si>
  <si>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</si>
  <si>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</si>
  <si>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</si>
  <si>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</si>
  <si>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</si>
  <si>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</si>
  <si>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</si>
  <si>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</si>
  <si>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</si>
  <si>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</si>
  <si>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</si>
  <si>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</si>
  <si>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</si>
  <si>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</si>
  <si>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</si>
  <si>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</si>
  <si>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</si>
  <si>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</si>
  <si>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</si>
  <si>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</si>
  <si>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</si>
  <si>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</si>
  <si>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</si>
  <si>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</si>
  <si>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</si>
  <si>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</si>
  <si>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</si>
  <si>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</si>
  <si>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</si>
  <si>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</si>
  <si>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</si>
  <si>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</si>
  <si>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</si>
  <si>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</si>
  <si>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</si>
  <si>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</si>
  <si>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</si>
  <si>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</si>
  <si>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</si>
  <si>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</si>
  <si>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</si>
  <si>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</si>
  <si>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</si>
  <si>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</si>
  <si>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</si>
  <si>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</si>
  <si>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</si>
  <si>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</si>
  <si>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</si>
  <si>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</si>
  <si>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</si>
  <si>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</si>
  <si>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</si>
  <si>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</si>
  <si>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</si>
  <si>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</si>
  <si>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</si>
  <si>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</si>
  <si>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</si>
  <si>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</si>
  <si>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</si>
  <si>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</si>
  <si>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</si>
  <si>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</si>
  <si>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</si>
  <si>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</si>
  <si>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</si>
  <si>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</si>
  <si>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</si>
  <si>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</si>
  <si>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</si>
  <si>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</si>
  <si>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</si>
  <si>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</si>
  <si>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</si>
  <si>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</si>
  <si>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</si>
  <si>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</si>
  <si>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</si>
  <si>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</si>
  <si>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</si>
  <si>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</si>
  <si>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</si>
  <si>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</si>
  <si>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</si>
  <si>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</si>
  <si>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</si>
  <si>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</si>
  <si>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</si>
  <si>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</si>
  <si>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</si>
  <si>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</si>
  <si>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</si>
  <si>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</si>
  <si>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</si>
  <si>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</si>
  <si>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</si>
  <si>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</si>
  <si>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</si>
  <si>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</si>
  <si>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</si>
  <si>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</si>
  <si>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</si>
  <si>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</si>
  <si>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</si>
  <si>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</si>
  <si>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</si>
  <si>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</si>
  <si>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</si>
  <si>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</si>
  <si>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</si>
  <si>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</si>
  <si>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</si>
  <si>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</si>
  <si>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</si>
  <si>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</si>
  <si>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</si>
  <si>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</si>
  <si>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</si>
  <si>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</si>
  <si>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</si>
  <si>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</si>
  <si>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</si>
  <si>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</si>
  <si>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</si>
  <si>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</si>
  <si>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</si>
  <si>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</si>
  <si>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</si>
  <si>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</si>
  <si>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</si>
  <si>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</si>
  <si>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</si>
  <si>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</si>
  <si>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</si>
  <si>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</si>
  <si>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</si>
  <si>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</si>
  <si>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</si>
  <si>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</si>
  <si>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</si>
  <si>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</si>
  <si>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</si>
  <si>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</si>
  <si>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</si>
  <si>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</si>
  <si>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</si>
  <si>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</si>
  <si>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</si>
  <si>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</si>
  <si>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</si>
  <si>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</si>
  <si>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</si>
  <si>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</si>
  <si>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</si>
  <si>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</si>
  <si>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</si>
  <si>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</si>
  <si>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</si>
  <si>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</si>
  <si>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</si>
  <si>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</si>
  <si>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</si>
  <si>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</si>
  <si>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</si>
  <si>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</si>
  <si>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</si>
  <si>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</si>
  <si>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</si>
  <si>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</si>
  <si>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</si>
  <si>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</si>
  <si>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</si>
  <si>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</si>
  <si>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</si>
  <si>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</si>
  <si>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</si>
  <si>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</si>
  <si>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</si>
  <si>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</si>
  <si>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</si>
  <si>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</si>
  <si>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</si>
  <si>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</si>
  <si>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</si>
  <si>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</si>
  <si>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</si>
  <si>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</si>
  <si>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</si>
  <si>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</si>
  <si>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</si>
  <si>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</si>
  <si>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</si>
  <si>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</si>
  <si>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</si>
  <si>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</si>
  <si>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</si>
  <si>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</si>
  <si>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</si>
  <si>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</si>
  <si>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</si>
  <si>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</si>
  <si>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</si>
  <si>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</si>
  <si>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</si>
  <si>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</si>
  <si>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</si>
  <si>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</si>
  <si>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</si>
  <si>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</si>
  <si>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</si>
  <si>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</si>
  <si>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</si>
  <si>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</si>
  <si>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</si>
  <si>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</si>
  <si>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</si>
  <si>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</si>
  <si>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</si>
  <si>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</si>
  <si>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</si>
  <si>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</si>
  <si>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</si>
  <si>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</si>
  <si>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</si>
  <si>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</si>
  <si>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</si>
  <si>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</si>
  <si>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</si>
  <si>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</si>
  <si>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</si>
  <si>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</si>
  <si>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</si>
  <si>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</si>
  <si>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</si>
  <si>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</si>
  <si>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</si>
  <si>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</si>
  <si>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</si>
  <si>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</si>
  <si>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</si>
  <si>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</si>
  <si>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</si>
  <si>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</si>
  <si>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</si>
  <si>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</si>
  <si>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</si>
  <si>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</si>
  <si>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</si>
  <si>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</si>
  <si>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</si>
  <si>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</si>
  <si>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</si>
  <si>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</si>
  <si>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</si>
  <si>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</si>
  <si>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</si>
  <si>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</si>
  <si>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</si>
  <si>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</si>
  <si>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</si>
  <si>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</si>
  <si>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</si>
  <si>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</si>
  <si>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</si>
  <si>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</si>
  <si>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</si>
  <si>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</si>
  <si>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</si>
  <si>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</si>
  <si>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</si>
  <si>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</si>
  <si>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</si>
  <si>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</si>
  <si>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</si>
  <si>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</si>
  <si>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</si>
  <si>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</si>
  <si>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</si>
  <si>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</si>
  <si>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</si>
  <si>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</si>
  <si>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</si>
  <si>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</si>
  <si>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</si>
  <si>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</si>
  <si>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</si>
  <si>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</si>
  <si>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</si>
  <si>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</si>
  <si>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</si>
  <si>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</si>
  <si>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</si>
  <si>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</si>
  <si>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</si>
  <si>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</si>
  <si>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</si>
  <si>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</si>
  <si>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</si>
  <si>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</si>
  <si>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</si>
  <si>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</si>
  <si>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</si>
  <si>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</si>
  <si>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</si>
  <si>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</si>
  <si>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</si>
  <si>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</si>
  <si>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</si>
  <si>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</si>
  <si>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</si>
  <si>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</si>
  <si>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</si>
  <si>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</si>
  <si>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</si>
  <si>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</si>
  <si>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</si>
  <si>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</si>
  <si>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</si>
  <si>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</si>
  <si>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</si>
  <si>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</si>
  <si>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</si>
  <si>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</si>
  <si>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</si>
  <si>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</si>
  <si>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</si>
  <si>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</si>
  <si>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</si>
  <si>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</si>
  <si>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</si>
  <si>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</si>
  <si>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</si>
  <si>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</si>
  <si>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</si>
  <si>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</si>
  <si>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</si>
  <si>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</si>
  <si>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</si>
  <si>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</si>
  <si>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</si>
  <si>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</si>
  <si>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</si>
  <si>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</si>
  <si>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</si>
  <si>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</si>
  <si>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</si>
  <si>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</si>
  <si>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</si>
  <si>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</si>
  <si>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</si>
  <si>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</si>
  <si>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</si>
  <si>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</si>
  <si>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</si>
  <si>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</si>
  <si>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</si>
  <si>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</si>
  <si>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</si>
  <si>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</si>
  <si>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</si>
  <si>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</si>
  <si>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</si>
  <si>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</si>
  <si>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</si>
  <si>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</si>
  <si>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</si>
  <si>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</si>
  <si>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</si>
  <si>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</si>
  <si>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</si>
  <si>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</si>
  <si>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</si>
  <si>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</si>
  <si>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</si>
  <si>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</si>
  <si>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</si>
  <si>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</si>
  <si>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</si>
  <si>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</si>
  <si>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</si>
  <si>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</si>
  <si>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</si>
  <si>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</si>
  <si>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</si>
  <si>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</si>
  <si>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</si>
  <si>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</si>
  <si>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</si>
  <si>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</si>
  <si>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</si>
  <si>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</si>
  <si>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</si>
  <si>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</si>
  <si>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</si>
  <si>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</si>
  <si>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</si>
  <si>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</si>
  <si>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</si>
  <si>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</si>
  <si>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</si>
  <si>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</si>
  <si>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</si>
  <si>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</si>
  <si>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</si>
  <si>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</si>
  <si>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</si>
  <si>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</si>
  <si>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</si>
  <si>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</si>
  <si>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</si>
  <si>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</si>
  <si>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</si>
  <si>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</si>
  <si>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</si>
  <si>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</si>
  <si>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</si>
  <si>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</si>
  <si>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</si>
  <si>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</si>
  <si>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</si>
  <si>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</si>
  <si>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</si>
  <si>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</si>
  <si>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</si>
  <si>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</si>
  <si>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</si>
  <si>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</si>
  <si>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</si>
  <si>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</si>
  <si>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</si>
  <si>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</si>
  <si>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</si>
  <si>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</si>
  <si>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</si>
  <si>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</si>
  <si>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</si>
  <si>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</si>
  <si>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</si>
  <si>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</si>
  <si>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</si>
  <si>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</si>
  <si>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</si>
  <si>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</si>
  <si>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</si>
  <si>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</si>
  <si>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</si>
  <si>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</si>
  <si>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</si>
  <si>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</si>
  <si>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</si>
  <si>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</si>
  <si>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</si>
  <si>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</si>
  <si>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</si>
  <si>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</si>
  <si>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</si>
  <si>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</si>
  <si>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</si>
  <si>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</si>
  <si>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</si>
  <si>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</si>
  <si>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</si>
  <si>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</si>
  <si>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</si>
  <si>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</si>
  <si>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</si>
  <si>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</si>
  <si>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</si>
  <si>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</si>
  <si>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</si>
  <si>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</si>
  <si>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</si>
  <si>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</si>
  <si>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</si>
  <si>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</si>
  <si>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</si>
  <si>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</si>
  <si>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</si>
  <si>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</si>
  <si>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</si>
  <si>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</si>
  <si>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</si>
  <si>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</si>
  <si>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</si>
  <si>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</si>
  <si>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</si>
  <si>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</si>
  <si>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</si>
  <si>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</si>
  <si>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</si>
  <si>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</si>
  <si>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</si>
  <si>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</si>
  <si>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</si>
  <si>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</si>
  <si>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</si>
  <si>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</si>
  <si>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</si>
  <si>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</si>
  <si>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</si>
  <si>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</si>
  <si>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</si>
  <si>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</si>
  <si>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</si>
  <si>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</si>
  <si>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</si>
  <si>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</si>
  <si>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</si>
  <si>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</si>
  <si>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</si>
  <si>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</si>
  <si>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</si>
  <si>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</si>
  <si>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</si>
  <si>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</si>
  <si>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</si>
  <si>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</si>
  <si>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</si>
  <si>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</si>
  <si>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</si>
  <si>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</si>
  <si>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</si>
  <si>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</si>
  <si>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</si>
  <si>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</si>
  <si>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</si>
  <si>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</si>
  <si>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</si>
  <si>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</si>
  <si>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</si>
  <si>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</si>
  <si>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</si>
  <si>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</si>
  <si>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</si>
  <si>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</si>
  <si>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</si>
  <si>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</si>
  <si>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</si>
  <si>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</si>
  <si>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</si>
  <si>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</si>
  <si>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</si>
  <si>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</si>
  <si>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</si>
  <si>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</si>
  <si>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</si>
  <si>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</si>
  <si>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</si>
  <si>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</si>
  <si>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</si>
  <si>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</si>
  <si>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</si>
  <si>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</si>
  <si>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</si>
  <si>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</si>
  <si>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</si>
  <si>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</si>
  <si>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</si>
  <si>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</si>
  <si>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</si>
  <si>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</si>
  <si>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</si>
  <si>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</si>
  <si>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</si>
  <si>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</si>
  <si>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</si>
  <si>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</si>
  <si>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</si>
  <si>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</si>
  <si>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</si>
  <si>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</si>
  <si>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</si>
  <si>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</si>
  <si>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</si>
  <si>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</si>
  <si>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</si>
  <si>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</si>
  <si>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</si>
  <si>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</si>
  <si>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</si>
  <si>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</si>
  <si>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</si>
  <si>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</si>
  <si>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</si>
  <si>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</si>
  <si>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</si>
  <si>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</si>
  <si>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</si>
  <si>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</si>
  <si>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</si>
  <si>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</si>
  <si>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</si>
  <si>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</si>
  <si>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</si>
  <si>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</si>
  <si>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</si>
  <si>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</si>
  <si>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</si>
  <si>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</si>
  <si>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</si>
  <si>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</si>
  <si>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</si>
  <si>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</si>
  <si>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</si>
  <si>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</si>
  <si>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</si>
  <si>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</si>
  <si>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</si>
  <si>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</si>
  <si>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</si>
  <si>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</si>
  <si>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</si>
  <si>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</si>
  <si>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</si>
  <si>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</si>
  <si>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</si>
  <si>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</si>
  <si>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</si>
  <si>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</si>
  <si>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</si>
  <si>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</si>
  <si>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</si>
  <si>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</si>
  <si>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</si>
  <si>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</si>
  <si>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</si>
  <si>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</si>
  <si>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</si>
  <si>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</si>
  <si>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</si>
  <si>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</si>
  <si>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</si>
  <si>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</si>
  <si>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</si>
  <si>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</si>
  <si>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</si>
  <si>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</si>
  <si>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</si>
  <si>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</si>
  <si>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</si>
  <si>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</si>
  <si>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</si>
  <si>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</si>
  <si>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</si>
  <si>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</si>
  <si>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</si>
  <si>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</si>
  <si>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</si>
  <si>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</si>
  <si>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</si>
  <si>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</si>
  <si>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</si>
  <si>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</si>
  <si>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</si>
  <si>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</si>
  <si>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</si>
  <si>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</si>
  <si>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</si>
  <si>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</si>
  <si>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</si>
  <si>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</si>
  <si>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</si>
  <si>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</si>
  <si>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</si>
  <si>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</si>
  <si>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</si>
  <si>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</si>
  <si>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</si>
  <si>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</si>
  <si>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</si>
  <si>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</si>
  <si>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</si>
  <si>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</si>
  <si>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</si>
  <si>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</si>
  <si>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</si>
  <si>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</si>
  <si>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</si>
  <si>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</si>
  <si>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</si>
  <si>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</si>
  <si>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</si>
  <si>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</si>
  <si>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</si>
  <si>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</si>
  <si>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</si>
  <si>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</si>
  <si>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</si>
  <si>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</si>
  <si>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</si>
  <si>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</si>
  <si>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</si>
  <si>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</si>
  <si>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</si>
  <si>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</si>
  <si>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</si>
  <si>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</si>
  <si>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</si>
  <si>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</si>
  <si>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</si>
  <si>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</si>
  <si>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</si>
  <si>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</si>
  <si>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</si>
  <si>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</si>
  <si>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</si>
  <si>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</si>
  <si>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</si>
  <si>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</si>
  <si>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</si>
  <si>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</si>
  <si>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</si>
  <si>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</si>
  <si>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</si>
  <si>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</si>
  <si>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</si>
  <si>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</si>
  <si>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</si>
  <si>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</si>
  <si>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</si>
  <si>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</si>
  <si>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</si>
  <si>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</si>
  <si>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</si>
  <si>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</si>
  <si>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</si>
  <si>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</si>
  <si>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</si>
  <si>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</si>
  <si>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</si>
  <si>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</si>
  <si>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</si>
  <si>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</si>
  <si>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</si>
  <si>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</si>
  <si>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</si>
  <si>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</si>
  <si>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</si>
  <si>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</si>
  <si>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</si>
  <si>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</si>
  <si>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</si>
  <si>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</si>
  <si>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</si>
  <si>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</si>
  <si>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</si>
  <si>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</si>
  <si>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</si>
  <si>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</si>
  <si>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</si>
  <si>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</si>
  <si>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</si>
  <si>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</si>
  <si>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</si>
  <si>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</si>
  <si>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</si>
  <si>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</si>
  <si>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</si>
  <si>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</si>
  <si>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</si>
  <si>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</si>
  <si>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</si>
  <si>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</si>
  <si>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</si>
  <si>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</si>
  <si>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</si>
  <si>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</si>
  <si>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</si>
  <si>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</si>
  <si>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</si>
  <si>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</si>
  <si>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</si>
  <si>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</si>
  <si>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</si>
  <si>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</si>
  <si>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</si>
  <si>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</si>
  <si>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</si>
  <si>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</si>
  <si>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</si>
  <si>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</si>
  <si>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</si>
  <si>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</si>
  <si>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</si>
  <si>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</si>
  <si>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</si>
  <si>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</si>
  <si>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</si>
  <si>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</si>
  <si>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</si>
  <si>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</si>
  <si>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</si>
  <si>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</si>
  <si>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</si>
  <si>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</si>
  <si>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</si>
  <si>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</si>
  <si>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</si>
  <si>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</si>
  <si>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</si>
  <si>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</si>
  <si>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</si>
  <si>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</si>
  <si>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</si>
  <si>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</si>
  <si>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</si>
  <si>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</si>
  <si>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</si>
  <si>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</si>
  <si>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</si>
  <si>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</si>
  <si>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</si>
  <si>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</si>
  <si>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</si>
  <si>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</si>
  <si>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</si>
  <si>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</si>
  <si>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</si>
  <si>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</si>
  <si>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</si>
  <si>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</si>
  <si>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</si>
  <si>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</si>
  <si>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</si>
  <si>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</si>
  <si>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</si>
  <si>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</si>
  <si>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</si>
  <si>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</si>
  <si>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</si>
  <si>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</si>
  <si>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</si>
  <si>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</si>
  <si>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</si>
  <si>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</si>
  <si>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</si>
  <si>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</si>
  <si>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</si>
  <si>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</si>
  <si>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</si>
  <si>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</si>
  <si>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</si>
  <si>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</si>
  <si>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</si>
  <si>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</si>
  <si>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</si>
  <si>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</si>
  <si>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</si>
  <si>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</si>
  <si>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</si>
  <si>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</si>
  <si>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</si>
  <si>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</si>
  <si>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</si>
  <si>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</si>
  <si>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</si>
  <si>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</si>
  <si>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</si>
  <si>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</si>
  <si>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</si>
  <si>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</si>
  <si>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</si>
  <si>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</si>
  <si>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</si>
  <si>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</si>
  <si>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</si>
  <si>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</si>
  <si>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</si>
  <si>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</si>
  <si>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</si>
  <si>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</si>
  <si>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</si>
  <si>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</si>
  <si>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</si>
  <si>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</si>
  <si>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</si>
  <si>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</si>
  <si>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</si>
  <si>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</si>
  <si>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</si>
  <si>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</si>
  <si>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</si>
  <si>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</si>
  <si>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</si>
  <si>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</si>
  <si>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</si>
  <si>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</si>
  <si>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</si>
  <si>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</si>
  <si>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</si>
  <si>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</si>
  <si>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</si>
  <si>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</si>
  <si>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</si>
  <si>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</si>
  <si>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</si>
  <si>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</si>
  <si>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</si>
  <si>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</si>
  <si>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</si>
  <si>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</si>
  <si>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</si>
  <si>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</si>
  <si>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</si>
  <si>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</si>
  <si>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</si>
  <si>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</si>
  <si>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</si>
  <si>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</si>
  <si>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</si>
  <si>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</si>
  <si>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</si>
  <si>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</si>
  <si>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</si>
  <si>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</si>
  <si>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</si>
  <si>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</si>
  <si>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</si>
  <si>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</si>
  <si>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</si>
  <si>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</si>
  <si>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</si>
  <si>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</si>
  <si>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</si>
  <si>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</si>
  <si>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</si>
  <si>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</si>
  <si>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</si>
  <si>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</si>
  <si>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</si>
  <si>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</si>
  <si>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</si>
  <si>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</si>
  <si>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</si>
  <si>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</si>
  <si>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</si>
  <si>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</si>
  <si>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</si>
  <si>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</si>
  <si>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</si>
  <si>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</si>
  <si>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</si>
  <si>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</si>
  <si>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</si>
  <si>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</si>
  <si>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</si>
  <si>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</si>
  <si>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</si>
  <si>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</si>
  <si>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</si>
  <si>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</si>
  <si>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</si>
  <si>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</si>
  <si>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</si>
  <si>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</si>
  <si>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</si>
  <si>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</si>
  <si>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</si>
  <si>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</si>
  <si>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</si>
  <si>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</si>
  <si>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</si>
  <si>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</si>
  <si>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</si>
  <si>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</si>
  <si>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</si>
  <si>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</si>
  <si>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</si>
  <si>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</si>
  <si>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</si>
  <si>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</si>
  <si>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</si>
  <si>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</si>
  <si>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</si>
  <si>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</si>
  <si>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</si>
  <si>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</si>
  <si>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</si>
  <si>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</si>
  <si>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</si>
  <si>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</si>
  <si>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</si>
  <si>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</si>
  <si>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</si>
  <si>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</si>
  <si>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</si>
  <si>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</si>
  <si>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</si>
  <si>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</si>
  <si>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</si>
  <si>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</si>
  <si>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</si>
  <si>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</si>
  <si>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</si>
  <si>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</si>
  <si>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</si>
  <si>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</si>
  <si>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</si>
  <si>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</si>
  <si>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</si>
  <si>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</si>
  <si>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</si>
  <si>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</si>
  <si>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</si>
  <si>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</si>
  <si>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</si>
  <si>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</si>
  <si>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</si>
  <si>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</si>
  <si>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</si>
  <si>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</si>
  <si>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</si>
  <si>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</si>
  <si>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</si>
  <si>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</si>
  <si>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</si>
  <si>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</si>
  <si>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</si>
  <si>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</si>
  <si>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</si>
  <si>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</si>
  <si>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</si>
  <si>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</si>
  <si>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</si>
  <si>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</si>
  <si>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</si>
  <si>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</si>
  <si>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</si>
  <si>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</si>
  <si>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</si>
  <si>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</si>
  <si>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</si>
  <si>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</si>
  <si>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</si>
  <si>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</si>
  <si>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</si>
  <si>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</si>
  <si>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</si>
  <si>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</si>
  <si>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</si>
  <si>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</si>
  <si>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</si>
  <si>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</si>
  <si>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</si>
  <si>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</si>
  <si>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</si>
  <si>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</si>
  <si>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</si>
  <si>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</si>
  <si>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</si>
  <si>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</si>
  <si>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</si>
  <si>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</si>
  <si>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</si>
  <si>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</si>
  <si>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</si>
  <si>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</si>
  <si>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</si>
  <si>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</si>
  <si>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</si>
  <si>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</si>
  <si>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</si>
  <si>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</si>
  <si>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</si>
  <si>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</si>
  <si>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</si>
  <si>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</si>
  <si>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</si>
  <si>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</si>
  <si>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</si>
  <si>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</si>
  <si>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</si>
  <si>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</si>
  <si>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</si>
  <si>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</si>
  <si>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</si>
  <si>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</si>
  <si>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</si>
  <si>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</si>
  <si>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</si>
  <si>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</si>
  <si>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</si>
  <si>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</si>
  <si>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</si>
  <si>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</si>
  <si>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</si>
  <si>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</si>
  <si>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</si>
  <si>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</si>
  <si>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</si>
  <si>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</si>
  <si>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</si>
  <si>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</si>
  <si>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</si>
  <si>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</si>
  <si>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</si>
  <si>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</si>
  <si>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</si>
  <si>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</si>
  <si>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</si>
  <si>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</si>
  <si>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</si>
  <si>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</si>
  <si>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</si>
  <si>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</si>
  <si>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</si>
  <si>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</si>
  <si>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</si>
  <si>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</si>
  <si>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</si>
  <si>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</si>
  <si>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</si>
  <si>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</si>
  <si>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</si>
  <si>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</si>
  <si>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</si>
  <si>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</si>
  <si>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</si>
  <si>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</si>
  <si>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</si>
  <si>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</si>
  <si>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</si>
  <si>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</si>
  <si>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</si>
  <si>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</si>
  <si>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</si>
  <si>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</si>
  <si>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</si>
  <si>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</si>
  <si>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</si>
  <si>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</si>
  <si>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</si>
  <si>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</si>
  <si>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</si>
  <si>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</si>
  <si>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</si>
  <si>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</si>
  <si>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</si>
  <si>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</si>
  <si>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</si>
  <si>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</si>
  <si>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</si>
  <si>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</si>
  <si>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</si>
  <si>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</si>
  <si>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</si>
  <si>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</si>
  <si>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</si>
  <si>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</si>
  <si>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</si>
  <si>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</si>
  <si>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</si>
  <si>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</si>
  <si>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</si>
  <si>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</si>
  <si>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</si>
  <si>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</si>
  <si>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</si>
  <si>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</si>
  <si>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</si>
  <si>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</si>
  <si>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</si>
  <si>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</si>
  <si>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</si>
  <si>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</si>
  <si>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</si>
  <si>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</si>
  <si>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</si>
  <si>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</si>
  <si>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</si>
  <si>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</si>
  <si>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</si>
  <si>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</si>
  <si>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</si>
  <si>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</si>
  <si>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</si>
  <si>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</si>
  <si>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</si>
  <si>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</si>
  <si>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</si>
  <si>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</si>
  <si>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</si>
  <si>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</si>
  <si>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</si>
  <si>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</si>
  <si>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</si>
  <si>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</si>
  <si>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</si>
  <si>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</si>
  <si>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</si>
  <si>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</si>
  <si>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</si>
  <si>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</si>
  <si>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</si>
  <si>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</si>
  <si>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</si>
  <si>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</si>
  <si>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</si>
  <si>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</si>
  <si>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</si>
  <si>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</si>
  <si>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</si>
  <si>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</si>
  <si>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</si>
  <si>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</si>
  <si>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</si>
  <si>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</si>
  <si>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</si>
  <si>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</si>
  <si>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</si>
  <si>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</si>
  <si>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</si>
  <si>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</si>
  <si>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</si>
  <si>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</si>
  <si>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</si>
  <si>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</si>
  <si>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</si>
  <si>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</si>
  <si>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</si>
  <si>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</si>
  <si>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</si>
  <si>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</si>
  <si>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</si>
  <si>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</si>
  <si>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</si>
  <si>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</si>
  <si>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</si>
  <si>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</si>
  <si>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</si>
  <si>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</si>
  <si>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</si>
  <si>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</si>
  <si>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</si>
  <si>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</si>
  <si>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</si>
  <si>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</si>
  <si>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</si>
  <si>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</si>
  <si>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</si>
  <si>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</si>
  <si>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</si>
  <si>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</si>
  <si>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</si>
  <si>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</si>
  <si>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</si>
  <si>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</si>
  <si>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</si>
  <si>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</si>
  <si>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</si>
  <si>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</si>
  <si>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</si>
  <si>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</si>
  <si>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</si>
  <si>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</si>
  <si>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</si>
  <si>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</si>
  <si>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</si>
  <si>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</si>
  <si>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</si>
  <si>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</si>
  <si>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</si>
  <si>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</si>
  <si>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</si>
  <si>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</si>
  <si>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</si>
  <si>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</si>
  <si>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</si>
  <si>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</si>
  <si>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</si>
  <si>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</si>
  <si>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</si>
  <si>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</si>
  <si>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</si>
  <si>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</si>
  <si>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</si>
  <si>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</si>
  <si>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</si>
  <si>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</si>
  <si>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</si>
  <si>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</si>
  <si>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</si>
  <si>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</si>
  <si>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</si>
  <si>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</si>
  <si>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</si>
  <si>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</si>
  <si>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</si>
  <si>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</si>
  <si>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</si>
  <si>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</si>
  <si>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</si>
  <si>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</si>
  <si>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</si>
  <si>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</si>
  <si>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</si>
  <si>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</si>
  <si>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</si>
  <si>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</si>
  <si>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</si>
  <si>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</si>
  <si>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</si>
  <si>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</si>
  <si>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</si>
  <si>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</si>
  <si>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</si>
  <si>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</si>
  <si>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</si>
  <si>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</si>
  <si>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</si>
  <si>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</si>
  <si>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</si>
  <si>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</si>
  <si>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</si>
  <si>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</si>
  <si>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</si>
  <si>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</si>
  <si>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</si>
  <si>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September</t>
  </si>
  <si>
    <t>Nagla Fetouh</t>
  </si>
  <si>
    <t>Gena Lupo</t>
  </si>
  <si>
    <t>Melissa Pitsoulakis</t>
  </si>
  <si>
    <t>Evan Williams</t>
  </si>
  <si>
    <t>Ericka Polanco-Webb</t>
  </si>
  <si>
    <t>Bob Jankowski</t>
  </si>
  <si>
    <t>Jennifer Akhter</t>
  </si>
  <si>
    <t>X</t>
  </si>
  <si>
    <t>E-Rate Funding</t>
  </si>
  <si>
    <t>State Tech Infrastruture Grant</t>
  </si>
  <si>
    <t>Rollover Grant funding</t>
  </si>
  <si>
    <t>Gower has a District goal to have at least 80% of students be at or above the 50th percentile in Reading and Math for the EOY MAP assessment.  Gower will use the NWEA MAP assessment during the Fall, Winter, and Spring to measure progress toward this goal.</t>
  </si>
  <si>
    <t>NA</t>
  </si>
  <si>
    <t>Gower uses 5Essentials survey data, a principal survey, student data, input from School Leadership Teams, input from the Board of Education, the Gower Foundation, the Gower staff, and the Gower PTO to determine needs and the allocation of resources.</t>
  </si>
  <si>
    <t>Gower provides Title I services in Math and Reading as well as a Summer School Program for targeted students.</t>
  </si>
  <si>
    <t>Gower hired an additional ESL/Special Education teacher to work with students that are identified as both English Learners and have an IEP.</t>
  </si>
  <si>
    <t>Funds will be used to support the needs of a special education student in the area of transcribing services through Intellitext.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</si>
</sst>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
      <vertAlign val="superscript"/>
      <sz val="10"/>
      <color rgb="FF000000"/>
      <name val="Tahoma"/>
      <family val="2"/>
    </font>
    <font>
      <sz val="8"/>
      <color rgb="FF000000"/>
      <name val="Tahoma"/>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41">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0" fontId="7" fillId="0" borderId="111" xfId="0" applyFont="1" applyBorder="1" applyProtection="1">
      <protection locked="0"/>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167" fontId="28" fillId="19" borderId="28" xfId="0" applyNumberFormat="1" applyFont="1" applyFill="1" applyBorder="1" applyAlignment="1">
      <alignment horizontal="center"/>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41" fillId="0" borderId="0" xfId="0" applyNumberFormat="1" applyFont="1" applyAlignment="1">
      <alignment horizontal="left"/>
    </xf>
    <xf numFmtId="0" fontId="41" fillId="0" borderId="0" xfId="0" applyFont="1" applyAlignment="1">
      <alignment horizontal="left"/>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23" xfId="34" applyFont="1" applyFill="1" applyBorder="1" applyAlignment="1">
      <alignment horizontal="left" vertical="center" wrapText="1" indent="2"/>
    </xf>
    <xf numFmtId="0" fontId="28" fillId="4" borderId="34" xfId="0" applyFont="1" applyFill="1" applyBorder="1"/>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9" xfId="34" applyFont="1" applyFill="1" applyBorder="1" applyAlignment="1">
      <alignment horizontal="left" vertical="center" wrapText="1" indent="2"/>
    </xf>
    <xf numFmtId="0" fontId="28" fillId="4" borderId="46"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0" fontId="26" fillId="4" borderId="19"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4" borderId="9"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28" borderId="133" xfId="67" applyFill="1" applyBorder="1" applyAlignment="1">
      <alignment horizontal="center"/>
    </xf>
    <xf numFmtId="0" fontId="2" fillId="28" borderId="72" xfId="67" applyFill="1" applyBorder="1" applyAlignment="1">
      <alignment horizontal="center"/>
    </xf>
    <xf numFmtId="0" fontId="2" fillId="32" borderId="131"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96" fillId="26" borderId="137"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33"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0" fontId="2" fillId="28" borderId="118"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2" fillId="28" borderId="91" xfId="67" applyFill="1" applyBorder="1" applyAlignment="1">
      <alignment horizontal="center"/>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2" fillId="28" borderId="131"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0" fontId="2" fillId="32" borderId="133" xfId="67"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2" fillId="28" borderId="0" xfId="67" applyFill="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4"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36"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2" fillId="28" borderId="73" xfId="67" applyFill="1" applyBorder="1" applyAlignment="1">
      <alignment horizontal="center"/>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0" fontId="36" fillId="0" borderId="0" xfId="52" applyFont="1" applyAlignment="1">
      <alignment wrapText="1"/>
    </xf>
    <xf numFmtId="0" fontId="36" fillId="0" borderId="75" xfId="52" applyFont="1" applyBorder="1" applyAlignment="1">
      <alignment vertical="top" wrapText="1"/>
    </xf>
    <xf numFmtId="0" fontId="28" fillId="0" borderId="0" xfId="52" applyFont="1" applyAlignment="1">
      <alignment horizontal="left" vertical="top" wrapText="1" indent="2"/>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28" fillId="0" borderId="0" xfId="52" applyFont="1" applyAlignment="1">
      <alignment horizontal="center"/>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cellXfs>
  <cellStyles count="71">
    <cellStyle name="Currency" xfId="59" builtinId="4"/>
    <cellStyle name="Currency 2" xfId="53" xr:uid="{00000000-0005-0000-0000-000000000000}"/>
    <cellStyle name="Currency 2 2" xfId="70" xr:uid="{6B5A5C86-A76D-472B-A985-863886E403C0}"/>
    <cellStyle name="Currency 3" xfId="61" xr:uid="{EF9C44E1-6FDF-4F2D-B9D5-30B4A51CFAC7}"/>
    <cellStyle name="Currency 3 2" xfId="69" xr:uid="{E105DC82-060D-408C-B029-94186A07C498}"/>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5 2" xfId="67" xr:uid="{A1BA2F34-7CF6-4F36-A9F5-B82717338190}"/>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xfId="66" builtinId="5"/>
    <cellStyle name="Percent 2" xfId="62" xr:uid="{EC02D721-05FA-43E9-BEE7-8C11F7CF1C06}"/>
    <cellStyle name="Percent 2 2" xfId="68" xr:uid="{D6389DCC-98E3-47D5-BDEE-6AFFD55FFB4C}"/>
    <cellStyle name="Percent 3" xfId="65" xr:uid="{201D2922-4580-4EBB-B17E-4BC2661B4388}"/>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42">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V37" sqref="V37"/>
    </sheetView>
  </sheetViews>
  <sheetFormatPr baseColWidth="10" defaultColWidth="9.1640625" defaultRowHeight="10.25" customHeight="1"/>
  <cols>
    <col min="1" max="1" width="3.6640625" style="104" customWidth="1"/>
    <col min="2" max="2" width="2.33203125" style="104" customWidth="1"/>
    <col min="3" max="3" width="6.5" style="104" customWidth="1"/>
    <col min="4" max="4" width="5.1640625" style="104" customWidth="1"/>
    <col min="5" max="5" width="5.6640625" style="104" customWidth="1"/>
    <col min="6" max="6" width="4.5" style="104" customWidth="1"/>
    <col min="7" max="7" width="7.1640625" style="104" customWidth="1"/>
    <col min="8" max="8" width="10.83203125" style="104" customWidth="1"/>
    <col min="9" max="9" width="6.1640625" style="104" customWidth="1"/>
    <col min="10" max="10" width="5.5" style="104" customWidth="1"/>
    <col min="11" max="11" width="6.83203125" style="104" customWidth="1"/>
    <col min="12" max="12" width="5.5" style="104" customWidth="1"/>
    <col min="13" max="13" width="3.83203125" style="104" customWidth="1"/>
    <col min="14" max="14" width="7" style="104" customWidth="1"/>
    <col min="15" max="15" width="7.33203125" style="104" customWidth="1"/>
    <col min="16" max="16" width="5" style="104" customWidth="1"/>
    <col min="17" max="17" width="5.6640625" style="104" customWidth="1"/>
    <col min="18" max="18" width="6.1640625" style="104" customWidth="1"/>
    <col min="19" max="19" width="3.5" style="104" customWidth="1"/>
    <col min="20" max="20" width="7" style="104" customWidth="1"/>
    <col min="21" max="21" width="2" style="104" customWidth="1"/>
    <col min="22" max="22" width="4.6640625" style="104" customWidth="1"/>
    <col min="23" max="23" width="3.5" style="104" customWidth="1"/>
    <col min="24" max="24" width="5.6640625" style="104" customWidth="1"/>
    <col min="25" max="25" width="9.1640625" style="498"/>
    <col min="26" max="16384" width="9.1640625" style="104"/>
  </cols>
  <sheetData>
    <row r="1" spans="1:29" ht="12.25" customHeight="1" thickBot="1">
      <c r="A1" s="106" t="s">
        <v>0</v>
      </c>
      <c r="G1" s="1668" t="s">
        <v>1</v>
      </c>
      <c r="H1" s="1668"/>
      <c r="I1" s="1668"/>
      <c r="J1" s="1668"/>
      <c r="K1" s="1668"/>
      <c r="L1" s="1668"/>
      <c r="M1" s="1668"/>
      <c r="N1" s="1668"/>
      <c r="O1" s="1668"/>
    </row>
    <row r="2" spans="1:29" ht="12.25" customHeight="1" thickBot="1">
      <c r="B2" s="1189" t="str">
        <f>IF(N14="SD","x","")</f>
        <v>x</v>
      </c>
      <c r="C2" s="109" t="s">
        <v>2</v>
      </c>
      <c r="D2" s="109"/>
      <c r="G2" s="1669" t="s">
        <v>3</v>
      </c>
      <c r="H2" s="1669"/>
      <c r="I2" s="1669"/>
      <c r="J2" s="1669"/>
      <c r="K2" s="1669"/>
      <c r="L2" s="1669"/>
      <c r="M2" s="1669"/>
      <c r="N2" s="1669"/>
      <c r="O2" s="1669"/>
      <c r="Q2" s="105"/>
      <c r="R2" s="105"/>
      <c r="S2" s="105"/>
      <c r="T2" s="105"/>
    </row>
    <row r="3" spans="1:29" ht="12.25" customHeight="1" thickBot="1">
      <c r="B3" s="1190" t="str">
        <f>IF(N14="JA","x","")</f>
        <v/>
      </c>
      <c r="C3" s="109" t="s">
        <v>4</v>
      </c>
      <c r="D3" s="109"/>
      <c r="G3" s="1669"/>
      <c r="H3" s="1669"/>
      <c r="I3" s="1669"/>
      <c r="J3" s="1669"/>
      <c r="K3" s="1669"/>
      <c r="L3" s="1669"/>
      <c r="M3" s="1669"/>
      <c r="N3" s="1669"/>
      <c r="O3" s="1669"/>
      <c r="P3" s="1671" t="str">
        <f>'DeficitBudgetSum Calc 22'!D7 &amp; " "</f>
        <v xml:space="preserve">Balanced budget; no Deficit Reduction Plan is required. </v>
      </c>
      <c r="Q3" s="1672"/>
      <c r="R3" s="1672"/>
      <c r="S3" s="1672"/>
      <c r="T3" s="1673"/>
      <c r="U3" s="107"/>
    </row>
    <row r="4" spans="1:29" ht="12.25" customHeight="1">
      <c r="G4" s="1670" t="s">
        <v>5</v>
      </c>
      <c r="H4" s="1670"/>
      <c r="I4" s="1670"/>
      <c r="J4" s="1670"/>
      <c r="K4" s="1670"/>
      <c r="L4" s="1670"/>
      <c r="M4" s="1670"/>
      <c r="N4" s="1670"/>
      <c r="O4" s="1670"/>
      <c r="P4" s="1674"/>
      <c r="Q4" s="1675"/>
      <c r="R4" s="1675"/>
      <c r="S4" s="1675"/>
      <c r="T4" s="1676"/>
    </row>
    <row r="5" spans="1:29" ht="12.75" customHeight="1" thickBot="1">
      <c r="A5" s="106" t="s">
        <v>6</v>
      </c>
      <c r="B5" s="108"/>
      <c r="C5" s="109"/>
      <c r="D5" s="109"/>
      <c r="G5" s="1685" t="str">
        <f>"July 1, "&amp;'B26'!L2-1</f>
        <v>July 1, 2025</v>
      </c>
      <c r="H5" s="1685"/>
      <c r="I5" s="1685"/>
      <c r="J5" s="1685"/>
      <c r="K5" s="512" t="str">
        <f>"- June 30, "&amp;'B26'!L2</f>
        <v>- June 30, 2026</v>
      </c>
      <c r="L5" s="511"/>
      <c r="M5" s="511"/>
      <c r="N5" s="511"/>
      <c r="O5" s="511"/>
      <c r="P5" s="1674"/>
      <c r="Q5" s="1675"/>
      <c r="R5" s="1675"/>
      <c r="S5" s="1675"/>
      <c r="T5" s="1676"/>
    </row>
    <row r="6" spans="1:29" ht="12.75" customHeight="1" thickBot="1">
      <c r="B6" s="1187" t="s">
        <v>6934</v>
      </c>
      <c r="C6" s="104" t="s">
        <v>7</v>
      </c>
      <c r="D6" s="1185"/>
      <c r="E6" s="1185"/>
      <c r="F6" s="1185"/>
      <c r="G6" s="1185"/>
      <c r="O6" s="110"/>
      <c r="P6" s="1674"/>
      <c r="Q6" s="1675"/>
      <c r="R6" s="1675"/>
      <c r="S6" s="1675"/>
      <c r="T6" s="1676"/>
    </row>
    <row r="7" spans="1:29" ht="12" customHeight="1" thickBot="1">
      <c r="B7" s="1186"/>
      <c r="C7" s="104" t="s">
        <v>8</v>
      </c>
      <c r="D7" s="109"/>
      <c r="O7" s="110"/>
      <c r="P7" s="1674"/>
      <c r="Q7" s="1675"/>
      <c r="R7" s="1675"/>
      <c r="S7" s="1675"/>
      <c r="T7" s="1676"/>
    </row>
    <row r="8" spans="1:29" ht="14">
      <c r="B8" s="111"/>
      <c r="C8" s="114" t="s">
        <v>9</v>
      </c>
      <c r="D8" s="112"/>
      <c r="E8" s="112"/>
      <c r="F8" s="112"/>
      <c r="G8" s="112"/>
      <c r="H8" s="1264" t="s">
        <v>812</v>
      </c>
      <c r="I8" s="112"/>
      <c r="J8" s="112"/>
      <c r="O8" s="110"/>
      <c r="P8" s="1674"/>
      <c r="Q8" s="1675"/>
      <c r="R8" s="1675"/>
      <c r="S8" s="1675"/>
      <c r="T8" s="1676"/>
    </row>
    <row r="9" spans="1:29" ht="6.75" customHeight="1">
      <c r="B9" s="108"/>
      <c r="C9" s="112"/>
      <c r="D9" s="112"/>
      <c r="E9" s="112"/>
      <c r="F9" s="112"/>
      <c r="G9" s="112"/>
      <c r="H9" s="112"/>
      <c r="I9" s="112"/>
      <c r="J9" s="112"/>
      <c r="M9" s="110"/>
      <c r="N9" s="110"/>
      <c r="O9" s="110"/>
      <c r="P9" s="1674"/>
      <c r="Q9" s="1675"/>
      <c r="R9" s="1675"/>
      <c r="S9" s="1675"/>
      <c r="T9" s="1676"/>
      <c r="U9" s="113"/>
      <c r="V9" s="113"/>
      <c r="W9" s="113"/>
      <c r="X9" s="113"/>
      <c r="Y9" s="499"/>
      <c r="Z9" s="113"/>
      <c r="AA9" s="113"/>
      <c r="AB9" s="113"/>
      <c r="AC9" s="113"/>
    </row>
    <row r="10" spans="1:29" ht="13.5" customHeight="1">
      <c r="B10" s="111"/>
      <c r="C10" s="114" t="s">
        <v>10</v>
      </c>
      <c r="D10" s="114"/>
      <c r="G10" s="115"/>
      <c r="H10" s="1683"/>
      <c r="I10" s="1684"/>
      <c r="J10" s="1684"/>
      <c r="K10" s="116"/>
      <c r="L10" s="116"/>
      <c r="M10" s="116"/>
      <c r="N10" s="116"/>
      <c r="O10" s="110"/>
      <c r="P10" s="1674"/>
      <c r="Q10" s="1675"/>
      <c r="R10" s="1675"/>
      <c r="S10" s="1675"/>
      <c r="T10" s="1676"/>
    </row>
    <row r="11" spans="1:29" ht="9.75" customHeight="1">
      <c r="G11" s="117"/>
      <c r="H11" s="1686" t="s">
        <v>11</v>
      </c>
      <c r="I11" s="1686"/>
      <c r="J11" s="1686"/>
      <c r="K11" s="118"/>
      <c r="L11" s="118"/>
      <c r="M11" s="110"/>
      <c r="N11" s="110"/>
      <c r="O11" s="110"/>
      <c r="P11" s="1674"/>
      <c r="Q11" s="1675"/>
      <c r="R11" s="1675"/>
      <c r="S11" s="1675"/>
      <c r="T11" s="1676"/>
    </row>
    <row r="12" spans="1:29" ht="7.5" customHeight="1">
      <c r="G12" s="117"/>
      <c r="H12" s="119"/>
      <c r="I12" s="119"/>
      <c r="J12" s="119"/>
      <c r="K12" s="118"/>
      <c r="L12" s="118"/>
      <c r="M12" s="110"/>
      <c r="N12" s="110"/>
      <c r="O12" s="110"/>
      <c r="P12" s="1674"/>
      <c r="Q12" s="1675"/>
      <c r="R12" s="1675"/>
      <c r="S12" s="1675"/>
      <c r="T12" s="1676"/>
    </row>
    <row r="13" spans="1:29" ht="13.5" customHeight="1" thickBot="1">
      <c r="C13" s="114" t="s">
        <v>12</v>
      </c>
      <c r="D13" s="114"/>
      <c r="E13" s="120"/>
      <c r="F13" s="121"/>
      <c r="H13" s="1680" t="s">
        <v>2110</v>
      </c>
      <c r="I13" s="1681"/>
      <c r="J13" s="1681"/>
      <c r="K13" s="1681"/>
      <c r="L13" s="1681"/>
      <c r="M13" s="1682"/>
      <c r="N13" s="116"/>
      <c r="O13" s="110"/>
      <c r="P13" s="1677"/>
      <c r="Q13" s="1678"/>
      <c r="R13" s="1678"/>
      <c r="S13" s="1678"/>
      <c r="T13" s="1679"/>
      <c r="Y13" s="500">
        <f>IF(H14&lt;&gt;"Select dist name from drop-down on line above",1,0)</f>
        <v>1</v>
      </c>
    </row>
    <row r="14" spans="1:29" ht="13.5" customHeight="1">
      <c r="C14" s="122" t="s">
        <v>13</v>
      </c>
      <c r="D14" s="122"/>
      <c r="E14" s="123"/>
      <c r="F14" s="124"/>
      <c r="G14" s="124"/>
      <c r="H14" s="1687" t="str">
        <f>IFERROR(VLOOKUP(H13,'District Drop-down'!$A$2:$B$1001,2,FALSE),"Please select district from drop-down list on line 13.")</f>
        <v>19022062002</v>
      </c>
      <c r="I14" s="1687"/>
      <c r="J14" s="1687"/>
      <c r="K14" s="1687"/>
      <c r="L14" s="1687"/>
      <c r="M14" s="1687"/>
      <c r="N14" s="498" t="str">
        <f>IFERROR(VLOOKUP(H14,'District Drop-down'!$B$2:$D$1001,3,FALSE),"")</f>
        <v>SD</v>
      </c>
      <c r="O14" s="110"/>
      <c r="P14" s="501" t="e">
        <f>_xlfn.IFNA(VLOOKUP(H13,#REF!,6),"")</f>
        <v>#REF!</v>
      </c>
      <c r="Q14" s="125"/>
      <c r="R14" s="125"/>
      <c r="S14" s="125"/>
      <c r="T14" s="125"/>
    </row>
    <row r="15" spans="1:29" ht="9.75" customHeight="1">
      <c r="A15" s="123"/>
      <c r="B15" s="123"/>
      <c r="C15" s="123"/>
      <c r="D15" s="123"/>
      <c r="E15" s="123"/>
      <c r="F15" s="126"/>
      <c r="G15" s="126"/>
      <c r="H15" s="126"/>
    </row>
    <row r="16" spans="1:29" ht="16.5" customHeight="1">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c r="A17" s="513"/>
      <c r="E17" s="522" t="s">
        <v>14</v>
      </c>
      <c r="F17" s="513"/>
      <c r="G17" s="513"/>
      <c r="H17" s="513"/>
      <c r="I17" s="513"/>
      <c r="J17" s="513"/>
      <c r="K17" s="513"/>
      <c r="L17" s="513"/>
      <c r="M17" s="513"/>
      <c r="N17" s="513"/>
      <c r="O17" s="513"/>
      <c r="P17" s="513"/>
      <c r="Q17" s="513"/>
      <c r="R17" s="513"/>
      <c r="S17" s="513"/>
      <c r="T17" s="513"/>
    </row>
    <row r="18" spans="1:20" ht="2.25" hidden="1" customHeight="1">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c r="A20" s="123"/>
      <c r="B20" s="123"/>
      <c r="C20" s="123"/>
      <c r="D20" s="123"/>
      <c r="E20" s="123"/>
      <c r="F20" s="126"/>
      <c r="G20" s="126"/>
      <c r="H20" s="126"/>
    </row>
    <row r="21" spans="1:20" ht="6.75" customHeight="1" thickBot="1">
      <c r="A21" s="123"/>
      <c r="B21" s="123"/>
      <c r="C21" s="123"/>
      <c r="D21" s="123"/>
      <c r="E21" s="123"/>
      <c r="F21" s="126"/>
      <c r="G21" s="126"/>
      <c r="H21" s="126"/>
    </row>
    <row r="22" spans="1:20" ht="16.5" hidden="1" customHeight="1" thickBot="1">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c r="A23" s="134"/>
      <c r="B23" s="134"/>
      <c r="C23" s="134"/>
      <c r="D23" s="134"/>
      <c r="E23" s="134"/>
      <c r="F23" s="134"/>
      <c r="G23" s="134"/>
      <c r="H23" s="134"/>
      <c r="I23" s="135"/>
      <c r="J23" s="135"/>
      <c r="K23" s="134"/>
      <c r="L23" s="134"/>
      <c r="M23" s="134"/>
      <c r="N23" s="134"/>
      <c r="O23" s="134"/>
      <c r="P23" s="134"/>
      <c r="Q23" s="134"/>
      <c r="R23" s="134"/>
      <c r="S23" s="134"/>
    </row>
    <row r="24" spans="1:20" ht="15" customHeight="1">
      <c r="C24" s="524" t="s">
        <v>15</v>
      </c>
      <c r="D24" s="524"/>
      <c r="E24" s="1697" t="str">
        <f>IF(H13="","",H13)</f>
        <v>Gower SD 62</v>
      </c>
      <c r="F24" s="1697"/>
      <c r="G24" s="1697"/>
      <c r="H24" s="1697"/>
      <c r="I24" s="1697"/>
      <c r="J24" s="1697"/>
      <c r="K24" s="1697"/>
      <c r="L24" s="136" t="s">
        <v>16</v>
      </c>
      <c r="M24" s="137"/>
      <c r="N24" s="1699" t="str">
        <f>IFERROR(VLOOKUP($H$13,'District Drop-down'!$A$2:$C$1001,3,FALSE),"")</f>
        <v>Dupage</v>
      </c>
      <c r="O24" s="1699"/>
      <c r="P24" s="1699"/>
      <c r="Q24" s="1699"/>
      <c r="R24" s="1699"/>
      <c r="S24" s="104" t="s">
        <v>17</v>
      </c>
    </row>
    <row r="25" spans="1:20" ht="15" customHeight="1">
      <c r="B25" s="1133" t="s">
        <v>18</v>
      </c>
      <c r="H25" s="138"/>
      <c r="I25" s="1698" t="str">
        <f>"July 1, "&amp;'B26'!L2-1</f>
        <v>July 1, 2025</v>
      </c>
      <c r="J25" s="1698"/>
      <c r="K25" s="1698"/>
      <c r="L25" s="1701" t="s">
        <v>19</v>
      </c>
      <c r="M25" s="1701"/>
      <c r="N25" s="1692" t="str">
        <f>"June 30, "&amp;'B26'!L2</f>
        <v>June 30, 2026</v>
      </c>
      <c r="O25" s="1692"/>
      <c r="P25" s="1692"/>
      <c r="Q25" s="1692"/>
      <c r="R25" s="104" t="s">
        <v>20</v>
      </c>
    </row>
    <row r="26" spans="1:20" ht="9" customHeight="1">
      <c r="H26" s="138"/>
      <c r="I26" s="1414"/>
      <c r="J26" s="1414"/>
      <c r="K26" s="1414"/>
      <c r="L26" s="138"/>
      <c r="O26" s="139"/>
      <c r="P26" s="139"/>
      <c r="Q26" s="139"/>
      <c r="R26" s="112"/>
    </row>
    <row r="27" spans="1:20" ht="15" customHeight="1">
      <c r="C27" s="1134" t="s">
        <v>21</v>
      </c>
      <c r="D27" s="1134"/>
      <c r="H27" s="1696" t="str">
        <f>IF(H13=" Click here to choose your district from drop-down list","",H13)</f>
        <v>Gower SD 62</v>
      </c>
      <c r="I27" s="1696"/>
      <c r="J27" s="1696"/>
      <c r="K27" s="1696"/>
      <c r="L27" s="1696"/>
      <c r="M27" s="1696"/>
      <c r="N27" s="1696"/>
      <c r="O27" s="1696"/>
      <c r="P27" s="1696"/>
      <c r="Q27" s="1696"/>
      <c r="R27" s="1696"/>
      <c r="S27" s="104" t="s">
        <v>22</v>
      </c>
    </row>
    <row r="28" spans="1:20" ht="15" customHeight="1">
      <c r="A28" s="514" t="s">
        <v>23</v>
      </c>
      <c r="D28" s="1700" t="str">
        <f>N24</f>
        <v>Dupage</v>
      </c>
      <c r="E28" s="1700"/>
      <c r="F28" s="1700"/>
      <c r="G28" s="1700"/>
      <c r="H28" s="1700"/>
      <c r="I28" s="1135" t="s">
        <v>24</v>
      </c>
    </row>
    <row r="29" spans="1:20" ht="15" customHeight="1">
      <c r="A29" s="1134" t="s">
        <v>25</v>
      </c>
    </row>
    <row r="30" spans="1:20" ht="9" customHeight="1"/>
    <row r="31" spans="1:20" ht="15" customHeight="1">
      <c r="C31" s="1136" t="s">
        <v>26</v>
      </c>
      <c r="D31" s="1136"/>
      <c r="K31" s="1104">
        <v>24</v>
      </c>
      <c r="L31" s="136" t="s">
        <v>27</v>
      </c>
      <c r="M31" s="1688" t="s">
        <v>6926</v>
      </c>
      <c r="N31" s="1688"/>
      <c r="O31" s="1688"/>
      <c r="P31" s="524" t="s">
        <v>28</v>
      </c>
      <c r="Q31" s="1106" t="s">
        <v>1545</v>
      </c>
      <c r="R31" s="104" t="s">
        <v>17</v>
      </c>
    </row>
    <row r="32" spans="1:20" ht="15" customHeight="1">
      <c r="A32" s="1133" t="s">
        <v>29</v>
      </c>
    </row>
    <row r="33" spans="1:25" ht="9" customHeight="1">
      <c r="A33" s="1133"/>
    </row>
    <row r="34" spans="1:25" ht="15" customHeight="1">
      <c r="C34" s="1133" t="s">
        <v>30</v>
      </c>
      <c r="D34" s="1133"/>
    </row>
    <row r="35" spans="1:25" ht="9" customHeight="1"/>
    <row r="36" spans="1:25" ht="15" customHeight="1">
      <c r="C36" s="1133" t="s">
        <v>31</v>
      </c>
      <c r="D36" s="1133"/>
    </row>
    <row r="37" spans="1:25" ht="15" customHeight="1">
      <c r="A37" s="1133" t="s">
        <v>32</v>
      </c>
      <c r="E37" s="1698" t="str">
        <f>I25</f>
        <v>July 1, 2025</v>
      </c>
      <c r="F37" s="1698"/>
      <c r="G37" s="1698"/>
      <c r="H37" s="1693" t="s">
        <v>19</v>
      </c>
      <c r="I37" s="1693"/>
      <c r="J37" s="1698" t="str">
        <f>N25</f>
        <v>June 30, 2026</v>
      </c>
      <c r="K37" s="1698"/>
      <c r="L37" s="1698"/>
      <c r="M37" s="104" t="s">
        <v>20</v>
      </c>
      <c r="O37" s="140"/>
    </row>
    <row r="38" spans="1:25" ht="9" customHeight="1"/>
    <row r="39" spans="1:25" ht="15" customHeight="1">
      <c r="C39" s="1133" t="s">
        <v>33</v>
      </c>
      <c r="D39" s="1133"/>
    </row>
    <row r="40" spans="1:25" ht="15" customHeight="1">
      <c r="A40" s="524" t="s">
        <v>34</v>
      </c>
    </row>
    <row r="41" spans="1:25" ht="7.5" customHeight="1"/>
    <row r="42" spans="1:25" ht="15" customHeight="1">
      <c r="A42" s="1702" t="s">
        <v>35</v>
      </c>
      <c r="B42" s="1702"/>
      <c r="C42" s="1702"/>
      <c r="D42" s="1702"/>
      <c r="E42" s="1702"/>
      <c r="F42" s="1702"/>
      <c r="G42" s="1702"/>
      <c r="H42" s="1702"/>
      <c r="I42" s="1702"/>
      <c r="J42" s="1702"/>
      <c r="K42" s="1702"/>
      <c r="L42" s="1702"/>
      <c r="M42" s="1702"/>
      <c r="N42" s="1702"/>
      <c r="O42" s="1702"/>
      <c r="P42" s="1702"/>
      <c r="Q42" s="1702"/>
      <c r="R42" s="1702"/>
    </row>
    <row r="43" spans="1:25" ht="14" customHeight="1">
      <c r="C43" s="1136" t="s">
        <v>36</v>
      </c>
      <c r="D43" s="1136"/>
      <c r="N43" s="1105">
        <v>24</v>
      </c>
      <c r="O43" s="136" t="s">
        <v>37</v>
      </c>
      <c r="P43" s="1694" t="s">
        <v>6926</v>
      </c>
      <c r="Q43" s="1694"/>
      <c r="R43" s="1694"/>
      <c r="S43" s="525" t="s">
        <v>38</v>
      </c>
      <c r="T43" s="1106" t="s">
        <v>1545</v>
      </c>
      <c r="X43" s="498"/>
      <c r="Y43" s="104"/>
    </row>
    <row r="44" spans="1:25" ht="15.5" customHeight="1">
      <c r="A44" s="1134" t="s">
        <v>39</v>
      </c>
      <c r="C44" s="1134"/>
      <c r="D44" s="1134"/>
      <c r="E44" s="1695"/>
      <c r="F44" s="1695"/>
      <c r="G44" s="1134" t="s">
        <v>40</v>
      </c>
      <c r="H44" s="1104"/>
      <c r="I44" s="1134" t="s">
        <v>41</v>
      </c>
    </row>
    <row r="45" spans="1:25" ht="6" customHeight="1">
      <c r="E45" s="142"/>
      <c r="F45" s="143"/>
      <c r="G45" s="141"/>
      <c r="H45" s="144"/>
      <c r="K45" s="137"/>
      <c r="L45" s="112"/>
      <c r="M45" s="141"/>
      <c r="N45" s="141"/>
      <c r="O45" s="112"/>
    </row>
    <row r="46" spans="1:25" ht="12" hidden="1"/>
    <row r="47" spans="1:25" ht="12">
      <c r="F47" s="145"/>
    </row>
    <row r="48" spans="1:25" ht="12.25" customHeight="1">
      <c r="E48" s="1703" t="s">
        <v>42</v>
      </c>
      <c r="F48" s="1704"/>
      <c r="G48" s="1704"/>
      <c r="H48" s="1704"/>
      <c r="I48" s="1704"/>
      <c r="J48" s="1705"/>
      <c r="K48" s="1703" t="s">
        <v>43</v>
      </c>
      <c r="L48" s="1704"/>
      <c r="M48" s="1704"/>
      <c r="N48" s="1704"/>
      <c r="O48" s="1704"/>
      <c r="P48" s="1704"/>
      <c r="Q48" s="1705"/>
    </row>
    <row r="49" spans="1:22" ht="18" customHeight="1">
      <c r="E49" s="1689" t="s">
        <v>6933</v>
      </c>
      <c r="F49" s="1690"/>
      <c r="G49" s="1690"/>
      <c r="H49" s="1690"/>
      <c r="I49" s="1690"/>
      <c r="J49" s="1691"/>
      <c r="K49" s="1689"/>
      <c r="L49" s="1690"/>
      <c r="M49" s="1690"/>
      <c r="N49" s="1690"/>
      <c r="O49" s="1690"/>
      <c r="P49" s="1690"/>
      <c r="Q49" s="1691"/>
    </row>
    <row r="50" spans="1:22" ht="18" customHeight="1">
      <c r="E50" s="1689" t="s">
        <v>6927</v>
      </c>
      <c r="F50" s="1690"/>
      <c r="G50" s="1690"/>
      <c r="H50" s="1690"/>
      <c r="I50" s="1690"/>
      <c r="J50" s="1691"/>
      <c r="K50" s="1689"/>
      <c r="L50" s="1690"/>
      <c r="M50" s="1690"/>
      <c r="N50" s="1690"/>
      <c r="O50" s="1690"/>
      <c r="P50" s="1690"/>
      <c r="Q50" s="1691"/>
    </row>
    <row r="51" spans="1:22" ht="18" customHeight="1">
      <c r="E51" s="1689" t="s">
        <v>6932</v>
      </c>
      <c r="F51" s="1690"/>
      <c r="G51" s="1690"/>
      <c r="H51" s="1690"/>
      <c r="I51" s="1690"/>
      <c r="J51" s="1691"/>
      <c r="K51" s="1689"/>
      <c r="L51" s="1690"/>
      <c r="M51" s="1690"/>
      <c r="N51" s="1690"/>
      <c r="O51" s="1690"/>
      <c r="P51" s="1690"/>
      <c r="Q51" s="1691"/>
    </row>
    <row r="52" spans="1:22" ht="18" customHeight="1">
      <c r="E52" s="1689" t="s">
        <v>6928</v>
      </c>
      <c r="F52" s="1690"/>
      <c r="G52" s="1690"/>
      <c r="H52" s="1690"/>
      <c r="I52" s="1690"/>
      <c r="J52" s="1691"/>
      <c r="K52" s="1689"/>
      <c r="L52" s="1690"/>
      <c r="M52" s="1690"/>
      <c r="N52" s="1690"/>
      <c r="O52" s="1690"/>
      <c r="P52" s="1690"/>
      <c r="Q52" s="1691"/>
    </row>
    <row r="53" spans="1:22" ht="18" customHeight="1">
      <c r="E53" s="1689" t="s">
        <v>6929</v>
      </c>
      <c r="F53" s="1690"/>
      <c r="G53" s="1690"/>
      <c r="H53" s="1690"/>
      <c r="I53" s="1690"/>
      <c r="J53" s="1691"/>
      <c r="K53" s="1689"/>
      <c r="L53" s="1690"/>
      <c r="M53" s="1690"/>
      <c r="N53" s="1690"/>
      <c r="O53" s="1690"/>
      <c r="P53" s="1690"/>
      <c r="Q53" s="1691"/>
    </row>
    <row r="54" spans="1:22" ht="18" customHeight="1">
      <c r="E54" s="1689" t="s">
        <v>6930</v>
      </c>
      <c r="F54" s="1690"/>
      <c r="G54" s="1690"/>
      <c r="H54" s="1690"/>
      <c r="I54" s="1690"/>
      <c r="J54" s="1691"/>
      <c r="K54" s="1689"/>
      <c r="L54" s="1690"/>
      <c r="M54" s="1690"/>
      <c r="N54" s="1690"/>
      <c r="O54" s="1690"/>
      <c r="P54" s="1690"/>
      <c r="Q54" s="1691"/>
    </row>
    <row r="55" spans="1:22" ht="18" customHeight="1">
      <c r="E55" s="1689" t="s">
        <v>6931</v>
      </c>
      <c r="F55" s="1690"/>
      <c r="G55" s="1690"/>
      <c r="H55" s="1690"/>
      <c r="I55" s="1690"/>
      <c r="J55" s="1691"/>
      <c r="K55" s="1689"/>
      <c r="L55" s="1690"/>
      <c r="M55" s="1690"/>
      <c r="N55" s="1690"/>
      <c r="O55" s="1690"/>
      <c r="P55" s="1690"/>
      <c r="Q55" s="1691"/>
    </row>
    <row r="56" spans="1:22" ht="18" customHeight="1">
      <c r="E56" s="1689"/>
      <c r="F56" s="1690"/>
      <c r="G56" s="1690"/>
      <c r="H56" s="1690"/>
      <c r="I56" s="1690"/>
      <c r="J56" s="1691"/>
      <c r="K56" s="1689"/>
      <c r="L56" s="1690"/>
      <c r="M56" s="1690"/>
      <c r="N56" s="1690"/>
      <c r="O56" s="1690"/>
      <c r="P56" s="1690"/>
      <c r="Q56" s="1691"/>
    </row>
    <row r="57" spans="1:22" ht="18" customHeight="1">
      <c r="E57" s="1689"/>
      <c r="F57" s="1690"/>
      <c r="G57" s="1690"/>
      <c r="H57" s="1690"/>
      <c r="I57" s="1690"/>
      <c r="J57" s="1691"/>
      <c r="K57" s="1689"/>
      <c r="L57" s="1690"/>
      <c r="M57" s="1690"/>
      <c r="N57" s="1690"/>
      <c r="O57" s="1690"/>
      <c r="P57" s="1690"/>
      <c r="Q57" s="1691"/>
    </row>
    <row r="58" spans="1:22" ht="18" customHeight="1">
      <c r="E58" s="1710"/>
      <c r="F58" s="1711"/>
      <c r="G58" s="1711"/>
      <c r="H58" s="1711"/>
      <c r="I58" s="1711"/>
      <c r="J58" s="1712"/>
      <c r="K58" s="1710"/>
      <c r="L58" s="1711"/>
      <c r="M58" s="1711"/>
      <c r="N58" s="1711"/>
      <c r="O58" s="1711"/>
      <c r="P58" s="1711"/>
      <c r="Q58" s="1712"/>
    </row>
    <row r="59" spans="1:22" ht="6" customHeight="1"/>
    <row r="60" spans="1:22" ht="14">
      <c r="B60" s="146"/>
      <c r="C60" s="147"/>
      <c r="D60" s="147" t="s">
        <v>44</v>
      </c>
      <c r="E60" s="1708" t="s">
        <v>45</v>
      </c>
      <c r="F60" s="1709"/>
      <c r="G60" s="1709"/>
      <c r="H60" s="1709"/>
      <c r="I60" s="1709"/>
      <c r="J60" s="1709"/>
      <c r="K60" s="1709"/>
      <c r="L60" s="1709"/>
      <c r="M60" s="1709"/>
      <c r="N60" s="1709"/>
      <c r="O60" s="1709"/>
      <c r="P60" s="1709"/>
      <c r="Q60" s="1709"/>
    </row>
    <row r="61" spans="1:22" ht="14">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row r="63" spans="1:22" ht="12">
      <c r="C63" s="149"/>
      <c r="D63" s="149" t="s">
        <v>48</v>
      </c>
      <c r="E63" s="150" t="s">
        <v>49</v>
      </c>
      <c r="F63" s="154"/>
      <c r="G63" s="154"/>
      <c r="H63" s="150"/>
      <c r="I63" s="150"/>
      <c r="J63" s="150"/>
      <c r="K63" s="150"/>
      <c r="L63" s="150"/>
      <c r="M63" s="150"/>
      <c r="N63" s="150"/>
      <c r="O63" s="150"/>
      <c r="P63" s="150"/>
      <c r="Q63" s="150"/>
    </row>
    <row r="64" spans="1:22" ht="12">
      <c r="A64" s="151"/>
      <c r="C64" s="154"/>
      <c r="D64" s="154"/>
      <c r="E64" s="150" t="s">
        <v>50</v>
      </c>
      <c r="F64" s="154"/>
      <c r="G64" s="150"/>
      <c r="H64" s="150"/>
      <c r="I64" s="150"/>
      <c r="J64" s="150"/>
      <c r="K64" s="150"/>
      <c r="L64" s="150"/>
      <c r="M64" s="150"/>
      <c r="N64" s="150"/>
      <c r="O64" s="150"/>
      <c r="P64" s="150"/>
      <c r="Q64" s="150"/>
    </row>
    <row r="65" spans="1:19" ht="12">
      <c r="C65" s="152"/>
      <c r="D65" s="152" t="s">
        <v>51</v>
      </c>
      <c r="E65" s="154" t="s">
        <v>52</v>
      </c>
      <c r="F65" s="154"/>
      <c r="G65" s="154"/>
      <c r="H65" s="154"/>
      <c r="I65" s="154"/>
      <c r="J65" s="154"/>
      <c r="K65" s="154"/>
      <c r="L65" s="154"/>
      <c r="M65" s="154"/>
      <c r="N65" s="154"/>
      <c r="O65" s="154"/>
      <c r="P65" s="154"/>
      <c r="Q65" s="154"/>
    </row>
    <row r="66" spans="1:19" ht="12">
      <c r="C66" s="154"/>
      <c r="D66" s="154"/>
      <c r="E66" s="154" t="s">
        <v>53</v>
      </c>
      <c r="F66" s="154"/>
      <c r="G66" s="154"/>
      <c r="H66" s="154"/>
      <c r="I66" s="154"/>
      <c r="J66" s="154"/>
      <c r="M66" s="467" t="s">
        <v>54</v>
      </c>
      <c r="N66" s="467"/>
      <c r="O66" s="467"/>
      <c r="P66" s="467"/>
      <c r="Q66" s="467"/>
      <c r="R66" s="467"/>
    </row>
    <row r="67" spans="1:19" ht="12">
      <c r="B67" s="153"/>
      <c r="C67" s="154"/>
      <c r="D67" s="154"/>
      <c r="E67" s="468" t="s">
        <v>55</v>
      </c>
      <c r="F67" s="154"/>
      <c r="G67" s="154"/>
      <c r="H67" s="154"/>
      <c r="I67" s="154"/>
      <c r="J67" s="154"/>
      <c r="K67" s="154"/>
      <c r="L67" s="154"/>
      <c r="M67" s="154"/>
      <c r="N67" s="154"/>
      <c r="O67" s="154"/>
      <c r="P67" s="154"/>
      <c r="Q67" s="154"/>
    </row>
    <row r="68" spans="1:19" ht="4.5" customHeight="1" thickBot="1">
      <c r="A68" s="155"/>
      <c r="B68" s="155"/>
      <c r="C68" s="155"/>
      <c r="D68" s="155"/>
      <c r="E68" s="155"/>
      <c r="F68" s="155"/>
      <c r="G68" s="155"/>
      <c r="H68" s="155"/>
      <c r="I68" s="155"/>
      <c r="J68" s="155"/>
      <c r="K68" s="155"/>
      <c r="L68" s="155"/>
      <c r="M68" s="155"/>
      <c r="N68" s="155"/>
      <c r="O68" s="155"/>
      <c r="P68" s="155"/>
      <c r="Q68" s="155"/>
      <c r="R68" s="155"/>
      <c r="S68" s="155"/>
    </row>
    <row r="69" spans="1:19" ht="4.5" customHeight="1" thickTop="1"/>
    <row r="70" spans="1:19" ht="12">
      <c r="C70" s="154" t="s">
        <v>56</v>
      </c>
      <c r="D70" s="154"/>
      <c r="E70" s="526" t="s">
        <v>57</v>
      </c>
      <c r="F70" s="443"/>
      <c r="G70" s="507"/>
    </row>
    <row r="71" spans="1:19" ht="12">
      <c r="C71" s="1707" t="str">
        <f>H13</f>
        <v>Gower SD 62</v>
      </c>
      <c r="D71" s="1707"/>
      <c r="E71" s="1707"/>
      <c r="F71" s="1707"/>
      <c r="G71" s="1707"/>
    </row>
    <row r="72" spans="1:19" ht="12">
      <c r="C72" s="1706" t="str">
        <f>H14</f>
        <v>19022062002</v>
      </c>
      <c r="D72" s="1706"/>
    </row>
  </sheetData>
  <sheetProtection algorithmName="SHA-512" hashValue="zADUnkqT2bO0GNrUw0SvOpurraJtrK3DUKe4nYorZk31uBNVBMeFjz146Zd1/p4KMMfnH6Fz1BRy0IOYKte9tw==" saltValue="PibOumxX37C3zhWO3eWdX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1" priority="1" operator="equal">
      <formula>0</formula>
    </cfRule>
  </conditionalFormatting>
  <conditionalFormatting sqref="B6">
    <cfRule type="cellIs" dxfId="40" priority="10" operator="equal">
      <formula>"Click here to choose accounting basis"</formula>
    </cfRule>
  </conditionalFormatting>
  <conditionalFormatting sqref="E24 H27">
    <cfRule type="cellIs" dxfId="39" priority="2" operator="equal">
      <formula>0</formula>
    </cfRule>
  </conditionalFormatting>
  <conditionalFormatting sqref="H13">
    <cfRule type="cellIs" dxfId="38" priority="4" operator="equal">
      <formula>" Click here to choose your district from drop-down list"</formula>
    </cfRule>
  </conditionalFormatting>
  <conditionalFormatting sqref="H14:M14">
    <cfRule type="cellIs" dxfId="37" priority="11" operator="equal">
      <formula>"Select dist name from drop-down on line above"</formula>
    </cfRule>
  </conditionalFormatting>
  <conditionalFormatting sqref="N24">
    <cfRule type="cellIs" dxfId="36"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1"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topLeftCell="A6" zoomScale="80" zoomScaleNormal="80" workbookViewId="0">
      <selection activeCell="H118" sqref="H118"/>
    </sheetView>
  </sheetViews>
  <sheetFormatPr baseColWidth="10" defaultColWidth="9.1640625" defaultRowHeight="15"/>
  <cols>
    <col min="1" max="1" width="4.1640625" style="1302" customWidth="1"/>
    <col min="2" max="2" width="4.33203125" style="1302" customWidth="1"/>
    <col min="3" max="3" width="5.33203125" style="1302" customWidth="1"/>
    <col min="4" max="4" width="15.33203125" style="1302" customWidth="1"/>
    <col min="5" max="5" width="39.1640625" style="1302" customWidth="1"/>
    <col min="6" max="6" width="27" style="1302" customWidth="1"/>
    <col min="7" max="7" width="24" style="1302" customWidth="1"/>
    <col min="8" max="8" width="21" style="1302" customWidth="1"/>
    <col min="9" max="9" width="11.5" style="1302" customWidth="1"/>
    <col min="10" max="10" width="10.83203125" style="1302" customWidth="1"/>
    <col min="11" max="11" width="18.1640625" style="1302" customWidth="1"/>
    <col min="12" max="12" width="24.83203125" style="1302" customWidth="1"/>
    <col min="13" max="13" width="18.1640625" style="1302" customWidth="1"/>
    <col min="14" max="14" width="14.5" style="1302" customWidth="1"/>
    <col min="15" max="15" width="17.83203125" style="1302" customWidth="1"/>
    <col min="16" max="16" width="9.1640625" style="1302"/>
    <col min="17" max="22" width="0" style="1302" hidden="1" customWidth="1"/>
    <col min="23" max="16384" width="9.1640625" style="1302"/>
  </cols>
  <sheetData>
    <row r="1" spans="1:25" ht="25" thickBot="1">
      <c r="A1" s="2072" t="s">
        <v>792</v>
      </c>
      <c r="B1" s="2073"/>
      <c r="C1" s="2073"/>
      <c r="D1" s="2073"/>
      <c r="E1" s="2073"/>
      <c r="F1" s="2073"/>
      <c r="G1" s="2073"/>
      <c r="H1" s="2073"/>
      <c r="I1" s="2073"/>
      <c r="J1" s="2073"/>
      <c r="K1" s="2073"/>
      <c r="L1" s="2073"/>
      <c r="M1" s="2074"/>
      <c r="N1" s="1299" t="s">
        <v>793</v>
      </c>
      <c r="O1" s="1300" t="str">
        <f>IF(Cover!H13=0,"",Cover!H14)</f>
        <v>19022062002</v>
      </c>
      <c r="P1" s="1301"/>
      <c r="Q1" s="1301" t="s">
        <v>794</v>
      </c>
      <c r="R1" s="1301" t="s">
        <v>795</v>
      </c>
      <c r="S1" s="1301" t="s">
        <v>796</v>
      </c>
      <c r="T1" s="1301" t="s">
        <v>797</v>
      </c>
      <c r="U1" s="1301" t="s">
        <v>798</v>
      </c>
      <c r="V1" s="1301" t="s">
        <v>799</v>
      </c>
      <c r="W1" s="1301"/>
      <c r="X1" s="1301"/>
      <c r="Y1" s="1301"/>
    </row>
    <row r="2" spans="1:25" ht="25" thickBot="1">
      <c r="A2" s="2075" t="str">
        <f>IF(Cover!H13=0,"",Cover!H13)</f>
        <v>Gower SD 62</v>
      </c>
      <c r="B2" s="2076"/>
      <c r="C2" s="2076"/>
      <c r="D2" s="2076"/>
      <c r="E2" s="2076"/>
      <c r="F2" s="2076"/>
      <c r="G2" s="2076"/>
      <c r="H2" s="2076"/>
      <c r="I2" s="2076"/>
      <c r="J2" s="2076"/>
      <c r="K2" s="2076"/>
      <c r="L2" s="2076"/>
      <c r="M2" s="2077"/>
      <c r="N2" s="1303"/>
      <c r="O2" s="1301"/>
      <c r="P2" s="1301"/>
      <c r="Q2" s="1304" t="s">
        <v>800</v>
      </c>
      <c r="R2" s="1304" t="s">
        <v>801</v>
      </c>
      <c r="S2" s="1304" t="s">
        <v>802</v>
      </c>
      <c r="T2" s="1305" t="s">
        <v>803</v>
      </c>
      <c r="U2" s="1304" t="s">
        <v>804</v>
      </c>
      <c r="V2" s="1301" t="s">
        <v>803</v>
      </c>
      <c r="W2" s="1301"/>
      <c r="X2" s="1301"/>
      <c r="Y2" s="1301"/>
    </row>
    <row r="3" spans="1:25" ht="25.5" customHeight="1" thickBot="1">
      <c r="A3" s="1841" t="s">
        <v>805</v>
      </c>
      <c r="B3" s="1842"/>
      <c r="C3" s="1842"/>
      <c r="D3" s="1842"/>
      <c r="E3" s="1842"/>
      <c r="F3" s="1842"/>
      <c r="G3" s="1842"/>
      <c r="H3" s="1842"/>
      <c r="I3" s="1842"/>
      <c r="J3" s="1842"/>
      <c r="K3" s="1842"/>
      <c r="L3" s="1842"/>
      <c r="M3" s="1843"/>
      <c r="N3" s="1306" t="s">
        <v>806</v>
      </c>
      <c r="O3" s="1307" t="s">
        <v>807</v>
      </c>
      <c r="P3" s="1301"/>
      <c r="Q3" s="1304" t="s">
        <v>808</v>
      </c>
      <c r="R3" s="1304" t="s">
        <v>809</v>
      </c>
      <c r="S3" s="1304" t="s">
        <v>810</v>
      </c>
      <c r="T3" s="1305"/>
      <c r="U3" s="1304" t="s">
        <v>811</v>
      </c>
      <c r="V3" s="1301" t="s">
        <v>812</v>
      </c>
      <c r="W3" s="1301"/>
      <c r="X3" s="1301"/>
      <c r="Y3" s="1301"/>
    </row>
    <row r="4" spans="1:25" ht="33" customHeight="1" thickBot="1">
      <c r="A4" s="2078" t="s">
        <v>813</v>
      </c>
      <c r="B4" s="2079"/>
      <c r="C4" s="2079"/>
      <c r="D4" s="2079"/>
      <c r="E4" s="2079"/>
      <c r="F4" s="2079"/>
      <c r="G4" s="2079"/>
      <c r="H4" s="2079"/>
      <c r="I4" s="2079"/>
      <c r="J4" s="2079"/>
      <c r="K4" s="2079"/>
      <c r="L4" s="2079"/>
      <c r="M4" s="2080"/>
      <c r="N4" s="1303"/>
      <c r="O4" s="1308" t="s">
        <v>814</v>
      </c>
      <c r="P4" s="1301"/>
      <c r="Q4" s="1304" t="s">
        <v>815</v>
      </c>
      <c r="R4" s="1304"/>
      <c r="S4" s="1304" t="s">
        <v>816</v>
      </c>
      <c r="T4" s="1305"/>
      <c r="U4" s="1304" t="s">
        <v>817</v>
      </c>
      <c r="V4" s="1301"/>
      <c r="W4" s="1301"/>
      <c r="X4" s="1301"/>
      <c r="Y4" s="1301"/>
    </row>
    <row r="5" spans="1:25" ht="30.75" customHeight="1" thickBot="1">
      <c r="A5" s="2081" t="s">
        <v>818</v>
      </c>
      <c r="B5" s="2082"/>
      <c r="C5" s="2082"/>
      <c r="D5" s="2082"/>
      <c r="E5" s="2082"/>
      <c r="F5" s="2082"/>
      <c r="G5" s="2082"/>
      <c r="H5" s="2082"/>
      <c r="I5" s="2082"/>
      <c r="J5" s="2082"/>
      <c r="K5" s="2082"/>
      <c r="L5" s="2082"/>
      <c r="M5" s="2083"/>
      <c r="N5" s="1309"/>
      <c r="O5" s="1310" t="s">
        <v>819</v>
      </c>
      <c r="P5" s="1301"/>
      <c r="Q5" s="1304" t="s">
        <v>820</v>
      </c>
      <c r="R5" s="1304"/>
      <c r="S5" s="1304" t="s">
        <v>821</v>
      </c>
      <c r="T5" s="1301"/>
      <c r="U5" s="1304" t="s">
        <v>822</v>
      </c>
      <c r="V5" s="1301"/>
      <c r="W5" s="1301"/>
      <c r="X5" s="1301"/>
      <c r="Y5" s="1301"/>
    </row>
    <row r="6" spans="1:25" ht="55.5" customHeight="1">
      <c r="A6" s="1311" t="s">
        <v>823</v>
      </c>
      <c r="B6" s="2084" t="s">
        <v>824</v>
      </c>
      <c r="C6" s="2084"/>
      <c r="D6" s="2084"/>
      <c r="E6" s="2084"/>
      <c r="F6" s="2084"/>
      <c r="G6" s="2084"/>
      <c r="H6" s="2084"/>
      <c r="I6" s="2084"/>
      <c r="J6" s="2084"/>
      <c r="K6" s="2084"/>
      <c r="L6" s="2085"/>
      <c r="M6" s="2086"/>
      <c r="N6" s="1312"/>
      <c r="O6" s="1301"/>
      <c r="P6" s="1301"/>
      <c r="Q6" s="1304" t="s">
        <v>825</v>
      </c>
      <c r="R6" s="1304"/>
      <c r="S6" s="1304" t="s">
        <v>826</v>
      </c>
      <c r="T6" s="1305"/>
      <c r="U6" s="1304" t="s">
        <v>827</v>
      </c>
      <c r="V6" s="1301"/>
      <c r="W6" s="1301"/>
      <c r="X6" s="1301"/>
      <c r="Y6" s="1301"/>
    </row>
    <row r="7" spans="1:25" ht="45.75" customHeight="1">
      <c r="A7" s="2062"/>
      <c r="B7" s="2065" t="s">
        <v>6938</v>
      </c>
      <c r="C7" s="2066"/>
      <c r="D7" s="2066"/>
      <c r="E7" s="2066"/>
      <c r="F7" s="2066"/>
      <c r="G7" s="2066"/>
      <c r="H7" s="2066"/>
      <c r="I7" s="2066"/>
      <c r="J7" s="2066"/>
      <c r="K7" s="2066"/>
      <c r="L7" s="2067"/>
      <c r="M7" s="2068"/>
      <c r="N7" s="1312">
        <f>IF(LEN(B7)&gt;10,1,0)</f>
        <v>1</v>
      </c>
      <c r="O7" s="1301"/>
      <c r="P7" s="1301"/>
      <c r="Q7" s="1304" t="s">
        <v>828</v>
      </c>
      <c r="R7" s="1304"/>
      <c r="S7" s="1304" t="s">
        <v>829</v>
      </c>
      <c r="T7" s="1305"/>
      <c r="U7" s="1304" t="s">
        <v>830</v>
      </c>
      <c r="V7" s="1301"/>
      <c r="W7" s="1301"/>
      <c r="X7" s="1301"/>
      <c r="Y7" s="1301"/>
    </row>
    <row r="8" spans="1:25" ht="45" customHeight="1">
      <c r="A8" s="2063"/>
      <c r="B8" s="2066"/>
      <c r="C8" s="2066"/>
      <c r="D8" s="2066"/>
      <c r="E8" s="2066"/>
      <c r="F8" s="2066"/>
      <c r="G8" s="2066"/>
      <c r="H8" s="2066"/>
      <c r="I8" s="2066"/>
      <c r="J8" s="2066"/>
      <c r="K8" s="2066"/>
      <c r="L8" s="2067"/>
      <c r="M8" s="2068"/>
      <c r="N8" s="1312"/>
      <c r="O8" s="1301"/>
      <c r="P8" s="1301"/>
      <c r="Q8" s="1304" t="s">
        <v>831</v>
      </c>
      <c r="R8" s="1304"/>
      <c r="S8" s="1304" t="s">
        <v>832</v>
      </c>
      <c r="T8" s="1305"/>
      <c r="U8" s="1304" t="s">
        <v>833</v>
      </c>
      <c r="V8" s="1301"/>
      <c r="W8" s="1301"/>
      <c r="X8" s="1301"/>
      <c r="Y8" s="1301"/>
    </row>
    <row r="9" spans="1:25" ht="43.5" customHeight="1">
      <c r="A9" s="2064"/>
      <c r="B9" s="2066"/>
      <c r="C9" s="2066"/>
      <c r="D9" s="2066"/>
      <c r="E9" s="2066"/>
      <c r="F9" s="2066"/>
      <c r="G9" s="2066"/>
      <c r="H9" s="2066"/>
      <c r="I9" s="2066"/>
      <c r="J9" s="2066"/>
      <c r="K9" s="2066"/>
      <c r="L9" s="2067"/>
      <c r="M9" s="2068"/>
      <c r="N9" s="1312"/>
      <c r="O9" s="1301"/>
      <c r="P9" s="1301"/>
      <c r="Q9" s="1304" t="s">
        <v>834</v>
      </c>
      <c r="R9" s="1304"/>
      <c r="S9" s="1304" t="s">
        <v>835</v>
      </c>
      <c r="T9" s="1305"/>
      <c r="U9" s="1304" t="s">
        <v>836</v>
      </c>
      <c r="V9" s="1301"/>
      <c r="W9" s="1301"/>
      <c r="X9" s="1301"/>
      <c r="Y9" s="1301"/>
    </row>
    <row r="10" spans="1:25" ht="34.5" customHeight="1">
      <c r="A10" s="1313"/>
      <c r="B10" s="1314"/>
      <c r="C10" s="1314"/>
      <c r="D10" s="1314"/>
      <c r="E10" s="1314"/>
      <c r="F10" s="1314"/>
      <c r="G10" s="1993" t="s">
        <v>837</v>
      </c>
      <c r="H10" s="1994"/>
      <c r="I10" s="1993" t="s">
        <v>838</v>
      </c>
      <c r="J10" s="1995"/>
      <c r="K10" s="1994"/>
      <c r="L10" s="1993" t="s">
        <v>839</v>
      </c>
      <c r="M10" s="1996"/>
      <c r="N10" s="1312"/>
      <c r="O10" s="1301"/>
      <c r="P10" s="1301"/>
      <c r="Q10" s="1304" t="s">
        <v>840</v>
      </c>
      <c r="R10" s="1304"/>
      <c r="S10" s="1304" t="s">
        <v>841</v>
      </c>
      <c r="T10" s="1305"/>
      <c r="U10" s="1304" t="s">
        <v>842</v>
      </c>
      <c r="V10" s="1301"/>
      <c r="W10" s="1301"/>
      <c r="X10" s="1301"/>
      <c r="Y10" s="1301"/>
    </row>
    <row r="11" spans="1:25" ht="86.25" customHeight="1">
      <c r="A11" s="1311" t="s">
        <v>843</v>
      </c>
      <c r="B11" s="2069" t="s">
        <v>844</v>
      </c>
      <c r="C11" s="2070"/>
      <c r="D11" s="2070"/>
      <c r="E11" s="2070"/>
      <c r="F11" s="2071"/>
      <c r="G11" s="1998" t="s">
        <v>808</v>
      </c>
      <c r="H11" s="1999"/>
      <c r="I11" s="1998" t="s">
        <v>820</v>
      </c>
      <c r="J11" s="2000"/>
      <c r="K11" s="1999"/>
      <c r="L11" s="1998" t="s">
        <v>834</v>
      </c>
      <c r="M11" s="2001"/>
      <c r="N11" s="1312">
        <f>IF(OR(G11="",I11="",L11=""),0,IF(OR(G11=I11,G11=L11,I11=L11),0,1))</f>
        <v>1</v>
      </c>
      <c r="O11" s="1301"/>
      <c r="P11" s="1301"/>
      <c r="Q11" s="1304" t="s">
        <v>845</v>
      </c>
      <c r="R11" s="1304"/>
      <c r="S11" s="1304" t="s">
        <v>846</v>
      </c>
      <c r="T11" s="1305"/>
      <c r="U11" s="1304" t="s">
        <v>847</v>
      </c>
      <c r="V11" s="1301"/>
      <c r="W11" s="1301"/>
      <c r="X11" s="1301"/>
      <c r="Y11" s="1301"/>
    </row>
    <row r="12" spans="1:25" ht="33" customHeight="1">
      <c r="A12" s="1315"/>
      <c r="B12" s="2087" t="s">
        <v>848</v>
      </c>
      <c r="C12" s="2087"/>
      <c r="D12" s="2087"/>
      <c r="E12" s="2087"/>
      <c r="F12" s="2088"/>
      <c r="G12" s="1828" t="s">
        <v>6939</v>
      </c>
      <c r="H12" s="1828"/>
      <c r="I12" s="1828"/>
      <c r="J12" s="1828"/>
      <c r="K12" s="1828"/>
      <c r="L12" s="1828"/>
      <c r="M12" s="1829"/>
      <c r="N12" s="1312"/>
      <c r="O12" s="1301"/>
      <c r="P12" s="1301"/>
      <c r="Q12" s="1304" t="s">
        <v>849</v>
      </c>
      <c r="R12" s="1304"/>
      <c r="S12" s="1304" t="s">
        <v>850</v>
      </c>
      <c r="T12" s="1305"/>
      <c r="U12" s="1304" t="s">
        <v>851</v>
      </c>
      <c r="V12" s="1301"/>
      <c r="W12" s="1301"/>
      <c r="X12" s="1301"/>
      <c r="Y12" s="1301"/>
    </row>
    <row r="13" spans="1:25" ht="71.25" customHeight="1">
      <c r="A13" s="1316" t="str">
        <f>IF(OR(G11="Other", I11="Other",M11="Other"),"Required","")</f>
        <v/>
      </c>
      <c r="B13" s="1834" t="str">
        <f>IF(COUNTIF(G11:M11,"Other"),"Required","")</f>
        <v/>
      </c>
      <c r="C13" s="1834"/>
      <c r="D13" s="1834"/>
      <c r="E13" s="1834"/>
      <c r="F13" s="1835"/>
      <c r="G13" s="2089"/>
      <c r="H13" s="2089"/>
      <c r="I13" s="2089"/>
      <c r="J13" s="2089"/>
      <c r="K13" s="2089"/>
      <c r="L13" s="2089"/>
      <c r="M13" s="2090"/>
      <c r="N13" s="1312">
        <f>IF(B13="",1,IF(LEN(G12)&gt;10,1,0))</f>
        <v>1</v>
      </c>
      <c r="O13" s="1301"/>
      <c r="P13" s="1301"/>
      <c r="Q13" s="1304" t="s">
        <v>852</v>
      </c>
      <c r="R13" s="1304"/>
      <c r="S13" s="1304" t="s">
        <v>853</v>
      </c>
      <c r="T13" s="1305"/>
      <c r="U13" s="1304" t="s">
        <v>854</v>
      </c>
      <c r="V13" s="1301"/>
      <c r="W13" s="1301"/>
      <c r="X13" s="1301"/>
      <c r="Y13" s="1301"/>
    </row>
    <row r="14" spans="1:25" ht="9" customHeight="1">
      <c r="A14" s="1823"/>
      <c r="B14" s="1983"/>
      <c r="C14" s="1983"/>
      <c r="D14" s="1983"/>
      <c r="E14" s="1983"/>
      <c r="F14" s="1983"/>
      <c r="G14" s="1983"/>
      <c r="H14" s="1983"/>
      <c r="I14" s="1983"/>
      <c r="J14" s="1983"/>
      <c r="K14" s="1983"/>
      <c r="L14" s="1983"/>
      <c r="M14" s="2061"/>
      <c r="N14" s="1312"/>
      <c r="O14" s="1301"/>
      <c r="P14" s="1301"/>
      <c r="Q14" s="1304" t="s">
        <v>855</v>
      </c>
      <c r="R14" s="1304"/>
      <c r="S14" s="1304" t="s">
        <v>856</v>
      </c>
      <c r="T14" s="1305"/>
      <c r="U14" s="1304" t="s">
        <v>857</v>
      </c>
      <c r="V14" s="1301"/>
      <c r="W14" s="1301"/>
      <c r="X14" s="1301"/>
      <c r="Y14" s="1301"/>
    </row>
    <row r="15" spans="1:25" ht="21" customHeight="1">
      <c r="A15" s="1841" t="s">
        <v>858</v>
      </c>
      <c r="B15" s="1842"/>
      <c r="C15" s="1842"/>
      <c r="D15" s="1842"/>
      <c r="E15" s="1842"/>
      <c r="F15" s="1842"/>
      <c r="G15" s="1842"/>
      <c r="H15" s="1842"/>
      <c r="I15" s="1842"/>
      <c r="J15" s="1842"/>
      <c r="K15" s="1842"/>
      <c r="L15" s="1842"/>
      <c r="M15" s="1843"/>
      <c r="N15" s="1312"/>
      <c r="O15" s="1305"/>
      <c r="P15" s="1305"/>
      <c r="Q15" s="1305"/>
      <c r="R15" s="1305"/>
      <c r="S15" s="1304" t="s">
        <v>859</v>
      </c>
      <c r="T15" s="1301"/>
      <c r="U15" s="1304" t="s">
        <v>860</v>
      </c>
      <c r="V15" s="1301"/>
      <c r="W15" s="1301"/>
      <c r="X15" s="1301"/>
      <c r="Y15" s="1301"/>
    </row>
    <row r="16" spans="1:25" ht="36.75" customHeight="1">
      <c r="A16" s="1810" t="s">
        <v>861</v>
      </c>
      <c r="B16" s="1811"/>
      <c r="C16" s="1811"/>
      <c r="D16" s="1811"/>
      <c r="E16" s="1811"/>
      <c r="F16" s="1811"/>
      <c r="G16" s="1811"/>
      <c r="H16" s="1811"/>
      <c r="I16" s="1811"/>
      <c r="J16" s="1811"/>
      <c r="K16" s="1811"/>
      <c r="L16" s="1811"/>
      <c r="M16" s="1812"/>
      <c r="N16" s="1312"/>
      <c r="O16" s="1305"/>
      <c r="P16" s="1305"/>
      <c r="Q16" s="1305"/>
      <c r="R16" s="1305"/>
      <c r="S16" s="1304" t="s">
        <v>862</v>
      </c>
      <c r="T16" s="1301"/>
      <c r="U16" s="1304" t="s">
        <v>863</v>
      </c>
      <c r="V16" s="1301"/>
      <c r="W16" s="1301"/>
      <c r="X16" s="1301"/>
      <c r="Y16" s="1301"/>
    </row>
    <row r="17" spans="1:25" ht="25.5" customHeight="1">
      <c r="A17" s="1889" t="s">
        <v>864</v>
      </c>
      <c r="B17" s="1890"/>
      <c r="C17" s="1890"/>
      <c r="D17" s="1890"/>
      <c r="E17" s="1890"/>
      <c r="F17" s="1890"/>
      <c r="G17" s="1890"/>
      <c r="H17" s="1890"/>
      <c r="I17" s="1890"/>
      <c r="J17" s="1890"/>
      <c r="K17" s="1890"/>
      <c r="L17" s="1890"/>
      <c r="M17" s="1891"/>
      <c r="N17" s="1312"/>
      <c r="O17" s="1305"/>
      <c r="P17" s="1305"/>
      <c r="Q17" s="1305"/>
      <c r="R17" s="1305"/>
      <c r="S17" s="1305"/>
      <c r="T17" s="1301"/>
      <c r="U17" s="1304" t="s">
        <v>865</v>
      </c>
      <c r="V17" s="1301"/>
      <c r="W17" s="1301"/>
      <c r="X17" s="1301"/>
      <c r="Y17" s="1301"/>
    </row>
    <row r="18" spans="1:25">
      <c r="A18" s="2049" t="s">
        <v>866</v>
      </c>
      <c r="B18" s="2050"/>
      <c r="C18" s="2050"/>
      <c r="D18" s="2050"/>
      <c r="E18" s="2047" t="s">
        <v>867</v>
      </c>
      <c r="F18" s="1317" t="s">
        <v>868</v>
      </c>
      <c r="G18" s="1318">
        <f>IF(Cover!H13=0,"",VLOOKUP($O$1,'FY 25 Data for FY 26 Plan'!$A$3:$BC$931,3,FALSE))</f>
        <v>882.38</v>
      </c>
      <c r="H18" s="2053" t="s">
        <v>869</v>
      </c>
      <c r="I18" s="2054"/>
      <c r="J18" s="2039">
        <f>IF(Cover!H13=0,"",VLOOKUP($O$1,'FY 25 Data for FY 26 Plan'!$A$3:$BC$931,4,FALSE))</f>
        <v>12607478.35</v>
      </c>
      <c r="K18" s="2040"/>
      <c r="L18" s="1319"/>
      <c r="M18" s="1320"/>
      <c r="N18" s="1312"/>
      <c r="O18" s="1305"/>
      <c r="P18" s="1305"/>
      <c r="Q18" s="1305"/>
      <c r="R18" s="1305"/>
      <c r="S18" s="1305"/>
      <c r="T18" s="1301"/>
      <c r="U18" s="1304" t="s">
        <v>870</v>
      </c>
      <c r="V18" s="1301"/>
      <c r="W18" s="1301"/>
      <c r="X18" s="1301"/>
      <c r="Y18" s="1301"/>
    </row>
    <row r="19" spans="1:25">
      <c r="A19" s="2051"/>
      <c r="B19" s="2052"/>
      <c r="C19" s="2052"/>
      <c r="D19" s="2052"/>
      <c r="E19" s="2048"/>
      <c r="F19" s="2055"/>
      <c r="G19" s="2055"/>
      <c r="H19" s="2055"/>
      <c r="I19" s="2055"/>
      <c r="J19" s="2055"/>
      <c r="K19" s="2056"/>
      <c r="L19" s="1321"/>
      <c r="M19" s="1321"/>
      <c r="N19" s="1312"/>
      <c r="O19" s="1305"/>
      <c r="P19" s="1305"/>
      <c r="Q19" s="1305"/>
      <c r="R19" s="1305"/>
      <c r="S19" s="1305"/>
      <c r="T19" s="1301"/>
      <c r="U19" s="1304" t="s">
        <v>871</v>
      </c>
      <c r="V19" s="1301"/>
      <c r="W19" s="1301"/>
      <c r="X19" s="1301"/>
      <c r="Y19" s="1301"/>
    </row>
    <row r="20" spans="1:25">
      <c r="A20" s="2051"/>
      <c r="B20" s="2052"/>
      <c r="C20" s="2052"/>
      <c r="D20" s="2052"/>
      <c r="E20" s="2048"/>
      <c r="F20" s="1317" t="s">
        <v>872</v>
      </c>
      <c r="G20" s="1322">
        <f>IF(Cover!H13=0,"",VLOOKUP($O$1,'FY 25 Data for FY 26 Plan'!$A$3:$BC$931,5,FALSE))</f>
        <v>14762551.59</v>
      </c>
      <c r="H20" s="2057" t="s">
        <v>873</v>
      </c>
      <c r="I20" s="2058"/>
      <c r="J20" s="2059">
        <f>IF(Cover!H13=0,"",VLOOKUP($O$1,'FY 25 Data for FY 26 Plan'!$A$3:$BC$931,6,FALSE))</f>
        <v>1.1709361047603941</v>
      </c>
      <c r="K20" s="2060"/>
      <c r="L20" s="1323"/>
      <c r="M20" s="1324"/>
      <c r="N20" s="1312"/>
      <c r="O20" s="1305"/>
      <c r="P20" s="1305"/>
      <c r="Q20" s="1305"/>
      <c r="R20" s="1305"/>
      <c r="S20" s="1305"/>
      <c r="T20" s="1301"/>
      <c r="U20" s="1304" t="s">
        <v>874</v>
      </c>
      <c r="V20" s="1301"/>
      <c r="W20" s="1301"/>
      <c r="X20" s="1301"/>
      <c r="Y20" s="1301"/>
    </row>
    <row r="21" spans="1:25">
      <c r="A21" s="2051"/>
      <c r="B21" s="2052"/>
      <c r="C21" s="2052"/>
      <c r="D21" s="2052"/>
      <c r="E21" s="2048"/>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c r="A22" s="2051"/>
      <c r="B22" s="2052"/>
      <c r="C22" s="2052"/>
      <c r="D22" s="2052"/>
      <c r="E22" s="2047" t="s">
        <v>876</v>
      </c>
      <c r="F22" s="1317" t="s">
        <v>877</v>
      </c>
      <c r="G22" s="1327">
        <f>IF(Cover!H13=0,"",VLOOKUP($O$1,'FY 25 Data for FY 26 Plan'!$A$3:$BC$931,7,FALSE))</f>
        <v>4</v>
      </c>
      <c r="H22" s="2057" t="s">
        <v>878</v>
      </c>
      <c r="I22" s="2058"/>
      <c r="J22" s="2039">
        <f>IF(Cover!H13=0,"",VLOOKUP($O$1,'FY 25 Data for FY 26 Plan'!$A$3:$BC$931,10,FALSE))</f>
        <v>601778.46</v>
      </c>
      <c r="K22" s="2040"/>
      <c r="L22" s="1319"/>
      <c r="M22" s="1326"/>
      <c r="N22" s="1312"/>
      <c r="O22" s="1305"/>
      <c r="P22" s="1305"/>
      <c r="Q22" s="1305"/>
      <c r="R22" s="1305"/>
      <c r="S22" s="1305"/>
      <c r="T22" s="1301"/>
      <c r="U22" s="1304" t="s">
        <v>879</v>
      </c>
      <c r="V22" s="1301"/>
      <c r="W22" s="1301"/>
      <c r="X22" s="1301"/>
      <c r="Y22" s="1301"/>
    </row>
    <row r="23" spans="1:25">
      <c r="A23" s="2051"/>
      <c r="B23" s="2052"/>
      <c r="C23" s="2052"/>
      <c r="D23" s="2052"/>
      <c r="E23" s="2048"/>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c r="A24" s="2051"/>
      <c r="B24" s="2052"/>
      <c r="C24" s="2052"/>
      <c r="D24" s="2052"/>
      <c r="E24" s="2048"/>
      <c r="F24" s="1317" t="s">
        <v>880</v>
      </c>
      <c r="G24" s="1322">
        <f>IF(Cover!H13=0,"",VLOOKUP($O$1,'FY 25 Data for FY 26 Plan'!$A$3:$BC$931,9,FALSE))</f>
        <v>600976.75</v>
      </c>
      <c r="H24" s="2041" t="s">
        <v>881</v>
      </c>
      <c r="I24" s="2042"/>
      <c r="J24" s="2039">
        <f>IF(Cover!H13=0,"",VLOOKUP($O$1,'FY 25 Data for FY 26 Plan'!$A$3:$BC$931,8,FALSE))</f>
        <v>801.71</v>
      </c>
      <c r="K24" s="2040"/>
      <c r="L24" s="1319"/>
      <c r="M24" s="1320"/>
      <c r="N24" s="1312"/>
      <c r="O24" s="1305"/>
      <c r="P24" s="1305"/>
      <c r="Q24" s="1305"/>
      <c r="R24" s="1305"/>
      <c r="S24" s="1305"/>
      <c r="T24" s="1301"/>
      <c r="U24" s="1304" t="s">
        <v>882</v>
      </c>
      <c r="V24" s="1301"/>
      <c r="W24" s="1301"/>
      <c r="X24" s="1301"/>
      <c r="Y24" s="1301"/>
    </row>
    <row r="25" spans="1:25">
      <c r="A25" s="2051"/>
      <c r="B25" s="2052"/>
      <c r="C25" s="2052"/>
      <c r="D25" s="2052"/>
      <c r="E25" s="2048"/>
      <c r="F25" s="1325"/>
      <c r="G25" s="1325"/>
      <c r="H25" s="2043"/>
      <c r="I25" s="2044"/>
      <c r="J25" s="2045"/>
      <c r="K25" s="2046"/>
      <c r="L25" s="1328"/>
      <c r="M25" s="1329"/>
      <c r="N25" s="1312"/>
      <c r="O25" s="1305"/>
      <c r="P25" s="1305"/>
      <c r="Q25" s="1305"/>
      <c r="R25" s="1305"/>
      <c r="S25" s="1305"/>
      <c r="T25" s="1301"/>
      <c r="U25" s="1304" t="s">
        <v>883</v>
      </c>
      <c r="V25" s="1301"/>
      <c r="W25" s="1301"/>
      <c r="X25" s="1301"/>
      <c r="Y25" s="1301"/>
    </row>
    <row r="26" spans="1:25">
      <c r="A26" s="2051"/>
      <c r="B26" s="2052"/>
      <c r="C26" s="2052"/>
      <c r="D26" s="2052"/>
      <c r="E26" s="2047" t="s">
        <v>884</v>
      </c>
      <c r="F26" s="1317" t="s">
        <v>885</v>
      </c>
      <c r="G26" s="1322">
        <f>IF(Cover!H13=0,"",VLOOKUP(O1,'FY 25 Data for FY 26 Plan'!$A$3:$BC$931,53,FALSE))</f>
        <v>107935.89000000003</v>
      </c>
      <c r="H26" s="1330"/>
      <c r="I26" s="1330"/>
      <c r="J26" s="1330"/>
      <c r="K26" s="1330"/>
      <c r="L26" s="1331"/>
      <c r="M26" s="1321"/>
      <c r="N26" s="1312"/>
      <c r="O26" s="1305"/>
      <c r="P26" s="1305"/>
      <c r="Q26" s="1305"/>
      <c r="R26" s="1305"/>
      <c r="S26" s="1305"/>
      <c r="T26" s="1301"/>
      <c r="U26" s="1304" t="s">
        <v>886</v>
      </c>
      <c r="V26" s="1301"/>
      <c r="W26" s="1301"/>
      <c r="X26" s="1301"/>
      <c r="Y26" s="1301"/>
    </row>
    <row r="27" spans="1:25">
      <c r="A27" s="2051"/>
      <c r="B27" s="2052"/>
      <c r="C27" s="2052"/>
      <c r="D27" s="2052"/>
      <c r="E27" s="2048"/>
      <c r="F27" s="1317" t="s">
        <v>887</v>
      </c>
      <c r="G27" s="1322">
        <f>IF(Cover!H13=0,"",VLOOKUP(O1,'FY 25 Data for FY 26 Plan'!$A$3:$BC$931,54,FALSE))</f>
        <v>10299.01</v>
      </c>
      <c r="H27" s="1330"/>
      <c r="I27" s="1331"/>
      <c r="J27" s="1331"/>
      <c r="K27" s="1321"/>
      <c r="L27" s="1321"/>
      <c r="M27" s="1321"/>
      <c r="N27" s="1312"/>
      <c r="O27" s="1305"/>
      <c r="P27" s="1305"/>
      <c r="Q27" s="1305"/>
      <c r="R27" s="1305"/>
      <c r="S27" s="1305"/>
      <c r="T27" s="1301"/>
      <c r="U27" s="1304" t="s">
        <v>888</v>
      </c>
      <c r="V27" s="1301"/>
      <c r="W27" s="1301"/>
      <c r="X27" s="1301"/>
      <c r="Y27" s="1301"/>
    </row>
    <row r="28" spans="1:25">
      <c r="A28" s="2051"/>
      <c r="B28" s="2052"/>
      <c r="C28" s="2052"/>
      <c r="D28" s="2052"/>
      <c r="E28" s="2048"/>
      <c r="F28" s="1317" t="s">
        <v>889</v>
      </c>
      <c r="G28" s="1322">
        <f>IF(Cover!H13=0,"",VLOOKUP($O$1,'FY 25 Data for FY 26 Plan'!$A$3:$BC$931,55,FALSE))</f>
        <v>301071.19</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c r="A29" s="2019"/>
      <c r="B29" s="2020"/>
      <c r="C29" s="2020"/>
      <c r="D29" s="2020"/>
      <c r="E29" s="2020"/>
      <c r="F29" s="2020"/>
      <c r="G29" s="2020"/>
      <c r="H29" s="2020"/>
      <c r="I29" s="2020"/>
      <c r="J29" s="2020"/>
      <c r="K29" s="2020"/>
      <c r="L29" s="2020"/>
      <c r="M29" s="2021"/>
      <c r="N29" s="1312"/>
      <c r="O29" s="1305"/>
      <c r="P29" s="1305"/>
      <c r="Q29" s="1305"/>
      <c r="R29" s="1305"/>
      <c r="S29" s="1305"/>
      <c r="T29" s="1301"/>
      <c r="U29" s="1304" t="s">
        <v>891</v>
      </c>
      <c r="V29" s="1301"/>
      <c r="W29" s="1301"/>
      <c r="X29" s="1301"/>
      <c r="Y29" s="1301"/>
    </row>
    <row r="30" spans="1:25" ht="45.75" customHeight="1">
      <c r="A30" s="2022"/>
      <c r="B30" s="1892"/>
      <c r="C30" s="1892"/>
      <c r="D30" s="1892"/>
      <c r="E30" s="1892"/>
      <c r="F30" s="2023"/>
      <c r="G30" s="1332" t="s">
        <v>892</v>
      </c>
      <c r="H30" s="1332" t="s">
        <v>893</v>
      </c>
      <c r="I30" s="2024" t="s">
        <v>894</v>
      </c>
      <c r="J30" s="2025"/>
      <c r="K30" s="2025"/>
      <c r="L30" s="2025"/>
      <c r="M30" s="2026"/>
      <c r="N30" s="1312"/>
      <c r="O30" s="1333"/>
      <c r="P30" s="1305"/>
      <c r="Q30" s="1305"/>
      <c r="R30" s="1305"/>
      <c r="S30" s="1305"/>
      <c r="T30" s="1301"/>
      <c r="U30" s="1304" t="s">
        <v>895</v>
      </c>
      <c r="V30" s="1301"/>
      <c r="W30" s="1301"/>
      <c r="X30" s="1301"/>
      <c r="Y30" s="1301"/>
    </row>
    <row r="31" spans="1:25" ht="24.75" customHeight="1">
      <c r="A31" s="1896" t="s">
        <v>823</v>
      </c>
      <c r="B31" s="1897" t="s">
        <v>896</v>
      </c>
      <c r="C31" s="1897"/>
      <c r="D31" s="1897"/>
      <c r="E31" s="1897"/>
      <c r="F31" s="1898"/>
      <c r="G31" s="2032">
        <v>859.55</v>
      </c>
      <c r="H31" s="2034" t="s">
        <v>809</v>
      </c>
      <c r="I31" s="2027"/>
      <c r="J31" s="2028"/>
      <c r="K31" s="2028"/>
      <c r="L31" s="2028"/>
      <c r="M31" s="2029"/>
      <c r="N31" s="1312">
        <f>IF(AND(ISNUMBER(G31),H31&lt;&gt;0),1,0)</f>
        <v>1</v>
      </c>
      <c r="O31" s="1305"/>
      <c r="P31" s="1305"/>
      <c r="Q31" s="1305"/>
      <c r="R31" s="1305"/>
      <c r="S31" s="1305"/>
      <c r="T31" s="1305"/>
      <c r="U31" s="1304" t="s">
        <v>897</v>
      </c>
      <c r="V31" s="1301"/>
      <c r="W31" s="1301"/>
      <c r="X31" s="1301"/>
      <c r="Y31" s="1301"/>
    </row>
    <row r="32" spans="1:25" ht="19.5" customHeight="1">
      <c r="A32" s="1896"/>
      <c r="B32" s="1899"/>
      <c r="C32" s="1899"/>
      <c r="D32" s="1899"/>
      <c r="E32" s="1899"/>
      <c r="F32" s="1900"/>
      <c r="G32" s="2033"/>
      <c r="H32" s="2035"/>
      <c r="I32" s="2027"/>
      <c r="J32" s="2028"/>
      <c r="K32" s="2028"/>
      <c r="L32" s="2028"/>
      <c r="M32" s="2029"/>
      <c r="N32" s="1312"/>
      <c r="O32" s="1305"/>
      <c r="P32" s="1305"/>
      <c r="Q32" s="1305"/>
      <c r="R32" s="1305"/>
      <c r="S32" s="1305"/>
      <c r="T32" s="1305"/>
      <c r="U32" s="1304" t="s">
        <v>898</v>
      </c>
      <c r="V32" s="1301"/>
      <c r="W32" s="1301"/>
      <c r="X32" s="1301"/>
      <c r="Y32" s="1301"/>
    </row>
    <row r="33" spans="1:25" ht="31.5" customHeight="1">
      <c r="A33" s="1896"/>
      <c r="B33" s="2030"/>
      <c r="C33" s="2030"/>
      <c r="D33" s="2030"/>
      <c r="E33" s="2030"/>
      <c r="F33" s="2031"/>
      <c r="G33" s="2036"/>
      <c r="H33" s="2037"/>
      <c r="I33" s="2037"/>
      <c r="J33" s="2037"/>
      <c r="K33" s="2037"/>
      <c r="L33" s="2037"/>
      <c r="M33" s="2038"/>
      <c r="N33" s="1312"/>
      <c r="O33" s="1305"/>
      <c r="P33" s="1305"/>
      <c r="Q33" s="1305"/>
      <c r="R33" s="1305"/>
      <c r="S33" s="1305"/>
      <c r="T33" s="1305"/>
      <c r="U33" s="1304" t="s">
        <v>899</v>
      </c>
      <c r="V33" s="1301"/>
      <c r="W33" s="1301"/>
      <c r="X33" s="1301"/>
      <c r="Y33" s="1301"/>
    </row>
    <row r="34" spans="1:25" ht="28.5" customHeight="1">
      <c r="A34" s="1313"/>
      <c r="B34" s="1314"/>
      <c r="C34" s="1314"/>
      <c r="D34" s="1314"/>
      <c r="E34" s="1314"/>
      <c r="F34" s="1314"/>
      <c r="G34" s="1993" t="s">
        <v>900</v>
      </c>
      <c r="H34" s="1994"/>
      <c r="I34" s="1993" t="s">
        <v>901</v>
      </c>
      <c r="J34" s="2014"/>
      <c r="K34" s="2015"/>
      <c r="L34" s="2016" t="s">
        <v>902</v>
      </c>
      <c r="M34" s="2017"/>
      <c r="N34" s="1312"/>
      <c r="O34" s="1305"/>
      <c r="P34" s="1305"/>
      <c r="Q34" s="1305"/>
      <c r="R34" s="1305"/>
      <c r="S34" s="1305"/>
      <c r="T34" s="1305"/>
      <c r="U34" s="1304" t="s">
        <v>903</v>
      </c>
      <c r="V34" s="1301"/>
      <c r="W34" s="1301"/>
      <c r="X34" s="1301"/>
      <c r="Y34" s="1301"/>
    </row>
    <row r="35" spans="1:25" ht="72.75" customHeight="1">
      <c r="A35" s="1311" t="s">
        <v>843</v>
      </c>
      <c r="B35" s="2018" t="s">
        <v>904</v>
      </c>
      <c r="C35" s="2018"/>
      <c r="D35" s="2018"/>
      <c r="E35" s="2018"/>
      <c r="F35" s="2018"/>
      <c r="G35" s="1998" t="s">
        <v>816</v>
      </c>
      <c r="H35" s="1999"/>
      <c r="I35" s="1998" t="s">
        <v>802</v>
      </c>
      <c r="J35" s="2000"/>
      <c r="K35" s="1999"/>
      <c r="L35" s="1998" t="s">
        <v>859</v>
      </c>
      <c r="M35" s="2001"/>
      <c r="N35" s="1312">
        <f>IF(OR(G35="",I35="",L35=""),0,IF(OR(G35=I35,G35=L35,I35=L35),0,1))</f>
        <v>1</v>
      </c>
      <c r="O35" s="1333"/>
      <c r="P35" s="1305"/>
      <c r="Q35" s="1305"/>
      <c r="R35" s="1305"/>
      <c r="S35" s="1305"/>
      <c r="T35" s="1301"/>
      <c r="U35" s="1304" t="s">
        <v>905</v>
      </c>
      <c r="V35" s="1301"/>
      <c r="W35" s="1301"/>
      <c r="X35" s="1301"/>
      <c r="Y35" s="1301"/>
    </row>
    <row r="36" spans="1:25" ht="7.5" customHeight="1">
      <c r="A36" s="1885"/>
      <c r="B36" s="2004"/>
      <c r="C36" s="2004"/>
      <c r="D36" s="2004"/>
      <c r="E36" s="2004"/>
      <c r="F36" s="2004"/>
      <c r="G36" s="1886"/>
      <c r="H36" s="1886"/>
      <c r="I36" s="1886"/>
      <c r="J36" s="1886"/>
      <c r="K36" s="1886"/>
      <c r="L36" s="1887"/>
      <c r="M36" s="1888"/>
      <c r="N36" s="1312"/>
      <c r="O36" s="1333"/>
      <c r="P36" s="1305"/>
      <c r="Q36" s="1305"/>
      <c r="R36" s="1305"/>
      <c r="S36" s="1305"/>
      <c r="T36" s="1301"/>
      <c r="U36" s="1304" t="s">
        <v>855</v>
      </c>
      <c r="V36" s="1301"/>
      <c r="W36" s="1301"/>
      <c r="X36" s="1301"/>
      <c r="Y36" s="1301"/>
    </row>
    <row r="37" spans="1:25" ht="38.25" customHeight="1">
      <c r="A37" s="2005" t="s">
        <v>906</v>
      </c>
      <c r="B37" s="2008" t="s">
        <v>907</v>
      </c>
      <c r="C37" s="2009"/>
      <c r="D37" s="2009"/>
      <c r="E37" s="2009"/>
      <c r="F37" s="2010"/>
      <c r="G37" s="1334" t="s">
        <v>908</v>
      </c>
      <c r="H37" s="1335" t="s">
        <v>803</v>
      </c>
      <c r="I37" s="1848" t="s">
        <v>909</v>
      </c>
      <c r="J37" s="1849"/>
      <c r="K37" s="1335" t="s">
        <v>803</v>
      </c>
      <c r="L37" s="1334" t="s">
        <v>910</v>
      </c>
      <c r="M37" s="1336"/>
      <c r="N37" s="1312">
        <f>IF(COUNTIF(H37:M40,"Yes"),1,0)</f>
        <v>1</v>
      </c>
      <c r="O37" s="1333"/>
      <c r="P37" s="1305"/>
      <c r="Q37" s="1305"/>
      <c r="R37" s="1305"/>
      <c r="S37" s="1305"/>
      <c r="T37" s="1301"/>
      <c r="U37" s="1301"/>
      <c r="V37" s="1301"/>
      <c r="W37" s="1301"/>
      <c r="X37" s="1301"/>
      <c r="Y37" s="1301"/>
    </row>
    <row r="38" spans="1:25" ht="34.5" customHeight="1">
      <c r="A38" s="2006"/>
      <c r="B38" s="1986"/>
      <c r="C38" s="1987"/>
      <c r="D38" s="1987"/>
      <c r="E38" s="1987"/>
      <c r="F38" s="1997"/>
      <c r="G38" s="1334" t="s">
        <v>911</v>
      </c>
      <c r="H38" s="1335" t="s">
        <v>803</v>
      </c>
      <c r="I38" s="1848" t="s">
        <v>912</v>
      </c>
      <c r="J38" s="1849"/>
      <c r="K38" s="1335" t="s">
        <v>803</v>
      </c>
      <c r="L38" s="1337" t="s">
        <v>913</v>
      </c>
      <c r="M38" s="1336" t="s">
        <v>803</v>
      </c>
      <c r="N38" s="1312"/>
      <c r="O38" s="1305"/>
      <c r="P38" s="1305"/>
      <c r="Q38" s="1305"/>
      <c r="R38" s="1305"/>
      <c r="S38" s="1305"/>
      <c r="T38" s="1301"/>
      <c r="U38" s="1301"/>
      <c r="V38" s="1301"/>
      <c r="W38" s="1301"/>
      <c r="X38" s="1301"/>
      <c r="Y38" s="1301"/>
    </row>
    <row r="39" spans="1:25" ht="31.5" customHeight="1">
      <c r="A39" s="2006"/>
      <c r="B39" s="1986"/>
      <c r="C39" s="1987"/>
      <c r="D39" s="1987"/>
      <c r="E39" s="1987"/>
      <c r="F39" s="1997"/>
      <c r="G39" s="1334" t="s">
        <v>914</v>
      </c>
      <c r="H39" s="1335"/>
      <c r="I39" s="1848" t="s">
        <v>915</v>
      </c>
      <c r="J39" s="1849"/>
      <c r="K39" s="1335" t="s">
        <v>803</v>
      </c>
      <c r="L39" s="1334" t="s">
        <v>916</v>
      </c>
      <c r="M39" s="1336"/>
      <c r="N39" s="1312"/>
      <c r="O39" s="1333"/>
      <c r="P39" s="1305"/>
      <c r="Q39" s="1305"/>
      <c r="R39" s="1305"/>
      <c r="S39" s="1305"/>
      <c r="T39" s="1301"/>
      <c r="U39" s="1301"/>
      <c r="V39" s="1301"/>
      <c r="W39" s="1301"/>
      <c r="X39" s="1301"/>
      <c r="Y39" s="1301"/>
    </row>
    <row r="40" spans="1:25" ht="36" customHeight="1">
      <c r="A40" s="2007"/>
      <c r="B40" s="2011"/>
      <c r="C40" s="2012"/>
      <c r="D40" s="2012"/>
      <c r="E40" s="2012"/>
      <c r="F40" s="2013"/>
      <c r="G40" s="1334" t="s">
        <v>917</v>
      </c>
      <c r="H40" s="1335" t="s">
        <v>803</v>
      </c>
      <c r="I40" s="1848" t="s">
        <v>918</v>
      </c>
      <c r="J40" s="1849"/>
      <c r="K40" s="1335" t="s">
        <v>803</v>
      </c>
      <c r="L40" s="1337" t="s">
        <v>855</v>
      </c>
      <c r="M40" s="1336"/>
      <c r="N40" s="1312"/>
      <c r="O40" s="1333"/>
      <c r="P40" s="1305"/>
      <c r="Q40" s="1305"/>
      <c r="R40" s="1305"/>
      <c r="S40" s="1305"/>
      <c r="T40" s="1301"/>
      <c r="U40" s="1301"/>
      <c r="V40" s="1301"/>
      <c r="W40" s="1301"/>
      <c r="X40" s="1301"/>
      <c r="Y40" s="1301"/>
    </row>
    <row r="41" spans="1:25" ht="95.25" customHeight="1">
      <c r="A41" s="1338"/>
      <c r="B41" s="1989" t="s">
        <v>919</v>
      </c>
      <c r="C41" s="1989"/>
      <c r="D41" s="1989"/>
      <c r="E41" s="1989"/>
      <c r="F41" s="1989"/>
      <c r="G41" s="1990" t="s">
        <v>6940</v>
      </c>
      <c r="H41" s="1990"/>
      <c r="I41" s="1990"/>
      <c r="J41" s="1990"/>
      <c r="K41" s="1990"/>
      <c r="L41" s="1991"/>
      <c r="M41" s="1992"/>
      <c r="N41" s="1312"/>
      <c r="O41" s="1333"/>
      <c r="P41" s="1305"/>
      <c r="Q41" s="1333"/>
      <c r="R41" s="1333"/>
      <c r="S41" s="1333"/>
      <c r="T41" s="1333"/>
      <c r="U41" s="1301"/>
      <c r="V41" s="1301"/>
      <c r="W41" s="1301"/>
      <c r="X41" s="1301"/>
      <c r="Y41" s="1301"/>
    </row>
    <row r="42" spans="1:25" ht="30.75" customHeight="1">
      <c r="A42" s="1313"/>
      <c r="B42" s="1314"/>
      <c r="C42" s="1314"/>
      <c r="D42" s="1314"/>
      <c r="E42" s="1314"/>
      <c r="F42" s="1314"/>
      <c r="G42" s="1993" t="s">
        <v>920</v>
      </c>
      <c r="H42" s="1994"/>
      <c r="I42" s="1993" t="s">
        <v>921</v>
      </c>
      <c r="J42" s="1995"/>
      <c r="K42" s="1994"/>
      <c r="L42" s="1993" t="s">
        <v>922</v>
      </c>
      <c r="M42" s="1996"/>
      <c r="N42" s="1312"/>
      <c r="O42" s="1305"/>
      <c r="P42" s="1305"/>
      <c r="Q42" s="1333"/>
      <c r="R42" s="1333"/>
      <c r="S42" s="1305"/>
      <c r="T42" s="1333"/>
      <c r="U42" s="1301"/>
      <c r="V42" s="1301"/>
      <c r="W42" s="1301"/>
      <c r="X42" s="1301"/>
      <c r="Y42" s="1301"/>
    </row>
    <row r="43" spans="1:25" ht="73.5" customHeight="1">
      <c r="A43" s="1339" t="s">
        <v>923</v>
      </c>
      <c r="B43" s="1986" t="s">
        <v>924</v>
      </c>
      <c r="C43" s="1987"/>
      <c r="D43" s="1987"/>
      <c r="E43" s="1987"/>
      <c r="F43" s="1997"/>
      <c r="G43" s="1998" t="s">
        <v>890</v>
      </c>
      <c r="H43" s="1999"/>
      <c r="I43" s="1998" t="s">
        <v>899</v>
      </c>
      <c r="J43" s="2000"/>
      <c r="K43" s="1999"/>
      <c r="L43" s="1998" t="s">
        <v>863</v>
      </c>
      <c r="M43" s="2001"/>
      <c r="N43" s="1312">
        <f>IF(OR(G43="",I43="",L43=""),0,IF(OR(G43="Other",I43="Other"),1,IF(OR(G43=I43,G43=L43,I43=L43),0,1)))</f>
        <v>1</v>
      </c>
      <c r="O43" s="1333"/>
      <c r="P43" s="1305"/>
      <c r="Q43" s="1305"/>
      <c r="R43" s="1305"/>
      <c r="S43" s="1305"/>
      <c r="T43" s="1301"/>
      <c r="U43" s="1301"/>
      <c r="V43" s="1301"/>
      <c r="W43" s="1301"/>
      <c r="X43" s="1301"/>
      <c r="Y43" s="1301"/>
    </row>
    <row r="44" spans="1:25" ht="34.5" customHeight="1">
      <c r="A44" s="1315"/>
      <c r="B44" s="1911" t="s">
        <v>925</v>
      </c>
      <c r="C44" s="1825"/>
      <c r="D44" s="1825"/>
      <c r="E44" s="1825"/>
      <c r="F44" s="1826"/>
      <c r="G44" s="1978" t="s">
        <v>6939</v>
      </c>
      <c r="H44" s="1979"/>
      <c r="I44" s="1979"/>
      <c r="J44" s="1979"/>
      <c r="K44" s="1979"/>
      <c r="L44" s="1979"/>
      <c r="M44" s="1980"/>
      <c r="N44" s="1312">
        <f>IF(B45="",1,IF(AND(B45="Required",LEN(G44)&gt;10),1,0))</f>
        <v>1</v>
      </c>
      <c r="O44" s="1333"/>
      <c r="P44" s="1305"/>
      <c r="Q44" s="1305"/>
      <c r="R44" s="1305"/>
      <c r="S44" s="1305"/>
      <c r="T44" s="1301"/>
      <c r="U44" s="1301"/>
      <c r="V44" s="1301"/>
      <c r="W44" s="1301"/>
      <c r="X44" s="1301"/>
      <c r="Y44" s="1301"/>
    </row>
    <row r="45" spans="1:25" ht="83.25" customHeight="1">
      <c r="A45" s="1315"/>
      <c r="B45" s="1833" t="str">
        <f>IF(COUNTIF(G43:L43,"Other"), "Required","")</f>
        <v/>
      </c>
      <c r="C45" s="1834"/>
      <c r="D45" s="1834"/>
      <c r="E45" s="1834"/>
      <c r="F45" s="1835"/>
      <c r="G45" s="1981"/>
      <c r="H45" s="1981"/>
      <c r="I45" s="1981"/>
      <c r="J45" s="1981"/>
      <c r="K45" s="1981"/>
      <c r="L45" s="1981"/>
      <c r="M45" s="1982"/>
      <c r="N45" s="1312"/>
      <c r="O45" s="1305"/>
      <c r="P45" s="1305"/>
      <c r="Q45" s="1305"/>
      <c r="R45" s="1305"/>
      <c r="S45" s="1305"/>
      <c r="T45" s="1301"/>
      <c r="U45" s="1301"/>
      <c r="V45" s="1301"/>
      <c r="W45" s="1301"/>
      <c r="X45" s="1301"/>
      <c r="Y45" s="1301"/>
    </row>
    <row r="46" spans="1:25" ht="8.25" customHeight="1">
      <c r="A46" s="1822"/>
      <c r="B46" s="1983"/>
      <c r="C46" s="1983"/>
      <c r="D46" s="1983"/>
      <c r="E46" s="1983"/>
      <c r="F46" s="1983"/>
      <c r="G46" s="1902"/>
      <c r="H46" s="1902"/>
      <c r="I46" s="1902"/>
      <c r="J46" s="1902"/>
      <c r="K46" s="1902"/>
      <c r="L46" s="1902"/>
      <c r="M46" s="1903"/>
      <c r="N46" s="1312"/>
      <c r="O46" s="1305"/>
      <c r="P46" s="1305"/>
      <c r="Q46" s="1305"/>
      <c r="R46" s="1305"/>
      <c r="S46" s="1305"/>
      <c r="T46" s="1301"/>
      <c r="U46" s="1301"/>
      <c r="V46" s="1301"/>
      <c r="W46" s="1301"/>
      <c r="X46" s="1301"/>
      <c r="Y46" s="1301"/>
    </row>
    <row r="47" spans="1:25" ht="16">
      <c r="A47" s="2002" t="s">
        <v>927</v>
      </c>
      <c r="B47" s="1984" t="s">
        <v>926</v>
      </c>
      <c r="C47" s="1984"/>
      <c r="D47" s="1984"/>
      <c r="E47" s="1984"/>
      <c r="F47" s="1984"/>
      <c r="G47" s="1984"/>
      <c r="H47" s="1984"/>
      <c r="I47" s="1984"/>
      <c r="J47" s="1984"/>
      <c r="K47" s="1984"/>
      <c r="L47" s="1984"/>
      <c r="M47" s="1985"/>
      <c r="N47" s="1312"/>
      <c r="O47" s="1305"/>
      <c r="P47" s="1305"/>
      <c r="Q47" s="1305"/>
      <c r="R47" s="1305"/>
      <c r="S47" s="1305"/>
      <c r="T47" s="1301"/>
      <c r="U47" s="1301"/>
      <c r="V47" s="1301"/>
      <c r="W47" s="1301"/>
      <c r="X47" s="1301"/>
      <c r="Y47" s="1301"/>
    </row>
    <row r="48" spans="1:25" ht="189" customHeight="1">
      <c r="A48" s="2003"/>
      <c r="B48" s="1986" t="s">
        <v>928</v>
      </c>
      <c r="C48" s="1987"/>
      <c r="D48" s="1987"/>
      <c r="E48" s="1987"/>
      <c r="F48" s="1987"/>
      <c r="G48" s="1987"/>
      <c r="H48" s="1987"/>
      <c r="I48" s="1987"/>
      <c r="J48" s="1987"/>
      <c r="K48" s="1987"/>
      <c r="L48" s="1987"/>
      <c r="M48" s="1988"/>
      <c r="N48" s="1312"/>
      <c r="O48" s="1305"/>
      <c r="P48" s="1305"/>
      <c r="Q48" s="1305"/>
      <c r="R48" s="1305"/>
      <c r="S48" s="1305"/>
      <c r="T48" s="1301"/>
      <c r="U48" s="1301"/>
      <c r="V48" s="1301"/>
      <c r="W48" s="1301"/>
      <c r="X48" s="1301"/>
      <c r="Y48" s="1301"/>
    </row>
    <row r="49" spans="1:25" ht="56.25" customHeight="1">
      <c r="A49" s="1947" t="s">
        <v>929</v>
      </c>
      <c r="B49" s="1948"/>
      <c r="C49" s="1948"/>
      <c r="D49" s="1948"/>
      <c r="E49" s="1949"/>
      <c r="F49" s="1953" t="s">
        <v>930</v>
      </c>
      <c r="G49" s="1955" t="s">
        <v>931</v>
      </c>
      <c r="H49" s="1957" t="s">
        <v>932</v>
      </c>
      <c r="I49" s="1953" t="s">
        <v>933</v>
      </c>
      <c r="J49" s="1959"/>
      <c r="K49" s="1959"/>
      <c r="L49" s="1959"/>
      <c r="M49" s="1960"/>
      <c r="N49" s="1312"/>
      <c r="O49" s="1305"/>
      <c r="P49" s="1305"/>
      <c r="Q49" s="1305"/>
      <c r="R49" s="1305"/>
      <c r="S49" s="1305"/>
      <c r="T49" s="1301"/>
      <c r="U49" s="1301"/>
      <c r="V49" s="1301"/>
      <c r="W49" s="1301"/>
      <c r="X49" s="1301"/>
      <c r="Y49" s="1301"/>
    </row>
    <row r="50" spans="1:25" ht="9" customHeight="1">
      <c r="A50" s="1950"/>
      <c r="B50" s="1951"/>
      <c r="C50" s="1951"/>
      <c r="D50" s="1951"/>
      <c r="E50" s="1952"/>
      <c r="F50" s="1954"/>
      <c r="G50" s="1956"/>
      <c r="H50" s="1958"/>
      <c r="I50" s="1954"/>
      <c r="J50" s="1961"/>
      <c r="K50" s="1961"/>
      <c r="L50" s="1961"/>
      <c r="M50" s="1962"/>
      <c r="N50" s="1312"/>
      <c r="O50" s="1305"/>
      <c r="P50" s="1305"/>
      <c r="Q50" s="1305"/>
      <c r="R50" s="1305"/>
      <c r="S50" s="1305"/>
      <c r="T50" s="1301"/>
      <c r="U50" s="1301"/>
      <c r="V50" s="1301"/>
      <c r="W50" s="1301"/>
      <c r="X50" s="1301"/>
      <c r="Y50" s="1301"/>
    </row>
    <row r="51" spans="1:25" ht="18.75" customHeight="1" thickBot="1">
      <c r="A51" s="1950"/>
      <c r="B51" s="1951"/>
      <c r="C51" s="1951"/>
      <c r="D51" s="1951"/>
      <c r="E51" s="1952"/>
      <c r="F51" s="1340"/>
      <c r="G51" s="1341" t="str">
        <f>IF(G31=0,"[N/A]",IF(G31&gt;=5000,"[Required]","[Optional]"))</f>
        <v>[Optional]</v>
      </c>
      <c r="H51" s="1341" t="s">
        <v>934</v>
      </c>
      <c r="I51" s="1963"/>
      <c r="J51" s="1964"/>
      <c r="K51" s="1964"/>
      <c r="L51" s="1964"/>
      <c r="M51" s="1965"/>
      <c r="N51" s="1312"/>
      <c r="O51" s="1305"/>
      <c r="P51" s="1305"/>
      <c r="Q51" s="1305"/>
      <c r="R51" s="1305"/>
      <c r="S51" s="1305"/>
      <c r="T51" s="1301"/>
      <c r="U51" s="1301"/>
      <c r="V51" s="1301"/>
      <c r="W51" s="1301"/>
      <c r="X51" s="1301"/>
      <c r="Y51" s="1301"/>
    </row>
    <row r="52" spans="1:25">
      <c r="A52" s="1966" t="s">
        <v>935</v>
      </c>
      <c r="B52" s="1967"/>
      <c r="C52" s="1967"/>
      <c r="D52" s="1968"/>
      <c r="E52" s="1342" t="s">
        <v>804</v>
      </c>
      <c r="F52" s="1343">
        <f>IF(Cover!H13=0,"",VLOOKUP($O$1,'FY 25 Data for FY 26 Plan'!$A$3:$BC$931,12, FALSE))</f>
        <v>3115323.83</v>
      </c>
      <c r="G52" s="1344"/>
      <c r="H52" s="1344"/>
      <c r="I52" s="1975" t="s">
        <v>936</v>
      </c>
      <c r="J52" s="1975"/>
      <c r="K52" s="1975"/>
      <c r="L52" s="1976"/>
      <c r="M52" s="1977"/>
      <c r="N52" s="1312"/>
      <c r="O52" s="1305"/>
      <c r="P52" s="1305"/>
      <c r="Q52" s="1305"/>
      <c r="R52" s="1305"/>
      <c r="S52" s="1305"/>
      <c r="T52" s="1301"/>
      <c r="U52" s="1301"/>
      <c r="V52" s="1301"/>
      <c r="W52" s="1301"/>
      <c r="X52" s="1301"/>
      <c r="Y52" s="1301"/>
    </row>
    <row r="53" spans="1:25">
      <c r="A53" s="1969"/>
      <c r="B53" s="1970"/>
      <c r="C53" s="1970"/>
      <c r="D53" s="1971"/>
      <c r="E53" s="1342" t="s">
        <v>811</v>
      </c>
      <c r="F53" s="1343">
        <f>IF(Cover!H13=0,"",VLOOKUP($O$1,'FY 25 Data for FY 26 Plan'!$A$3:$BC$931,13, FALSE))</f>
        <v>623064.76</v>
      </c>
      <c r="G53" s="1344"/>
      <c r="H53" s="1344"/>
      <c r="I53" s="1929"/>
      <c r="J53" s="1929"/>
      <c r="K53" s="1929"/>
      <c r="L53" s="1930"/>
      <c r="M53" s="1931"/>
      <c r="N53" s="1312"/>
      <c r="O53" s="1305"/>
      <c r="P53" s="1305"/>
      <c r="Q53" s="1305"/>
      <c r="R53" s="1305"/>
      <c r="S53" s="1305"/>
      <c r="T53" s="1301"/>
      <c r="U53" s="1301"/>
      <c r="V53" s="1301"/>
      <c r="W53" s="1301"/>
      <c r="X53" s="1301"/>
      <c r="Y53" s="1301"/>
    </row>
    <row r="54" spans="1:25">
      <c r="A54" s="1969"/>
      <c r="B54" s="1970"/>
      <c r="C54" s="1970"/>
      <c r="D54" s="1971"/>
      <c r="E54" s="1342" t="s">
        <v>817</v>
      </c>
      <c r="F54" s="1343">
        <f>IF(Cover!H13=0,"",VLOOKUP($O$1,'FY 25 Data for FY 26 Plan'!$A$3:$BC$931,14, FALSE))</f>
        <v>334679.12</v>
      </c>
      <c r="G54" s="1344"/>
      <c r="H54" s="1344"/>
      <c r="I54" s="1929"/>
      <c r="J54" s="1929"/>
      <c r="K54" s="1929"/>
      <c r="L54" s="1930"/>
      <c r="M54" s="1931"/>
      <c r="N54" s="1312"/>
      <c r="O54" s="1305"/>
      <c r="P54" s="1305"/>
      <c r="Q54" s="1305"/>
      <c r="R54" s="1305"/>
      <c r="S54" s="1305"/>
      <c r="T54" s="1301"/>
      <c r="U54" s="1301"/>
      <c r="V54" s="1301"/>
      <c r="W54" s="1301"/>
      <c r="X54" s="1301"/>
      <c r="Y54" s="1301"/>
    </row>
    <row r="55" spans="1:25">
      <c r="A55" s="1969"/>
      <c r="B55" s="1970"/>
      <c r="C55" s="1970"/>
      <c r="D55" s="1971"/>
      <c r="E55" s="1342" t="s">
        <v>822</v>
      </c>
      <c r="F55" s="1343">
        <f>IF(Cover!H13=0,"",VLOOKUP($O$1,'FY 25 Data for FY 26 Plan'!$A$3:$BC$931,15, FALSE))</f>
        <v>147987.35999999999</v>
      </c>
      <c r="G55" s="1344"/>
      <c r="H55" s="1344"/>
      <c r="I55" s="1929"/>
      <c r="J55" s="1929"/>
      <c r="K55" s="1929"/>
      <c r="L55" s="1930"/>
      <c r="M55" s="1931"/>
      <c r="N55" s="1312"/>
      <c r="O55" s="1305"/>
      <c r="P55" s="1305"/>
      <c r="Q55" s="1305"/>
      <c r="R55" s="1305"/>
      <c r="S55" s="1305"/>
      <c r="T55" s="1301"/>
      <c r="U55" s="1301"/>
      <c r="V55" s="1301"/>
      <c r="W55" s="1301"/>
      <c r="X55" s="1301"/>
      <c r="Y55" s="1301"/>
    </row>
    <row r="56" spans="1:25">
      <c r="A56" s="1969"/>
      <c r="B56" s="1970"/>
      <c r="C56" s="1970"/>
      <c r="D56" s="1971"/>
      <c r="E56" s="1342" t="s">
        <v>937</v>
      </c>
      <c r="F56" s="1343">
        <f>IF(Cover!H13=0,"",VLOOKUP($O$1,'FY 25 Data for FY 26 Plan'!$A$3:$BC$931,16, FALSE))</f>
        <v>108105.41</v>
      </c>
      <c r="G56" s="1344"/>
      <c r="H56" s="1344"/>
      <c r="I56" s="1929"/>
      <c r="J56" s="1929"/>
      <c r="K56" s="1929"/>
      <c r="L56" s="1930"/>
      <c r="M56" s="1931"/>
      <c r="N56" s="1312"/>
      <c r="O56" s="1305"/>
      <c r="P56" s="1305"/>
      <c r="Q56" s="1305"/>
      <c r="R56" s="1305"/>
      <c r="S56" s="1305"/>
      <c r="T56" s="1301"/>
      <c r="U56" s="1301"/>
      <c r="V56" s="1301"/>
      <c r="W56" s="1301"/>
      <c r="X56" s="1301"/>
      <c r="Y56" s="1301"/>
    </row>
    <row r="57" spans="1:25">
      <c r="A57" s="1969"/>
      <c r="B57" s="1970"/>
      <c r="C57" s="1970"/>
      <c r="D57" s="1971"/>
      <c r="E57" s="1342" t="s">
        <v>830</v>
      </c>
      <c r="F57" s="1343">
        <f>IF(Cover!H13=0,"",VLOOKUP($O$1,'FY 25 Data for FY 26 Plan'!$A$3:$BC$931,17, FALSE))</f>
        <v>200270.52</v>
      </c>
      <c r="G57" s="1344"/>
      <c r="H57" s="1344"/>
      <c r="I57" s="1929"/>
      <c r="J57" s="1929"/>
      <c r="K57" s="1929"/>
      <c r="L57" s="1930"/>
      <c r="M57" s="1931"/>
      <c r="N57" s="1312"/>
      <c r="O57" s="1305"/>
      <c r="P57" s="1305"/>
      <c r="Q57" s="1305"/>
      <c r="R57" s="1305"/>
      <c r="S57" s="1305"/>
      <c r="T57" s="1301"/>
      <c r="U57" s="1301"/>
      <c r="V57" s="1301"/>
      <c r="W57" s="1301"/>
      <c r="X57" s="1301"/>
      <c r="Y57" s="1301"/>
    </row>
    <row r="58" spans="1:25">
      <c r="A58" s="1969"/>
      <c r="B58" s="1970"/>
      <c r="C58" s="1970"/>
      <c r="D58" s="1971"/>
      <c r="E58" s="1342" t="s">
        <v>833</v>
      </c>
      <c r="F58" s="1343">
        <f>IF(Cover!H13=0,"",VLOOKUP($O$1,'FY 25 Data for FY 26 Plan'!$A$3:$BC$931,18, FALSE))</f>
        <v>76848.66</v>
      </c>
      <c r="G58" s="1344"/>
      <c r="H58" s="1344"/>
      <c r="I58" s="1929"/>
      <c r="J58" s="1929"/>
      <c r="K58" s="1929"/>
      <c r="L58" s="1930"/>
      <c r="M58" s="1931"/>
      <c r="N58" s="1312"/>
      <c r="O58" s="1305"/>
      <c r="P58" s="1305"/>
      <c r="Q58" s="1305"/>
      <c r="R58" s="1305"/>
      <c r="S58" s="1305"/>
      <c r="T58" s="1301"/>
      <c r="U58" s="1301"/>
      <c r="V58" s="1301"/>
      <c r="W58" s="1301"/>
      <c r="X58" s="1301"/>
      <c r="Y58" s="1301"/>
    </row>
    <row r="59" spans="1:25">
      <c r="A59" s="1969"/>
      <c r="B59" s="1970"/>
      <c r="C59" s="1970"/>
      <c r="D59" s="1971"/>
      <c r="E59" s="1342" t="s">
        <v>836</v>
      </c>
      <c r="F59" s="1343">
        <f>IF(Cover!H13=0,"",VLOOKUP($O$1,'FY 25 Data for FY 26 Plan'!$A$3:$BC$931,19, FALSE))</f>
        <v>128233.76</v>
      </c>
      <c r="G59" s="1344"/>
      <c r="H59" s="1344"/>
      <c r="I59" s="1929"/>
      <c r="J59" s="1929"/>
      <c r="K59" s="1929"/>
      <c r="L59" s="1930"/>
      <c r="M59" s="1931"/>
      <c r="N59" s="1312"/>
      <c r="O59" s="1305"/>
      <c r="P59" s="1305"/>
      <c r="Q59" s="1305"/>
      <c r="R59" s="1305"/>
      <c r="S59" s="1305"/>
      <c r="T59" s="1301"/>
      <c r="U59" s="1301"/>
      <c r="V59" s="1301"/>
      <c r="W59" s="1301"/>
      <c r="X59" s="1301"/>
      <c r="Y59" s="1301"/>
    </row>
    <row r="60" spans="1:25">
      <c r="A60" s="1969"/>
      <c r="B60" s="1970"/>
      <c r="C60" s="1970"/>
      <c r="D60" s="1971"/>
      <c r="E60" s="1342" t="s">
        <v>842</v>
      </c>
      <c r="F60" s="1343">
        <f>IF(Cover!H13=0,"",VLOOKUP($O$1,'FY 25 Data for FY 26 Plan'!$A$3:$BC$931,20, FALSE))</f>
        <v>169576.55</v>
      </c>
      <c r="G60" s="1344"/>
      <c r="H60" s="1344"/>
      <c r="I60" s="1929"/>
      <c r="J60" s="1929"/>
      <c r="K60" s="1929"/>
      <c r="L60" s="1930"/>
      <c r="M60" s="1931"/>
      <c r="N60" s="1312"/>
      <c r="O60" s="1305"/>
      <c r="P60" s="1305"/>
      <c r="Q60" s="1305"/>
      <c r="R60" s="1305"/>
      <c r="S60" s="1305"/>
      <c r="T60" s="1301"/>
      <c r="U60" s="1301"/>
      <c r="V60" s="1301"/>
      <c r="W60" s="1301"/>
      <c r="X60" s="1301"/>
      <c r="Y60" s="1301"/>
    </row>
    <row r="61" spans="1:25">
      <c r="A61" s="1969"/>
      <c r="B61" s="1970"/>
      <c r="C61" s="1970"/>
      <c r="D61" s="1971"/>
      <c r="E61" s="1342" t="s">
        <v>847</v>
      </c>
      <c r="F61" s="1343">
        <f>IF(Cover!H13=0,"",VLOOKUP($O$1,'FY 25 Data for FY 26 Plan'!$A$3:$BC$931,21, FALSE))</f>
        <v>96093.33</v>
      </c>
      <c r="G61" s="1344"/>
      <c r="H61" s="1344"/>
      <c r="I61" s="1929"/>
      <c r="J61" s="1929"/>
      <c r="K61" s="1929"/>
      <c r="L61" s="1930"/>
      <c r="M61" s="1931"/>
      <c r="N61" s="1312"/>
      <c r="O61" s="1305"/>
      <c r="P61" s="1305"/>
      <c r="Q61" s="1305"/>
      <c r="R61" s="1305"/>
      <c r="S61" s="1305"/>
      <c r="T61" s="1301"/>
      <c r="U61" s="1301"/>
      <c r="V61" s="1301"/>
      <c r="W61" s="1301"/>
      <c r="X61" s="1301"/>
      <c r="Y61" s="1301"/>
    </row>
    <row r="62" spans="1:25">
      <c r="A62" s="1969"/>
      <c r="B62" s="1970"/>
      <c r="C62" s="1970"/>
      <c r="D62" s="1971"/>
      <c r="E62" s="1342" t="s">
        <v>851</v>
      </c>
      <c r="F62" s="1343">
        <f>IF(Cover!H13=0,"",VLOOKUP($O$1,'FY 25 Data for FY 26 Plan'!$A$3:$BC$931,22, FALSE))</f>
        <v>249987.38</v>
      </c>
      <c r="G62" s="1344"/>
      <c r="H62" s="1344"/>
      <c r="I62" s="1929"/>
      <c r="J62" s="1929"/>
      <c r="K62" s="1929"/>
      <c r="L62" s="1930"/>
      <c r="M62" s="1931"/>
      <c r="N62" s="1312"/>
      <c r="O62" s="1305"/>
      <c r="P62" s="1305"/>
      <c r="Q62" s="1305"/>
      <c r="R62" s="1305"/>
      <c r="S62" s="1305"/>
      <c r="T62" s="1301"/>
      <c r="U62" s="1301"/>
      <c r="V62" s="1301"/>
      <c r="W62" s="1301"/>
      <c r="X62" s="1301"/>
      <c r="Y62" s="1301"/>
    </row>
    <row r="63" spans="1:25">
      <c r="A63" s="1969"/>
      <c r="B63" s="1970"/>
      <c r="C63" s="1970"/>
      <c r="D63" s="1971"/>
      <c r="E63" s="1342" t="s">
        <v>854</v>
      </c>
      <c r="F63" s="1343">
        <f>IF(Cover!H13=0,"",VLOOKUP($O$1,'FY 25 Data for FY 26 Plan'!$A$3:$BC$931,23, FALSE))</f>
        <v>217733.54</v>
      </c>
      <c r="G63" s="1344"/>
      <c r="H63" s="1344"/>
      <c r="I63" s="1929"/>
      <c r="J63" s="1929"/>
      <c r="K63" s="1929"/>
      <c r="L63" s="1930"/>
      <c r="M63" s="1931"/>
      <c r="N63" s="1312"/>
      <c r="O63" s="1305"/>
      <c r="P63" s="1305"/>
      <c r="Q63" s="1305"/>
      <c r="R63" s="1305"/>
      <c r="S63" s="1305"/>
      <c r="T63" s="1301"/>
      <c r="U63" s="1301"/>
      <c r="V63" s="1301"/>
      <c r="W63" s="1301"/>
      <c r="X63" s="1301"/>
      <c r="Y63" s="1301"/>
    </row>
    <row r="64" spans="1:25" ht="16" thickBot="1">
      <c r="A64" s="1972"/>
      <c r="B64" s="1973"/>
      <c r="C64" s="1973"/>
      <c r="D64" s="1974"/>
      <c r="E64" s="1345" t="s">
        <v>857</v>
      </c>
      <c r="F64" s="1346">
        <f>IF(Cover!H13=0,"",VLOOKUP($O$1,'FY 25 Data for FY 26 Plan'!$A$3:$BC$931,24, FALSE))</f>
        <v>153873.07</v>
      </c>
      <c r="G64" s="1344"/>
      <c r="H64" s="1344"/>
      <c r="I64" s="1929"/>
      <c r="J64" s="1929"/>
      <c r="K64" s="1929"/>
      <c r="L64" s="1930"/>
      <c r="M64" s="1931"/>
      <c r="N64" s="1312"/>
      <c r="O64" s="1305"/>
      <c r="P64" s="1305"/>
      <c r="Q64" s="1305"/>
      <c r="R64" s="1305"/>
      <c r="S64" s="1305"/>
      <c r="T64" s="1301"/>
      <c r="U64" s="1301"/>
      <c r="V64" s="1301"/>
      <c r="W64" s="1301"/>
      <c r="X64" s="1301"/>
      <c r="Y64" s="1301"/>
    </row>
    <row r="65" spans="1:25" ht="17" thickTop="1" thickBot="1">
      <c r="A65" s="1315"/>
      <c r="B65" s="1347"/>
      <c r="C65" s="1347"/>
      <c r="D65" s="1347"/>
      <c r="E65" s="1348" t="s">
        <v>938</v>
      </c>
      <c r="F65" s="1349">
        <f>IF(Cover!H13=0,"",VLOOKUP($O$1,'FY 25 Data for FY 26 Plan'!$A$3:$BC$931,25, FALSE))</f>
        <v>5621777.29</v>
      </c>
      <c r="G65" s="1350" t="str">
        <f>IF(AND(ISBLANK(G52),ISBLANK(G53),ISBLANK(G54),ISBLANK(G55),ISBLANK(G56),ISBLANK(G57),ISBLANK(G58),ISBLANK(G59),ISBLANK(G60),ISBLANK(G61),ISBLANK(G62),ISBLANK(G63),ISBLANK(G64)),"",SUM(G52:G64))</f>
        <v/>
      </c>
      <c r="H65" s="1350" t="str">
        <f>IF(AND(ISBLANK(H52),ISBLANK(H53),ISBLANK(H54),ISBLANK(H55),ISBLANK(H56),ISBLANK(H57),ISBLANK(H58),ISBLANK(H59),ISBLANK(H60),ISBLANK(H61),ISBLANK(H62),ISBLANK(H63),ISBLANK(H64)),"",SUM(H52:H64))</f>
        <v/>
      </c>
      <c r="I65" s="1917"/>
      <c r="J65" s="1917"/>
      <c r="K65" s="1917"/>
      <c r="L65" s="1918"/>
      <c r="M65" s="1919"/>
      <c r="N65" s="1312"/>
      <c r="O65" s="1305"/>
      <c r="P65" s="1305"/>
      <c r="Q65" s="1305"/>
      <c r="R65" s="1305"/>
      <c r="S65" s="1305"/>
      <c r="T65" s="1301"/>
      <c r="U65" s="1301"/>
      <c r="V65" s="1301"/>
      <c r="W65" s="1301"/>
      <c r="X65" s="1301"/>
      <c r="Y65" s="1301"/>
    </row>
    <row r="66" spans="1:25">
      <c r="A66" s="1920" t="s">
        <v>939</v>
      </c>
      <c r="B66" s="1921"/>
      <c r="C66" s="1921"/>
      <c r="D66" s="1922"/>
      <c r="E66" s="1351" t="s">
        <v>860</v>
      </c>
      <c r="F66" s="1352">
        <f>IF(Cover!H13=0,"",VLOOKUP($O$1,'FY 25 Data for FY 26 Plan'!$A$3:$BC$931,26, FALSE))</f>
        <v>78747.299999999988</v>
      </c>
      <c r="G66" s="1353"/>
      <c r="H66" s="1353"/>
      <c r="I66" s="1929" t="s">
        <v>940</v>
      </c>
      <c r="J66" s="1929"/>
      <c r="K66" s="1929"/>
      <c r="L66" s="1930"/>
      <c r="M66" s="1931"/>
      <c r="N66" s="1312"/>
      <c r="O66" s="1305"/>
      <c r="P66" s="1305"/>
      <c r="Q66" s="1305"/>
      <c r="R66" s="1305"/>
      <c r="S66" s="1305"/>
      <c r="T66" s="1301"/>
      <c r="U66" s="1301"/>
      <c r="V66" s="1301"/>
      <c r="W66" s="1301"/>
      <c r="X66" s="1301"/>
      <c r="Y66" s="1301"/>
    </row>
    <row r="67" spans="1:25">
      <c r="A67" s="1923"/>
      <c r="B67" s="1924"/>
      <c r="C67" s="1924"/>
      <c r="D67" s="1925"/>
      <c r="E67" s="1354" t="s">
        <v>863</v>
      </c>
      <c r="F67" s="1343">
        <f>IF(Cover!H13=0,"",VLOOKUP($O$1,'FY 25 Data for FY 26 Plan'!$A$3:$BC$931,27, FALSE))</f>
        <v>110297.5</v>
      </c>
      <c r="G67" s="1353"/>
      <c r="H67" s="1353"/>
      <c r="I67" s="1929"/>
      <c r="J67" s="1929"/>
      <c r="K67" s="1929"/>
      <c r="L67" s="1930"/>
      <c r="M67" s="1931"/>
      <c r="N67" s="1312"/>
      <c r="O67" s="1305"/>
      <c r="P67" s="1305"/>
      <c r="Q67" s="1305"/>
      <c r="R67" s="1305"/>
      <c r="S67" s="1305"/>
      <c r="T67" s="1301"/>
      <c r="U67" s="1301"/>
      <c r="V67" s="1301"/>
      <c r="W67" s="1301"/>
      <c r="X67" s="1301"/>
      <c r="Y67" s="1301"/>
    </row>
    <row r="68" spans="1:25">
      <c r="A68" s="1923"/>
      <c r="B68" s="1924"/>
      <c r="C68" s="1924"/>
      <c r="D68" s="1925"/>
      <c r="E68" s="1354" t="s">
        <v>865</v>
      </c>
      <c r="F68" s="1343">
        <f>IF(Cover!H13=0,"",VLOOKUP($O$1,'FY 25 Data for FY 26 Plan'!$A$3:$BC$931,28, FALSE))</f>
        <v>286773.5</v>
      </c>
      <c r="G68" s="1353"/>
      <c r="H68" s="1353"/>
      <c r="I68" s="1929"/>
      <c r="J68" s="1929"/>
      <c r="K68" s="1929"/>
      <c r="L68" s="1930"/>
      <c r="M68" s="1931"/>
      <c r="N68" s="1312"/>
      <c r="O68" s="1305"/>
      <c r="P68" s="1305"/>
      <c r="Q68" s="1305"/>
      <c r="R68" s="1305"/>
      <c r="S68" s="1305"/>
      <c r="T68" s="1301"/>
      <c r="U68" s="1301"/>
      <c r="V68" s="1301"/>
      <c r="W68" s="1301"/>
      <c r="X68" s="1301"/>
      <c r="Y68" s="1301"/>
    </row>
    <row r="69" spans="1:25">
      <c r="A69" s="1923"/>
      <c r="B69" s="1924"/>
      <c r="C69" s="1924"/>
      <c r="D69" s="1925"/>
      <c r="E69" s="1354" t="s">
        <v>870</v>
      </c>
      <c r="F69" s="1343">
        <f>IF(Cover!H13=0,"",VLOOKUP($O$1,'FY 25 Data for FY 26 Plan'!$A$3:$BC$931,29, FALSE))</f>
        <v>30000.92</v>
      </c>
      <c r="G69" s="1353"/>
      <c r="H69" s="1353"/>
      <c r="I69" s="1929"/>
      <c r="J69" s="1929"/>
      <c r="K69" s="1929"/>
      <c r="L69" s="1930"/>
      <c r="M69" s="1931"/>
      <c r="N69" s="1312"/>
      <c r="O69" s="1305"/>
      <c r="P69" s="1305"/>
      <c r="Q69" s="1305"/>
      <c r="R69" s="1305"/>
      <c r="S69" s="1305"/>
      <c r="T69" s="1301"/>
      <c r="U69" s="1301"/>
      <c r="V69" s="1301"/>
      <c r="W69" s="1301"/>
      <c r="X69" s="1301"/>
      <c r="Y69" s="1301"/>
    </row>
    <row r="70" spans="1:25">
      <c r="A70" s="1923"/>
      <c r="B70" s="1924"/>
      <c r="C70" s="1924"/>
      <c r="D70" s="1925"/>
      <c r="E70" s="1354" t="s">
        <v>941</v>
      </c>
      <c r="F70" s="1343">
        <f>IF(Cover!H13=0,"",VLOOKUP($O$1,'FY 25 Data for FY 26 Plan'!$A$3:$BC$931,30, FALSE))</f>
        <v>251919.47999999998</v>
      </c>
      <c r="G70" s="1353"/>
      <c r="H70" s="1353"/>
      <c r="I70" s="1929"/>
      <c r="J70" s="1929"/>
      <c r="K70" s="1929"/>
      <c r="L70" s="1930"/>
      <c r="M70" s="1931"/>
      <c r="N70" s="1312"/>
      <c r="O70" s="1305"/>
      <c r="P70" s="1305"/>
      <c r="Q70" s="1305"/>
      <c r="R70" s="1305"/>
      <c r="S70" s="1305"/>
      <c r="T70" s="1301"/>
      <c r="U70" s="1301"/>
      <c r="V70" s="1301"/>
      <c r="W70" s="1301"/>
      <c r="X70" s="1301"/>
      <c r="Y70" s="1301"/>
    </row>
    <row r="71" spans="1:25">
      <c r="A71" s="1923"/>
      <c r="B71" s="1924"/>
      <c r="C71" s="1924"/>
      <c r="D71" s="1925"/>
      <c r="E71" s="1354" t="s">
        <v>874</v>
      </c>
      <c r="F71" s="1343">
        <f>IF(Cover!H13=0,"",VLOOKUP($O$1,'FY 25 Data for FY 26 Plan'!$A$3:$BC$931,31, FALSE))</f>
        <v>156489.16999999998</v>
      </c>
      <c r="G71" s="1353"/>
      <c r="H71" s="1353"/>
      <c r="I71" s="1929"/>
      <c r="J71" s="1929"/>
      <c r="K71" s="1929"/>
      <c r="L71" s="1930"/>
      <c r="M71" s="1931"/>
      <c r="N71" s="1312"/>
      <c r="O71" s="1305"/>
      <c r="P71" s="1305"/>
      <c r="Q71" s="1305"/>
      <c r="R71" s="1305"/>
      <c r="S71" s="1305"/>
      <c r="T71" s="1301"/>
      <c r="U71" s="1301"/>
      <c r="V71" s="1301"/>
      <c r="W71" s="1301"/>
      <c r="X71" s="1301"/>
      <c r="Y71" s="1301"/>
    </row>
    <row r="72" spans="1:25">
      <c r="A72" s="1923"/>
      <c r="B72" s="1924"/>
      <c r="C72" s="1924"/>
      <c r="D72" s="1925"/>
      <c r="E72" s="1354" t="s">
        <v>875</v>
      </c>
      <c r="F72" s="1343">
        <f>IF(Cover!H13=0,"",VLOOKUP($O$1,'FY 25 Data for FY 26 Plan'!$A$3:$BC$931,32, FALSE))</f>
        <v>1324452.3799999999</v>
      </c>
      <c r="G72" s="1353"/>
      <c r="H72" s="1353"/>
      <c r="I72" s="1929"/>
      <c r="J72" s="1929"/>
      <c r="K72" s="1929"/>
      <c r="L72" s="1930"/>
      <c r="M72" s="1931"/>
      <c r="N72" s="1312"/>
      <c r="O72" s="1305"/>
      <c r="P72" s="1305"/>
      <c r="Q72" s="1305"/>
      <c r="R72" s="1305"/>
      <c r="S72" s="1305"/>
      <c r="T72" s="1301"/>
      <c r="U72" s="1301"/>
      <c r="V72" s="1301"/>
      <c r="W72" s="1301"/>
      <c r="X72" s="1301"/>
      <c r="Y72" s="1301"/>
    </row>
    <row r="73" spans="1:25">
      <c r="A73" s="1923"/>
      <c r="B73" s="1924"/>
      <c r="C73" s="1924"/>
      <c r="D73" s="1925"/>
      <c r="E73" s="1354" t="s">
        <v>879</v>
      </c>
      <c r="F73" s="1343">
        <f>IF(Cover!H13=0,"",VLOOKUP($O$1,'FY 25 Data for FY 26 Plan'!$A$3:$BC$931,3, FALSE))</f>
        <v>882.38</v>
      </c>
      <c r="G73" s="1353"/>
      <c r="H73" s="1353"/>
      <c r="I73" s="1929"/>
      <c r="J73" s="1929"/>
      <c r="K73" s="1929"/>
      <c r="L73" s="1930"/>
      <c r="M73" s="1931"/>
      <c r="N73" s="1312"/>
      <c r="O73" s="1305"/>
      <c r="P73" s="1305"/>
      <c r="Q73" s="1305"/>
      <c r="R73" s="1305"/>
      <c r="S73" s="1305"/>
      <c r="T73" s="1301"/>
      <c r="U73" s="1301"/>
      <c r="V73" s="1301"/>
      <c r="W73" s="1301"/>
      <c r="X73" s="1301"/>
      <c r="Y73" s="1301"/>
    </row>
    <row r="74" spans="1:25" ht="16" thickBot="1">
      <c r="A74" s="1926"/>
      <c r="B74" s="1927"/>
      <c r="C74" s="1927"/>
      <c r="D74" s="1928"/>
      <c r="E74" s="1354" t="s">
        <v>186</v>
      </c>
      <c r="F74" s="1346">
        <f>IF(Cover!H13=0,"",VLOOKUP($O$1,'FY 25 Data for FY 26 Plan'!$A$3:$BC$931,34, FALSE))</f>
        <v>2268508.0501200003</v>
      </c>
      <c r="G74" s="1353"/>
      <c r="H74" s="1353"/>
      <c r="I74" s="1929"/>
      <c r="J74" s="1929"/>
      <c r="K74" s="1929"/>
      <c r="L74" s="1930"/>
      <c r="M74" s="1931"/>
      <c r="N74" s="1312"/>
      <c r="O74" s="1305"/>
      <c r="P74" s="1305"/>
      <c r="Q74" s="1305"/>
      <c r="R74" s="1305"/>
      <c r="S74" s="1305"/>
      <c r="T74" s="1301"/>
      <c r="U74" s="1301"/>
      <c r="V74" s="1301"/>
      <c r="W74" s="1301"/>
      <c r="X74" s="1301"/>
      <c r="Y74" s="1301"/>
    </row>
    <row r="75" spans="1:25" ht="17" thickTop="1" thickBot="1">
      <c r="A75" s="1315"/>
      <c r="B75" s="1347"/>
      <c r="C75" s="1347"/>
      <c r="D75" s="1347"/>
      <c r="E75" s="1355" t="s">
        <v>942</v>
      </c>
      <c r="F75" s="1349">
        <f>IF(Cover!H13=0,"",VLOOKUP($O$1,'FY 25 Data for FY 26 Plan'!$A$3:$BC$931,38, FALSE))</f>
        <v>5448203.8301200001</v>
      </c>
      <c r="G75" s="1350" t="str">
        <f>IF(AND(ISBLANK(G66),ISBLANK(G67),ISBLANK(G68),ISBLANK(G69),ISBLANK(G70),ISBLANK(G71),ISBLANK(G72),ISBLANK(G73),ISBLANK(G74)),"",SUM(G66:G74))</f>
        <v/>
      </c>
      <c r="H75" s="1350" t="str">
        <f>IF(AND(ISBLANK(H66),ISBLANK(H67),ISBLANK(H68),ISBLANK(H69),ISBLANK(H70),ISBLANK(H71),ISBLANK(H72),ISBLANK(H73),ISBLANK(H74)),"",SUM(H66:H74))</f>
        <v/>
      </c>
      <c r="I75" s="1917"/>
      <c r="J75" s="1917"/>
      <c r="K75" s="1917"/>
      <c r="L75" s="1918"/>
      <c r="M75" s="1919"/>
      <c r="N75" s="1312"/>
      <c r="O75" s="1305"/>
      <c r="P75" s="1305"/>
      <c r="Q75" s="1305"/>
      <c r="R75" s="1305"/>
      <c r="S75" s="1305"/>
      <c r="T75" s="1301"/>
      <c r="U75" s="1301"/>
      <c r="V75" s="1301"/>
      <c r="W75" s="1301"/>
      <c r="X75" s="1301"/>
      <c r="Y75" s="1301"/>
    </row>
    <row r="76" spans="1:25">
      <c r="A76" s="1932" t="s">
        <v>943</v>
      </c>
      <c r="B76" s="1933"/>
      <c r="C76" s="1933"/>
      <c r="D76" s="1934"/>
      <c r="E76" s="1356" t="s">
        <v>882</v>
      </c>
      <c r="F76" s="1357">
        <f>IF(Cover!H13=0,"",VLOOKUP($O$1,'FY 25 Data for FY 26 Plan'!$A$3:$BC$931,39, FALSE))</f>
        <v>106013.02</v>
      </c>
      <c r="G76" s="1353"/>
      <c r="H76" s="1353"/>
      <c r="I76" s="1941" t="s">
        <v>944</v>
      </c>
      <c r="J76" s="1942"/>
      <c r="K76" s="1942"/>
      <c r="L76" s="1942"/>
      <c r="M76" s="1943"/>
      <c r="N76" s="1312"/>
      <c r="O76" s="1305"/>
      <c r="P76" s="1305"/>
      <c r="Q76" s="1305"/>
      <c r="R76" s="1305"/>
      <c r="S76" s="1305"/>
      <c r="T76" s="1301"/>
      <c r="U76" s="1301"/>
      <c r="V76" s="1301"/>
      <c r="W76" s="1301"/>
      <c r="X76" s="1301"/>
      <c r="Y76" s="1301"/>
    </row>
    <row r="77" spans="1:25">
      <c r="A77" s="1935"/>
      <c r="B77" s="1936"/>
      <c r="C77" s="1936"/>
      <c r="D77" s="1937"/>
      <c r="E77" s="1356" t="s">
        <v>883</v>
      </c>
      <c r="F77" s="1357">
        <f>IF(Cover!H13=0,"",VLOOKUP($O$1,'FY 25 Data for FY 26 Plan'!$A$3:$BC$931,40, FALSE))</f>
        <v>106013.02</v>
      </c>
      <c r="G77" s="1353"/>
      <c r="H77" s="1353"/>
      <c r="I77" s="1944"/>
      <c r="J77" s="1945"/>
      <c r="K77" s="1945"/>
      <c r="L77" s="1945"/>
      <c r="M77" s="1946"/>
      <c r="N77" s="1312"/>
      <c r="O77" s="1305"/>
      <c r="P77" s="1305"/>
      <c r="Q77" s="1305"/>
      <c r="R77" s="1305"/>
      <c r="S77" s="1305"/>
      <c r="T77" s="1301"/>
      <c r="U77" s="1301"/>
      <c r="V77" s="1301"/>
      <c r="W77" s="1301"/>
      <c r="X77" s="1301"/>
      <c r="Y77" s="1301"/>
    </row>
    <row r="78" spans="1:25">
      <c r="A78" s="1935"/>
      <c r="B78" s="1936"/>
      <c r="C78" s="1936"/>
      <c r="D78" s="1937"/>
      <c r="E78" s="1356" t="s">
        <v>886</v>
      </c>
      <c r="F78" s="1357">
        <f>IF(Cover!H13=0,"",VLOOKUP($O$1,'FY 25 Data for FY 26 Plan'!$A$3:$BC$931,41, FALSE))</f>
        <v>110795.56</v>
      </c>
      <c r="G78" s="1353"/>
      <c r="H78" s="1353"/>
      <c r="I78" s="1944"/>
      <c r="J78" s="1945"/>
      <c r="K78" s="1945"/>
      <c r="L78" s="1945"/>
      <c r="M78" s="1946"/>
      <c r="N78" s="1312"/>
      <c r="O78" s="1305"/>
      <c r="P78" s="1305"/>
      <c r="Q78" s="1305"/>
      <c r="R78" s="1305"/>
      <c r="S78" s="1305"/>
      <c r="T78" s="1301"/>
      <c r="U78" s="1301"/>
      <c r="V78" s="1301"/>
      <c r="W78" s="1301"/>
      <c r="X78" s="1301"/>
      <c r="Y78" s="1301"/>
    </row>
    <row r="79" spans="1:25">
      <c r="A79" s="1935"/>
      <c r="B79" s="1936"/>
      <c r="C79" s="1936"/>
      <c r="D79" s="1937"/>
      <c r="E79" s="1356" t="s">
        <v>888</v>
      </c>
      <c r="F79" s="1357">
        <f>IF(Cover!H13=0,"",VLOOKUP($O$1,'FY 25 Data for FY 26 Plan'!$A$3:$BC$931,42, FALSE))</f>
        <v>110795.56</v>
      </c>
      <c r="G79" s="1353"/>
      <c r="H79" s="1353"/>
      <c r="I79" s="1944"/>
      <c r="J79" s="1945"/>
      <c r="K79" s="1945"/>
      <c r="L79" s="1945"/>
      <c r="M79" s="1946"/>
      <c r="N79" s="1312"/>
      <c r="O79" s="1305"/>
      <c r="P79" s="1305"/>
      <c r="Q79" s="1305"/>
      <c r="R79" s="1305"/>
      <c r="S79" s="1305"/>
      <c r="T79" s="1301"/>
      <c r="U79" s="1301"/>
      <c r="V79" s="1301"/>
      <c r="W79" s="1301"/>
      <c r="X79" s="1301"/>
      <c r="Y79" s="1301"/>
    </row>
    <row r="80" spans="1:25">
      <c r="A80" s="1935"/>
      <c r="B80" s="1936"/>
      <c r="C80" s="1936"/>
      <c r="D80" s="1937"/>
      <c r="E80" s="1356" t="s">
        <v>890</v>
      </c>
      <c r="F80" s="1357">
        <f>IF(Cover!H13=0,"",VLOOKUP($O$1,'FY 25 Data for FY 26 Plan'!$A$3:$BC$931,43, FALSE))</f>
        <v>60578.86</v>
      </c>
      <c r="G80" s="1353"/>
      <c r="H80" s="1353"/>
      <c r="I80" s="1944"/>
      <c r="J80" s="1945"/>
      <c r="K80" s="1945"/>
      <c r="L80" s="1945"/>
      <c r="M80" s="1946"/>
      <c r="N80" s="1312"/>
      <c r="O80" s="1305"/>
      <c r="P80" s="1358"/>
      <c r="Q80" s="1305"/>
      <c r="R80" s="1305"/>
      <c r="S80" s="1305"/>
      <c r="T80" s="1301"/>
      <c r="U80" s="1301"/>
      <c r="V80" s="1301"/>
      <c r="W80" s="1301"/>
      <c r="X80" s="1301"/>
      <c r="Y80" s="1301"/>
    </row>
    <row r="81" spans="1:25">
      <c r="A81" s="1935"/>
      <c r="B81" s="1936"/>
      <c r="C81" s="1936"/>
      <c r="D81" s="1937"/>
      <c r="E81" s="1356" t="s">
        <v>891</v>
      </c>
      <c r="F81" s="1357">
        <f>IF(Cover!H13=0,"",VLOOKUP($O$1,'FY 25 Data for FY 26 Plan'!$A$3:$BC$931,44, FALSE))</f>
        <v>60578.86</v>
      </c>
      <c r="G81" s="1353"/>
      <c r="H81" s="1353"/>
      <c r="I81" s="1944"/>
      <c r="J81" s="1945"/>
      <c r="K81" s="1945"/>
      <c r="L81" s="1945"/>
      <c r="M81" s="1946"/>
      <c r="N81" s="1312"/>
      <c r="O81" s="1305"/>
      <c r="P81" s="1305"/>
      <c r="Q81" s="1305"/>
      <c r="R81" s="1305"/>
      <c r="S81" s="1305"/>
      <c r="T81" s="1301"/>
      <c r="U81" s="1301"/>
      <c r="V81" s="1301"/>
      <c r="W81" s="1301"/>
      <c r="X81" s="1301"/>
      <c r="Y81" s="1301"/>
    </row>
    <row r="82" spans="1:25">
      <c r="A82" s="1935"/>
      <c r="B82" s="1936"/>
      <c r="C82" s="1936"/>
      <c r="D82" s="1937"/>
      <c r="E82" s="1356" t="s">
        <v>895</v>
      </c>
      <c r="F82" s="1357">
        <f>IF(Cover!H13=0,"",VLOOKUP($O$1,'FY 25 Data for FY 26 Plan'!$A$3:$BC$931,45, FALSE))</f>
        <v>62970.14</v>
      </c>
      <c r="G82" s="1353"/>
      <c r="H82" s="1353"/>
      <c r="I82" s="1944"/>
      <c r="J82" s="1945"/>
      <c r="K82" s="1945"/>
      <c r="L82" s="1945"/>
      <c r="M82" s="1946"/>
      <c r="N82" s="1312"/>
      <c r="O82" s="1305"/>
      <c r="P82" s="1305"/>
      <c r="Q82" s="1305"/>
      <c r="R82" s="1305"/>
      <c r="S82" s="1305"/>
      <c r="T82" s="1305"/>
      <c r="U82" s="1305"/>
      <c r="V82" s="1301"/>
      <c r="W82" s="1301"/>
      <c r="X82" s="1301"/>
      <c r="Y82" s="1301"/>
    </row>
    <row r="83" spans="1:25">
      <c r="A83" s="1935"/>
      <c r="B83" s="1936"/>
      <c r="C83" s="1936"/>
      <c r="D83" s="1937"/>
      <c r="E83" s="1356" t="s">
        <v>897</v>
      </c>
      <c r="F83" s="1357">
        <f>IF(Cover!H13=0,"",VLOOKUP($O$1,'FY 25 Data for FY 26 Plan'!$A$3:$BC$931,46, FALSE))</f>
        <v>62970.14</v>
      </c>
      <c r="G83" s="1353"/>
      <c r="H83" s="1353"/>
      <c r="I83" s="1944"/>
      <c r="J83" s="1945"/>
      <c r="K83" s="1945"/>
      <c r="L83" s="1945"/>
      <c r="M83" s="1946"/>
      <c r="N83" s="1312"/>
      <c r="O83" s="1305"/>
      <c r="P83" s="1305"/>
      <c r="Q83" s="1305"/>
      <c r="R83" s="1305"/>
      <c r="S83" s="1305"/>
      <c r="T83" s="1305"/>
      <c r="U83" s="1305"/>
      <c r="V83" s="1301"/>
      <c r="W83" s="1301"/>
      <c r="X83" s="1301"/>
      <c r="Y83" s="1301"/>
    </row>
    <row r="84" spans="1:25">
      <c r="A84" s="1935"/>
      <c r="B84" s="1936"/>
      <c r="C84" s="1936"/>
      <c r="D84" s="1937"/>
      <c r="E84" s="1356" t="s">
        <v>898</v>
      </c>
      <c r="F84" s="1357">
        <f>IF(Cover!H13=0,"",VLOOKUP($O$1,'FY 25 Data for FY 26 Plan'!$A$3:$BC$931,47, FALSE))</f>
        <v>75723.58</v>
      </c>
      <c r="G84" s="1353"/>
      <c r="H84" s="1353"/>
      <c r="I84" s="1944"/>
      <c r="J84" s="1945"/>
      <c r="K84" s="1945"/>
      <c r="L84" s="1945"/>
      <c r="M84" s="1946"/>
      <c r="N84" s="1312"/>
      <c r="O84" s="1305"/>
      <c r="P84" s="1305"/>
      <c r="Q84" s="1305"/>
      <c r="R84" s="1305"/>
      <c r="S84" s="1305"/>
      <c r="T84" s="1305"/>
      <c r="U84" s="1305"/>
      <c r="V84" s="1301"/>
      <c r="W84" s="1301"/>
      <c r="X84" s="1301"/>
      <c r="Y84" s="1301"/>
    </row>
    <row r="85" spans="1:25">
      <c r="A85" s="1935"/>
      <c r="B85" s="1936"/>
      <c r="C85" s="1936"/>
      <c r="D85" s="1937"/>
      <c r="E85" s="1356" t="s">
        <v>899</v>
      </c>
      <c r="F85" s="1357">
        <f>IF(Cover!H13=0,"",VLOOKUP($O$1,'FY 25 Data for FY 26 Plan'!$A$3:$BC$931,48, FALSE))</f>
        <v>498181.49</v>
      </c>
      <c r="G85" s="1353"/>
      <c r="H85" s="1353"/>
      <c r="I85" s="1944"/>
      <c r="J85" s="1945"/>
      <c r="K85" s="1945"/>
      <c r="L85" s="1945"/>
      <c r="M85" s="1946"/>
      <c r="N85" s="1312"/>
      <c r="O85" s="1305"/>
      <c r="P85" s="1305"/>
      <c r="Q85" s="1305"/>
      <c r="R85" s="1305"/>
      <c r="S85" s="1305"/>
      <c r="T85" s="1305"/>
      <c r="U85" s="1305"/>
      <c r="V85" s="1301"/>
      <c r="W85" s="1301"/>
      <c r="X85" s="1301"/>
      <c r="Y85" s="1301"/>
    </row>
    <row r="86" spans="1:25">
      <c r="A86" s="1935"/>
      <c r="B86" s="1936"/>
      <c r="C86" s="1936"/>
      <c r="D86" s="1937"/>
      <c r="E86" s="1356" t="s">
        <v>903</v>
      </c>
      <c r="F86" s="1357">
        <f>IF(Cover!H13=0,"",VLOOKUP($O$1,'FY 25 Data for FY 26 Plan'!$A$3:$BC$931,49, FALSE))</f>
        <v>204977.24</v>
      </c>
      <c r="G86" s="1353"/>
      <c r="H86" s="1353"/>
      <c r="I86" s="1944"/>
      <c r="J86" s="1945"/>
      <c r="K86" s="1945"/>
      <c r="L86" s="1945"/>
      <c r="M86" s="1946"/>
      <c r="N86" s="1312"/>
      <c r="O86" s="1305"/>
      <c r="P86" s="1305"/>
      <c r="Q86" s="1305"/>
      <c r="R86" s="1305"/>
      <c r="S86" s="1305"/>
      <c r="T86" s="1305"/>
      <c r="U86" s="1305"/>
      <c r="V86" s="1301"/>
      <c r="W86" s="1301"/>
      <c r="X86" s="1301"/>
      <c r="Y86" s="1301"/>
    </row>
    <row r="87" spans="1:25" ht="16" thickBot="1">
      <c r="A87" s="1938"/>
      <c r="B87" s="1939"/>
      <c r="C87" s="1939"/>
      <c r="D87" s="1940"/>
      <c r="E87" s="1356" t="s">
        <v>905</v>
      </c>
      <c r="F87" s="1357">
        <f>IF(Cover!H13=0,"",VLOOKUP($O$1,'FY 25 Data for FY 26 Plan'!$A$3:$BC$931,50, FALSE))</f>
        <v>77899.67</v>
      </c>
      <c r="G87" s="1353"/>
      <c r="H87" s="1353"/>
      <c r="I87" s="1944"/>
      <c r="J87" s="1945"/>
      <c r="K87" s="1945"/>
      <c r="L87" s="1945"/>
      <c r="M87" s="1946"/>
      <c r="N87" s="1312"/>
      <c r="O87" s="1305"/>
      <c r="P87" s="1305"/>
      <c r="Q87" s="1305"/>
      <c r="R87" s="1305"/>
      <c r="S87" s="1305"/>
      <c r="T87" s="1305"/>
      <c r="U87" s="1305"/>
      <c r="V87" s="1301"/>
      <c r="W87" s="1301"/>
      <c r="X87" s="1301"/>
      <c r="Y87" s="1301"/>
    </row>
    <row r="88" spans="1:25" ht="17" thickTop="1" thickBot="1">
      <c r="A88" s="1315"/>
      <c r="B88" s="1347"/>
      <c r="C88" s="1347"/>
      <c r="D88" s="1347"/>
      <c r="E88" s="1359" t="s">
        <v>938</v>
      </c>
      <c r="F88" s="1360">
        <f>IF(Cover!H13=0,"",VLOOKUP($O$1,'FY 25 Data for FY 26 Plan'!$A$3:$BC$931,51, FALSE))</f>
        <v>1537497.14</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01"/>
      <c r="J88" s="1902"/>
      <c r="K88" s="1902"/>
      <c r="L88" s="1902"/>
      <c r="M88" s="1903"/>
      <c r="N88" s="1312"/>
      <c r="O88" s="1305"/>
      <c r="P88" s="1305"/>
      <c r="Q88" s="1305"/>
      <c r="R88" s="1305"/>
      <c r="S88" s="1305"/>
      <c r="T88" s="1305"/>
      <c r="U88" s="1305"/>
      <c r="V88" s="1301"/>
      <c r="W88" s="1301"/>
      <c r="X88" s="1301"/>
      <c r="Y88" s="1301"/>
    </row>
    <row r="89" spans="1:25" ht="17" thickTop="1" thickBot="1">
      <c r="A89" s="1315"/>
      <c r="B89" s="1347"/>
      <c r="C89" s="1347"/>
      <c r="D89" s="1347"/>
      <c r="E89" s="1361" t="s">
        <v>945</v>
      </c>
      <c r="F89" s="1362" t="s">
        <v>946</v>
      </c>
      <c r="G89" s="1363"/>
      <c r="H89" s="1364"/>
      <c r="I89" s="1365">
        <f>SUM(G88,G89,G75,G65)</f>
        <v>0</v>
      </c>
      <c r="J89" s="1366"/>
      <c r="K89" s="1366"/>
      <c r="L89" s="1366"/>
      <c r="M89" s="1367"/>
      <c r="N89" s="1368"/>
      <c r="O89" s="1369"/>
      <c r="P89" s="1305"/>
      <c r="Q89" s="1305"/>
      <c r="R89" s="1305"/>
      <c r="S89" s="1305"/>
      <c r="T89" s="1305"/>
      <c r="U89" s="1305"/>
      <c r="V89" s="1301"/>
      <c r="W89" s="1301"/>
      <c r="X89" s="1301"/>
      <c r="Y89" s="1301"/>
    </row>
    <row r="90" spans="1:25" ht="17" thickBot="1">
      <c r="A90" s="1370"/>
      <c r="B90" s="1371"/>
      <c r="C90" s="1371"/>
      <c r="D90" s="1371"/>
      <c r="E90" s="1372" t="s">
        <v>947</v>
      </c>
      <c r="F90" s="1373">
        <f>IF(Cover!H13=0,"",VLOOKUP($O$1,'FY 25 Data for FY 26 Plan'!$A$3:$BC$931,52, FALSE))</f>
        <v>12607478.35</v>
      </c>
      <c r="G90" s="1374"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375" t="str">
        <f>IF(H65="","",SUM(H65,H75,H88,H89))</f>
        <v/>
      </c>
      <c r="I90" s="1904" t="s">
        <v>948</v>
      </c>
      <c r="J90" s="1905"/>
      <c r="K90" s="1905"/>
      <c r="L90" s="1906" t="str">
        <f>IF(I89=0,"",IF(ROUND(G90,0)=ROUND(G31,0),"  Complete, G90=G31",IF(G90&lt;G31,"  Incomplete, G90&lt;G31",IF(G90&gt;G31,"  Incomplete, G90&gt;G31"))))</f>
        <v/>
      </c>
      <c r="M90" s="1907"/>
      <c r="N90" s="1312">
        <f>IF(G51="[N/A]",0,IF(AND(G51="[Optional]",G90=""),1,IF(AND(G51="[Required]",G90=""),0,IF(ROUND(G31,0)=ROUND(G90,0),1,0))))</f>
        <v>1</v>
      </c>
      <c r="O90" s="1305"/>
      <c r="P90" s="1305"/>
      <c r="Q90" s="1305"/>
      <c r="R90" s="1305"/>
      <c r="S90" s="1305"/>
      <c r="T90" s="1305"/>
      <c r="U90" s="1305"/>
      <c r="V90" s="1301"/>
      <c r="W90" s="1301"/>
      <c r="X90" s="1301"/>
      <c r="Y90" s="1301"/>
    </row>
    <row r="91" spans="1:25" ht="69" customHeight="1">
      <c r="A91" s="1315"/>
      <c r="B91" s="1347"/>
      <c r="C91" s="1347"/>
      <c r="D91" s="1347"/>
      <c r="E91" s="1908" t="s">
        <v>949</v>
      </c>
      <c r="F91" s="1908"/>
      <c r="G91" s="1908"/>
      <c r="H91" s="1908"/>
      <c r="I91" s="1909"/>
      <c r="J91" s="1909"/>
      <c r="K91" s="1909"/>
      <c r="L91" s="1909"/>
      <c r="M91" s="1910"/>
      <c r="N91" s="1312"/>
      <c r="O91" s="1305"/>
      <c r="P91" s="1305"/>
      <c r="Q91" s="1305"/>
      <c r="R91" s="1305"/>
      <c r="S91" s="1305"/>
      <c r="T91" s="1305"/>
      <c r="U91" s="1305"/>
      <c r="V91" s="1301"/>
      <c r="W91" s="1301"/>
      <c r="X91" s="1301"/>
      <c r="Y91" s="1301"/>
    </row>
    <row r="92" spans="1:25" ht="7.5" customHeight="1">
      <c r="A92" s="1885"/>
      <c r="B92" s="1886"/>
      <c r="C92" s="1886"/>
      <c r="D92" s="1886"/>
      <c r="E92" s="1886"/>
      <c r="F92" s="1886"/>
      <c r="G92" s="1886"/>
      <c r="H92" s="1886"/>
      <c r="I92" s="1886"/>
      <c r="J92" s="1886"/>
      <c r="K92" s="1886"/>
      <c r="L92" s="1887"/>
      <c r="M92" s="1888"/>
      <c r="N92" s="1312"/>
      <c r="O92" s="1305"/>
      <c r="P92" s="1305"/>
      <c r="Q92" s="1305"/>
      <c r="R92" s="1305"/>
      <c r="S92" s="1305"/>
      <c r="T92" s="1305"/>
      <c r="U92" s="1305"/>
      <c r="V92" s="1301"/>
      <c r="W92" s="1301"/>
      <c r="X92" s="1301"/>
      <c r="Y92" s="1301"/>
    </row>
    <row r="93" spans="1:25" ht="33" customHeight="1">
      <c r="A93" s="1315"/>
      <c r="B93" s="1911" t="s">
        <v>950</v>
      </c>
      <c r="C93" s="1825"/>
      <c r="D93" s="1825"/>
      <c r="E93" s="1825"/>
      <c r="F93" s="1825"/>
      <c r="G93" s="1912"/>
      <c r="H93" s="1912"/>
      <c r="I93" s="1912"/>
      <c r="J93" s="1912"/>
      <c r="K93" s="1912"/>
      <c r="L93" s="1913"/>
      <c r="M93" s="1914"/>
      <c r="N93" s="1312">
        <f>IF(B94="",1,IF(AND(B94="Required",LEN(G93)&gt;10),1,0))</f>
        <v>1</v>
      </c>
      <c r="O93" s="1305"/>
      <c r="P93" s="1305"/>
      <c r="Q93" s="1305"/>
      <c r="R93" s="1305"/>
      <c r="S93" s="1305"/>
      <c r="T93" s="1305"/>
      <c r="U93" s="1305"/>
      <c r="V93" s="1301"/>
      <c r="W93" s="1301"/>
      <c r="X93" s="1301"/>
      <c r="Y93" s="1301"/>
    </row>
    <row r="94" spans="1:25" ht="73.5" customHeight="1">
      <c r="A94" s="1315"/>
      <c r="B94" s="1915" t="str">
        <f>IF(G89&gt;0,"Required","")</f>
        <v/>
      </c>
      <c r="C94" s="1916"/>
      <c r="D94" s="1916"/>
      <c r="E94" s="1916"/>
      <c r="F94" s="1916"/>
      <c r="G94" s="1912"/>
      <c r="H94" s="1912"/>
      <c r="I94" s="1912"/>
      <c r="J94" s="1912"/>
      <c r="K94" s="1912"/>
      <c r="L94" s="1913"/>
      <c r="M94" s="1914"/>
      <c r="N94" s="1312"/>
      <c r="O94" s="1305"/>
      <c r="P94" s="1305"/>
      <c r="Q94" s="1305"/>
      <c r="R94" s="1305"/>
      <c r="S94" s="1305"/>
      <c r="T94" s="1305"/>
      <c r="U94" s="1305"/>
      <c r="V94" s="1301"/>
      <c r="W94" s="1301"/>
      <c r="X94" s="1301"/>
      <c r="Y94" s="1301"/>
    </row>
    <row r="95" spans="1:25" ht="7.5" customHeight="1">
      <c r="A95" s="1885"/>
      <c r="B95" s="1886"/>
      <c r="C95" s="1886"/>
      <c r="D95" s="1886"/>
      <c r="E95" s="1886"/>
      <c r="F95" s="1886"/>
      <c r="G95" s="1886"/>
      <c r="H95" s="1886"/>
      <c r="I95" s="1886"/>
      <c r="J95" s="1886"/>
      <c r="K95" s="1886"/>
      <c r="L95" s="1887"/>
      <c r="M95" s="1888"/>
      <c r="N95" s="1312"/>
      <c r="O95" s="1305"/>
      <c r="P95" s="1305"/>
      <c r="Q95" s="1305"/>
      <c r="R95" s="1305"/>
      <c r="S95" s="1305"/>
      <c r="T95" s="1305"/>
      <c r="U95" s="1305"/>
      <c r="V95" s="1301"/>
      <c r="W95" s="1301"/>
      <c r="X95" s="1301"/>
      <c r="Y95" s="1301"/>
    </row>
    <row r="96" spans="1:25" ht="16">
      <c r="A96" s="1841" t="s">
        <v>951</v>
      </c>
      <c r="B96" s="1842"/>
      <c r="C96" s="1842"/>
      <c r="D96" s="1842"/>
      <c r="E96" s="1842"/>
      <c r="F96" s="1842"/>
      <c r="G96" s="1842"/>
      <c r="H96" s="1842"/>
      <c r="I96" s="1842"/>
      <c r="J96" s="1842"/>
      <c r="K96" s="1842"/>
      <c r="L96" s="1842"/>
      <c r="M96" s="1843"/>
      <c r="N96" s="1312"/>
      <c r="O96" s="1305"/>
      <c r="P96" s="1305"/>
      <c r="Q96" s="1305"/>
      <c r="R96" s="1305"/>
      <c r="S96" s="1305"/>
      <c r="T96" s="1305"/>
      <c r="U96" s="1305"/>
      <c r="V96" s="1301"/>
      <c r="W96" s="1301"/>
      <c r="X96" s="1301"/>
      <c r="Y96" s="1301"/>
    </row>
    <row r="97" spans="1:25" ht="73.5" customHeight="1">
      <c r="A97" s="1810" t="s">
        <v>952</v>
      </c>
      <c r="B97" s="1811"/>
      <c r="C97" s="1811"/>
      <c r="D97" s="1811"/>
      <c r="E97" s="1811"/>
      <c r="F97" s="1811"/>
      <c r="G97" s="1811"/>
      <c r="H97" s="1811"/>
      <c r="I97" s="1811"/>
      <c r="J97" s="1811"/>
      <c r="K97" s="1811"/>
      <c r="L97" s="1811"/>
      <c r="M97" s="1812"/>
      <c r="N97" s="1312"/>
      <c r="O97" s="1305"/>
      <c r="P97" s="1305"/>
      <c r="Q97" s="1305"/>
      <c r="R97" s="1305"/>
      <c r="S97" s="1305"/>
      <c r="T97" s="1305"/>
      <c r="U97" s="1305"/>
      <c r="V97" s="1301"/>
      <c r="W97" s="1301"/>
      <c r="X97" s="1301"/>
      <c r="Y97" s="1301"/>
    </row>
    <row r="98" spans="1:25" ht="33" customHeight="1">
      <c r="A98" s="1889" t="s">
        <v>953</v>
      </c>
      <c r="B98" s="1890"/>
      <c r="C98" s="1890"/>
      <c r="D98" s="1890"/>
      <c r="E98" s="1890"/>
      <c r="F98" s="1890"/>
      <c r="G98" s="1890"/>
      <c r="H98" s="1890"/>
      <c r="I98" s="1890"/>
      <c r="J98" s="1890"/>
      <c r="K98" s="1890"/>
      <c r="L98" s="1890"/>
      <c r="M98" s="1891"/>
      <c r="N98" s="1312"/>
      <c r="O98" s="1305"/>
      <c r="P98" s="1305"/>
      <c r="Q98" s="1305"/>
      <c r="R98" s="1305"/>
      <c r="S98" s="1305"/>
      <c r="T98" s="1305"/>
      <c r="U98" s="1305"/>
      <c r="V98" s="1301"/>
      <c r="W98" s="1301"/>
      <c r="X98" s="1301"/>
      <c r="Y98" s="1301"/>
    </row>
    <row r="99" spans="1:25" ht="25.5" customHeight="1">
      <c r="A99" s="1313"/>
      <c r="B99" s="1892"/>
      <c r="C99" s="1892"/>
      <c r="D99" s="1892"/>
      <c r="E99" s="1892"/>
      <c r="F99" s="1893"/>
      <c r="G99" s="1376" t="s">
        <v>954</v>
      </c>
      <c r="H99" s="1377" t="s">
        <v>955</v>
      </c>
      <c r="I99" s="1894" t="s">
        <v>956</v>
      </c>
      <c r="J99" s="1894"/>
      <c r="K99" s="1894"/>
      <c r="L99" s="1894"/>
      <c r="M99" s="1895"/>
      <c r="N99" s="1312"/>
      <c r="O99" s="1305"/>
      <c r="P99" s="1305"/>
      <c r="Q99" s="1305"/>
      <c r="R99" s="1305"/>
      <c r="S99" s="1305"/>
      <c r="T99" s="1305"/>
      <c r="U99" s="1305"/>
      <c r="V99" s="1301"/>
      <c r="W99" s="1301"/>
      <c r="X99" s="1301"/>
      <c r="Y99" s="1301"/>
    </row>
    <row r="100" spans="1:25" ht="27.75" customHeight="1">
      <c r="A100" s="1896" t="s">
        <v>823</v>
      </c>
      <c r="B100" s="1897" t="s">
        <v>957</v>
      </c>
      <c r="C100" s="1897"/>
      <c r="D100" s="1897"/>
      <c r="E100" s="1898"/>
      <c r="F100" s="1317" t="s">
        <v>885</v>
      </c>
      <c r="G100" s="1378">
        <v>107984.71000000004</v>
      </c>
      <c r="H100" s="1379" t="s">
        <v>801</v>
      </c>
      <c r="I100" s="1894"/>
      <c r="J100" s="1894"/>
      <c r="K100" s="1894"/>
      <c r="L100" s="1894"/>
      <c r="M100" s="1895"/>
      <c r="N100" s="1312">
        <f>IF(SUM(G100,G101,G102)=0,0,IF(AND(ISNUMBER(G100),H100&lt;&gt;0),1,0))</f>
        <v>1</v>
      </c>
      <c r="O100" s="1305"/>
      <c r="P100" s="1305"/>
      <c r="Q100" s="1305"/>
      <c r="R100" s="1305"/>
      <c r="S100" s="1305"/>
      <c r="T100" s="1305"/>
      <c r="U100" s="1305"/>
      <c r="V100" s="1301"/>
      <c r="W100" s="1301"/>
      <c r="X100" s="1301"/>
      <c r="Y100" s="1301"/>
    </row>
    <row r="101" spans="1:25" ht="26.25" customHeight="1">
      <c r="A101" s="1896"/>
      <c r="B101" s="1899"/>
      <c r="C101" s="1899"/>
      <c r="D101" s="1899"/>
      <c r="E101" s="1900"/>
      <c r="F101" s="1317" t="s">
        <v>958</v>
      </c>
      <c r="G101" s="1378">
        <v>10329.69</v>
      </c>
      <c r="H101" s="1379" t="s">
        <v>801</v>
      </c>
      <c r="I101" s="1894"/>
      <c r="J101" s="1894"/>
      <c r="K101" s="1894"/>
      <c r="L101" s="1894"/>
      <c r="M101" s="1895"/>
      <c r="N101" s="1312">
        <f t="shared" ref="N101:N102" si="0">IF(AND(ISNUMBER(G101),H101&lt;&gt;0),1,0)</f>
        <v>1</v>
      </c>
      <c r="O101" s="1369"/>
      <c r="P101" s="1305"/>
      <c r="Q101" s="1305"/>
      <c r="R101" s="1305"/>
      <c r="S101" s="1305"/>
      <c r="T101" s="1305"/>
      <c r="U101" s="1305"/>
      <c r="V101" s="1301"/>
      <c r="W101" s="1301"/>
      <c r="X101" s="1301"/>
      <c r="Y101" s="1301"/>
    </row>
    <row r="102" spans="1:25" ht="27" customHeight="1">
      <c r="A102" s="1896"/>
      <c r="B102" s="1899"/>
      <c r="C102" s="1899"/>
      <c r="D102" s="1899"/>
      <c r="E102" s="1900"/>
      <c r="F102" s="1317" t="s">
        <v>889</v>
      </c>
      <c r="G102" s="1378">
        <v>301141</v>
      </c>
      <c r="H102" s="1380" t="s">
        <v>801</v>
      </c>
      <c r="I102" s="1381"/>
      <c r="J102" s="1381"/>
      <c r="K102" s="1381"/>
      <c r="L102" s="1381"/>
      <c r="M102" s="1382"/>
      <c r="N102" s="1312">
        <f t="shared" si="0"/>
        <v>1</v>
      </c>
      <c r="O102" s="1305"/>
      <c r="P102" s="1305"/>
      <c r="Q102" s="1305"/>
      <c r="R102" s="1305"/>
      <c r="S102" s="1305"/>
      <c r="T102" s="1305"/>
      <c r="U102" s="1305"/>
      <c r="V102" s="1301"/>
      <c r="W102" s="1301"/>
      <c r="X102" s="1301"/>
      <c r="Y102" s="1301"/>
    </row>
    <row r="103" spans="1:25" ht="7.5" customHeight="1">
      <c r="A103" s="1836"/>
      <c r="B103" s="1837"/>
      <c r="C103" s="1837"/>
      <c r="D103" s="1837"/>
      <c r="E103" s="1837"/>
      <c r="F103" s="1837"/>
      <c r="G103" s="1838"/>
      <c r="H103" s="1838"/>
      <c r="I103" s="1838"/>
      <c r="J103" s="1837"/>
      <c r="K103" s="1837"/>
      <c r="L103" s="1873"/>
      <c r="M103" s="1874"/>
      <c r="N103" s="1312"/>
      <c r="O103" s="1305"/>
      <c r="P103" s="1305"/>
      <c r="Q103" s="1305"/>
      <c r="R103" s="1305"/>
      <c r="S103" s="1305"/>
      <c r="T103" s="1301"/>
      <c r="U103" s="1301"/>
      <c r="V103" s="1301"/>
      <c r="W103" s="1301"/>
      <c r="X103" s="1301"/>
      <c r="Y103" s="1301"/>
    </row>
    <row r="104" spans="1:25" ht="43.5" customHeight="1">
      <c r="A104" s="1875" t="s">
        <v>843</v>
      </c>
      <c r="B104" s="1876" t="s">
        <v>959</v>
      </c>
      <c r="C104" s="1877"/>
      <c r="D104" s="1877"/>
      <c r="E104" s="1877"/>
      <c r="F104" s="1878"/>
      <c r="G104" s="1383" t="s">
        <v>882</v>
      </c>
      <c r="H104" s="1384"/>
      <c r="I104" s="1848" t="s">
        <v>886</v>
      </c>
      <c r="J104" s="1849"/>
      <c r="K104" s="1384"/>
      <c r="L104" s="1385" t="s">
        <v>945</v>
      </c>
      <c r="M104" s="1336"/>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c r="A105" s="1845"/>
      <c r="B105" s="1879" t="str">
        <f>IF($O$1=0,"",IF($G$100&gt;=5000,"Response Required","Response Optional"))</f>
        <v>Response Required</v>
      </c>
      <c r="C105" s="1880"/>
      <c r="D105" s="1880"/>
      <c r="E105" s="1880"/>
      <c r="F105" s="1881"/>
      <c r="G105" s="1856" t="s">
        <v>960</v>
      </c>
      <c r="H105" s="1857"/>
      <c r="I105" s="1858" t="s">
        <v>960</v>
      </c>
      <c r="J105" s="1859"/>
      <c r="K105" s="1860"/>
      <c r="L105" s="1856" t="s">
        <v>960</v>
      </c>
      <c r="M105" s="1861"/>
      <c r="N105" s="1312"/>
      <c r="O105" s="1305"/>
      <c r="P105" s="1305"/>
      <c r="Q105" s="1305"/>
      <c r="R105" s="1305"/>
      <c r="S105" s="1305"/>
      <c r="T105" s="1305"/>
      <c r="U105" s="1305"/>
      <c r="V105" s="1301"/>
      <c r="W105" s="1301"/>
      <c r="X105" s="1301"/>
      <c r="Y105" s="1301"/>
    </row>
    <row r="106" spans="1:25" ht="38.25" customHeight="1">
      <c r="A106" s="1845"/>
      <c r="B106" s="1879"/>
      <c r="C106" s="1880"/>
      <c r="D106" s="1880"/>
      <c r="E106" s="1880"/>
      <c r="F106" s="1881"/>
      <c r="G106" s="1386" t="s">
        <v>883</v>
      </c>
      <c r="H106" s="1384"/>
      <c r="I106" s="1848" t="s">
        <v>888</v>
      </c>
      <c r="J106" s="1849"/>
      <c r="K106" s="1384" t="s">
        <v>803</v>
      </c>
      <c r="L106" s="1387"/>
      <c r="M106" s="1388"/>
      <c r="N106" s="1312"/>
      <c r="O106" s="1305"/>
      <c r="P106" s="1305"/>
      <c r="Q106" s="1305"/>
      <c r="R106" s="1305"/>
      <c r="S106" s="1305"/>
      <c r="T106" s="1305"/>
      <c r="U106" s="1305"/>
      <c r="V106" s="1301"/>
      <c r="W106" s="1301"/>
      <c r="X106" s="1301"/>
      <c r="Y106" s="1301"/>
    </row>
    <row r="107" spans="1:25" ht="27.75" customHeight="1">
      <c r="A107" s="1846"/>
      <c r="B107" s="1882"/>
      <c r="C107" s="1883"/>
      <c r="D107" s="1883"/>
      <c r="E107" s="1883"/>
      <c r="F107" s="1884"/>
      <c r="G107" s="1856" t="s">
        <v>960</v>
      </c>
      <c r="H107" s="1857"/>
      <c r="I107" s="1858" t="s">
        <v>960</v>
      </c>
      <c r="J107" s="1859"/>
      <c r="K107" s="1860"/>
      <c r="L107" s="1389"/>
      <c r="M107" s="1390"/>
      <c r="N107" s="1312"/>
      <c r="O107" s="1305"/>
      <c r="P107" s="1305"/>
      <c r="Q107" s="1305"/>
      <c r="R107" s="1305"/>
      <c r="S107" s="1305"/>
      <c r="T107" s="1305"/>
      <c r="U107" s="1305"/>
      <c r="V107" s="1301"/>
      <c r="W107" s="1301"/>
      <c r="X107" s="1301"/>
      <c r="Y107" s="1301"/>
    </row>
    <row r="108" spans="1:25" ht="54.75" customHeight="1">
      <c r="A108" s="1869"/>
      <c r="B108" s="1870" t="s">
        <v>961</v>
      </c>
      <c r="C108" s="1871"/>
      <c r="D108" s="1871"/>
      <c r="E108" s="1871"/>
      <c r="F108" s="1872"/>
      <c r="G108" s="1828" t="s">
        <v>6941</v>
      </c>
      <c r="H108" s="1828"/>
      <c r="I108" s="1828"/>
      <c r="J108" s="1828"/>
      <c r="K108" s="1828"/>
      <c r="L108" s="1828"/>
      <c r="M108" s="1829"/>
      <c r="N108" s="1312">
        <f>IF(B109="",1,IF(AND(B109="Required",LEN(G108)&gt;10),1,0))</f>
        <v>1</v>
      </c>
      <c r="O108" s="1305"/>
      <c r="P108" s="1305"/>
      <c r="Q108" s="1333"/>
      <c r="R108" s="1333"/>
      <c r="S108" s="1333"/>
      <c r="T108" s="1333"/>
      <c r="U108" s="1305"/>
      <c r="V108" s="1301"/>
      <c r="W108" s="1301"/>
      <c r="X108" s="1301"/>
      <c r="Y108" s="1301"/>
    </row>
    <row r="109" spans="1:25" ht="64.5" customHeight="1">
      <c r="A109" s="1863"/>
      <c r="B109" s="1866" t="str">
        <f>IF(M104="Yes","Required","")</f>
        <v/>
      </c>
      <c r="C109" s="1867"/>
      <c r="D109" s="1867"/>
      <c r="E109" s="1867"/>
      <c r="F109" s="1868"/>
      <c r="G109" s="1831"/>
      <c r="H109" s="1831"/>
      <c r="I109" s="1831"/>
      <c r="J109" s="1831"/>
      <c r="K109" s="1831"/>
      <c r="L109" s="1831"/>
      <c r="M109" s="1832"/>
      <c r="N109" s="1312"/>
      <c r="O109" s="1305"/>
      <c r="P109" s="1305"/>
      <c r="Q109" s="1333"/>
      <c r="R109" s="1333"/>
      <c r="S109" s="1333"/>
      <c r="T109" s="1333"/>
      <c r="U109" s="1301"/>
      <c r="V109" s="1301"/>
      <c r="W109" s="1301"/>
      <c r="X109" s="1301"/>
      <c r="Y109" s="1301"/>
    </row>
    <row r="110" spans="1:25" ht="9" customHeight="1">
      <c r="A110" s="1836"/>
      <c r="B110" s="1837"/>
      <c r="C110" s="1837"/>
      <c r="D110" s="1837"/>
      <c r="E110" s="1837"/>
      <c r="F110" s="1837"/>
      <c r="G110" s="1838"/>
      <c r="H110" s="1838"/>
      <c r="I110" s="1838"/>
      <c r="J110" s="1838"/>
      <c r="K110" s="1838"/>
      <c r="L110" s="1839"/>
      <c r="M110" s="1840"/>
      <c r="N110" s="1312"/>
      <c r="O110" s="1305"/>
      <c r="P110" s="1305"/>
      <c r="Q110" s="1305"/>
      <c r="R110" s="1305"/>
      <c r="S110" s="1305"/>
      <c r="T110" s="1301"/>
      <c r="U110" s="1301"/>
      <c r="V110" s="1301"/>
      <c r="W110" s="1301"/>
      <c r="X110" s="1301"/>
      <c r="Y110" s="1301"/>
    </row>
    <row r="111" spans="1:25" ht="35.25" customHeight="1">
      <c r="A111" s="1844" t="s">
        <v>906</v>
      </c>
      <c r="B111" s="1847" t="s">
        <v>962</v>
      </c>
      <c r="C111" s="1847"/>
      <c r="D111" s="1847"/>
      <c r="E111" s="1847"/>
      <c r="F111" s="1847"/>
      <c r="G111" s="1391" t="s">
        <v>963</v>
      </c>
      <c r="H111" s="1384" t="s">
        <v>803</v>
      </c>
      <c r="I111" s="1848" t="s">
        <v>964</v>
      </c>
      <c r="J111" s="1849"/>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c r="A112" s="1845"/>
      <c r="B112" s="1850" t="str">
        <f>IF($O$1=0,"",IF($G$101&gt;=5000,"Response Required","Response Optional"))</f>
        <v>Response Required</v>
      </c>
      <c r="C112" s="1851"/>
      <c r="D112" s="1851"/>
      <c r="E112" s="1851"/>
      <c r="F112" s="1852"/>
      <c r="G112" s="1856" t="s">
        <v>960</v>
      </c>
      <c r="H112" s="1857"/>
      <c r="I112" s="1858" t="s">
        <v>960</v>
      </c>
      <c r="J112" s="1859"/>
      <c r="K112" s="1860"/>
      <c r="L112" s="1856" t="s">
        <v>960</v>
      </c>
      <c r="M112" s="1861"/>
      <c r="N112" s="1312"/>
      <c r="O112" s="1305"/>
      <c r="P112" s="1305"/>
      <c r="Q112" s="1305"/>
      <c r="R112" s="1305"/>
      <c r="S112" s="1305"/>
      <c r="T112" s="1301"/>
      <c r="U112" s="1301"/>
      <c r="V112" s="1301"/>
      <c r="W112" s="1301"/>
      <c r="X112" s="1301"/>
      <c r="Y112" s="1301"/>
    </row>
    <row r="113" spans="1:25" ht="38.25" customHeight="1">
      <c r="A113" s="1845"/>
      <c r="B113" s="1850"/>
      <c r="C113" s="1851"/>
      <c r="D113" s="1851"/>
      <c r="E113" s="1851"/>
      <c r="F113" s="1852"/>
      <c r="G113" s="1391" t="s">
        <v>966</v>
      </c>
      <c r="H113" s="1384"/>
      <c r="I113" s="1848" t="s">
        <v>967</v>
      </c>
      <c r="J113" s="1849"/>
      <c r="K113" s="1384"/>
      <c r="L113" s="1385" t="s">
        <v>945</v>
      </c>
      <c r="M113" s="1336"/>
      <c r="N113" s="1312"/>
      <c r="O113" s="1305"/>
      <c r="P113" s="1305"/>
      <c r="Q113" s="1305"/>
      <c r="R113" s="1305"/>
      <c r="S113" s="1305"/>
      <c r="T113" s="1301"/>
      <c r="U113" s="1301"/>
      <c r="V113" s="1301"/>
      <c r="W113" s="1301"/>
      <c r="X113" s="1301"/>
      <c r="Y113" s="1301"/>
    </row>
    <row r="114" spans="1:25" ht="30" customHeight="1">
      <c r="A114" s="1846"/>
      <c r="B114" s="1853"/>
      <c r="C114" s="1854"/>
      <c r="D114" s="1854"/>
      <c r="E114" s="1854"/>
      <c r="F114" s="1855"/>
      <c r="G114" s="1856" t="s">
        <v>960</v>
      </c>
      <c r="H114" s="1857"/>
      <c r="I114" s="1858" t="s">
        <v>960</v>
      </c>
      <c r="J114" s="1859"/>
      <c r="K114" s="1860"/>
      <c r="L114" s="1856" t="s">
        <v>960</v>
      </c>
      <c r="M114" s="1861"/>
      <c r="N114" s="1312"/>
      <c r="O114" s="1305"/>
      <c r="P114" s="1305"/>
      <c r="Q114" s="1305"/>
      <c r="R114" s="1305"/>
      <c r="S114" s="1305"/>
      <c r="T114" s="1301"/>
      <c r="U114" s="1301"/>
      <c r="V114" s="1301"/>
      <c r="W114" s="1301"/>
      <c r="X114" s="1301"/>
      <c r="Y114" s="1301"/>
    </row>
    <row r="115" spans="1:25" ht="56.25" customHeight="1">
      <c r="A115" s="1862"/>
      <c r="B115" s="1864" t="s">
        <v>968</v>
      </c>
      <c r="C115" s="1865"/>
      <c r="D115" s="1865"/>
      <c r="E115" s="1865"/>
      <c r="F115" s="1865"/>
      <c r="G115" s="1828" t="s">
        <v>6942</v>
      </c>
      <c r="H115" s="1828"/>
      <c r="I115" s="1828"/>
      <c r="J115" s="1828"/>
      <c r="K115" s="1828"/>
      <c r="L115" s="1828"/>
      <c r="M115" s="1829"/>
      <c r="N115" s="1312">
        <f>IF(B116="",1,IF(AND(B116="Required",LEN(G115)&gt;10),1,0))</f>
        <v>1</v>
      </c>
      <c r="O115" s="1305"/>
      <c r="P115" s="1305"/>
      <c r="Q115" s="1333"/>
      <c r="R115" s="1333"/>
      <c r="S115" s="1333"/>
      <c r="T115" s="1333"/>
      <c r="U115" s="1301"/>
      <c r="V115" s="1301"/>
      <c r="W115" s="1301"/>
      <c r="X115" s="1301"/>
      <c r="Y115" s="1301"/>
    </row>
    <row r="116" spans="1:25" ht="59.25" customHeight="1">
      <c r="A116" s="1863"/>
      <c r="B116" s="1866" t="str">
        <f>IF(M113="Yes","Required","")</f>
        <v/>
      </c>
      <c r="C116" s="1867"/>
      <c r="D116" s="1867"/>
      <c r="E116" s="1867"/>
      <c r="F116" s="1868"/>
      <c r="G116" s="1831"/>
      <c r="H116" s="1831"/>
      <c r="I116" s="1831"/>
      <c r="J116" s="1831"/>
      <c r="K116" s="1831"/>
      <c r="L116" s="1831"/>
      <c r="M116" s="1832"/>
      <c r="N116" s="1312"/>
      <c r="O116" s="1305"/>
      <c r="P116" s="1305"/>
      <c r="Q116" s="1333"/>
      <c r="R116" s="1333"/>
      <c r="S116" s="1333"/>
      <c r="T116" s="1333"/>
      <c r="U116" s="1301"/>
      <c r="V116" s="1301"/>
      <c r="W116" s="1301"/>
      <c r="X116" s="1301"/>
      <c r="Y116" s="1301"/>
    </row>
    <row r="117" spans="1:25" ht="9" customHeight="1">
      <c r="A117" s="1836"/>
      <c r="B117" s="1837"/>
      <c r="C117" s="1837"/>
      <c r="D117" s="1837"/>
      <c r="E117" s="1837"/>
      <c r="F117" s="1837"/>
      <c r="G117" s="1838"/>
      <c r="H117" s="1838"/>
      <c r="I117" s="1838"/>
      <c r="J117" s="1838"/>
      <c r="K117" s="1838"/>
      <c r="L117" s="1839"/>
      <c r="M117" s="1840"/>
      <c r="N117" s="1312"/>
      <c r="O117" s="1305"/>
      <c r="P117" s="1305"/>
      <c r="Q117" s="1305"/>
      <c r="R117" s="1305"/>
      <c r="S117" s="1305"/>
      <c r="T117" s="1301"/>
      <c r="U117" s="1301"/>
      <c r="V117" s="1301"/>
      <c r="W117" s="1301"/>
      <c r="X117" s="1301"/>
      <c r="Y117" s="1301"/>
    </row>
    <row r="118" spans="1:25" ht="43.5" customHeight="1">
      <c r="A118" s="1844" t="s">
        <v>923</v>
      </c>
      <c r="B118" s="1847" t="s">
        <v>969</v>
      </c>
      <c r="C118" s="1847"/>
      <c r="D118" s="1847"/>
      <c r="E118" s="1847"/>
      <c r="F118" s="1847"/>
      <c r="G118" s="1386" t="s">
        <v>970</v>
      </c>
      <c r="H118" s="1392" t="s">
        <v>803</v>
      </c>
      <c r="I118" s="1848" t="s">
        <v>971</v>
      </c>
      <c r="J118" s="1849"/>
      <c r="K118" s="1392"/>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c r="A119" s="1845"/>
      <c r="B119" s="1850" t="str">
        <f>IF($O$1=0,"",IF($G$102&gt;=5000,"Response Required","Response Optional"))</f>
        <v>Response Required</v>
      </c>
      <c r="C119" s="1851"/>
      <c r="D119" s="1851"/>
      <c r="E119" s="1851"/>
      <c r="F119" s="1852"/>
      <c r="G119" s="1856" t="s">
        <v>960</v>
      </c>
      <c r="H119" s="1857"/>
      <c r="I119" s="1858" t="s">
        <v>960</v>
      </c>
      <c r="J119" s="1859"/>
      <c r="K119" s="1860"/>
      <c r="L119" s="1393"/>
      <c r="M119" s="1394"/>
      <c r="N119" s="1312"/>
      <c r="O119" s="1305"/>
      <c r="P119" s="1305"/>
      <c r="Q119" s="1305"/>
      <c r="R119" s="1305"/>
      <c r="S119" s="1305"/>
      <c r="T119" s="1301"/>
      <c r="U119" s="1301"/>
      <c r="V119" s="1301"/>
      <c r="W119" s="1301"/>
      <c r="X119" s="1301"/>
      <c r="Y119" s="1301"/>
    </row>
    <row r="120" spans="1:25" ht="49.5" customHeight="1">
      <c r="A120" s="1845"/>
      <c r="B120" s="1850"/>
      <c r="C120" s="1851"/>
      <c r="D120" s="1851"/>
      <c r="E120" s="1851"/>
      <c r="F120" s="1852"/>
      <c r="G120" s="1386" t="s">
        <v>972</v>
      </c>
      <c r="H120" s="1392"/>
      <c r="I120" s="1848" t="s">
        <v>945</v>
      </c>
      <c r="J120" s="1849"/>
      <c r="K120" s="1392"/>
      <c r="L120" s="1393"/>
      <c r="M120" s="1394"/>
      <c r="N120" s="1312"/>
      <c r="O120" s="1305"/>
      <c r="P120" s="1305"/>
      <c r="Q120" s="1305"/>
      <c r="R120" s="1305"/>
      <c r="S120" s="1305"/>
      <c r="T120" s="1301"/>
      <c r="U120" s="1301"/>
      <c r="V120" s="1301"/>
      <c r="W120" s="1301"/>
      <c r="X120" s="1301"/>
      <c r="Y120" s="1301"/>
    </row>
    <row r="121" spans="1:25" ht="31.5" customHeight="1">
      <c r="A121" s="1846"/>
      <c r="B121" s="1853"/>
      <c r="C121" s="1854"/>
      <c r="D121" s="1854"/>
      <c r="E121" s="1854"/>
      <c r="F121" s="1855"/>
      <c r="G121" s="1856" t="s">
        <v>960</v>
      </c>
      <c r="H121" s="1857"/>
      <c r="I121" s="1858" t="s">
        <v>960</v>
      </c>
      <c r="J121" s="1859"/>
      <c r="K121" s="1860"/>
      <c r="L121" s="1395"/>
      <c r="M121" s="1396"/>
      <c r="N121" s="1312"/>
      <c r="O121" s="1305"/>
      <c r="P121" s="1305"/>
      <c r="Q121" s="1305"/>
      <c r="R121" s="1305"/>
      <c r="S121" s="1305"/>
      <c r="T121" s="1301"/>
      <c r="U121" s="1301"/>
      <c r="V121" s="1301"/>
      <c r="W121" s="1301"/>
      <c r="X121" s="1301"/>
      <c r="Y121" s="1301"/>
    </row>
    <row r="122" spans="1:25" ht="38.25" customHeight="1">
      <c r="A122" s="1822"/>
      <c r="B122" s="1824" t="s">
        <v>973</v>
      </c>
      <c r="C122" s="1825"/>
      <c r="D122" s="1825"/>
      <c r="E122" s="1825"/>
      <c r="F122" s="1826"/>
      <c r="G122" s="1827" t="s">
        <v>6943</v>
      </c>
      <c r="H122" s="1828"/>
      <c r="I122" s="1828"/>
      <c r="J122" s="1828"/>
      <c r="K122" s="1828"/>
      <c r="L122" s="1828"/>
      <c r="M122" s="1829"/>
      <c r="N122" s="1312">
        <f>IF(B123="",1,IF(AND(B123="Required",LEN(G122)&gt;10),1,0))</f>
        <v>1</v>
      </c>
      <c r="O122" s="1305"/>
      <c r="P122" s="1305"/>
      <c r="Q122" s="1333"/>
      <c r="R122" s="1333"/>
      <c r="S122" s="1333"/>
      <c r="T122" s="1333"/>
      <c r="U122" s="1301"/>
      <c r="V122" s="1301"/>
      <c r="W122" s="1301"/>
      <c r="X122" s="1301"/>
      <c r="Y122" s="1301"/>
    </row>
    <row r="123" spans="1:25" ht="64.5" customHeight="1">
      <c r="A123" s="1823"/>
      <c r="B123" s="1833" t="str">
        <f>IF(K120="Yes","Required","")</f>
        <v/>
      </c>
      <c r="C123" s="1834"/>
      <c r="D123" s="1834"/>
      <c r="E123" s="1834"/>
      <c r="F123" s="1835"/>
      <c r="G123" s="1830"/>
      <c r="H123" s="1831"/>
      <c r="I123" s="1831"/>
      <c r="J123" s="1831"/>
      <c r="K123" s="1831"/>
      <c r="L123" s="1831"/>
      <c r="M123" s="1832"/>
      <c r="N123" s="1312"/>
      <c r="O123" s="1305"/>
      <c r="P123" s="1305"/>
      <c r="Q123" s="1333"/>
      <c r="R123" s="1333"/>
      <c r="S123" s="1333"/>
      <c r="T123" s="1333"/>
      <c r="U123" s="1301"/>
      <c r="V123" s="1301"/>
      <c r="W123" s="1301"/>
      <c r="X123" s="1301"/>
      <c r="Y123" s="1301"/>
    </row>
    <row r="124" spans="1:25" ht="9" customHeight="1">
      <c r="A124" s="1836"/>
      <c r="B124" s="1837"/>
      <c r="C124" s="1837"/>
      <c r="D124" s="1837"/>
      <c r="E124" s="1837"/>
      <c r="F124" s="1837"/>
      <c r="G124" s="1838"/>
      <c r="H124" s="1838"/>
      <c r="I124" s="1838"/>
      <c r="J124" s="1838"/>
      <c r="K124" s="1838"/>
      <c r="L124" s="1839"/>
      <c r="M124" s="1840"/>
      <c r="N124" s="1312"/>
      <c r="O124" s="1305"/>
      <c r="P124" s="1305"/>
      <c r="Q124" s="1305"/>
      <c r="R124" s="1305"/>
      <c r="S124" s="1305"/>
      <c r="T124" s="1301"/>
      <c r="U124" s="1301"/>
      <c r="V124" s="1301"/>
      <c r="W124" s="1301"/>
      <c r="X124" s="1301"/>
      <c r="Y124" s="1301"/>
    </row>
    <row r="125" spans="1:25" ht="16">
      <c r="A125" s="1841" t="s">
        <v>974</v>
      </c>
      <c r="B125" s="1842"/>
      <c r="C125" s="1842"/>
      <c r="D125" s="1842"/>
      <c r="E125" s="1842"/>
      <c r="F125" s="1842"/>
      <c r="G125" s="1842"/>
      <c r="H125" s="1842"/>
      <c r="I125" s="1842"/>
      <c r="J125" s="1842"/>
      <c r="K125" s="1842"/>
      <c r="L125" s="1842"/>
      <c r="M125" s="1843"/>
      <c r="N125" s="1312"/>
      <c r="O125" s="1305"/>
      <c r="P125" s="1305"/>
      <c r="Q125" s="1305"/>
      <c r="R125" s="1305"/>
      <c r="S125" s="1305"/>
      <c r="T125" s="1301"/>
      <c r="U125" s="1301"/>
      <c r="V125" s="1301"/>
      <c r="W125" s="1301"/>
      <c r="X125" s="1301"/>
      <c r="Y125" s="1301"/>
    </row>
    <row r="126" spans="1:25" ht="58.5" customHeight="1">
      <c r="A126" s="1810" t="s">
        <v>975</v>
      </c>
      <c r="B126" s="1811"/>
      <c r="C126" s="1811"/>
      <c r="D126" s="1811"/>
      <c r="E126" s="1811"/>
      <c r="F126" s="1811"/>
      <c r="G126" s="1811"/>
      <c r="H126" s="1811"/>
      <c r="I126" s="1811"/>
      <c r="J126" s="1811"/>
      <c r="K126" s="1811"/>
      <c r="L126" s="1811"/>
      <c r="M126" s="1812"/>
      <c r="N126" s="1312"/>
      <c r="O126" s="1305"/>
      <c r="P126" s="1305"/>
      <c r="Q126" s="1305"/>
      <c r="R126" s="1305"/>
      <c r="S126" s="1305"/>
      <c r="T126" s="1301"/>
      <c r="U126" s="1301"/>
      <c r="V126" s="1301"/>
      <c r="W126" s="1301"/>
      <c r="X126" s="1301"/>
      <c r="Y126" s="1301"/>
    </row>
    <row r="127" spans="1:25" ht="24" customHeight="1">
      <c r="A127" s="1813" t="s">
        <v>976</v>
      </c>
      <c r="B127" s="1814"/>
      <c r="C127" s="1814"/>
      <c r="D127" s="1814"/>
      <c r="E127" s="1814"/>
      <c r="F127" s="1814"/>
      <c r="G127" s="1814"/>
      <c r="H127" s="1814"/>
      <c r="I127" s="1814"/>
      <c r="J127" s="1814"/>
      <c r="K127" s="1814"/>
      <c r="L127" s="1814"/>
      <c r="M127" s="1815"/>
      <c r="N127" s="1312"/>
      <c r="O127" s="1305"/>
      <c r="P127" s="1305"/>
      <c r="Q127" s="1305"/>
      <c r="R127" s="1305"/>
      <c r="S127" s="1305"/>
      <c r="T127" s="1301"/>
      <c r="U127" s="1301"/>
      <c r="V127" s="1301"/>
      <c r="W127" s="1301"/>
      <c r="X127" s="1301"/>
      <c r="Y127" s="1301"/>
    </row>
    <row r="128" spans="1:25">
      <c r="A128" s="1397"/>
      <c r="B128" s="1301"/>
      <c r="C128" s="1301"/>
      <c r="D128" s="1816" t="s">
        <v>977</v>
      </c>
      <c r="E128" s="1816"/>
      <c r="F128" s="1816"/>
      <c r="G128" s="1816"/>
      <c r="H128" s="1816"/>
      <c r="I128" s="1816"/>
      <c r="J128" s="1816"/>
      <c r="K128" s="1816"/>
      <c r="L128" s="1816"/>
      <c r="M128" s="1817"/>
      <c r="N128" s="1312"/>
      <c r="O128" s="1305"/>
      <c r="P128" s="1305"/>
      <c r="Q128" s="1305"/>
      <c r="R128" s="1305"/>
      <c r="S128" s="1305"/>
      <c r="T128" s="1301"/>
      <c r="U128" s="1301"/>
      <c r="V128" s="1301"/>
      <c r="W128" s="1301"/>
      <c r="X128" s="1301"/>
      <c r="Y128" s="1301"/>
    </row>
    <row r="129" spans="1:25">
      <c r="A129" s="1397"/>
      <c r="B129" s="1301"/>
      <c r="C129" s="1398"/>
      <c r="D129" s="1816"/>
      <c r="E129" s="1816"/>
      <c r="F129" s="1816"/>
      <c r="G129" s="1816"/>
      <c r="H129" s="1816"/>
      <c r="I129" s="1816"/>
      <c r="J129" s="1816"/>
      <c r="K129" s="1816"/>
      <c r="L129" s="1816"/>
      <c r="M129" s="1817"/>
      <c r="N129" s="1312"/>
      <c r="O129" s="1305"/>
      <c r="P129" s="1305"/>
      <c r="Q129" s="1305"/>
      <c r="R129" s="1305"/>
      <c r="S129" s="1305"/>
      <c r="T129" s="1301"/>
      <c r="U129" s="1301"/>
      <c r="V129" s="1301"/>
      <c r="W129" s="1301"/>
      <c r="X129" s="1301"/>
      <c r="Y129" s="1301"/>
    </row>
    <row r="130" spans="1:25" ht="16">
      <c r="A130" s="1397"/>
      <c r="B130" s="1301"/>
      <c r="C130" s="1399"/>
      <c r="D130" s="1400" t="str">
        <f>IF(G101="","",IF($G$101&gt;=1,"Required","N/A"))</f>
        <v>Required</v>
      </c>
      <c r="E130" s="1392" t="s">
        <v>803</v>
      </c>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c r="A131" s="1397"/>
      <c r="B131" s="1301"/>
      <c r="C131" s="1301"/>
      <c r="D131" s="1816" t="s">
        <v>978</v>
      </c>
      <c r="E131" s="1816"/>
      <c r="F131" s="1816"/>
      <c r="G131" s="1816"/>
      <c r="H131" s="1816"/>
      <c r="I131" s="1816"/>
      <c r="J131" s="1816"/>
      <c r="K131" s="1816"/>
      <c r="L131" s="1816"/>
      <c r="M131" s="1817"/>
      <c r="N131" s="1312"/>
      <c r="O131" s="1305"/>
      <c r="P131" s="1305"/>
      <c r="Q131" s="1305"/>
      <c r="R131" s="1305"/>
      <c r="S131" s="1305"/>
      <c r="T131" s="1301"/>
      <c r="U131" s="1301"/>
      <c r="V131" s="1301"/>
      <c r="W131" s="1301"/>
      <c r="X131" s="1301"/>
      <c r="Y131" s="1301"/>
    </row>
    <row r="132" spans="1:25">
      <c r="A132" s="1397"/>
      <c r="B132" s="1301"/>
      <c r="C132" s="1398"/>
      <c r="D132" s="1816"/>
      <c r="E132" s="1816"/>
      <c r="F132" s="1816"/>
      <c r="G132" s="1816"/>
      <c r="H132" s="1816"/>
      <c r="I132" s="1816"/>
      <c r="J132" s="1816"/>
      <c r="K132" s="1816"/>
      <c r="L132" s="1816"/>
      <c r="M132" s="1817"/>
      <c r="N132" s="1312"/>
      <c r="O132" s="1305"/>
      <c r="P132" s="1305"/>
      <c r="Q132" s="1305"/>
      <c r="R132" s="1305"/>
      <c r="S132" s="1305"/>
      <c r="T132" s="1301"/>
      <c r="U132" s="1301"/>
      <c r="V132" s="1301"/>
      <c r="W132" s="1301"/>
      <c r="X132" s="1301"/>
      <c r="Y132" s="1301"/>
    </row>
    <row r="133" spans="1:25" ht="16">
      <c r="A133" s="1397"/>
      <c r="B133" s="1301"/>
      <c r="C133" s="1402"/>
      <c r="D133" s="1400" t="str">
        <f>IF(G101="","",IF($G$101&gt;=0,"Required","N/A"))</f>
        <v>Required</v>
      </c>
      <c r="E133" s="1392" t="s">
        <v>812</v>
      </c>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ht="16">
      <c r="A135" s="1397"/>
      <c r="B135" s="1301"/>
      <c r="C135" s="1301"/>
      <c r="D135" s="1400" t="str">
        <f>IF($E$133=0,"",IF($E$133="Yes","Required","N/A"))</f>
        <v>N/A</v>
      </c>
      <c r="E135" s="1392" t="s">
        <v>812</v>
      </c>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c r="A137" s="1397"/>
      <c r="B137" s="1301"/>
      <c r="C137" s="1301"/>
      <c r="D137" s="1818" t="str">
        <f>IF($E$133=0,"",IF($E$133="Yes","Required","N/A"))</f>
        <v>N/A</v>
      </c>
      <c r="E137" s="1405" t="s">
        <v>981</v>
      </c>
      <c r="F137" s="1819"/>
      <c r="G137" s="1820"/>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c r="A138" s="1397"/>
      <c r="B138" s="1301"/>
      <c r="C138" s="1301"/>
      <c r="D138" s="1818"/>
      <c r="E138" s="1405" t="s">
        <v>982</v>
      </c>
      <c r="F138" s="1821"/>
      <c r="G138" s="1820"/>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6" thickBot="1">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6" thickBot="1">
      <c r="A140" s="1301"/>
      <c r="B140" s="1301"/>
      <c r="C140" s="1301"/>
      <c r="D140" s="1301"/>
      <c r="E140" s="1301"/>
      <c r="F140" s="1301"/>
      <c r="G140" s="1301"/>
      <c r="H140" s="1301"/>
      <c r="I140" s="1301"/>
      <c r="J140" s="1301"/>
      <c r="K140" s="1301"/>
      <c r="L140" s="1301"/>
      <c r="M140" s="1301"/>
      <c r="N140" s="1312">
        <f>SUM(N7:N138)</f>
        <v>24</v>
      </c>
      <c r="O140" s="1305"/>
      <c r="P140" s="1305"/>
      <c r="Q140" s="1305"/>
      <c r="R140" s="1305"/>
      <c r="S140" s="1305"/>
      <c r="T140" s="1301"/>
      <c r="U140" s="1301"/>
      <c r="V140" s="1301"/>
      <c r="W140" s="1301"/>
      <c r="X140" s="1301"/>
      <c r="Y140" s="1301"/>
    </row>
    <row r="141" spans="1:25" ht="16">
      <c r="A141" s="1409"/>
      <c r="B141" s="1802" t="s">
        <v>983</v>
      </c>
      <c r="C141" s="1802"/>
      <c r="D141" s="1802"/>
      <c r="E141" s="1802"/>
      <c r="F141" s="1802"/>
      <c r="G141" s="1802"/>
      <c r="H141" s="1802"/>
      <c r="I141" s="1802"/>
      <c r="J141" s="1802"/>
      <c r="K141" s="1802"/>
      <c r="L141" s="1802"/>
      <c r="M141" s="1803"/>
      <c r="N141" s="1305"/>
      <c r="O141" s="1305"/>
      <c r="P141" s="1305"/>
      <c r="Q141" s="1305"/>
      <c r="R141" s="1305"/>
      <c r="S141" s="1305"/>
      <c r="T141" s="1301"/>
      <c r="U141" s="1301"/>
      <c r="V141" s="1301"/>
      <c r="W141" s="1301"/>
      <c r="X141" s="1301"/>
      <c r="Y141" s="1301"/>
    </row>
    <row r="142" spans="1:25" ht="30.75" customHeight="1">
      <c r="A142" s="1804" t="s">
        <v>984</v>
      </c>
      <c r="B142" s="1805"/>
      <c r="C142" s="1805"/>
      <c r="D142" s="1805"/>
      <c r="E142" s="1805"/>
      <c r="F142" s="1805"/>
      <c r="G142" s="1805"/>
      <c r="H142" s="1805"/>
      <c r="I142" s="1805"/>
      <c r="J142" s="1805"/>
      <c r="K142" s="1805"/>
      <c r="L142" s="1805"/>
      <c r="M142" s="1806"/>
      <c r="N142" s="1305"/>
      <c r="O142" s="1305"/>
      <c r="P142" s="1305"/>
      <c r="Q142" s="1305"/>
      <c r="R142" s="1305"/>
      <c r="S142" s="1305"/>
      <c r="T142" s="1301"/>
      <c r="U142" s="1301"/>
      <c r="V142" s="1301"/>
      <c r="W142" s="1301"/>
      <c r="X142" s="1301"/>
      <c r="Y142" s="1301"/>
    </row>
    <row r="143" spans="1:25">
      <c r="A143" s="1807" t="s">
        <v>985</v>
      </c>
      <c r="B143" s="1808"/>
      <c r="C143" s="1808"/>
      <c r="D143" s="1808"/>
      <c r="E143" s="1410" t="s">
        <v>986</v>
      </c>
      <c r="F143" s="1808" t="s">
        <v>987</v>
      </c>
      <c r="G143" s="1808"/>
      <c r="H143" s="1808"/>
      <c r="I143" s="1808"/>
      <c r="J143" s="1808"/>
      <c r="K143" s="1808"/>
      <c r="L143" s="1808"/>
      <c r="M143" s="1809"/>
      <c r="N143" s="1305"/>
      <c r="O143" s="1305"/>
      <c r="P143" s="1305"/>
      <c r="Q143" s="1305"/>
      <c r="R143" s="1305"/>
      <c r="S143" s="1305"/>
      <c r="T143" s="1301"/>
      <c r="U143" s="1301"/>
      <c r="V143" s="1301"/>
      <c r="W143" s="1301"/>
      <c r="X143" s="1301"/>
      <c r="Y143" s="1301"/>
    </row>
    <row r="144" spans="1:25">
      <c r="A144" s="1791" t="s">
        <v>988</v>
      </c>
      <c r="B144" s="1792"/>
      <c r="C144" s="1792"/>
      <c r="D144" s="1792"/>
      <c r="E144" s="1411" t="str">
        <f>IF(N7=1,"Complete","Incomplete")</f>
        <v>Complete</v>
      </c>
      <c r="F144" s="1793" t="s">
        <v>989</v>
      </c>
      <c r="G144" s="1793"/>
      <c r="H144" s="1793"/>
      <c r="I144" s="1793"/>
      <c r="J144" s="1793"/>
      <c r="K144" s="1793"/>
      <c r="L144" s="1793"/>
      <c r="M144" s="1794"/>
      <c r="N144" s="1305"/>
      <c r="O144" s="1305"/>
      <c r="P144" s="1305"/>
      <c r="Q144" s="1305"/>
      <c r="R144" s="1305"/>
      <c r="S144" s="1305"/>
      <c r="T144" s="1301"/>
      <c r="U144" s="1301"/>
      <c r="V144" s="1301"/>
      <c r="W144" s="1301"/>
      <c r="X144" s="1301"/>
      <c r="Y144" s="1301"/>
    </row>
    <row r="145" spans="1:25">
      <c r="A145" s="1791" t="s">
        <v>990</v>
      </c>
      <c r="B145" s="1792"/>
      <c r="C145" s="1792"/>
      <c r="D145" s="1792"/>
      <c r="E145" s="1411" t="str">
        <f>IF(N11=1,"Complete","Incomplete")</f>
        <v>Complete</v>
      </c>
      <c r="F145" s="1793" t="s">
        <v>991</v>
      </c>
      <c r="G145" s="1793"/>
      <c r="H145" s="1793"/>
      <c r="I145" s="1793"/>
      <c r="J145" s="1793"/>
      <c r="K145" s="1793"/>
      <c r="L145" s="1793"/>
      <c r="M145" s="1794"/>
      <c r="N145" s="1305"/>
      <c r="O145" s="1305"/>
      <c r="P145" s="1305"/>
      <c r="Q145" s="1305"/>
      <c r="R145" s="1305"/>
      <c r="S145" s="1305"/>
      <c r="T145" s="1301"/>
      <c r="U145" s="1301"/>
      <c r="V145" s="1301"/>
      <c r="W145" s="1301"/>
      <c r="X145" s="1301"/>
      <c r="Y145" s="1301"/>
    </row>
    <row r="146" spans="1:25">
      <c r="A146" s="1791" t="s">
        <v>992</v>
      </c>
      <c r="B146" s="1792"/>
      <c r="C146" s="1792"/>
      <c r="D146" s="1792"/>
      <c r="E146" s="1411" t="str">
        <f>IF(N13=1,"Complete","Incomplete")</f>
        <v>Complete</v>
      </c>
      <c r="F146" s="1793" t="s">
        <v>993</v>
      </c>
      <c r="G146" s="1793"/>
      <c r="H146" s="1793"/>
      <c r="I146" s="1793"/>
      <c r="J146" s="1793"/>
      <c r="K146" s="1793"/>
      <c r="L146" s="1793"/>
      <c r="M146" s="1794"/>
      <c r="N146" s="1305"/>
      <c r="O146" s="1305"/>
      <c r="P146" s="1305"/>
      <c r="Q146" s="1305"/>
      <c r="R146" s="1305"/>
      <c r="S146" s="1305"/>
      <c r="T146" s="1301"/>
      <c r="U146" s="1301"/>
      <c r="V146" s="1301"/>
      <c r="W146" s="1301"/>
      <c r="X146" s="1301"/>
      <c r="Y146" s="1301"/>
    </row>
    <row r="147" spans="1:25">
      <c r="A147" s="1791" t="s">
        <v>994</v>
      </c>
      <c r="B147" s="1792"/>
      <c r="C147" s="1792"/>
      <c r="D147" s="1792"/>
      <c r="E147" s="1411" t="str">
        <f>IF(N31=1,"Complete","Incomplete")</f>
        <v>Complete</v>
      </c>
      <c r="F147" s="1793" t="s">
        <v>995</v>
      </c>
      <c r="G147" s="1793"/>
      <c r="H147" s="1793"/>
      <c r="I147" s="1793"/>
      <c r="J147" s="1793"/>
      <c r="K147" s="1793"/>
      <c r="L147" s="1793"/>
      <c r="M147" s="1794"/>
      <c r="N147" s="1305"/>
      <c r="O147" s="1305"/>
      <c r="P147" s="1305"/>
      <c r="Q147" s="1305"/>
      <c r="R147" s="1305"/>
      <c r="S147" s="1305"/>
      <c r="T147" s="1301"/>
      <c r="U147" s="1301"/>
      <c r="V147" s="1301"/>
      <c r="W147" s="1301"/>
      <c r="X147" s="1301"/>
      <c r="Y147" s="1301"/>
    </row>
    <row r="148" spans="1:25">
      <c r="A148" s="1791" t="s">
        <v>996</v>
      </c>
      <c r="B148" s="1792"/>
      <c r="C148" s="1792"/>
      <c r="D148" s="1792"/>
      <c r="E148" s="1411" t="str">
        <f>IF(N35=1,"Complete","Incomplete")</f>
        <v>Complete</v>
      </c>
      <c r="F148" s="1793" t="s">
        <v>997</v>
      </c>
      <c r="G148" s="1793"/>
      <c r="H148" s="1793"/>
      <c r="I148" s="1793"/>
      <c r="J148" s="1793"/>
      <c r="K148" s="1793"/>
      <c r="L148" s="1793"/>
      <c r="M148" s="1794"/>
      <c r="N148" s="1301"/>
      <c r="O148" s="1305"/>
      <c r="P148" s="1305"/>
      <c r="Q148" s="1305"/>
      <c r="R148" s="1305"/>
      <c r="S148" s="1305"/>
      <c r="T148" s="1301"/>
      <c r="U148" s="1301"/>
      <c r="V148" s="1301"/>
      <c r="W148" s="1301"/>
      <c r="X148" s="1301"/>
      <c r="Y148" s="1301"/>
    </row>
    <row r="149" spans="1:25">
      <c r="A149" s="1791" t="s">
        <v>998</v>
      </c>
      <c r="B149" s="1792"/>
      <c r="C149" s="1792"/>
      <c r="D149" s="1792"/>
      <c r="E149" s="1411" t="str">
        <f>IF(N37=1,"Complete","Incomplete")</f>
        <v>Complete</v>
      </c>
      <c r="F149" s="1793" t="s">
        <v>999</v>
      </c>
      <c r="G149" s="1793"/>
      <c r="H149" s="1793"/>
      <c r="I149" s="1793"/>
      <c r="J149" s="1793"/>
      <c r="K149" s="1793"/>
      <c r="L149" s="1793"/>
      <c r="M149" s="1794"/>
      <c r="N149" s="1301"/>
      <c r="O149" s="1305"/>
      <c r="P149" s="1305"/>
      <c r="Q149" s="1305"/>
      <c r="R149" s="1305"/>
      <c r="S149" s="1305"/>
      <c r="T149" s="1301"/>
      <c r="U149" s="1301"/>
      <c r="V149" s="1301"/>
      <c r="W149" s="1301"/>
      <c r="X149" s="1301"/>
      <c r="Y149" s="1301"/>
    </row>
    <row r="150" spans="1:25">
      <c r="A150" s="1791" t="s">
        <v>1000</v>
      </c>
      <c r="B150" s="1792"/>
      <c r="C150" s="1792"/>
      <c r="D150" s="1792"/>
      <c r="E150" s="1411" t="str">
        <f>IF(N43=1,"Complete","Incomplete")</f>
        <v>Complete</v>
      </c>
      <c r="F150" s="1793" t="s">
        <v>1001</v>
      </c>
      <c r="G150" s="1793"/>
      <c r="H150" s="1793"/>
      <c r="I150" s="1793"/>
      <c r="J150" s="1793"/>
      <c r="K150" s="1793"/>
      <c r="L150" s="1793"/>
      <c r="M150" s="1794"/>
      <c r="N150" s="1301"/>
      <c r="O150" s="1305"/>
      <c r="P150" s="1305"/>
      <c r="Q150" s="1305"/>
      <c r="R150" s="1305"/>
      <c r="S150" s="1305"/>
      <c r="T150" s="1301"/>
      <c r="U150" s="1301"/>
      <c r="V150" s="1301"/>
      <c r="W150" s="1301"/>
      <c r="X150" s="1301"/>
      <c r="Y150" s="1301"/>
    </row>
    <row r="151" spans="1:25">
      <c r="A151" s="1791" t="s">
        <v>1002</v>
      </c>
      <c r="B151" s="1792"/>
      <c r="C151" s="1792"/>
      <c r="D151" s="1792"/>
      <c r="E151" s="1411" t="str">
        <f>IF(N44=1,"Complete","Incomplete")</f>
        <v>Complete</v>
      </c>
      <c r="F151" s="1793" t="s">
        <v>1003</v>
      </c>
      <c r="G151" s="1793"/>
      <c r="H151" s="1793"/>
      <c r="I151" s="1793"/>
      <c r="J151" s="1793"/>
      <c r="K151" s="1793"/>
      <c r="L151" s="1793"/>
      <c r="M151" s="1794"/>
      <c r="N151" s="1301"/>
      <c r="O151" s="1305"/>
      <c r="P151" s="1305"/>
      <c r="Q151" s="1305"/>
      <c r="R151" s="1305"/>
      <c r="S151" s="1305"/>
      <c r="T151" s="1301"/>
      <c r="U151" s="1301"/>
      <c r="V151" s="1301"/>
      <c r="W151" s="1301"/>
      <c r="X151" s="1301"/>
      <c r="Y151" s="1301"/>
    </row>
    <row r="152" spans="1:25">
      <c r="A152" s="1791" t="s">
        <v>1004</v>
      </c>
      <c r="B152" s="1792"/>
      <c r="C152" s="1792"/>
      <c r="D152" s="1792"/>
      <c r="E152" s="1411" t="str">
        <f>IF(N90=1,"Complete","Incomplete")</f>
        <v>Complete</v>
      </c>
      <c r="F152" s="1793" t="s">
        <v>1005</v>
      </c>
      <c r="G152" s="1793"/>
      <c r="H152" s="1793"/>
      <c r="I152" s="1793"/>
      <c r="J152" s="1793"/>
      <c r="K152" s="1793"/>
      <c r="L152" s="1793"/>
      <c r="M152" s="1794"/>
      <c r="N152" s="1301"/>
      <c r="O152" s="1305"/>
      <c r="P152" s="1305"/>
      <c r="Q152" s="1305"/>
      <c r="R152" s="1305"/>
      <c r="S152" s="1305"/>
      <c r="T152" s="1301"/>
      <c r="U152" s="1301"/>
      <c r="V152" s="1301"/>
      <c r="W152" s="1301"/>
      <c r="X152" s="1301"/>
      <c r="Y152" s="1301"/>
    </row>
    <row r="153" spans="1:25">
      <c r="A153" s="1791" t="s">
        <v>1006</v>
      </c>
      <c r="B153" s="1792"/>
      <c r="C153" s="1792"/>
      <c r="D153" s="1792"/>
      <c r="E153" s="1411" t="str">
        <f>IF(N93=1,"Complete","Incomplete")</f>
        <v>Complete</v>
      </c>
      <c r="F153" s="1793" t="s">
        <v>1007</v>
      </c>
      <c r="G153" s="1793"/>
      <c r="H153" s="1793"/>
      <c r="I153" s="1793"/>
      <c r="J153" s="1793"/>
      <c r="K153" s="1793"/>
      <c r="L153" s="1793"/>
      <c r="M153" s="1794"/>
      <c r="N153" s="1301"/>
      <c r="O153" s="1301"/>
      <c r="P153" s="1301"/>
      <c r="Q153" s="1301"/>
      <c r="R153" s="1301"/>
      <c r="S153" s="1301"/>
      <c r="T153" s="1301"/>
      <c r="U153" s="1301"/>
      <c r="V153" s="1301"/>
      <c r="W153" s="1301"/>
      <c r="X153" s="1301"/>
      <c r="Y153" s="1301"/>
    </row>
    <row r="154" spans="1:25">
      <c r="A154" s="1799" t="s">
        <v>1008</v>
      </c>
      <c r="B154" s="1800"/>
      <c r="C154" s="1800"/>
      <c r="D154" s="1801"/>
      <c r="E154" s="1411" t="str">
        <f>IF(N100=1,"Complete","Incomplete")</f>
        <v>Complete</v>
      </c>
      <c r="F154" s="1793" t="s">
        <v>1009</v>
      </c>
      <c r="G154" s="1793"/>
      <c r="H154" s="1793"/>
      <c r="I154" s="1793"/>
      <c r="J154" s="1793"/>
      <c r="K154" s="1793"/>
      <c r="L154" s="1793"/>
      <c r="M154" s="1794"/>
      <c r="N154" s="1301"/>
      <c r="O154" s="1301"/>
      <c r="P154" s="1301"/>
      <c r="Q154" s="1301"/>
      <c r="R154" s="1301"/>
      <c r="S154" s="1301"/>
      <c r="T154" s="1301"/>
      <c r="U154" s="1301"/>
      <c r="V154" s="1301"/>
      <c r="W154" s="1301"/>
      <c r="X154" s="1301"/>
      <c r="Y154" s="1301"/>
    </row>
    <row r="155" spans="1:25">
      <c r="A155" s="1799" t="s">
        <v>1010</v>
      </c>
      <c r="B155" s="1800"/>
      <c r="C155" s="1800"/>
      <c r="D155" s="1801"/>
      <c r="E155" s="1411" t="str">
        <f>IF(N101=1,"Complete","Incomplete")</f>
        <v>Complete</v>
      </c>
      <c r="F155" s="1793" t="s">
        <v>1011</v>
      </c>
      <c r="G155" s="1793"/>
      <c r="H155" s="1793"/>
      <c r="I155" s="1793"/>
      <c r="J155" s="1793"/>
      <c r="K155" s="1793"/>
      <c r="L155" s="1793"/>
      <c r="M155" s="1794"/>
      <c r="N155" s="1301"/>
      <c r="O155" s="1301"/>
      <c r="P155" s="1301"/>
      <c r="Q155" s="1301"/>
      <c r="R155" s="1301"/>
      <c r="S155" s="1301"/>
      <c r="T155" s="1301"/>
      <c r="U155" s="1301"/>
      <c r="V155" s="1301"/>
      <c r="W155" s="1301"/>
      <c r="X155" s="1301"/>
      <c r="Y155" s="1301"/>
    </row>
    <row r="156" spans="1:25">
      <c r="A156" s="1799" t="s">
        <v>1012</v>
      </c>
      <c r="B156" s="1800"/>
      <c r="C156" s="1800"/>
      <c r="D156" s="1801"/>
      <c r="E156" s="1411" t="str">
        <f>IF(N102=1,"Complete","Incomplete")</f>
        <v>Complete</v>
      </c>
      <c r="F156" s="1793" t="s">
        <v>1013</v>
      </c>
      <c r="G156" s="1793"/>
      <c r="H156" s="1793"/>
      <c r="I156" s="1793"/>
      <c r="J156" s="1793"/>
      <c r="K156" s="1793"/>
      <c r="L156" s="1793"/>
      <c r="M156" s="1794"/>
      <c r="N156" s="1301"/>
      <c r="O156" s="1301"/>
      <c r="P156" s="1301"/>
      <c r="Q156" s="1301"/>
      <c r="R156" s="1301"/>
      <c r="S156" s="1301"/>
      <c r="T156" s="1301"/>
      <c r="U156" s="1301"/>
      <c r="V156" s="1301"/>
      <c r="W156" s="1301"/>
      <c r="X156" s="1301"/>
      <c r="Y156" s="1301"/>
    </row>
    <row r="157" spans="1:25">
      <c r="A157" s="1791" t="s">
        <v>1014</v>
      </c>
      <c r="B157" s="1792"/>
      <c r="C157" s="1792"/>
      <c r="D157" s="1792"/>
      <c r="E157" s="1411" t="str">
        <f>IF(N104=1,"Complete","Incomplete")</f>
        <v>Complete</v>
      </c>
      <c r="F157" s="1793" t="s">
        <v>999</v>
      </c>
      <c r="G157" s="1793"/>
      <c r="H157" s="1793"/>
      <c r="I157" s="1793"/>
      <c r="J157" s="1793"/>
      <c r="K157" s="1793"/>
      <c r="L157" s="1793"/>
      <c r="M157" s="1794"/>
      <c r="N157" s="1301"/>
      <c r="O157" s="1301"/>
      <c r="P157" s="1301"/>
      <c r="Q157" s="1301"/>
      <c r="R157" s="1301"/>
      <c r="S157" s="1301"/>
      <c r="T157" s="1301"/>
      <c r="U157" s="1301"/>
      <c r="V157" s="1301"/>
      <c r="W157" s="1301"/>
      <c r="X157" s="1301"/>
      <c r="Y157" s="1301"/>
    </row>
    <row r="158" spans="1:25">
      <c r="A158" s="1791" t="s">
        <v>1015</v>
      </c>
      <c r="B158" s="1792"/>
      <c r="C158" s="1792"/>
      <c r="D158" s="1792"/>
      <c r="E158" s="1411" t="str">
        <f>IF(N108=1,"Complete","Incomplete")</f>
        <v>Complete</v>
      </c>
      <c r="F158" s="1793" t="s">
        <v>1016</v>
      </c>
      <c r="G158" s="1793"/>
      <c r="H158" s="1793"/>
      <c r="I158" s="1793"/>
      <c r="J158" s="1793"/>
      <c r="K158" s="1793"/>
      <c r="L158" s="1793"/>
      <c r="M158" s="1794"/>
      <c r="N158" s="1301"/>
      <c r="O158" s="1301"/>
      <c r="P158" s="1301"/>
      <c r="Q158" s="1301"/>
      <c r="R158" s="1301"/>
      <c r="S158" s="1301"/>
      <c r="T158" s="1301"/>
      <c r="U158" s="1301"/>
      <c r="V158" s="1301"/>
      <c r="W158" s="1301"/>
      <c r="X158" s="1301"/>
      <c r="Y158" s="1301"/>
    </row>
    <row r="159" spans="1:25">
      <c r="A159" s="1791" t="s">
        <v>1017</v>
      </c>
      <c r="B159" s="1792"/>
      <c r="C159" s="1792"/>
      <c r="D159" s="1792"/>
      <c r="E159" s="1411" t="str">
        <f>IF(N111=1,"Complete","Incomplete")</f>
        <v>Complete</v>
      </c>
      <c r="F159" s="1793" t="s">
        <v>999</v>
      </c>
      <c r="G159" s="1793"/>
      <c r="H159" s="1793"/>
      <c r="I159" s="1793"/>
      <c r="J159" s="1793"/>
      <c r="K159" s="1793"/>
      <c r="L159" s="1793"/>
      <c r="M159" s="1794"/>
      <c r="N159" s="1301"/>
      <c r="O159" s="1301"/>
      <c r="P159" s="1301"/>
      <c r="Q159" s="1301"/>
      <c r="R159" s="1301"/>
      <c r="S159" s="1301"/>
      <c r="T159" s="1301"/>
      <c r="U159" s="1301"/>
      <c r="V159" s="1301"/>
      <c r="W159" s="1301"/>
      <c r="X159" s="1301"/>
      <c r="Y159" s="1301"/>
    </row>
    <row r="160" spans="1:25">
      <c r="A160" s="1791" t="s">
        <v>1018</v>
      </c>
      <c r="B160" s="1792"/>
      <c r="C160" s="1792"/>
      <c r="D160" s="1792"/>
      <c r="E160" s="1411" t="str">
        <f>IF(N115=1,"Complete","Incomplete")</f>
        <v>Complete</v>
      </c>
      <c r="F160" s="1793" t="s">
        <v>1016</v>
      </c>
      <c r="G160" s="1793"/>
      <c r="H160" s="1793"/>
      <c r="I160" s="1793"/>
      <c r="J160" s="1793"/>
      <c r="K160" s="1793"/>
      <c r="L160" s="1793"/>
      <c r="M160" s="1794"/>
      <c r="N160" s="1301"/>
      <c r="O160" s="1301"/>
      <c r="P160" s="1301"/>
      <c r="Q160" s="1301"/>
      <c r="R160" s="1301"/>
      <c r="S160" s="1301"/>
      <c r="T160" s="1301"/>
      <c r="U160" s="1301"/>
      <c r="V160" s="1301"/>
      <c r="W160" s="1301"/>
      <c r="X160" s="1301"/>
      <c r="Y160" s="1301"/>
    </row>
    <row r="161" spans="1:25">
      <c r="A161" s="1791" t="s">
        <v>1019</v>
      </c>
      <c r="B161" s="1792"/>
      <c r="C161" s="1792"/>
      <c r="D161" s="1792"/>
      <c r="E161" s="1411" t="str">
        <f>IF(N118=1,"Complete","Incomplete")</f>
        <v>Complete</v>
      </c>
      <c r="F161" s="1793" t="s">
        <v>999</v>
      </c>
      <c r="G161" s="1793"/>
      <c r="H161" s="1793"/>
      <c r="I161" s="1793"/>
      <c r="J161" s="1793"/>
      <c r="K161" s="1793"/>
      <c r="L161" s="1793"/>
      <c r="M161" s="1794"/>
      <c r="N161" s="1301"/>
      <c r="O161" s="1301"/>
      <c r="P161" s="1301"/>
      <c r="Q161" s="1301"/>
      <c r="R161" s="1301"/>
      <c r="S161" s="1301"/>
      <c r="T161" s="1301"/>
      <c r="U161" s="1301"/>
      <c r="V161" s="1301"/>
      <c r="W161" s="1301"/>
      <c r="X161" s="1301"/>
      <c r="Y161" s="1301"/>
    </row>
    <row r="162" spans="1:25">
      <c r="A162" s="1791" t="s">
        <v>1020</v>
      </c>
      <c r="B162" s="1792"/>
      <c r="C162" s="1792"/>
      <c r="D162" s="1792"/>
      <c r="E162" s="1411" t="str">
        <f>IF(N122=1,"Complete","Incomplete")</f>
        <v>Complete</v>
      </c>
      <c r="F162" s="1793" t="s">
        <v>1016</v>
      </c>
      <c r="G162" s="1793"/>
      <c r="H162" s="1793"/>
      <c r="I162" s="1793"/>
      <c r="J162" s="1793"/>
      <c r="K162" s="1793"/>
      <c r="L162" s="1793"/>
      <c r="M162" s="1794"/>
      <c r="N162" s="1301"/>
      <c r="O162" s="1301"/>
      <c r="P162" s="1301"/>
      <c r="Q162" s="1301"/>
      <c r="R162" s="1301"/>
      <c r="S162" s="1301"/>
      <c r="T162" s="1301"/>
      <c r="U162" s="1301"/>
      <c r="V162" s="1301"/>
      <c r="W162" s="1301"/>
      <c r="X162" s="1301"/>
      <c r="Y162" s="1301"/>
    </row>
    <row r="163" spans="1:25">
      <c r="A163" s="1791" t="s">
        <v>1021</v>
      </c>
      <c r="B163" s="1792"/>
      <c r="C163" s="1792"/>
      <c r="D163" s="1792"/>
      <c r="E163" s="1411" t="str">
        <f>IF(N130=1,"Complete","Incomplete")</f>
        <v>Complete</v>
      </c>
      <c r="F163" s="1793" t="s">
        <v>1022</v>
      </c>
      <c r="G163" s="1793"/>
      <c r="H163" s="1793"/>
      <c r="I163" s="1793"/>
      <c r="J163" s="1793"/>
      <c r="K163" s="1793"/>
      <c r="L163" s="1793"/>
      <c r="M163" s="1794"/>
      <c r="N163" s="1301"/>
      <c r="O163" s="1301"/>
      <c r="P163" s="1301"/>
      <c r="Q163" s="1301"/>
      <c r="R163" s="1301"/>
      <c r="S163" s="1301"/>
      <c r="T163" s="1301"/>
      <c r="U163" s="1301"/>
      <c r="V163" s="1301"/>
      <c r="W163" s="1301"/>
      <c r="X163" s="1301"/>
      <c r="Y163" s="1301"/>
    </row>
    <row r="164" spans="1:25">
      <c r="A164" s="1791" t="s">
        <v>1023</v>
      </c>
      <c r="B164" s="1792"/>
      <c r="C164" s="1792"/>
      <c r="D164" s="1792"/>
      <c r="E164" s="1411" t="str">
        <f>IF(N133=1,"Complete","Incomplete")</f>
        <v>Complete</v>
      </c>
      <c r="F164" s="1793" t="s">
        <v>1022</v>
      </c>
      <c r="G164" s="1793"/>
      <c r="H164" s="1793"/>
      <c r="I164" s="1793"/>
      <c r="J164" s="1793"/>
      <c r="K164" s="1793"/>
      <c r="L164" s="1793"/>
      <c r="M164" s="1794"/>
      <c r="N164" s="1301"/>
      <c r="O164" s="1301"/>
      <c r="P164" s="1301"/>
      <c r="Q164" s="1301"/>
      <c r="R164" s="1301"/>
      <c r="S164" s="1301"/>
      <c r="T164" s="1301"/>
      <c r="U164" s="1301"/>
      <c r="V164" s="1301"/>
      <c r="W164" s="1301"/>
      <c r="X164" s="1301"/>
      <c r="Y164" s="1301"/>
    </row>
    <row r="165" spans="1:25">
      <c r="A165" s="1791" t="s">
        <v>1024</v>
      </c>
      <c r="B165" s="1792"/>
      <c r="C165" s="1792"/>
      <c r="D165" s="1792"/>
      <c r="E165" s="1411" t="str">
        <f>IF(N135=1,"Complete","Incomplete")</f>
        <v>Complete</v>
      </c>
      <c r="F165" s="1793" t="s">
        <v>1025</v>
      </c>
      <c r="G165" s="1793"/>
      <c r="H165" s="1793"/>
      <c r="I165" s="1793"/>
      <c r="J165" s="1793"/>
      <c r="K165" s="1793"/>
      <c r="L165" s="1793"/>
      <c r="M165" s="1794"/>
      <c r="N165" s="1301"/>
      <c r="O165" s="1301"/>
      <c r="P165" s="1301"/>
      <c r="Q165" s="1301"/>
      <c r="R165" s="1301"/>
      <c r="S165" s="1301"/>
      <c r="T165" s="1301"/>
      <c r="U165" s="1301"/>
      <c r="V165" s="1301"/>
      <c r="W165" s="1301"/>
      <c r="X165" s="1301"/>
      <c r="Y165" s="1301"/>
    </row>
    <row r="166" spans="1:25">
      <c r="A166" s="1791" t="s">
        <v>1026</v>
      </c>
      <c r="B166" s="1792"/>
      <c r="C166" s="1792"/>
      <c r="D166" s="1792"/>
      <c r="E166" s="1411" t="str">
        <f>IF(N137=1,"Complete","Incomplete")</f>
        <v>Complete</v>
      </c>
      <c r="F166" s="1793" t="s">
        <v>1027</v>
      </c>
      <c r="G166" s="1793"/>
      <c r="H166" s="1793"/>
      <c r="I166" s="1793"/>
      <c r="J166" s="1793"/>
      <c r="K166" s="1793"/>
      <c r="L166" s="1793"/>
      <c r="M166" s="1794"/>
      <c r="N166" s="1301"/>
      <c r="O166" s="1301"/>
      <c r="P166" s="1301"/>
      <c r="Q166" s="1301"/>
      <c r="R166" s="1301"/>
      <c r="S166" s="1301"/>
      <c r="T166" s="1301"/>
      <c r="U166" s="1301"/>
      <c r="V166" s="1301"/>
      <c r="W166" s="1301"/>
      <c r="X166" s="1301"/>
      <c r="Y166" s="1301"/>
    </row>
    <row r="167" spans="1:25" ht="16" thickBot="1">
      <c r="A167" s="1795" t="s">
        <v>1028</v>
      </c>
      <c r="B167" s="1796"/>
      <c r="C167" s="1796"/>
      <c r="D167" s="1796"/>
      <c r="E167" s="1412" t="str">
        <f>IF(N138=1,"Complete","Incomplete")</f>
        <v>Complete</v>
      </c>
      <c r="F167" s="1797" t="s">
        <v>1025</v>
      </c>
      <c r="G167" s="1797"/>
      <c r="H167" s="1797"/>
      <c r="I167" s="1797"/>
      <c r="J167" s="1797"/>
      <c r="K167" s="1797"/>
      <c r="L167" s="1797"/>
      <c r="M167" s="1798"/>
      <c r="N167" s="1301"/>
      <c r="O167" s="1301"/>
      <c r="P167" s="1301"/>
      <c r="Q167" s="1301"/>
      <c r="R167" s="1301"/>
      <c r="S167" s="1301"/>
      <c r="T167" s="1301"/>
      <c r="U167" s="1301"/>
      <c r="V167" s="1301"/>
      <c r="W167" s="1301"/>
      <c r="X167" s="1301"/>
      <c r="Y167" s="1301"/>
    </row>
    <row r="168" spans="1: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M1"/>
    <mergeCell ref="A2:M2"/>
    <mergeCell ref="A3:M3"/>
    <mergeCell ref="A4:M4"/>
    <mergeCell ref="A5:M5"/>
    <mergeCell ref="B6:M6"/>
    <mergeCell ref="B12:F12"/>
    <mergeCell ref="G12:M13"/>
    <mergeCell ref="B13:F13"/>
    <mergeCell ref="A14:M14"/>
    <mergeCell ref="A15:M15"/>
    <mergeCell ref="A16:M16"/>
    <mergeCell ref="A7:A9"/>
    <mergeCell ref="B7:M9"/>
    <mergeCell ref="G10:H10"/>
    <mergeCell ref="I10:K10"/>
    <mergeCell ref="L10:M10"/>
    <mergeCell ref="B11:F11"/>
    <mergeCell ref="G11:H11"/>
    <mergeCell ref="I11:K11"/>
    <mergeCell ref="L11:M11"/>
    <mergeCell ref="A17:M17"/>
    <mergeCell ref="A18:D28"/>
    <mergeCell ref="E18:E21"/>
    <mergeCell ref="H18:I18"/>
    <mergeCell ref="J18:K18"/>
    <mergeCell ref="F19:K19"/>
    <mergeCell ref="H20:I20"/>
    <mergeCell ref="J20:K20"/>
    <mergeCell ref="E22:E25"/>
    <mergeCell ref="H22:I22"/>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I65:M65"/>
    <mergeCell ref="A66:D74"/>
    <mergeCell ref="I66:M74"/>
    <mergeCell ref="I75:M75"/>
    <mergeCell ref="A76:D87"/>
    <mergeCell ref="I76:M87"/>
    <mergeCell ref="A49:E51"/>
    <mergeCell ref="F49:F50"/>
    <mergeCell ref="G49:G50"/>
    <mergeCell ref="H49:H50"/>
    <mergeCell ref="I49:M51"/>
    <mergeCell ref="A52:D64"/>
    <mergeCell ref="I52:M64"/>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48:D148"/>
    <mergeCell ref="F148:M148"/>
    <mergeCell ref="A149:D149"/>
    <mergeCell ref="F149:M149"/>
    <mergeCell ref="A150:D150"/>
    <mergeCell ref="F150:M150"/>
    <mergeCell ref="A145:D145"/>
    <mergeCell ref="F145:M145"/>
    <mergeCell ref="A146:D146"/>
    <mergeCell ref="F146:M146"/>
    <mergeCell ref="A147:D147"/>
    <mergeCell ref="F147:M147"/>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baseColWidth="10" defaultColWidth="9.1640625" defaultRowHeight="15"/>
  <cols>
    <col min="1" max="1" width="2.6640625" style="1073" customWidth="1"/>
    <col min="2" max="2" width="3" style="1073" customWidth="1"/>
    <col min="3" max="3" width="39.6640625" style="1073" customWidth="1"/>
    <col min="4" max="4" width="9.5" style="1073" customWidth="1"/>
    <col min="5" max="5" width="13.1640625" style="1073" customWidth="1"/>
    <col min="6" max="6" width="12.33203125" style="1073" customWidth="1"/>
    <col min="7" max="7" width="12.5" style="1073" customWidth="1"/>
    <col min="8" max="8" width="11.6640625" style="1073" customWidth="1"/>
    <col min="9" max="9" width="10.83203125" style="1073" customWidth="1"/>
    <col min="10" max="10" width="12.33203125" style="1073" customWidth="1"/>
    <col min="11" max="11" width="12.1640625" style="1073" customWidth="1"/>
    <col min="12" max="12" width="13.1640625" style="1073" customWidth="1"/>
    <col min="13" max="13" width="12" style="1073" customWidth="1"/>
    <col min="14" max="14" width="17.83203125" style="1073" customWidth="1"/>
    <col min="15" max="16384" width="9.1640625" style="1073"/>
  </cols>
  <sheetData>
    <row r="1" spans="1:14" ht="15" customHeight="1">
      <c r="A1" s="2094" t="s">
        <v>1029</v>
      </c>
      <c r="B1" s="2095"/>
      <c r="C1" s="2095"/>
      <c r="D1" s="2095"/>
      <c r="E1" s="2095"/>
      <c r="F1" s="2095"/>
      <c r="G1" s="2095"/>
      <c r="H1" s="2095"/>
      <c r="I1" s="2095"/>
      <c r="J1" s="2095"/>
      <c r="K1" s="2095"/>
      <c r="L1" s="1227"/>
      <c r="M1" s="1071"/>
      <c r="N1" s="1071"/>
    </row>
    <row r="2" spans="1:14">
      <c r="A2" s="2096" t="s">
        <v>1030</v>
      </c>
      <c r="B2" s="2097"/>
      <c r="C2" s="2097"/>
      <c r="D2" s="2097"/>
      <c r="E2" s="2097"/>
      <c r="F2" s="2097"/>
      <c r="G2" s="2097"/>
      <c r="H2" s="2097"/>
      <c r="I2" s="2097"/>
      <c r="J2" s="2097"/>
      <c r="K2" s="2097"/>
      <c r="L2" s="1228"/>
      <c r="M2" s="1071"/>
      <c r="N2" s="1071"/>
    </row>
    <row r="3" spans="1:14">
      <c r="A3" s="1085" t="s">
        <v>1031</v>
      </c>
      <c r="B3" s="1071"/>
      <c r="C3" s="1071"/>
      <c r="D3" s="1071"/>
      <c r="E3" s="1071"/>
      <c r="F3" s="1071"/>
      <c r="G3" s="1097"/>
      <c r="H3" s="1071"/>
      <c r="I3" s="1071"/>
      <c r="J3" s="1071"/>
      <c r="K3" s="1071"/>
      <c r="L3" s="1228"/>
      <c r="M3" s="1071"/>
      <c r="N3" s="1071"/>
    </row>
    <row r="4" spans="1:14">
      <c r="A4" s="1086"/>
      <c r="B4" s="1071"/>
      <c r="C4" s="1071"/>
      <c r="D4" s="1071"/>
      <c r="E4" s="1071"/>
      <c r="F4" s="1071"/>
      <c r="G4" s="1097"/>
      <c r="H4" s="1071"/>
      <c r="I4" s="1071"/>
      <c r="J4" s="1071"/>
      <c r="K4" s="1071"/>
      <c r="L4" s="1228"/>
      <c r="M4" s="1071"/>
      <c r="N4" s="1071"/>
    </row>
    <row r="5" spans="1:14" ht="13.5" customHeight="1">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c r="A6" s="1089" t="s">
        <v>6747</v>
      </c>
      <c r="B6" s="1087"/>
      <c r="C6" s="1087"/>
      <c r="D6" s="1087"/>
      <c r="E6" s="1087"/>
      <c r="F6" s="1087"/>
      <c r="G6" s="1087"/>
      <c r="H6" s="1087"/>
      <c r="I6" s="1087"/>
      <c r="J6" s="1087"/>
      <c r="K6" s="1087"/>
      <c r="L6" s="1088"/>
      <c r="M6" s="1087"/>
      <c r="N6" s="1087"/>
    </row>
    <row r="7" spans="1:14" ht="18" customHeight="1">
      <c r="A7" s="1090"/>
      <c r="B7" s="1091"/>
      <c r="C7" s="1091"/>
      <c r="D7" s="1091"/>
      <c r="E7" s="1091"/>
      <c r="F7" s="1091"/>
      <c r="G7" s="1091"/>
      <c r="H7" s="1091"/>
      <c r="I7" s="1091"/>
      <c r="J7" s="1091"/>
      <c r="K7" s="1091"/>
      <c r="L7" s="1092"/>
      <c r="M7" s="1091"/>
      <c r="N7" s="1091"/>
    </row>
    <row r="8" spans="1:14">
      <c r="A8" s="1220" t="s">
        <v>6748</v>
      </c>
      <c r="B8" s="1071"/>
      <c r="C8" s="1071"/>
      <c r="D8" s="1071"/>
      <c r="E8" s="1071"/>
      <c r="F8" s="1097"/>
      <c r="G8" s="1097"/>
      <c r="H8" s="1071"/>
      <c r="I8" s="1071"/>
      <c r="J8" s="1071"/>
      <c r="K8" s="1071"/>
      <c r="L8" s="1072"/>
      <c r="M8" s="1071"/>
      <c r="N8" s="1071"/>
    </row>
    <row r="9" spans="1:14">
      <c r="A9" s="1093" t="s">
        <v>1032</v>
      </c>
      <c r="B9" s="1071"/>
      <c r="C9" s="1071"/>
      <c r="D9" s="1071"/>
      <c r="E9" s="1071"/>
      <c r="F9" s="1097"/>
      <c r="G9" s="1094" t="s">
        <v>1033</v>
      </c>
      <c r="I9" s="1071"/>
      <c r="J9" s="1071"/>
      <c r="K9" s="1071"/>
      <c r="L9" s="1072"/>
      <c r="M9" s="1071"/>
      <c r="N9" s="1071"/>
    </row>
    <row r="10" spans="1:14">
      <c r="A10" s="1095"/>
      <c r="B10" s="1071"/>
      <c r="C10" s="1071"/>
      <c r="D10" s="1071"/>
      <c r="E10" s="1071"/>
      <c r="F10" s="1097"/>
      <c r="G10" s="1097"/>
      <c r="H10" s="1071"/>
      <c r="I10" s="1071"/>
      <c r="J10" s="1071"/>
      <c r="K10" s="1071"/>
      <c r="L10" s="1072"/>
      <c r="M10" s="1071"/>
      <c r="N10" s="1071"/>
    </row>
    <row r="11" spans="1:14">
      <c r="A11" s="1230" t="s">
        <v>1034</v>
      </c>
      <c r="B11" s="1221"/>
      <c r="C11" s="1221"/>
      <c r="D11" s="1221"/>
      <c r="E11" s="1221"/>
      <c r="F11" s="1097"/>
      <c r="G11" s="1097"/>
      <c r="H11" s="1071"/>
      <c r="I11" s="1096" t="s">
        <v>1035</v>
      </c>
      <c r="J11" s="2099" t="str">
        <f>Cover!H13</f>
        <v>Gower SD 62</v>
      </c>
      <c r="K11" s="2099"/>
      <c r="L11" s="2100"/>
      <c r="M11" s="1071"/>
      <c r="N11" s="1071"/>
    </row>
    <row r="12" spans="1:14">
      <c r="A12" s="2101" t="s">
        <v>1036</v>
      </c>
      <c r="B12" s="2102"/>
      <c r="C12" s="2102"/>
      <c r="D12" s="2102"/>
      <c r="E12" s="2102"/>
      <c r="F12" s="1071"/>
      <c r="G12" s="1071"/>
      <c r="H12" s="1071"/>
      <c r="I12" s="1096" t="s">
        <v>1037</v>
      </c>
      <c r="J12" s="2103" t="str">
        <f>Cover!H14</f>
        <v>19022062002</v>
      </c>
      <c r="K12" s="2103"/>
      <c r="L12" s="2104"/>
      <c r="M12" s="1071"/>
      <c r="N12" s="1071"/>
    </row>
    <row r="13" spans="1:14">
      <c r="A13" s="1231"/>
      <c r="B13" s="1222"/>
      <c r="C13" s="1222"/>
      <c r="D13" s="1222"/>
      <c r="E13" s="1222"/>
      <c r="F13" s="1071"/>
      <c r="G13" s="1071"/>
      <c r="H13" s="1071"/>
      <c r="I13" s="1071"/>
      <c r="J13" s="1071"/>
      <c r="K13" s="1071"/>
      <c r="L13" s="1072"/>
      <c r="M13" s="1071"/>
      <c r="N13" s="1071"/>
    </row>
    <row r="14" spans="1:14">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c r="A15" s="1075"/>
      <c r="B15" s="1071"/>
      <c r="C15" s="1097"/>
      <c r="D15" s="1071"/>
      <c r="E15" s="1245" t="s">
        <v>59</v>
      </c>
      <c r="F15" s="1245" t="s">
        <v>60</v>
      </c>
      <c r="G15" s="1246" t="s">
        <v>66</v>
      </c>
      <c r="H15" s="1238"/>
      <c r="I15" s="1245" t="s">
        <v>59</v>
      </c>
      <c r="J15" s="1245" t="s">
        <v>60</v>
      </c>
      <c r="K15" s="1246" t="s">
        <v>66</v>
      </c>
      <c r="L15" s="1252"/>
      <c r="M15" s="1071"/>
      <c r="N15" s="1071"/>
    </row>
    <row r="16" spans="1:14" ht="45">
      <c r="A16" s="2105" t="s">
        <v>180</v>
      </c>
      <c r="B16" s="2106"/>
      <c r="C16" s="2106"/>
      <c r="D16" s="1247" t="s">
        <v>1038</v>
      </c>
      <c r="E16" s="1247" t="s">
        <v>769</v>
      </c>
      <c r="F16" s="1247" t="s">
        <v>770</v>
      </c>
      <c r="G16" s="1248" t="s">
        <v>1039</v>
      </c>
      <c r="H16" s="1245" t="s">
        <v>476</v>
      </c>
      <c r="I16" s="1247" t="s">
        <v>769</v>
      </c>
      <c r="J16" s="1247" t="s">
        <v>770</v>
      </c>
      <c r="K16" s="1248" t="s">
        <v>1039</v>
      </c>
      <c r="L16" s="1252" t="s">
        <v>476</v>
      </c>
      <c r="M16" s="1071"/>
      <c r="N16" s="1071"/>
    </row>
    <row r="17" spans="1:14">
      <c r="A17" s="1253">
        <v>1</v>
      </c>
      <c r="B17" s="1237" t="s">
        <v>525</v>
      </c>
      <c r="C17" s="1237"/>
      <c r="D17" s="1238">
        <v>2320</v>
      </c>
      <c r="E17" s="1239"/>
      <c r="F17" s="1240"/>
      <c r="G17" s="1239"/>
      <c r="H17" s="1241">
        <f t="shared" ref="H17:H23" si="0">SUM(E17:G17)</f>
        <v>0</v>
      </c>
      <c r="I17" s="1241">
        <f>'EstExp 12-20'!K52</f>
        <v>346967.85999999993</v>
      </c>
      <c r="J17" s="1240"/>
      <c r="K17" s="1241">
        <f>'EstExp 12-20'!K361</f>
        <v>0</v>
      </c>
      <c r="L17" s="1254">
        <f t="shared" ref="L17:L23" si="1">SUM(I17:K17)</f>
        <v>346967.85999999993</v>
      </c>
      <c r="M17" s="1071"/>
      <c r="N17" s="1071"/>
    </row>
    <row r="18" spans="1:14">
      <c r="A18" s="1253">
        <v>2</v>
      </c>
      <c r="B18" s="1237" t="s">
        <v>526</v>
      </c>
      <c r="C18" s="1237"/>
      <c r="D18" s="1238">
        <v>2330</v>
      </c>
      <c r="E18" s="1239"/>
      <c r="F18" s="1240"/>
      <c r="G18" s="1239"/>
      <c r="H18" s="1241">
        <f t="shared" si="0"/>
        <v>0</v>
      </c>
      <c r="I18" s="1241">
        <f>'EstExp 12-20'!K53</f>
        <v>0</v>
      </c>
      <c r="J18" s="1240"/>
      <c r="K18" s="1241">
        <f>'EstExp 12-20'!K362</f>
        <v>0</v>
      </c>
      <c r="L18" s="1254">
        <f t="shared" si="1"/>
        <v>0</v>
      </c>
      <c r="M18" s="1071"/>
      <c r="N18" s="1071"/>
    </row>
    <row r="19" spans="1:14">
      <c r="A19" s="1253">
        <v>3</v>
      </c>
      <c r="B19" s="1237" t="s">
        <v>1040</v>
      </c>
      <c r="C19" s="1237"/>
      <c r="D19" s="1242">
        <v>2490</v>
      </c>
      <c r="E19" s="1239"/>
      <c r="F19" s="1240"/>
      <c r="G19" s="1239"/>
      <c r="H19" s="1241">
        <f t="shared" si="0"/>
        <v>0</v>
      </c>
      <c r="I19" s="1241">
        <f>'EstExp 12-20'!K58</f>
        <v>0</v>
      </c>
      <c r="J19" s="1240"/>
      <c r="K19" s="1241">
        <f>'EstExp 12-20'!K368</f>
        <v>0</v>
      </c>
      <c r="L19" s="1254">
        <f t="shared" si="1"/>
        <v>0</v>
      </c>
      <c r="M19" s="1071"/>
      <c r="N19" s="1071"/>
    </row>
    <row r="20" spans="1:14">
      <c r="A20" s="1253">
        <v>4</v>
      </c>
      <c r="B20" s="1237" t="s">
        <v>535</v>
      </c>
      <c r="C20" s="1237"/>
      <c r="D20" s="1238">
        <v>2510</v>
      </c>
      <c r="E20" s="1239"/>
      <c r="F20" s="1239"/>
      <c r="G20" s="1239"/>
      <c r="H20" s="1241">
        <f t="shared" si="0"/>
        <v>0</v>
      </c>
      <c r="I20" s="1241">
        <f>'EstExp 12-20'!K61</f>
        <v>0</v>
      </c>
      <c r="J20" s="1241">
        <f>'EstExp 12-20'!K126</f>
        <v>0</v>
      </c>
      <c r="K20" s="1241">
        <f>'EstExp 12-20'!K371</f>
        <v>0</v>
      </c>
      <c r="L20" s="1254">
        <f t="shared" si="1"/>
        <v>0</v>
      </c>
      <c r="M20" s="1071"/>
      <c r="N20" s="1071"/>
    </row>
    <row r="21" spans="1:14">
      <c r="A21" s="1253">
        <v>5</v>
      </c>
      <c r="B21" s="1237" t="s">
        <v>540</v>
      </c>
      <c r="C21" s="1237"/>
      <c r="D21" s="1238">
        <v>2570</v>
      </c>
      <c r="E21" s="1239"/>
      <c r="F21" s="1240"/>
      <c r="G21" s="1239"/>
      <c r="H21" s="1241">
        <f t="shared" si="0"/>
        <v>0</v>
      </c>
      <c r="I21" s="1241">
        <f>'EstExp 12-20'!K66</f>
        <v>0</v>
      </c>
      <c r="J21" s="1240"/>
      <c r="K21" s="1241">
        <f>'EstExp 12-20'!K377</f>
        <v>0</v>
      </c>
      <c r="L21" s="1254">
        <f t="shared" si="1"/>
        <v>0</v>
      </c>
      <c r="M21" s="1071"/>
      <c r="N21" s="1071"/>
    </row>
    <row r="22" spans="1:14">
      <c r="A22" s="1253">
        <v>6</v>
      </c>
      <c r="B22" s="1237" t="s">
        <v>544</v>
      </c>
      <c r="C22" s="1237"/>
      <c r="D22" s="1238">
        <v>2610</v>
      </c>
      <c r="E22" s="1239"/>
      <c r="F22" s="1240"/>
      <c r="G22" s="1239"/>
      <c r="H22" s="1241">
        <f t="shared" si="0"/>
        <v>0</v>
      </c>
      <c r="I22" s="1241">
        <f>'EstExp 12-20'!K69</f>
        <v>0</v>
      </c>
      <c r="J22" s="1240"/>
      <c r="K22" s="1241">
        <f>'EstExp 12-20'!K380</f>
        <v>0</v>
      </c>
      <c r="L22" s="1254">
        <f t="shared" si="1"/>
        <v>0</v>
      </c>
      <c r="M22" s="1071"/>
      <c r="N22" s="1071"/>
    </row>
    <row r="23" spans="1:14" ht="28.5" customHeight="1">
      <c r="A23" s="1255">
        <v>7</v>
      </c>
      <c r="B23" s="2107" t="s">
        <v>1041</v>
      </c>
      <c r="C23" s="2107"/>
      <c r="D23" s="2107"/>
      <c r="E23" s="1239"/>
      <c r="F23" s="1239"/>
      <c r="G23" s="1239"/>
      <c r="H23" s="1241">
        <f t="shared" si="0"/>
        <v>0</v>
      </c>
      <c r="I23" s="1239"/>
      <c r="J23" s="1239"/>
      <c r="K23" s="1239"/>
      <c r="L23" s="1254">
        <f t="shared" si="1"/>
        <v>0</v>
      </c>
      <c r="M23" s="1071"/>
      <c r="N23" s="1071"/>
    </row>
    <row r="24" spans="1:14">
      <c r="A24" s="1258">
        <v>8</v>
      </c>
      <c r="B24" s="1260" t="s">
        <v>1042</v>
      </c>
      <c r="C24" s="1261"/>
      <c r="D24" s="1262"/>
      <c r="E24" s="1259">
        <f t="shared" ref="E24:L24" si="2">SUM(E17:E22)-E23</f>
        <v>0</v>
      </c>
      <c r="F24" s="1249">
        <f t="shared" si="2"/>
        <v>0</v>
      </c>
      <c r="G24" s="1249">
        <f t="shared" ref="G24" si="3">SUM(G17:G22)-G23</f>
        <v>0</v>
      </c>
      <c r="H24" s="1249">
        <f t="shared" si="2"/>
        <v>0</v>
      </c>
      <c r="I24" s="1249">
        <f t="shared" si="2"/>
        <v>346967.85999999993</v>
      </c>
      <c r="J24" s="1249">
        <f t="shared" si="2"/>
        <v>0</v>
      </c>
      <c r="K24" s="1249">
        <f t="shared" si="2"/>
        <v>0</v>
      </c>
      <c r="L24" s="1256">
        <f t="shared" si="2"/>
        <v>346967.85999999993</v>
      </c>
      <c r="M24" s="1071"/>
      <c r="N24" s="1071"/>
    </row>
    <row r="25" spans="1:14" ht="13.5" customHeight="1">
      <c r="A25" s="1257">
        <v>9</v>
      </c>
      <c r="B25" s="2091" t="str">
        <f>"Estimated Percent Increase (Decrease) for FY"&amp;'B26'!L2</f>
        <v>Estimated Percent Increase (Decrease) for FY2026</v>
      </c>
      <c r="C25" s="2091"/>
      <c r="D25" s="1223"/>
      <c r="E25" s="1250"/>
      <c r="F25" s="1250"/>
      <c r="G25" s="1250"/>
      <c r="H25" s="1250"/>
      <c r="I25" s="1250"/>
      <c r="J25" s="1250"/>
      <c r="K25" s="1250"/>
      <c r="L25" s="2112" t="str">
        <f>IF(AND(H24&gt;0,L24&gt;0),(((L24-H24)/H24)),"Enter Actual Data")</f>
        <v>Enter Actual Data</v>
      </c>
      <c r="M25" s="1071"/>
      <c r="N25" s="1071"/>
    </row>
    <row r="26" spans="1:14" ht="16" thickBot="1">
      <c r="A26" s="1232"/>
      <c r="B26" s="2092" t="str">
        <f>"(Budgeted) over (Actual) FY "&amp;'B26'!L2-"1"</f>
        <v>(Budgeted) over (Actual) FY 2025</v>
      </c>
      <c r="C26" s="2092"/>
      <c r="D26" s="1233"/>
      <c r="E26" s="1234"/>
      <c r="F26" s="1234"/>
      <c r="G26" s="1234"/>
      <c r="H26" s="1234"/>
      <c r="I26" s="1234"/>
      <c r="J26" s="1234"/>
      <c r="K26" s="1234"/>
      <c r="L26" s="2113"/>
      <c r="M26" s="1071"/>
      <c r="N26" s="1071"/>
    </row>
    <row r="27" spans="1:14">
      <c r="A27" s="1224"/>
      <c r="B27" s="1074"/>
      <c r="C27" s="1071"/>
      <c r="D27" s="1071"/>
      <c r="E27" s="1071"/>
      <c r="F27" s="1071"/>
      <c r="G27" s="1071"/>
      <c r="H27" s="1071"/>
      <c r="I27" s="1071"/>
      <c r="J27" s="1071"/>
      <c r="K27" s="1071"/>
      <c r="L27" s="1071"/>
      <c r="M27" s="1071"/>
      <c r="N27" s="1071"/>
    </row>
    <row r="28" spans="1:14">
      <c r="A28" s="1224"/>
      <c r="B28" s="1074"/>
      <c r="C28" s="1071"/>
      <c r="D28" s="1071"/>
      <c r="E28" s="1071"/>
      <c r="F28" s="1071"/>
      <c r="G28" s="1071"/>
      <c r="H28" s="1071"/>
      <c r="I28" s="1071"/>
      <c r="J28" s="1071"/>
      <c r="K28" s="1071"/>
      <c r="L28" s="1071"/>
      <c r="M28" s="1071"/>
      <c r="N28" s="1071"/>
    </row>
    <row r="29" spans="1:14">
      <c r="A29" s="1071"/>
      <c r="B29" s="1074"/>
      <c r="C29" s="1071"/>
      <c r="D29" s="1071"/>
      <c r="E29" s="1071"/>
      <c r="F29" s="1071"/>
      <c r="G29" s="1071"/>
      <c r="H29" s="1071"/>
      <c r="I29" s="1071"/>
      <c r="J29" s="1071"/>
      <c r="K29" s="1071"/>
      <c r="L29" s="1071"/>
      <c r="M29" s="1071"/>
      <c r="N29" s="1071"/>
    </row>
    <row r="30" spans="1:14">
      <c r="A30" s="1071"/>
      <c r="B30" s="1074"/>
      <c r="C30" s="1071"/>
      <c r="D30" s="1071"/>
      <c r="E30" s="1071"/>
      <c r="F30" s="1071"/>
      <c r="G30" s="1071"/>
      <c r="H30" s="1071"/>
      <c r="I30" s="1071"/>
      <c r="J30" s="1071"/>
      <c r="K30" s="1071"/>
      <c r="L30" s="1071"/>
      <c r="M30" s="1071"/>
      <c r="N30" s="1071"/>
    </row>
    <row r="31" spans="1:14">
      <c r="A31" s="1225"/>
      <c r="B31" s="1074"/>
      <c r="C31" s="1071"/>
      <c r="D31" s="1071"/>
      <c r="E31" s="1071"/>
      <c r="F31" s="1071"/>
      <c r="G31" s="1071"/>
      <c r="H31" s="1071"/>
      <c r="I31" s="1071"/>
      <c r="J31" s="1071"/>
      <c r="K31" s="1071"/>
      <c r="L31" s="1071"/>
      <c r="M31" s="1071"/>
      <c r="N31" s="1071"/>
    </row>
    <row r="32" spans="1:14">
      <c r="A32" s="1071"/>
      <c r="B32" s="1074"/>
      <c r="C32" s="2108"/>
      <c r="D32" s="2108"/>
      <c r="E32" s="1218"/>
      <c r="F32" s="2109"/>
      <c r="G32" s="2109"/>
      <c r="H32" s="2109"/>
      <c r="I32" s="1071"/>
      <c r="J32" s="1071"/>
      <c r="K32" s="1071"/>
      <c r="L32" s="1071"/>
      <c r="M32" s="1071"/>
      <c r="N32" s="1071"/>
    </row>
    <row r="33" spans="1:14">
      <c r="A33" s="1071"/>
      <c r="B33" s="1074"/>
      <c r="C33" s="1076"/>
      <c r="D33" s="1071"/>
      <c r="E33" s="1077"/>
      <c r="F33" s="2110"/>
      <c r="G33" s="2110"/>
      <c r="H33" s="2110"/>
      <c r="I33" s="1071"/>
      <c r="J33" s="1071"/>
      <c r="K33" s="1071"/>
      <c r="L33" s="1071"/>
      <c r="M33" s="1071"/>
      <c r="N33" s="1071"/>
    </row>
    <row r="34" spans="1:14">
      <c r="A34" s="1071"/>
      <c r="B34" s="1074"/>
      <c r="C34" s="2111"/>
      <c r="D34" s="2111"/>
      <c r="E34" s="1078"/>
      <c r="F34" s="2111"/>
      <c r="G34" s="2111"/>
      <c r="H34" s="2111"/>
      <c r="I34" s="1071"/>
      <c r="J34" s="1071"/>
      <c r="K34" s="1071"/>
      <c r="L34" s="1071"/>
      <c r="M34" s="1071"/>
      <c r="N34" s="1071"/>
    </row>
    <row r="35" spans="1:14">
      <c r="A35" s="1071"/>
      <c r="B35" s="1074"/>
      <c r="C35" s="1217"/>
      <c r="D35" s="1071"/>
      <c r="E35" s="1079"/>
      <c r="F35" s="2098"/>
      <c r="G35" s="2098"/>
      <c r="H35" s="2098"/>
      <c r="I35" s="1071"/>
      <c r="J35" s="1071"/>
      <c r="K35" s="1071"/>
      <c r="L35" s="1071"/>
      <c r="M35" s="1071"/>
      <c r="N35" s="1071"/>
    </row>
    <row r="36" spans="1:14">
      <c r="A36" s="1071"/>
      <c r="B36" s="1074"/>
      <c r="C36" s="1080"/>
      <c r="D36" s="1071"/>
      <c r="E36" s="1081"/>
      <c r="F36" s="1219"/>
      <c r="G36" s="1219"/>
      <c r="H36" s="1219"/>
      <c r="I36" s="1071"/>
      <c r="J36" s="1071"/>
      <c r="K36" s="1071"/>
      <c r="L36" s="1071"/>
      <c r="M36" s="1071"/>
      <c r="N36" s="1071"/>
    </row>
    <row r="37" spans="1:14">
      <c r="A37" s="1071"/>
      <c r="B37" s="1082"/>
      <c r="C37" s="1071"/>
      <c r="D37" s="1071"/>
      <c r="E37" s="1071"/>
      <c r="F37" s="1071"/>
      <c r="G37" s="1071"/>
      <c r="H37" s="1071"/>
      <c r="I37" s="1071"/>
      <c r="J37" s="1071"/>
      <c r="K37" s="1071"/>
      <c r="L37" s="1071"/>
      <c r="M37" s="1071"/>
      <c r="N37" s="1071"/>
    </row>
    <row r="38" spans="1:14">
      <c r="A38" s="1071"/>
      <c r="B38" s="1083"/>
      <c r="C38" s="1071"/>
      <c r="D38" s="1071"/>
      <c r="E38" s="1071"/>
      <c r="F38" s="1071"/>
      <c r="G38" s="1071"/>
      <c r="H38" s="1071"/>
      <c r="I38" s="1071"/>
      <c r="J38" s="1071"/>
      <c r="K38" s="1071"/>
      <c r="L38" s="1071"/>
      <c r="M38" s="1071"/>
      <c r="N38" s="1071"/>
    </row>
    <row r="39" spans="1:14">
      <c r="A39" s="1071"/>
      <c r="B39" s="1084"/>
      <c r="C39" s="2093"/>
      <c r="D39" s="2093"/>
      <c r="E39" s="2093"/>
      <c r="F39" s="2093"/>
      <c r="G39" s="2093"/>
      <c r="H39" s="2093"/>
      <c r="I39" s="2093"/>
      <c r="J39" s="2093"/>
      <c r="K39" s="1216"/>
      <c r="L39" s="1071"/>
      <c r="M39" s="1071"/>
      <c r="N39" s="1071"/>
    </row>
    <row r="40" spans="1:14">
      <c r="A40" s="1071"/>
      <c r="B40" s="1071"/>
      <c r="C40" s="2093"/>
      <c r="D40" s="2093"/>
      <c r="E40" s="2093"/>
      <c r="F40" s="2093"/>
      <c r="G40" s="2093"/>
      <c r="H40" s="2093"/>
      <c r="I40" s="2093"/>
      <c r="J40" s="2093"/>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F34:H34"/>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s>
  <conditionalFormatting sqref="L25:L26">
    <cfRule type="cellIs" dxfId="19" priority="1" operator="lessThan">
      <formula>5.0000001</formula>
    </cfRule>
    <cfRule type="cellIs" dxfId="18"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04" customWidth="1"/>
    <col min="2" max="2" width="22.6640625" style="104" customWidth="1"/>
    <col min="3" max="4" width="16.6640625" style="104" customWidth="1"/>
    <col min="5" max="5" width="19.1640625" style="104" customWidth="1"/>
    <col min="6" max="6" width="33.1640625" style="104" customWidth="1"/>
    <col min="7" max="7" width="1.1640625" style="104" customWidth="1"/>
    <col min="8" max="16384" width="9.1640625" style="104"/>
  </cols>
  <sheetData>
    <row r="1" spans="1:7" ht="27" customHeight="1">
      <c r="A1" s="2117" t="s">
        <v>1043</v>
      </c>
      <c r="B1" s="2118"/>
      <c r="C1" s="2118"/>
      <c r="D1" s="2118"/>
      <c r="E1" s="2118"/>
      <c r="F1" s="2119"/>
    </row>
    <row r="2" spans="1:7" ht="51" customHeight="1">
      <c r="A2" s="2114" t="s">
        <v>1044</v>
      </c>
      <c r="B2" s="2115"/>
      <c r="C2" s="2115"/>
      <c r="D2" s="2115"/>
      <c r="E2" s="2115"/>
      <c r="F2" s="2116"/>
    </row>
    <row r="3" spans="1:7">
      <c r="A3" s="1662" t="s">
        <v>1045</v>
      </c>
      <c r="B3" s="1047"/>
      <c r="C3" s="1047"/>
      <c r="D3" s="1047"/>
      <c r="E3" s="1047"/>
      <c r="F3" s="618"/>
    </row>
    <row r="4" spans="1:7" ht="27.75" customHeight="1">
      <c r="A4" s="2120"/>
      <c r="B4" s="2120"/>
      <c r="C4" s="2120"/>
      <c r="D4" s="2120"/>
      <c r="E4" s="2120"/>
      <c r="F4" s="619"/>
    </row>
    <row r="5" spans="1:7" s="1101" customFormat="1" ht="27" thickBot="1">
      <c r="A5" s="1099" t="s">
        <v>1046</v>
      </c>
      <c r="B5" s="1099" t="s">
        <v>1047</v>
      </c>
      <c r="C5" s="1099" t="s">
        <v>1048</v>
      </c>
      <c r="D5" s="1099" t="s">
        <v>1049</v>
      </c>
      <c r="E5" s="1099" t="s">
        <v>1050</v>
      </c>
      <c r="F5" s="1099" t="s">
        <v>1051</v>
      </c>
      <c r="G5" s="1100"/>
    </row>
    <row r="6" spans="1:7">
      <c r="A6" s="420"/>
      <c r="B6" s="420"/>
      <c r="C6" s="421"/>
      <c r="D6" s="420"/>
      <c r="E6" s="420"/>
      <c r="F6" s="420"/>
    </row>
    <row r="7" spans="1:7" ht="14" customHeight="1">
      <c r="A7" s="1102"/>
      <c r="B7" s="1102"/>
      <c r="C7" s="1103"/>
      <c r="D7" s="1102"/>
      <c r="E7" s="1102"/>
      <c r="F7" s="1102"/>
    </row>
    <row r="8" spans="1:7" ht="14" customHeight="1">
      <c r="A8" s="1102"/>
      <c r="B8" s="1102"/>
      <c r="C8" s="1103"/>
      <c r="D8" s="1102"/>
      <c r="E8" s="1102"/>
      <c r="F8" s="1102"/>
    </row>
    <row r="9" spans="1:7" ht="14" customHeight="1">
      <c r="A9" s="1102"/>
      <c r="B9" s="1102"/>
      <c r="C9" s="1103"/>
      <c r="D9" s="1102"/>
      <c r="E9" s="1102"/>
      <c r="F9" s="1102"/>
    </row>
    <row r="10" spans="1:7" ht="14" customHeight="1">
      <c r="A10" s="1102"/>
      <c r="B10" s="1102"/>
      <c r="C10" s="1103"/>
      <c r="D10" s="1102"/>
      <c r="E10" s="1102"/>
      <c r="F10" s="1102"/>
    </row>
    <row r="11" spans="1:7" ht="14" customHeight="1">
      <c r="A11" s="1102"/>
      <c r="B11" s="1102"/>
      <c r="C11" s="1103"/>
      <c r="D11" s="1102"/>
      <c r="E11" s="1102"/>
      <c r="F11" s="1102"/>
    </row>
    <row r="12" spans="1:7" ht="14" customHeight="1">
      <c r="A12" s="1102"/>
      <c r="B12" s="1102"/>
      <c r="C12" s="1103"/>
      <c r="D12" s="1102"/>
      <c r="E12" s="1102"/>
      <c r="F12" s="1102"/>
    </row>
    <row r="13" spans="1:7" ht="14" customHeight="1">
      <c r="A13" s="1102"/>
      <c r="B13" s="1102"/>
      <c r="C13" s="1103"/>
      <c r="D13" s="1102"/>
      <c r="E13" s="1102"/>
      <c r="F13" s="1102"/>
    </row>
    <row r="14" spans="1:7" ht="14" customHeight="1">
      <c r="A14" s="1102"/>
      <c r="B14" s="1102"/>
      <c r="C14" s="1103"/>
      <c r="D14" s="1102"/>
      <c r="E14" s="1102"/>
      <c r="F14" s="1102"/>
    </row>
    <row r="15" spans="1:7" ht="14" customHeight="1">
      <c r="A15" s="1102"/>
      <c r="B15" s="1102"/>
      <c r="C15" s="1103"/>
      <c r="D15" s="1102"/>
      <c r="E15" s="1102"/>
      <c r="F15" s="1102"/>
    </row>
    <row r="16" spans="1:7" ht="14" customHeight="1">
      <c r="A16" s="1102"/>
      <c r="B16" s="1102"/>
      <c r="C16" s="1103"/>
      <c r="D16" s="1102"/>
      <c r="E16" s="1102"/>
      <c r="F16" s="1102"/>
    </row>
    <row r="17" spans="1:6" ht="14" customHeight="1">
      <c r="A17" s="1102"/>
      <c r="B17" s="1102"/>
      <c r="C17" s="1103"/>
      <c r="D17" s="1102"/>
      <c r="E17" s="1102"/>
      <c r="F17" s="1102"/>
    </row>
    <row r="18" spans="1:6" ht="14" customHeight="1">
      <c r="A18" s="1102"/>
      <c r="B18" s="1102"/>
      <c r="C18" s="1103"/>
      <c r="D18" s="1102"/>
      <c r="E18" s="1102"/>
      <c r="F18" s="1102"/>
    </row>
    <row r="19" spans="1:6" ht="14" customHeight="1">
      <c r="A19" s="1102"/>
      <c r="B19" s="1102"/>
      <c r="C19" s="1103"/>
      <c r="D19" s="1102"/>
      <c r="E19" s="1102"/>
      <c r="F19" s="1102"/>
    </row>
    <row r="20" spans="1:6" ht="14" customHeight="1">
      <c r="A20" s="1102"/>
      <c r="B20" s="1102"/>
      <c r="C20" s="1103"/>
      <c r="D20" s="1102"/>
      <c r="E20" s="1102"/>
      <c r="F20" s="1102"/>
    </row>
    <row r="21" spans="1:6" ht="14" customHeight="1">
      <c r="A21" s="1102"/>
      <c r="B21" s="1102"/>
      <c r="C21" s="1103"/>
      <c r="D21" s="1102"/>
      <c r="E21" s="1102"/>
      <c r="F21" s="1102"/>
    </row>
    <row r="22" spans="1:6" ht="14" customHeight="1">
      <c r="A22" s="1102"/>
      <c r="B22" s="1102"/>
      <c r="C22" s="1103"/>
      <c r="D22" s="1102"/>
      <c r="E22" s="1102"/>
      <c r="F22" s="1102"/>
    </row>
    <row r="23" spans="1:6" ht="14" customHeight="1">
      <c r="A23" s="1102"/>
      <c r="B23" s="1102"/>
      <c r="C23" s="1103"/>
      <c r="D23" s="1102"/>
      <c r="E23" s="1102"/>
      <c r="F23" s="1102"/>
    </row>
    <row r="24" spans="1:6" ht="14" customHeight="1">
      <c r="A24" s="1102"/>
      <c r="B24" s="1648"/>
      <c r="C24" s="1103"/>
      <c r="D24" s="1102"/>
      <c r="E24" s="1102"/>
      <c r="F24" s="1102"/>
    </row>
    <row r="25" spans="1:6" ht="14" customHeight="1">
      <c r="A25" s="1102"/>
      <c r="B25" s="1102"/>
      <c r="C25" s="1103"/>
      <c r="D25" s="1102"/>
      <c r="E25" s="1102"/>
      <c r="F25" s="1102"/>
    </row>
    <row r="26" spans="1:6" ht="14" customHeight="1">
      <c r="A26" s="1102"/>
      <c r="B26" s="1102"/>
      <c r="C26" s="1103"/>
      <c r="D26" s="1102"/>
      <c r="E26" s="1102"/>
      <c r="F26" s="1102"/>
    </row>
    <row r="27" spans="1:6" ht="14" customHeight="1">
      <c r="A27" s="1102"/>
      <c r="B27" s="1102"/>
      <c r="C27" s="1103"/>
      <c r="D27" s="1102"/>
      <c r="E27" s="1102"/>
      <c r="F27" s="1102"/>
    </row>
    <row r="28" spans="1:6" ht="14" customHeight="1">
      <c r="A28" s="1102"/>
      <c r="B28" s="1102"/>
      <c r="C28" s="1103"/>
      <c r="D28" s="1102"/>
      <c r="E28" s="1102"/>
      <c r="F28" s="1102"/>
    </row>
    <row r="29" spans="1:6" ht="14" customHeight="1">
      <c r="A29" s="1102"/>
      <c r="B29" s="1102"/>
      <c r="C29" s="1103"/>
      <c r="D29" s="1102"/>
      <c r="E29" s="1102"/>
      <c r="F29" s="1102"/>
    </row>
    <row r="30" spans="1:6" ht="14" customHeight="1">
      <c r="A30" s="1102"/>
      <c r="B30" s="1102"/>
      <c r="C30" s="1103"/>
      <c r="D30" s="1102"/>
      <c r="E30" s="1102"/>
      <c r="F30" s="1102"/>
    </row>
    <row r="31" spans="1:6" ht="14" customHeight="1">
      <c r="A31" s="1102"/>
      <c r="B31" s="1102"/>
      <c r="C31" s="1103"/>
      <c r="D31" s="1102"/>
      <c r="E31" s="1102"/>
      <c r="F31" s="1102"/>
    </row>
    <row r="32" spans="1:6" ht="14" customHeight="1">
      <c r="A32" s="1102"/>
      <c r="B32" s="1102"/>
      <c r="C32" s="1103"/>
      <c r="D32" s="1102"/>
      <c r="E32" s="1102"/>
      <c r="F32" s="1102"/>
    </row>
    <row r="33" spans="1:6" ht="14" customHeight="1">
      <c r="A33" s="1102"/>
      <c r="B33" s="1102"/>
      <c r="C33" s="1103"/>
      <c r="D33" s="1102"/>
      <c r="E33" s="1102"/>
      <c r="F33" s="1102"/>
    </row>
    <row r="34" spans="1:6" ht="14" customHeight="1">
      <c r="A34" s="1102"/>
      <c r="B34" s="1102"/>
      <c r="C34" s="1103"/>
      <c r="D34" s="1102"/>
      <c r="E34" s="1102"/>
      <c r="F34" s="1102"/>
    </row>
    <row r="35" spans="1:6" ht="14" customHeight="1">
      <c r="A35" s="1102"/>
      <c r="B35" s="1102"/>
      <c r="C35" s="1103"/>
      <c r="D35" s="1102"/>
      <c r="E35" s="1102"/>
      <c r="F35" s="1102"/>
    </row>
    <row r="36" spans="1:6" ht="14" customHeight="1">
      <c r="A36" s="1102"/>
      <c r="B36" s="1102"/>
      <c r="C36" s="1103"/>
      <c r="D36" s="1102"/>
      <c r="E36" s="1102"/>
      <c r="F36" s="1102"/>
    </row>
    <row r="37" spans="1:6" ht="14" customHeight="1">
      <c r="A37" s="1102"/>
      <c r="B37" s="1102"/>
      <c r="C37" s="1103"/>
      <c r="D37" s="1102"/>
      <c r="E37" s="1102"/>
      <c r="F37" s="1102"/>
    </row>
    <row r="38" spans="1:6" ht="14" customHeight="1">
      <c r="A38" s="1102"/>
      <c r="B38" s="1102"/>
      <c r="C38" s="1103"/>
      <c r="D38" s="1102"/>
      <c r="E38" s="1102"/>
      <c r="F38" s="1102"/>
    </row>
    <row r="39" spans="1:6" ht="14" customHeight="1">
      <c r="A39" s="1102"/>
      <c r="B39" s="1102"/>
      <c r="C39" s="1103"/>
      <c r="D39" s="1102"/>
      <c r="E39" s="1102"/>
      <c r="F39" s="1102"/>
    </row>
    <row r="40" spans="1:6" ht="14" customHeight="1">
      <c r="A40" s="1102"/>
      <c r="B40" s="1102"/>
      <c r="C40" s="1103"/>
      <c r="D40" s="1102"/>
      <c r="E40" s="1102"/>
      <c r="F40" s="1102"/>
    </row>
    <row r="41" spans="1:6" ht="14" customHeight="1">
      <c r="A41" s="1102"/>
      <c r="B41" s="1102"/>
      <c r="C41" s="1103"/>
      <c r="D41" s="1102"/>
      <c r="E41" s="1102"/>
      <c r="F41" s="1102"/>
    </row>
    <row r="42" spans="1:6" ht="14" customHeight="1">
      <c r="A42" s="1102"/>
      <c r="B42" s="1102"/>
      <c r="C42" s="1103"/>
      <c r="D42" s="1102"/>
      <c r="E42" s="1102"/>
      <c r="F42" s="1102"/>
    </row>
    <row r="43" spans="1:6" ht="14" customHeight="1">
      <c r="A43" s="1102"/>
      <c r="B43" s="1102"/>
      <c r="C43" s="1103"/>
      <c r="D43" s="1102"/>
      <c r="E43" s="1102"/>
      <c r="F43" s="1102"/>
    </row>
    <row r="44" spans="1:6" ht="14" customHeight="1">
      <c r="A44" s="1102"/>
      <c r="B44" s="1102"/>
      <c r="C44" s="1103"/>
      <c r="D44" s="1102"/>
      <c r="E44" s="1102"/>
      <c r="F44" s="1102"/>
    </row>
    <row r="45" spans="1:6" ht="14" customHeight="1">
      <c r="A45" s="1102"/>
      <c r="B45" s="1102"/>
      <c r="C45" s="1103"/>
      <c r="D45" s="1102"/>
      <c r="E45" s="1102"/>
      <c r="F45" s="1102"/>
    </row>
    <row r="46" spans="1:6" ht="14" customHeight="1">
      <c r="A46" s="1102"/>
      <c r="B46" s="1102"/>
      <c r="C46" s="1103"/>
      <c r="D46" s="1102"/>
      <c r="E46" s="1102"/>
      <c r="F46" s="1102"/>
    </row>
    <row r="47" spans="1:6" ht="14" customHeight="1">
      <c r="A47" s="1102"/>
      <c r="B47" s="1102"/>
      <c r="C47" s="1103"/>
      <c r="D47" s="1102"/>
      <c r="E47" s="1102"/>
      <c r="F47" s="1102"/>
    </row>
    <row r="48" spans="1:6" ht="14" customHeight="1">
      <c r="A48" s="1102"/>
      <c r="B48" s="1102"/>
      <c r="C48" s="1103"/>
      <c r="D48" s="1102"/>
      <c r="E48" s="1102"/>
      <c r="F48" s="1102"/>
    </row>
    <row r="49" spans="1:6" ht="14" customHeight="1">
      <c r="A49" s="1102"/>
      <c r="B49" s="1102"/>
      <c r="C49" s="1103"/>
      <c r="D49" s="1102"/>
      <c r="E49" s="1102"/>
      <c r="F49" s="1102"/>
    </row>
    <row r="50" spans="1:6" ht="14" customHeight="1">
      <c r="A50" s="1102"/>
      <c r="B50" s="1102"/>
      <c r="C50" s="1103"/>
      <c r="D50" s="1102"/>
      <c r="E50" s="1102"/>
      <c r="F50" s="1102"/>
    </row>
    <row r="51" spans="1:6" ht="14" customHeight="1">
      <c r="A51" s="1102"/>
      <c r="B51" s="1102"/>
      <c r="C51" s="1103"/>
      <c r="D51" s="1102"/>
      <c r="E51" s="1102"/>
      <c r="F51" s="1102"/>
    </row>
    <row r="52" spans="1:6" ht="14" customHeight="1">
      <c r="A52" s="1102"/>
      <c r="B52" s="1102"/>
      <c r="C52" s="1103"/>
      <c r="D52" s="1102"/>
      <c r="E52" s="1102"/>
      <c r="F52" s="1102"/>
    </row>
    <row r="53" spans="1:6" ht="14" customHeight="1">
      <c r="A53" s="1102"/>
      <c r="B53" s="1102"/>
      <c r="C53" s="1103"/>
      <c r="D53" s="1102"/>
      <c r="E53" s="1102"/>
      <c r="F53" s="1102"/>
    </row>
    <row r="54" spans="1:6" ht="14" customHeight="1">
      <c r="A54" s="1102"/>
      <c r="B54" s="1102"/>
      <c r="C54" s="1103"/>
      <c r="D54" s="1102"/>
      <c r="E54" s="1102"/>
      <c r="F54" s="1102"/>
    </row>
    <row r="55" spans="1:6" ht="14" customHeight="1">
      <c r="A55" s="1102"/>
      <c r="B55" s="1102"/>
      <c r="C55" s="1103"/>
      <c r="D55" s="1102"/>
      <c r="E55" s="1102"/>
      <c r="F55" s="1102"/>
    </row>
    <row r="56" spans="1:6" ht="14" customHeight="1">
      <c r="A56" s="1102"/>
      <c r="B56" s="1102"/>
      <c r="C56" s="1103"/>
      <c r="D56" s="1102"/>
      <c r="E56" s="1102"/>
      <c r="F56" s="1102"/>
    </row>
    <row r="57" spans="1:6" ht="14" customHeight="1">
      <c r="A57" s="1102"/>
      <c r="B57" s="1102"/>
      <c r="C57" s="1103"/>
      <c r="D57" s="1102"/>
      <c r="E57" s="1102"/>
      <c r="F57" s="1102"/>
    </row>
    <row r="58" spans="1:6" ht="14" customHeight="1">
      <c r="A58" s="1102"/>
      <c r="B58" s="1102"/>
      <c r="C58" s="1103"/>
      <c r="D58" s="1102"/>
      <c r="E58" s="1102"/>
      <c r="F58" s="1102"/>
    </row>
    <row r="59" spans="1:6" ht="14" customHeight="1">
      <c r="A59" s="1102"/>
      <c r="B59" s="1102"/>
      <c r="C59" s="1103"/>
      <c r="D59" s="1102"/>
      <c r="E59" s="1102"/>
      <c r="F59" s="1102"/>
    </row>
    <row r="60" spans="1:6" ht="14" customHeight="1">
      <c r="A60" s="1102"/>
      <c r="B60" s="1102"/>
      <c r="C60" s="1103"/>
      <c r="D60" s="1102"/>
      <c r="E60" s="1102"/>
      <c r="F60" s="1102"/>
    </row>
    <row r="61" spans="1:6" ht="14" customHeight="1">
      <c r="A61" s="1102"/>
      <c r="B61" s="1102"/>
      <c r="C61" s="1103"/>
      <c r="D61" s="1102"/>
      <c r="E61" s="1102"/>
      <c r="F61" s="1102"/>
    </row>
    <row r="62" spans="1:6" ht="14" customHeight="1">
      <c r="A62" s="1102"/>
      <c r="B62" s="1102"/>
      <c r="C62" s="1103"/>
      <c r="D62" s="1102"/>
      <c r="E62" s="1102"/>
      <c r="F62" s="1102"/>
    </row>
    <row r="63" spans="1:6" ht="14" customHeight="1">
      <c r="A63" s="1102"/>
      <c r="B63" s="1102"/>
      <c r="C63" s="1103"/>
      <c r="D63" s="1102"/>
      <c r="E63" s="1102"/>
      <c r="F63" s="1102"/>
    </row>
    <row r="64" spans="1:6" ht="14" customHeight="1">
      <c r="A64" s="1102"/>
      <c r="B64" s="1102"/>
      <c r="C64" s="1103"/>
      <c r="D64" s="1102"/>
      <c r="E64" s="1102"/>
      <c r="F64" s="1102"/>
    </row>
    <row r="65" spans="1:6" ht="14" customHeight="1">
      <c r="A65" s="1102"/>
      <c r="B65" s="1102"/>
      <c r="C65" s="1103"/>
      <c r="D65" s="1102"/>
      <c r="E65" s="1102"/>
      <c r="F65" s="1102"/>
    </row>
    <row r="66" spans="1:6" ht="14" customHeight="1">
      <c r="A66" s="1102"/>
      <c r="B66" s="1102"/>
      <c r="C66" s="1103"/>
      <c r="D66" s="1102"/>
      <c r="E66" s="1102"/>
      <c r="F66" s="1102"/>
    </row>
    <row r="67" spans="1:6" ht="14" customHeight="1">
      <c r="A67" s="1102"/>
      <c r="B67" s="1102"/>
      <c r="C67" s="1103"/>
      <c r="D67" s="1102"/>
      <c r="E67" s="1102"/>
      <c r="F67" s="1102"/>
    </row>
    <row r="68" spans="1:6" ht="14" customHeight="1">
      <c r="A68" s="1102"/>
      <c r="B68" s="1102"/>
      <c r="C68" s="1103"/>
      <c r="D68" s="1102"/>
      <c r="E68" s="1102"/>
      <c r="F68" s="1102"/>
    </row>
    <row r="69" spans="1:6" ht="14" customHeight="1">
      <c r="A69" s="1102"/>
      <c r="B69" s="1102"/>
      <c r="C69" s="1103"/>
      <c r="D69" s="1102"/>
      <c r="E69" s="1102"/>
      <c r="F69" s="1102"/>
    </row>
    <row r="70" spans="1:6" ht="14" customHeight="1">
      <c r="A70" s="1102"/>
      <c r="B70" s="1102"/>
      <c r="C70" s="1103"/>
      <c r="D70" s="1102"/>
      <c r="E70" s="1102"/>
      <c r="F70" s="1102"/>
    </row>
    <row r="71" spans="1:6" ht="14" customHeight="1">
      <c r="A71" s="1102"/>
      <c r="B71" s="1102"/>
      <c r="C71" s="1103"/>
      <c r="D71" s="1102"/>
      <c r="E71" s="1102"/>
      <c r="F71" s="1102"/>
    </row>
    <row r="72" spans="1:6" ht="14" customHeight="1">
      <c r="A72" s="1102"/>
      <c r="B72" s="1102"/>
      <c r="C72" s="1103"/>
      <c r="D72" s="1102"/>
      <c r="E72" s="1102"/>
      <c r="F72" s="1102"/>
    </row>
    <row r="73" spans="1:6" ht="14" customHeight="1">
      <c r="A73" s="1102"/>
      <c r="B73" s="1102"/>
      <c r="C73" s="1103"/>
      <c r="D73" s="1102"/>
      <c r="E73" s="1102"/>
      <c r="F73" s="1102"/>
    </row>
    <row r="74" spans="1:6" ht="14" customHeight="1">
      <c r="A74" s="1102"/>
      <c r="B74" s="1102"/>
      <c r="C74" s="1103"/>
      <c r="D74" s="1102"/>
      <c r="E74" s="1102"/>
      <c r="F74" s="1102"/>
    </row>
    <row r="75" spans="1:6" ht="14" customHeight="1">
      <c r="A75" s="1102"/>
      <c r="B75" s="1102"/>
      <c r="C75" s="1103"/>
      <c r="D75" s="1102"/>
      <c r="E75" s="1102"/>
      <c r="F75" s="1102"/>
    </row>
    <row r="76" spans="1:6" ht="14" customHeight="1">
      <c r="A76" s="1102"/>
      <c r="B76" s="1102"/>
      <c r="C76" s="1103"/>
      <c r="D76" s="1102"/>
      <c r="E76" s="1102"/>
      <c r="F76" s="1102"/>
    </row>
    <row r="77" spans="1:6" ht="14" customHeight="1">
      <c r="A77" s="1102"/>
      <c r="B77" s="1102"/>
      <c r="C77" s="1103"/>
      <c r="D77" s="1102"/>
      <c r="E77" s="1102"/>
      <c r="F77" s="1102"/>
    </row>
    <row r="78" spans="1:6" ht="14" customHeight="1">
      <c r="A78" s="1102"/>
      <c r="B78" s="1102"/>
      <c r="C78" s="1103"/>
      <c r="D78" s="1102"/>
      <c r="E78" s="1102"/>
      <c r="F78" s="1102"/>
    </row>
    <row r="79" spans="1:6" ht="14" customHeight="1">
      <c r="A79" s="1102"/>
      <c r="B79" s="1102"/>
      <c r="C79" s="1103"/>
      <c r="D79" s="1102"/>
      <c r="E79" s="1102"/>
      <c r="F79" s="1102"/>
    </row>
    <row r="80" spans="1:6" ht="14" customHeight="1">
      <c r="A80" s="1102"/>
      <c r="B80" s="1102"/>
      <c r="C80" s="1103"/>
      <c r="D80" s="1102"/>
      <c r="E80" s="1102"/>
      <c r="F80" s="1102"/>
    </row>
    <row r="81" spans="1:6" ht="14" customHeight="1">
      <c r="A81" s="1102"/>
      <c r="B81" s="1102"/>
      <c r="C81" s="1103"/>
      <c r="D81" s="1102"/>
      <c r="E81" s="1102"/>
      <c r="F81" s="1102"/>
    </row>
    <row r="82" spans="1:6" ht="14" customHeight="1">
      <c r="A82" s="1102"/>
      <c r="B82" s="1102"/>
      <c r="C82" s="1103"/>
      <c r="D82" s="1102"/>
      <c r="E82" s="1102"/>
      <c r="F82" s="1102"/>
    </row>
    <row r="83" spans="1:6" ht="14" customHeight="1">
      <c r="A83" s="1102"/>
      <c r="B83" s="1102"/>
      <c r="C83" s="1103"/>
      <c r="D83" s="1102"/>
      <c r="E83" s="1102"/>
      <c r="F83" s="1102"/>
    </row>
    <row r="84" spans="1:6" ht="14" customHeight="1">
      <c r="A84" s="1102"/>
      <c r="B84" s="1102"/>
      <c r="C84" s="1103"/>
      <c r="D84" s="1102"/>
      <c r="E84" s="1102"/>
      <c r="F84" s="1102"/>
    </row>
    <row r="85" spans="1:6" ht="14" customHeight="1">
      <c r="A85" s="1102"/>
      <c r="B85" s="1102"/>
      <c r="C85" s="1103"/>
      <c r="D85" s="1102"/>
      <c r="E85" s="1102"/>
      <c r="F85" s="1102"/>
    </row>
    <row r="86" spans="1:6" ht="14" customHeight="1">
      <c r="A86" s="1102"/>
      <c r="B86" s="1102"/>
      <c r="C86" s="1103"/>
      <c r="D86" s="1102"/>
      <c r="E86" s="1102"/>
      <c r="F86" s="1102"/>
    </row>
    <row r="87" spans="1:6" ht="14" customHeight="1">
      <c r="A87" s="1102"/>
      <c r="B87" s="1102"/>
      <c r="C87" s="1103"/>
      <c r="D87" s="1102"/>
      <c r="E87" s="1102"/>
      <c r="F87" s="1102"/>
    </row>
    <row r="88" spans="1:6" ht="14" customHeight="1">
      <c r="A88" s="1102"/>
      <c r="B88" s="1102"/>
      <c r="C88" s="1103"/>
      <c r="D88" s="1102"/>
      <c r="E88" s="1102"/>
      <c r="F88" s="1102"/>
    </row>
    <row r="89" spans="1:6" ht="14" customHeight="1">
      <c r="A89" s="1102"/>
      <c r="B89" s="1102"/>
      <c r="C89" s="1103"/>
      <c r="D89" s="1102"/>
      <c r="E89" s="1102"/>
      <c r="F89" s="1102"/>
    </row>
    <row r="90" spans="1:6" ht="14" customHeight="1">
      <c r="A90" s="1102"/>
      <c r="B90" s="1102"/>
      <c r="C90" s="1103"/>
      <c r="D90" s="1102"/>
      <c r="E90" s="1102"/>
      <c r="F90" s="1102"/>
    </row>
    <row r="91" spans="1:6" ht="14" customHeight="1">
      <c r="A91" s="1102"/>
      <c r="B91" s="1102"/>
      <c r="C91" s="1103"/>
      <c r="D91" s="1102"/>
      <c r="E91" s="1102"/>
      <c r="F91" s="1102"/>
    </row>
    <row r="92" spans="1:6" ht="14" customHeight="1">
      <c r="A92" s="1102"/>
      <c r="B92" s="1102"/>
      <c r="C92" s="1103"/>
      <c r="D92" s="1102"/>
      <c r="E92" s="1102"/>
      <c r="F92" s="1102"/>
    </row>
    <row r="93" spans="1:6" ht="14" customHeight="1">
      <c r="A93" s="1102"/>
      <c r="B93" s="1102"/>
      <c r="C93" s="1103"/>
      <c r="D93" s="1102"/>
      <c r="E93" s="1102"/>
      <c r="F93" s="1102"/>
    </row>
    <row r="94" spans="1:6" ht="14" customHeight="1">
      <c r="A94" s="1102"/>
      <c r="B94" s="1102"/>
      <c r="C94" s="1103"/>
      <c r="D94" s="1102"/>
      <c r="E94" s="1102"/>
      <c r="F94" s="1102"/>
    </row>
    <row r="95" spans="1:6" ht="14" customHeight="1">
      <c r="A95" s="1102"/>
      <c r="B95" s="1102"/>
      <c r="C95" s="1103"/>
      <c r="D95" s="1102"/>
      <c r="E95" s="1102"/>
      <c r="F95" s="1102"/>
    </row>
    <row r="96" spans="1:6" ht="14" customHeight="1">
      <c r="A96" s="1102"/>
      <c r="B96" s="1102"/>
      <c r="C96" s="1103"/>
      <c r="D96" s="1102"/>
      <c r="E96" s="1102"/>
      <c r="F96" s="1102"/>
    </row>
    <row r="97" spans="1:6" ht="14" customHeight="1">
      <c r="A97" s="1102"/>
      <c r="B97" s="1102"/>
      <c r="C97" s="1103"/>
      <c r="D97" s="1102"/>
      <c r="E97" s="1102"/>
      <c r="F97" s="1102"/>
    </row>
    <row r="98" spans="1:6" ht="14" customHeight="1">
      <c r="A98" s="1102"/>
      <c r="B98" s="1102"/>
      <c r="C98" s="1103"/>
      <c r="D98" s="1102"/>
      <c r="E98" s="1102"/>
      <c r="F98" s="1102"/>
    </row>
    <row r="99" spans="1:6" ht="14" customHeight="1">
      <c r="A99" s="1102"/>
      <c r="B99" s="1102"/>
      <c r="C99" s="1103"/>
      <c r="D99" s="1102"/>
      <c r="E99" s="1102"/>
      <c r="F99" s="1102"/>
    </row>
    <row r="100" spans="1:6" ht="14" customHeight="1">
      <c r="A100" s="1102"/>
      <c r="B100" s="1102"/>
      <c r="C100" s="1103"/>
      <c r="D100" s="1102"/>
      <c r="E100" s="1102"/>
      <c r="F100" s="1102"/>
    </row>
    <row r="101" spans="1:6" ht="14" customHeight="1">
      <c r="A101" s="1102"/>
      <c r="B101" s="1102"/>
      <c r="C101" s="1103"/>
      <c r="D101" s="1102"/>
      <c r="E101" s="1102"/>
      <c r="F101" s="1102"/>
    </row>
    <row r="102" spans="1:6" ht="14" customHeight="1">
      <c r="A102" s="1102"/>
      <c r="B102" s="1102"/>
      <c r="C102" s="1103"/>
      <c r="D102" s="1102"/>
      <c r="E102" s="1102"/>
      <c r="F102" s="1102"/>
    </row>
    <row r="103" spans="1:6" ht="14" customHeight="1">
      <c r="A103" s="1102"/>
      <c r="B103" s="1102"/>
      <c r="C103" s="1103"/>
      <c r="D103" s="1102"/>
      <c r="E103" s="1102"/>
      <c r="F103" s="1102"/>
    </row>
    <row r="104" spans="1:6" ht="14" customHeight="1">
      <c r="A104" s="1102"/>
      <c r="B104" s="1102"/>
      <c r="C104" s="1103"/>
      <c r="D104" s="1102"/>
      <c r="E104" s="1102"/>
      <c r="F104" s="1102"/>
    </row>
    <row r="105" spans="1:6" ht="14" customHeight="1">
      <c r="A105" s="1102"/>
      <c r="B105" s="1102"/>
      <c r="C105" s="1103"/>
      <c r="D105" s="1102"/>
      <c r="E105" s="1102"/>
      <c r="F105" s="1102"/>
    </row>
    <row r="106" spans="1:6" ht="14" customHeight="1">
      <c r="A106" s="1102"/>
      <c r="B106" s="1102"/>
      <c r="C106" s="1103"/>
      <c r="D106" s="1102"/>
      <c r="E106" s="1102"/>
      <c r="F106" s="1102"/>
    </row>
    <row r="107" spans="1:6" ht="14" customHeight="1">
      <c r="A107" s="1102"/>
      <c r="B107" s="1102"/>
      <c r="C107" s="1103"/>
      <c r="D107" s="1102"/>
      <c r="E107" s="1102"/>
      <c r="F107" s="1102"/>
    </row>
    <row r="108" spans="1:6" ht="14" customHeight="1">
      <c r="A108" s="1102"/>
      <c r="B108" s="1102"/>
      <c r="C108" s="1103"/>
      <c r="D108" s="1102"/>
      <c r="E108" s="1102"/>
      <c r="F108" s="1102"/>
    </row>
    <row r="109" spans="1:6" ht="14" customHeight="1">
      <c r="A109" s="1102"/>
      <c r="B109" s="1102"/>
      <c r="C109" s="1103"/>
      <c r="D109" s="1102"/>
      <c r="E109" s="1102"/>
      <c r="F109" s="1102"/>
    </row>
    <row r="110" spans="1:6" ht="14" customHeight="1">
      <c r="A110" s="1102"/>
      <c r="B110" s="1102"/>
      <c r="C110" s="1103"/>
      <c r="D110" s="1102"/>
      <c r="E110" s="1102"/>
      <c r="F110" s="1102"/>
    </row>
    <row r="111" spans="1:6" ht="14" customHeight="1">
      <c r="A111" s="1102"/>
      <c r="B111" s="1102"/>
      <c r="C111" s="1103"/>
      <c r="D111" s="1102"/>
      <c r="E111" s="1102"/>
      <c r="F111" s="1102"/>
    </row>
    <row r="112" spans="1:6" ht="14" customHeight="1">
      <c r="A112" s="1102"/>
      <c r="B112" s="1102"/>
      <c r="C112" s="1103"/>
      <c r="D112" s="1102"/>
      <c r="E112" s="1102"/>
      <c r="F112" s="1102"/>
    </row>
    <row r="113" spans="1:6" ht="14" customHeight="1">
      <c r="A113" s="1102"/>
      <c r="B113" s="1102"/>
      <c r="C113" s="1103"/>
      <c r="D113" s="1102"/>
      <c r="E113" s="1102"/>
      <c r="F113" s="1102"/>
    </row>
    <row r="114" spans="1:6" ht="14" customHeight="1">
      <c r="A114" s="1102"/>
      <c r="B114" s="1102"/>
      <c r="C114" s="1103"/>
      <c r="D114" s="1102"/>
      <c r="E114" s="1102"/>
      <c r="F114" s="1102"/>
    </row>
    <row r="115" spans="1:6" ht="14" customHeight="1">
      <c r="A115" s="1102"/>
      <c r="B115" s="1102"/>
      <c r="C115" s="1103"/>
      <c r="D115" s="1102"/>
      <c r="E115" s="1102"/>
      <c r="F115" s="1102"/>
    </row>
    <row r="116" spans="1:6" ht="14" customHeight="1">
      <c r="A116" s="1102"/>
      <c r="B116" s="1102"/>
      <c r="C116" s="1103"/>
      <c r="D116" s="1102"/>
      <c r="E116" s="1102"/>
      <c r="F116" s="1102"/>
    </row>
    <row r="117" spans="1:6" ht="14" customHeight="1">
      <c r="A117" s="1102"/>
      <c r="B117" s="1102"/>
      <c r="C117" s="1103"/>
      <c r="D117" s="1102"/>
      <c r="E117" s="1102"/>
      <c r="F117" s="1102"/>
    </row>
    <row r="118" spans="1:6" ht="14" customHeight="1">
      <c r="A118" s="1102"/>
      <c r="B118" s="1102"/>
      <c r="C118" s="1103"/>
      <c r="D118" s="1102"/>
      <c r="E118" s="1102"/>
      <c r="F118" s="1102"/>
    </row>
    <row r="119" spans="1:6" ht="14" customHeight="1">
      <c r="A119" s="1102"/>
      <c r="B119" s="1102"/>
      <c r="C119" s="1103"/>
      <c r="D119" s="1102"/>
      <c r="E119" s="1102"/>
      <c r="F119" s="1102"/>
    </row>
    <row r="120" spans="1:6" ht="14" customHeight="1">
      <c r="A120" s="1102"/>
      <c r="B120" s="1102"/>
      <c r="C120" s="1103"/>
      <c r="D120" s="1102"/>
      <c r="E120" s="1102"/>
      <c r="F120" s="1102"/>
    </row>
    <row r="121" spans="1:6" ht="14" customHeight="1">
      <c r="A121" s="1102"/>
      <c r="B121" s="1102"/>
      <c r="C121" s="1103"/>
      <c r="D121" s="1102"/>
      <c r="E121" s="1102"/>
      <c r="F121" s="1102"/>
    </row>
    <row r="122" spans="1:6" ht="14" customHeight="1">
      <c r="A122" s="1102"/>
      <c r="B122" s="1102"/>
      <c r="C122" s="1103"/>
      <c r="D122" s="1102"/>
      <c r="E122" s="1102"/>
      <c r="F122" s="1102"/>
    </row>
    <row r="123" spans="1:6" ht="14" customHeight="1">
      <c r="A123" s="1102"/>
      <c r="B123" s="1102"/>
      <c r="C123" s="1103"/>
      <c r="D123" s="1102"/>
      <c r="E123" s="1102"/>
      <c r="F123" s="1102"/>
    </row>
    <row r="124" spans="1:6" ht="14" customHeight="1">
      <c r="A124" s="1102"/>
      <c r="B124" s="1102"/>
      <c r="C124" s="1103"/>
      <c r="D124" s="1102"/>
      <c r="E124" s="1102"/>
      <c r="F124" s="1102"/>
    </row>
    <row r="125" spans="1:6" ht="14" customHeight="1">
      <c r="A125" s="1102"/>
      <c r="B125" s="1102"/>
      <c r="C125" s="1103"/>
      <c r="D125" s="1102"/>
      <c r="E125" s="1102"/>
      <c r="F125" s="1102"/>
    </row>
    <row r="126" spans="1:6" ht="14" customHeight="1">
      <c r="A126" s="1102"/>
      <c r="B126" s="1102"/>
      <c r="C126" s="1103"/>
      <c r="D126" s="1102"/>
      <c r="E126" s="1102"/>
      <c r="F126" s="1102"/>
    </row>
    <row r="127" spans="1:6" ht="14" customHeight="1">
      <c r="A127" s="1102"/>
      <c r="B127" s="1102"/>
      <c r="C127" s="1103"/>
      <c r="D127" s="1102"/>
      <c r="E127" s="1102"/>
      <c r="F127" s="1102"/>
    </row>
    <row r="128" spans="1:6" ht="14" customHeight="1">
      <c r="A128" s="1102"/>
      <c r="B128" s="1102"/>
      <c r="C128" s="1103"/>
      <c r="D128" s="1102"/>
      <c r="E128" s="1102"/>
      <c r="F128" s="1102"/>
    </row>
    <row r="129" spans="1:6" ht="14" customHeight="1">
      <c r="A129" s="1102"/>
      <c r="B129" s="1102"/>
      <c r="C129" s="1103"/>
      <c r="D129" s="1102"/>
      <c r="E129" s="1102"/>
      <c r="F129" s="1102"/>
    </row>
    <row r="130" spans="1:6" ht="14" customHeight="1">
      <c r="A130" s="1102"/>
      <c r="B130" s="1102"/>
      <c r="C130" s="1103"/>
      <c r="D130" s="1102"/>
      <c r="E130" s="1102"/>
      <c r="F130" s="1102"/>
    </row>
    <row r="131" spans="1:6" ht="14" customHeight="1">
      <c r="A131" s="1102"/>
      <c r="B131" s="1102"/>
      <c r="C131" s="1103"/>
      <c r="D131" s="1102"/>
      <c r="E131" s="1102"/>
      <c r="F131" s="1102"/>
    </row>
    <row r="132" spans="1:6" ht="14" customHeight="1">
      <c r="A132" s="1102"/>
      <c r="B132" s="1102"/>
      <c r="C132" s="1103"/>
      <c r="D132" s="1102"/>
      <c r="E132" s="1102"/>
      <c r="F132" s="1102"/>
    </row>
    <row r="133" spans="1:6" ht="14" customHeight="1">
      <c r="A133" s="1102"/>
      <c r="B133" s="1102"/>
      <c r="C133" s="1103"/>
      <c r="D133" s="1102"/>
      <c r="E133" s="1102"/>
      <c r="F133" s="1102"/>
    </row>
    <row r="134" spans="1:6" ht="14" customHeight="1">
      <c r="A134" s="1102"/>
      <c r="B134" s="1102"/>
      <c r="C134" s="1103"/>
      <c r="D134" s="1102"/>
      <c r="E134" s="1102"/>
      <c r="F134" s="1102"/>
    </row>
    <row r="135" spans="1:6" ht="14" customHeight="1">
      <c r="A135" s="1102"/>
      <c r="B135" s="1102"/>
      <c r="C135" s="1103"/>
      <c r="D135" s="1102"/>
      <c r="E135" s="1102"/>
      <c r="F135" s="1102"/>
    </row>
    <row r="136" spans="1:6" ht="14" customHeight="1">
      <c r="A136" s="1102"/>
      <c r="B136" s="1102"/>
      <c r="C136" s="1103"/>
      <c r="D136" s="1102"/>
      <c r="E136" s="1102"/>
      <c r="F136" s="1102"/>
    </row>
    <row r="137" spans="1:6" ht="14" customHeight="1">
      <c r="A137" s="1102"/>
      <c r="B137" s="1102"/>
      <c r="C137" s="1103"/>
      <c r="D137" s="1102"/>
      <c r="E137" s="1102"/>
      <c r="F137" s="1102"/>
    </row>
    <row r="138" spans="1:6" ht="14" customHeight="1">
      <c r="A138" s="1102"/>
      <c r="B138" s="1102"/>
      <c r="C138" s="1103"/>
      <c r="D138" s="1102"/>
      <c r="E138" s="1102"/>
      <c r="F138" s="1102"/>
    </row>
    <row r="139" spans="1:6" ht="14" customHeight="1">
      <c r="A139" s="1102"/>
      <c r="B139" s="1102"/>
      <c r="C139" s="1103"/>
      <c r="D139" s="1102"/>
      <c r="E139" s="1102"/>
      <c r="F139" s="1102"/>
    </row>
    <row r="140" spans="1:6" ht="14" customHeight="1">
      <c r="A140" s="1102"/>
      <c r="B140" s="1102"/>
      <c r="C140" s="1103"/>
      <c r="D140" s="1102"/>
      <c r="E140" s="1102"/>
      <c r="F140" s="1102"/>
    </row>
    <row r="141" spans="1:6" ht="14" customHeight="1">
      <c r="A141" s="1102"/>
      <c r="B141" s="1102"/>
      <c r="C141" s="1103"/>
      <c r="D141" s="1102"/>
      <c r="E141" s="1102"/>
      <c r="F141" s="1102"/>
    </row>
    <row r="142" spans="1:6" ht="14" customHeight="1">
      <c r="A142" s="1102"/>
      <c r="B142" s="1102"/>
      <c r="C142" s="1103"/>
      <c r="D142" s="1102"/>
      <c r="E142" s="1102"/>
      <c r="F142" s="1102"/>
    </row>
    <row r="143" spans="1:6" ht="14" customHeight="1">
      <c r="A143" s="1102"/>
      <c r="B143" s="1102"/>
      <c r="C143" s="1103"/>
      <c r="D143" s="1102"/>
      <c r="E143" s="1102"/>
      <c r="F143" s="1102"/>
    </row>
    <row r="144" spans="1:6" ht="14" customHeight="1">
      <c r="A144" s="1102"/>
      <c r="B144" s="1102"/>
      <c r="C144" s="1103"/>
      <c r="D144" s="1102"/>
      <c r="E144" s="1102"/>
      <c r="F144" s="1102"/>
    </row>
    <row r="145" spans="1:6" ht="14" customHeight="1">
      <c r="A145" s="1102"/>
      <c r="B145" s="1102"/>
      <c r="C145" s="1103"/>
      <c r="D145" s="1102"/>
      <c r="E145" s="1102"/>
      <c r="F145" s="1102"/>
    </row>
    <row r="146" spans="1:6" ht="14" customHeight="1">
      <c r="A146" s="1102"/>
      <c r="B146" s="1102"/>
      <c r="C146" s="1103"/>
      <c r="D146" s="1102"/>
      <c r="E146" s="1102"/>
      <c r="F146" s="1102"/>
    </row>
    <row r="147" spans="1:6" ht="14" customHeight="1">
      <c r="A147" s="1102"/>
      <c r="B147" s="1102"/>
      <c r="C147" s="1103"/>
      <c r="D147" s="1102"/>
      <c r="E147" s="1102"/>
      <c r="F147" s="1102"/>
    </row>
    <row r="148" spans="1:6" ht="14" customHeight="1">
      <c r="A148" s="1102"/>
      <c r="B148" s="1102"/>
      <c r="C148" s="1103"/>
      <c r="D148" s="1102"/>
      <c r="E148" s="1102"/>
      <c r="F148" s="1102"/>
    </row>
    <row r="149" spans="1:6" ht="14" customHeight="1">
      <c r="A149" s="1102"/>
      <c r="B149" s="1102"/>
      <c r="C149" s="1103"/>
      <c r="D149" s="1102"/>
      <c r="E149" s="1102"/>
      <c r="F149" s="1102"/>
    </row>
    <row r="150" spans="1:6" ht="14" customHeight="1">
      <c r="A150" s="1102"/>
      <c r="B150" s="1102"/>
      <c r="C150" s="1103"/>
      <c r="D150" s="1102"/>
      <c r="E150" s="1102"/>
      <c r="F150" s="1102"/>
    </row>
    <row r="151" spans="1:6" ht="14" customHeight="1">
      <c r="A151" s="1102"/>
      <c r="B151" s="1102"/>
      <c r="C151" s="1103"/>
      <c r="D151" s="1102"/>
      <c r="E151" s="1102"/>
      <c r="F151" s="1102"/>
    </row>
    <row r="152" spans="1:6" ht="14" customHeight="1">
      <c r="A152" s="1102"/>
      <c r="B152" s="1102"/>
      <c r="C152" s="1103"/>
      <c r="D152" s="1102"/>
      <c r="E152" s="1102"/>
      <c r="F152" s="1102"/>
    </row>
    <row r="153" spans="1:6" ht="14" customHeight="1">
      <c r="A153" s="1102"/>
      <c r="B153" s="1102"/>
      <c r="C153" s="1103"/>
      <c r="D153" s="1102"/>
      <c r="E153" s="1102"/>
      <c r="F153" s="1102"/>
    </row>
    <row r="154" spans="1:6" ht="14" customHeight="1">
      <c r="A154" s="1102"/>
      <c r="B154" s="1102"/>
      <c r="C154" s="1103"/>
      <c r="D154" s="1102"/>
      <c r="E154" s="1102"/>
      <c r="F154" s="1102"/>
    </row>
    <row r="155" spans="1:6" ht="14" customHeight="1">
      <c r="A155" s="1102"/>
      <c r="B155" s="1102"/>
      <c r="C155" s="1103"/>
      <c r="D155" s="1102"/>
      <c r="E155" s="1102"/>
      <c r="F155" s="1102"/>
    </row>
    <row r="156" spans="1:6" ht="14" customHeight="1">
      <c r="A156" s="1102"/>
      <c r="B156" s="1102"/>
      <c r="C156" s="1103"/>
      <c r="D156" s="1102"/>
      <c r="E156" s="1102"/>
      <c r="F156" s="1102"/>
    </row>
    <row r="157" spans="1:6" ht="14" customHeight="1">
      <c r="A157" s="1102"/>
      <c r="B157" s="1102"/>
      <c r="C157" s="1103"/>
      <c r="D157" s="1102"/>
      <c r="E157" s="1102"/>
      <c r="F157" s="1102"/>
    </row>
    <row r="158" spans="1:6" ht="14" customHeight="1">
      <c r="A158" s="1102"/>
      <c r="B158" s="1102"/>
      <c r="C158" s="1103"/>
      <c r="D158" s="1102"/>
      <c r="E158" s="1102"/>
      <c r="F158" s="1102"/>
    </row>
    <row r="159" spans="1:6" ht="14" customHeight="1">
      <c r="A159" s="1102"/>
      <c r="B159" s="1102"/>
      <c r="C159" s="1103"/>
      <c r="D159" s="1102"/>
      <c r="E159" s="1102"/>
      <c r="F159" s="1102"/>
    </row>
    <row r="160" spans="1:6" ht="14" customHeight="1">
      <c r="A160" s="1102"/>
      <c r="B160" s="1102"/>
      <c r="C160" s="1103"/>
      <c r="D160" s="1102"/>
      <c r="E160" s="1102"/>
      <c r="F160" s="1102"/>
    </row>
    <row r="161" spans="1:6" ht="14" customHeight="1">
      <c r="A161" s="1102"/>
      <c r="B161" s="1102"/>
      <c r="C161" s="1103"/>
      <c r="D161" s="1102"/>
      <c r="E161" s="1102"/>
      <c r="F161" s="1102"/>
    </row>
    <row r="162" spans="1:6" ht="14" customHeight="1">
      <c r="A162" s="1102"/>
      <c r="B162" s="1102"/>
      <c r="C162" s="1103"/>
      <c r="D162" s="1102"/>
      <c r="E162" s="1102"/>
      <c r="F162" s="1102"/>
    </row>
    <row r="163" spans="1:6" ht="14" customHeight="1">
      <c r="A163" s="1102"/>
      <c r="B163" s="1102"/>
      <c r="C163" s="1103"/>
      <c r="D163" s="1102"/>
      <c r="E163" s="1102"/>
      <c r="F163" s="1102"/>
    </row>
    <row r="164" spans="1:6" ht="14" customHeight="1">
      <c r="A164" s="1102"/>
      <c r="B164" s="1102"/>
      <c r="C164" s="1103"/>
      <c r="D164" s="1102"/>
      <c r="E164" s="1102"/>
      <c r="F164" s="1102"/>
    </row>
    <row r="165" spans="1:6" ht="14" customHeight="1">
      <c r="A165" s="1102"/>
      <c r="B165" s="1102"/>
      <c r="C165" s="1103"/>
      <c r="D165" s="1102"/>
      <c r="E165" s="1102"/>
      <c r="F165" s="1102"/>
    </row>
    <row r="166" spans="1:6" ht="14" customHeight="1">
      <c r="A166" s="1102"/>
      <c r="B166" s="1102"/>
      <c r="C166" s="1103"/>
      <c r="D166" s="1102"/>
      <c r="E166" s="1102"/>
      <c r="F166" s="1102"/>
    </row>
    <row r="167" spans="1:6" ht="14" customHeight="1">
      <c r="A167" s="1102"/>
      <c r="B167" s="1102"/>
      <c r="C167" s="1103"/>
      <c r="D167" s="1102"/>
      <c r="E167" s="1102"/>
      <c r="F167" s="1102"/>
    </row>
    <row r="168" spans="1:6" ht="14" customHeight="1">
      <c r="A168" s="1102"/>
      <c r="B168" s="1102"/>
      <c r="C168" s="1103"/>
      <c r="D168" s="1102"/>
      <c r="E168" s="1102"/>
      <c r="F168" s="1102"/>
    </row>
    <row r="169" spans="1:6" ht="14" customHeight="1">
      <c r="A169" s="1102"/>
      <c r="B169" s="1102"/>
      <c r="C169" s="1103"/>
      <c r="D169" s="1102"/>
      <c r="E169" s="1102"/>
      <c r="F169" s="1102"/>
    </row>
    <row r="170" spans="1:6" ht="14" customHeight="1">
      <c r="A170" s="1102"/>
      <c r="B170" s="1102"/>
      <c r="C170" s="1103"/>
      <c r="D170" s="1102"/>
      <c r="E170" s="1102"/>
      <c r="F170" s="1102"/>
    </row>
    <row r="171" spans="1:6" ht="14" customHeight="1">
      <c r="A171" s="1102"/>
      <c r="B171" s="1102"/>
      <c r="C171" s="1103"/>
      <c r="D171" s="1102"/>
      <c r="E171" s="1102"/>
      <c r="F171" s="1102"/>
    </row>
    <row r="172" spans="1:6" ht="14" customHeight="1">
      <c r="A172" s="1102"/>
      <c r="B172" s="1102"/>
      <c r="C172" s="1103"/>
      <c r="D172" s="1102"/>
      <c r="E172" s="1102"/>
      <c r="F172" s="1102"/>
    </row>
    <row r="173" spans="1:6" ht="14" customHeight="1">
      <c r="A173" s="1102"/>
      <c r="B173" s="1102"/>
      <c r="C173" s="1103"/>
      <c r="D173" s="1102"/>
      <c r="E173" s="1102"/>
      <c r="F173" s="1102"/>
    </row>
    <row r="174" spans="1:6" ht="14" customHeight="1">
      <c r="A174" s="1102"/>
      <c r="B174" s="1102"/>
      <c r="C174" s="1103"/>
      <c r="D174" s="1102"/>
      <c r="E174" s="1102"/>
      <c r="F174" s="1102"/>
    </row>
    <row r="175" spans="1:6" ht="14" customHeight="1">
      <c r="A175" s="1102"/>
      <c r="B175" s="1102"/>
      <c r="C175" s="1103"/>
      <c r="D175" s="1102"/>
      <c r="E175" s="1102"/>
      <c r="F175" s="1102"/>
    </row>
    <row r="176" spans="1:6" ht="14" customHeight="1">
      <c r="A176" s="1102"/>
      <c r="B176" s="1102"/>
      <c r="C176" s="1103"/>
      <c r="D176" s="1102"/>
      <c r="E176" s="1102"/>
      <c r="F176" s="1102"/>
    </row>
    <row r="177" spans="1:6" ht="14" customHeight="1">
      <c r="A177" s="1102"/>
      <c r="B177" s="1102"/>
      <c r="C177" s="1103"/>
      <c r="D177" s="1102"/>
      <c r="E177" s="1102"/>
      <c r="F177" s="1102"/>
    </row>
    <row r="178" spans="1:6" ht="14" customHeight="1">
      <c r="A178" s="1102"/>
      <c r="B178" s="1102"/>
      <c r="C178" s="1103"/>
      <c r="D178" s="1102"/>
      <c r="E178" s="1102"/>
      <c r="F178" s="1102"/>
    </row>
    <row r="179" spans="1:6" ht="14" customHeight="1">
      <c r="A179" s="1102"/>
      <c r="B179" s="1102"/>
      <c r="C179" s="1103"/>
      <c r="D179" s="1102"/>
      <c r="E179" s="1102"/>
      <c r="F179" s="1102"/>
    </row>
    <row r="180" spans="1:6" ht="14" customHeight="1">
      <c r="A180" s="1102"/>
      <c r="B180" s="1102"/>
      <c r="C180" s="1103"/>
      <c r="D180" s="1102"/>
      <c r="E180" s="1102"/>
      <c r="F180" s="1102"/>
    </row>
    <row r="181" spans="1:6" ht="14" customHeight="1">
      <c r="A181" s="1102"/>
      <c r="B181" s="1102"/>
      <c r="C181" s="1103"/>
      <c r="D181" s="1102"/>
      <c r="E181" s="1102"/>
      <c r="F181" s="1102"/>
    </row>
    <row r="182" spans="1:6" ht="14" customHeight="1">
      <c r="A182" s="1102"/>
      <c r="B182" s="1102"/>
      <c r="C182" s="1103"/>
      <c r="D182" s="1102"/>
      <c r="E182" s="1102"/>
      <c r="F182" s="1102"/>
    </row>
    <row r="183" spans="1:6" ht="14" customHeight="1">
      <c r="A183" s="1102"/>
      <c r="B183" s="1102"/>
      <c r="C183" s="1103"/>
      <c r="D183" s="1102"/>
      <c r="E183" s="1102"/>
      <c r="F183" s="1102"/>
    </row>
    <row r="184" spans="1:6" ht="14" customHeight="1">
      <c r="A184" s="1102"/>
      <c r="B184" s="1102"/>
      <c r="C184" s="1103"/>
      <c r="D184" s="1102"/>
      <c r="E184" s="1102"/>
      <c r="F184" s="1102"/>
    </row>
    <row r="185" spans="1:6" ht="14" customHeight="1">
      <c r="A185" s="1102"/>
      <c r="B185" s="1102"/>
      <c r="C185" s="1103"/>
      <c r="D185" s="1102"/>
      <c r="E185" s="1102"/>
      <c r="F185" s="1102"/>
    </row>
    <row r="186" spans="1:6" ht="14" customHeight="1">
      <c r="A186" s="1102"/>
      <c r="B186" s="1102"/>
      <c r="C186" s="1103"/>
      <c r="D186" s="1102"/>
      <c r="E186" s="1102"/>
      <c r="F186" s="1102"/>
    </row>
    <row r="187" spans="1:6" ht="14" customHeight="1">
      <c r="A187" s="1102"/>
      <c r="B187" s="1102"/>
      <c r="C187" s="1103"/>
      <c r="D187" s="1102"/>
      <c r="E187" s="1102"/>
      <c r="F187" s="1102"/>
    </row>
    <row r="188" spans="1:6" ht="14" customHeight="1">
      <c r="A188" s="1102"/>
      <c r="B188" s="1102"/>
      <c r="C188" s="1103"/>
      <c r="D188" s="1102"/>
      <c r="E188" s="1102"/>
      <c r="F188" s="1102"/>
    </row>
    <row r="189" spans="1:6" ht="14" customHeight="1">
      <c r="A189" s="1102"/>
      <c r="B189" s="1102"/>
      <c r="C189" s="1103"/>
      <c r="D189" s="1102"/>
      <c r="E189" s="1102"/>
      <c r="F189" s="1102"/>
    </row>
    <row r="190" spans="1:6" ht="14" customHeight="1">
      <c r="A190" s="1102"/>
      <c r="B190" s="1102"/>
      <c r="C190" s="1103"/>
      <c r="D190" s="1102"/>
      <c r="E190" s="1102"/>
      <c r="F190" s="1102"/>
    </row>
    <row r="191" spans="1:6" ht="14" customHeight="1">
      <c r="A191" s="1102"/>
      <c r="B191" s="1102"/>
      <c r="C191" s="1103"/>
      <c r="D191" s="1102"/>
      <c r="E191" s="1102"/>
      <c r="F191" s="1102"/>
    </row>
    <row r="192" spans="1:6" ht="14" customHeight="1">
      <c r="A192" s="1102"/>
      <c r="B192" s="1102"/>
      <c r="C192" s="1103"/>
      <c r="D192" s="1102"/>
      <c r="E192" s="1102"/>
      <c r="F192" s="1102"/>
    </row>
    <row r="193" spans="1:6" ht="14" customHeight="1">
      <c r="A193" s="1102"/>
      <c r="B193" s="1102"/>
      <c r="C193" s="1103"/>
      <c r="D193" s="1102"/>
      <c r="E193" s="1102"/>
      <c r="F193" s="1102"/>
    </row>
    <row r="194" spans="1:6" ht="14" customHeight="1">
      <c r="A194" s="1102"/>
      <c r="B194" s="1102"/>
      <c r="C194" s="1103"/>
      <c r="D194" s="1102"/>
      <c r="E194" s="1102"/>
      <c r="F194" s="1102"/>
    </row>
    <row r="195" spans="1:6" ht="14" customHeight="1">
      <c r="A195" s="1102"/>
      <c r="B195" s="1102"/>
      <c r="C195" s="1103"/>
      <c r="D195" s="1102"/>
      <c r="E195" s="1102"/>
      <c r="F195" s="1102"/>
    </row>
    <row r="196" spans="1:6" ht="14" customHeight="1">
      <c r="A196" s="1102"/>
      <c r="B196" s="1102"/>
      <c r="C196" s="1103"/>
      <c r="D196" s="1102"/>
      <c r="E196" s="1102"/>
      <c r="F196" s="1102"/>
    </row>
    <row r="197" spans="1:6" ht="14" customHeight="1">
      <c r="A197" s="1102"/>
      <c r="B197" s="1102"/>
      <c r="C197" s="1103"/>
      <c r="D197" s="1102"/>
      <c r="E197" s="1102"/>
      <c r="F197" s="1102"/>
    </row>
    <row r="198" spans="1:6" ht="14" customHeight="1">
      <c r="A198" s="1102"/>
      <c r="B198" s="1102"/>
      <c r="C198" s="1103"/>
      <c r="D198" s="1102"/>
      <c r="E198" s="1102"/>
      <c r="F198" s="1102"/>
    </row>
    <row r="199" spans="1:6" ht="14" customHeight="1">
      <c r="A199" s="1102"/>
      <c r="B199" s="1102"/>
      <c r="C199" s="1103"/>
      <c r="D199" s="1102"/>
      <c r="E199" s="1102"/>
      <c r="F199" s="1102"/>
    </row>
    <row r="200" spans="1:6" ht="14" customHeight="1">
      <c r="A200" s="1102"/>
      <c r="B200" s="1102"/>
      <c r="C200" s="1103"/>
      <c r="D200" s="1102"/>
      <c r="E200" s="1102"/>
      <c r="F200" s="1102"/>
    </row>
    <row r="201" spans="1:6" ht="14" customHeight="1">
      <c r="A201" s="129"/>
      <c r="B201" s="129"/>
      <c r="C201" s="1098"/>
    </row>
    <row r="202" spans="1:6" ht="14" customHeight="1">
      <c r="A202" s="129"/>
      <c r="B202" s="129"/>
      <c r="C202" s="1098"/>
    </row>
    <row r="203" spans="1:6" ht="14" customHeight="1">
      <c r="A203" s="129"/>
      <c r="B203" s="129"/>
      <c r="C203" s="1098"/>
    </row>
    <row r="204" spans="1:6" ht="14" customHeight="1">
      <c r="A204" s="129"/>
      <c r="B204" s="129"/>
      <c r="C204" s="1098"/>
    </row>
    <row r="205" spans="1:6" ht="14" customHeight="1">
      <c r="A205" s="129"/>
      <c r="B205" s="129"/>
      <c r="C205" s="1098"/>
    </row>
    <row r="206" spans="1:6" ht="14" customHeight="1">
      <c r="A206" s="129"/>
      <c r="B206" s="129"/>
      <c r="C206" s="1098"/>
    </row>
    <row r="207" spans="1:6" ht="14" customHeight="1">
      <c r="A207" s="129"/>
      <c r="B207" s="129"/>
      <c r="C207" s="1098"/>
    </row>
    <row r="208" spans="1:6" ht="14" customHeight="1">
      <c r="A208" s="129"/>
      <c r="B208" s="129"/>
      <c r="C208" s="1098"/>
    </row>
    <row r="209" spans="1:3" ht="14" customHeight="1">
      <c r="A209" s="129"/>
      <c r="B209" s="129"/>
      <c r="C209" s="1098"/>
    </row>
    <row r="210" spans="1:3" ht="14" customHeight="1">
      <c r="A210" s="129"/>
      <c r="B210" s="129"/>
      <c r="C210" s="1098"/>
    </row>
    <row r="211" spans="1:3" ht="14" customHeight="1">
      <c r="A211" s="129"/>
      <c r="B211" s="129"/>
      <c r="C211" s="1098"/>
    </row>
    <row r="212" spans="1:3" ht="14" customHeight="1">
      <c r="A212" s="129"/>
      <c r="B212" s="129"/>
      <c r="C212" s="1098"/>
    </row>
    <row r="213" spans="1:3" ht="14" customHeight="1">
      <c r="A213" s="129"/>
      <c r="B213" s="129"/>
      <c r="C213" s="1098"/>
    </row>
    <row r="214" spans="1:3" ht="14" customHeight="1">
      <c r="A214" s="129"/>
      <c r="B214" s="129"/>
      <c r="C214" s="1098"/>
    </row>
    <row r="215" spans="1:3" ht="14" customHeight="1">
      <c r="A215" s="129"/>
      <c r="B215" s="129"/>
      <c r="C215" s="1098"/>
    </row>
    <row r="216" spans="1:3" ht="14" customHeight="1">
      <c r="A216" s="129"/>
      <c r="B216" s="129"/>
      <c r="C216" s="1098"/>
    </row>
    <row r="217" spans="1:3" ht="14" customHeight="1">
      <c r="A217" s="129"/>
      <c r="B217" s="129"/>
      <c r="C217" s="1098"/>
    </row>
    <row r="218" spans="1:3" ht="14" customHeight="1">
      <c r="A218" s="129"/>
      <c r="B218" s="129"/>
      <c r="C218" s="1098"/>
    </row>
    <row r="219" spans="1:3" ht="14" customHeight="1">
      <c r="A219" s="129"/>
      <c r="B219" s="129"/>
      <c r="C219" s="1098"/>
    </row>
    <row r="220" spans="1:3" ht="14" customHeight="1">
      <c r="A220" s="129"/>
      <c r="B220" s="129"/>
      <c r="C220" s="1098"/>
    </row>
    <row r="221" spans="1:3" ht="14" customHeight="1">
      <c r="A221" s="129"/>
      <c r="B221" s="129"/>
      <c r="C221" s="1098"/>
    </row>
    <row r="222" spans="1:3" ht="14" customHeight="1">
      <c r="A222" s="129"/>
      <c r="B222" s="129"/>
      <c r="C222" s="1098"/>
    </row>
    <row r="223" spans="1:3" ht="14" customHeight="1">
      <c r="A223" s="129"/>
      <c r="B223" s="129"/>
      <c r="C223" s="1098"/>
    </row>
    <row r="224" spans="1:3" ht="14" customHeight="1">
      <c r="A224" s="129"/>
      <c r="B224" s="129"/>
      <c r="C224" s="1098"/>
    </row>
    <row r="225" spans="1:3" ht="14" customHeight="1">
      <c r="A225" s="129"/>
      <c r="B225" s="129"/>
      <c r="C225" s="1098"/>
    </row>
    <row r="226" spans="1:3" ht="14" customHeight="1">
      <c r="A226" s="129"/>
      <c r="B226" s="129"/>
      <c r="C226" s="1098"/>
    </row>
    <row r="227" spans="1:3" ht="14" customHeight="1">
      <c r="A227" s="129"/>
      <c r="B227" s="129"/>
      <c r="C227" s="1098"/>
    </row>
    <row r="228" spans="1:3" ht="14" customHeight="1">
      <c r="A228" s="129"/>
      <c r="B228" s="129"/>
      <c r="C228" s="1098"/>
    </row>
    <row r="229" spans="1:3" ht="14" customHeight="1">
      <c r="A229" s="129"/>
      <c r="B229" s="129"/>
      <c r="C229" s="1098"/>
    </row>
    <row r="230" spans="1:3" ht="14" customHeight="1">
      <c r="A230" s="129"/>
      <c r="B230" s="129"/>
      <c r="C230" s="1098"/>
    </row>
    <row r="231" spans="1:3" ht="14" customHeight="1">
      <c r="A231" s="129"/>
      <c r="B231" s="129"/>
      <c r="C231" s="1098"/>
    </row>
    <row r="232" spans="1:3" ht="14" customHeight="1">
      <c r="A232" s="129"/>
      <c r="B232" s="129"/>
      <c r="C232" s="1098"/>
    </row>
    <row r="233" spans="1:3" ht="14" customHeight="1">
      <c r="A233" s="129"/>
      <c r="B233" s="129"/>
      <c r="C233" s="1098"/>
    </row>
    <row r="234" spans="1:3" ht="14" customHeight="1">
      <c r="A234" s="129"/>
      <c r="B234" s="129"/>
      <c r="C234" s="1098"/>
    </row>
    <row r="235" spans="1:3" ht="14" customHeight="1">
      <c r="A235" s="129"/>
      <c r="B235" s="129"/>
      <c r="C235" s="1098"/>
    </row>
    <row r="236" spans="1:3" ht="14" customHeight="1">
      <c r="A236" s="129"/>
      <c r="B236" s="129"/>
      <c r="C236" s="1098"/>
    </row>
    <row r="237" spans="1:3" ht="14" customHeight="1">
      <c r="A237" s="129"/>
      <c r="B237" s="129"/>
      <c r="C237" s="1098"/>
    </row>
    <row r="238" spans="1:3" ht="14" customHeight="1">
      <c r="A238" s="129"/>
      <c r="B238" s="129"/>
      <c r="C238" s="1098"/>
    </row>
    <row r="239" spans="1:3" ht="14" customHeight="1">
      <c r="A239" s="129"/>
      <c r="B239" s="129"/>
      <c r="C239" s="1098"/>
    </row>
    <row r="240" spans="1:3" ht="14" customHeight="1">
      <c r="A240" s="129"/>
      <c r="B240" s="129"/>
      <c r="C240" s="1098"/>
    </row>
    <row r="241" spans="1:3" ht="14" customHeight="1">
      <c r="A241" s="129"/>
      <c r="B241" s="129"/>
      <c r="C241" s="1098"/>
    </row>
    <row r="242" spans="1:3" ht="14" customHeight="1">
      <c r="A242" s="129"/>
      <c r="B242" s="129"/>
      <c r="C242" s="1098"/>
    </row>
    <row r="243" spans="1:3" ht="14" customHeight="1">
      <c r="A243" s="129"/>
      <c r="B243" s="129"/>
      <c r="C243" s="1098"/>
    </row>
    <row r="244" spans="1:3" ht="14" customHeight="1">
      <c r="A244" s="129"/>
      <c r="B244" s="129"/>
      <c r="C244" s="1098"/>
    </row>
    <row r="245" spans="1:3" ht="14" customHeight="1">
      <c r="A245" s="129"/>
      <c r="B245" s="129"/>
      <c r="C245" s="1098"/>
    </row>
    <row r="246" spans="1:3" ht="14" customHeight="1">
      <c r="A246" s="129"/>
      <c r="B246" s="129"/>
      <c r="C246" s="1098"/>
    </row>
    <row r="247" spans="1:3" ht="14" customHeight="1">
      <c r="A247" s="129"/>
      <c r="B247" s="129"/>
      <c r="C247" s="1098"/>
    </row>
    <row r="248" spans="1:3" ht="14" customHeight="1">
      <c r="A248" s="129"/>
      <c r="B248" s="129"/>
      <c r="C248" s="1098"/>
    </row>
    <row r="249" spans="1:3" ht="14" customHeight="1">
      <c r="A249" s="129"/>
      <c r="B249" s="129"/>
      <c r="C249" s="1098"/>
    </row>
    <row r="250" spans="1:3" ht="14" customHeight="1">
      <c r="A250" s="129"/>
      <c r="B250" s="129"/>
      <c r="C250" s="1098"/>
    </row>
    <row r="251" spans="1:3" ht="14" customHeight="1">
      <c r="A251" s="129"/>
      <c r="B251" s="129"/>
      <c r="C251" s="1098"/>
    </row>
    <row r="252" spans="1:3" ht="14" customHeight="1">
      <c r="A252" s="129"/>
      <c r="B252" s="129"/>
      <c r="C252" s="1098"/>
    </row>
    <row r="253" spans="1:3" ht="14" customHeight="1">
      <c r="A253" s="129"/>
      <c r="B253" s="129"/>
      <c r="C253" s="1098"/>
    </row>
    <row r="254" spans="1:3" ht="14" customHeight="1">
      <c r="A254" s="129"/>
      <c r="B254" s="129"/>
      <c r="C254" s="1098"/>
    </row>
    <row r="255" spans="1:3" ht="14" customHeight="1">
      <c r="A255" s="129"/>
      <c r="B255" s="129"/>
      <c r="C255" s="1098"/>
    </row>
    <row r="256" spans="1:3" ht="14" customHeight="1">
      <c r="A256" s="129"/>
      <c r="B256" s="129"/>
      <c r="C256" s="1098"/>
    </row>
    <row r="257" spans="1:3" ht="14" customHeight="1">
      <c r="A257" s="129"/>
      <c r="B257" s="129"/>
      <c r="C257" s="1098"/>
    </row>
    <row r="258" spans="1:3" ht="14" customHeight="1">
      <c r="A258" s="129"/>
      <c r="B258" s="129"/>
      <c r="C258" s="1098"/>
    </row>
    <row r="259" spans="1:3" ht="14" customHeight="1">
      <c r="A259" s="129"/>
      <c r="B259" s="129"/>
      <c r="C259" s="1098"/>
    </row>
    <row r="260" spans="1:3" ht="14" customHeight="1">
      <c r="A260" s="129"/>
      <c r="B260" s="129"/>
      <c r="C260" s="1098"/>
    </row>
    <row r="261" spans="1:3" ht="14" customHeight="1">
      <c r="A261" s="129"/>
      <c r="B261" s="129"/>
      <c r="C261" s="1098"/>
    </row>
    <row r="262" spans="1:3" ht="14" customHeight="1">
      <c r="A262" s="129"/>
      <c r="B262" s="129"/>
      <c r="C262" s="1098"/>
    </row>
    <row r="263" spans="1:3" ht="14" customHeight="1">
      <c r="A263" s="129"/>
      <c r="B263" s="129"/>
      <c r="C263" s="1098"/>
    </row>
    <row r="264" spans="1:3" ht="14" customHeight="1">
      <c r="A264" s="129"/>
      <c r="B264" s="129"/>
      <c r="C264" s="1098"/>
    </row>
    <row r="265" spans="1:3" ht="14" customHeight="1">
      <c r="A265" s="129"/>
      <c r="B265" s="129"/>
      <c r="C265" s="1098"/>
    </row>
    <row r="266" spans="1:3" ht="14" customHeight="1">
      <c r="A266" s="129"/>
      <c r="B266" s="129"/>
      <c r="C266" s="1098"/>
    </row>
    <row r="267" spans="1:3" ht="14" customHeight="1">
      <c r="A267" s="129"/>
      <c r="B267" s="129"/>
      <c r="C267" s="1098"/>
    </row>
    <row r="268" spans="1:3" ht="14" customHeight="1">
      <c r="A268" s="129"/>
      <c r="B268" s="129"/>
      <c r="C268" s="1098"/>
    </row>
    <row r="269" spans="1:3" ht="14" customHeight="1">
      <c r="A269" s="129"/>
      <c r="B269" s="129"/>
      <c r="C269" s="1098"/>
    </row>
    <row r="270" spans="1:3" ht="14" customHeight="1">
      <c r="A270" s="129"/>
      <c r="B270" s="129"/>
      <c r="C270" s="1098"/>
    </row>
    <row r="271" spans="1:3" ht="14" customHeight="1">
      <c r="A271" s="129"/>
      <c r="B271" s="129"/>
      <c r="C271" s="1098"/>
    </row>
    <row r="272" spans="1:3" ht="14" customHeight="1">
      <c r="A272" s="129"/>
      <c r="B272" s="129"/>
      <c r="C272" s="1098"/>
    </row>
    <row r="273" spans="1:3" ht="14" customHeight="1">
      <c r="A273" s="129"/>
      <c r="B273" s="129"/>
      <c r="C273" s="1098"/>
    </row>
    <row r="274" spans="1:3" ht="14" customHeight="1">
      <c r="A274" s="129"/>
      <c r="B274" s="129"/>
      <c r="C274" s="1098"/>
    </row>
    <row r="275" spans="1:3" ht="14" customHeight="1">
      <c r="A275" s="129"/>
      <c r="B275" s="129"/>
      <c r="C275" s="1098"/>
    </row>
    <row r="276" spans="1:3" ht="14" customHeight="1">
      <c r="A276" s="129"/>
      <c r="B276" s="129"/>
      <c r="C276" s="1098"/>
    </row>
    <row r="277" spans="1:3" ht="14" customHeight="1">
      <c r="A277" s="129"/>
      <c r="B277" s="129"/>
      <c r="C277" s="1098"/>
    </row>
    <row r="278" spans="1:3" ht="14" customHeight="1">
      <c r="A278" s="129"/>
      <c r="B278" s="129"/>
      <c r="C278" s="1098"/>
    </row>
    <row r="279" spans="1:3" ht="14" customHeight="1">
      <c r="A279" s="129"/>
      <c r="B279" s="129"/>
      <c r="C279" s="1098"/>
    </row>
    <row r="280" spans="1:3" ht="14" customHeight="1">
      <c r="A280" s="129"/>
      <c r="B280" s="129"/>
      <c r="C280" s="1098"/>
    </row>
    <row r="281" spans="1:3" ht="14" customHeight="1">
      <c r="A281" s="129"/>
      <c r="B281" s="129"/>
      <c r="C281" s="1098"/>
    </row>
    <row r="282" spans="1:3" ht="14" customHeight="1">
      <c r="A282" s="129"/>
      <c r="B282" s="129"/>
      <c r="C282" s="1098"/>
    </row>
    <row r="283" spans="1:3" ht="14" customHeight="1">
      <c r="A283" s="129"/>
      <c r="B283" s="129"/>
      <c r="C283" s="1098"/>
    </row>
    <row r="284" spans="1:3" ht="14" customHeight="1">
      <c r="A284" s="129"/>
      <c r="B284" s="129"/>
      <c r="C284" s="1098"/>
    </row>
    <row r="285" spans="1:3" ht="14" customHeight="1">
      <c r="A285" s="129"/>
      <c r="B285" s="129"/>
      <c r="C285" s="1098"/>
    </row>
    <row r="286" spans="1:3" ht="14" customHeight="1">
      <c r="A286" s="129"/>
      <c r="B286" s="129"/>
      <c r="C286" s="1098"/>
    </row>
    <row r="287" spans="1:3" ht="14" customHeight="1">
      <c r="A287" s="129"/>
      <c r="B287" s="129"/>
      <c r="C287" s="1098"/>
    </row>
    <row r="288" spans="1:3" ht="14" customHeight="1">
      <c r="A288" s="129"/>
      <c r="B288" s="129"/>
      <c r="C288" s="1098"/>
    </row>
    <row r="289" spans="1:3" ht="14" customHeight="1">
      <c r="A289" s="129"/>
      <c r="B289" s="129"/>
      <c r="C289" s="1098"/>
    </row>
    <row r="290" spans="1:3" ht="14" customHeight="1">
      <c r="A290" s="129"/>
      <c r="B290" s="129"/>
      <c r="C290" s="1098"/>
    </row>
    <row r="291" spans="1:3" ht="14" customHeight="1">
      <c r="A291" s="129"/>
      <c r="B291" s="129"/>
      <c r="C291" s="1098"/>
    </row>
    <row r="292" spans="1:3" ht="14" customHeight="1">
      <c r="A292" s="129"/>
      <c r="B292" s="129"/>
      <c r="C292" s="1098"/>
    </row>
    <row r="293" spans="1:3" ht="14" customHeight="1">
      <c r="A293" s="129"/>
      <c r="B293" s="129"/>
      <c r="C293" s="1098"/>
    </row>
    <row r="294" spans="1:3" ht="14" customHeight="1">
      <c r="A294" s="129"/>
      <c r="B294" s="129"/>
      <c r="C294" s="1098"/>
    </row>
    <row r="295" spans="1:3" ht="14" customHeight="1">
      <c r="A295" s="129"/>
      <c r="B295" s="129"/>
      <c r="C295" s="1098"/>
    </row>
    <row r="296" spans="1:3" ht="14" customHeight="1">
      <c r="A296" s="129"/>
      <c r="B296" s="129"/>
      <c r="C296" s="1098"/>
    </row>
    <row r="297" spans="1:3" ht="14" customHeight="1">
      <c r="A297" s="129"/>
      <c r="B297" s="129"/>
      <c r="C297" s="1098"/>
    </row>
    <row r="298" spans="1:3" ht="14" customHeight="1">
      <c r="A298" s="129"/>
      <c r="B298" s="129"/>
      <c r="C298" s="1098"/>
    </row>
    <row r="299" spans="1:3" ht="14" customHeight="1">
      <c r="A299" s="129"/>
      <c r="B299" s="129"/>
      <c r="C299" s="1098"/>
    </row>
    <row r="300" spans="1:3" ht="14" customHeight="1">
      <c r="A300" s="129"/>
      <c r="B300" s="129"/>
      <c r="C300" s="1098"/>
    </row>
    <row r="301" spans="1:3" ht="14" customHeight="1">
      <c r="A301" s="129"/>
      <c r="B301" s="129"/>
      <c r="C301" s="1098"/>
    </row>
    <row r="302" spans="1:3" ht="14" customHeight="1">
      <c r="A302" s="129"/>
      <c r="B302" s="129"/>
      <c r="C302" s="1098"/>
    </row>
    <row r="303" spans="1:3" ht="14" customHeight="1">
      <c r="A303" s="129"/>
      <c r="B303" s="129"/>
      <c r="C303" s="1098"/>
    </row>
    <row r="304" spans="1:3" ht="14" customHeight="1">
      <c r="A304" s="129"/>
      <c r="B304" s="129"/>
      <c r="C304" s="1098"/>
    </row>
    <row r="305" spans="1:3" ht="14" customHeight="1">
      <c r="A305" s="129"/>
      <c r="B305" s="129"/>
      <c r="C305" s="1098"/>
    </row>
    <row r="306" spans="1:3" ht="14" customHeight="1">
      <c r="A306" s="129"/>
      <c r="B306" s="129"/>
      <c r="C306" s="1098"/>
    </row>
    <row r="307" spans="1:3" ht="14" customHeight="1">
      <c r="A307" s="129"/>
      <c r="B307" s="129"/>
      <c r="C307" s="1098"/>
    </row>
    <row r="308" spans="1:3" ht="14" customHeight="1">
      <c r="A308" s="129"/>
      <c r="B308" s="129"/>
      <c r="C308" s="1098"/>
    </row>
    <row r="309" spans="1:3" ht="14" customHeight="1">
      <c r="A309" s="129"/>
      <c r="B309" s="129"/>
      <c r="C309" s="1098"/>
    </row>
    <row r="310" spans="1:3" ht="14" customHeight="1">
      <c r="A310" s="129"/>
      <c r="B310" s="129"/>
      <c r="C310" s="1098"/>
    </row>
    <row r="311" spans="1:3" ht="14" customHeight="1">
      <c r="A311" s="129"/>
      <c r="B311" s="129"/>
      <c r="C311" s="1098"/>
    </row>
    <row r="312" spans="1:3" ht="14" customHeight="1">
      <c r="A312" s="129"/>
      <c r="B312" s="129"/>
      <c r="C312" s="1098"/>
    </row>
    <row r="313" spans="1:3" ht="14" customHeight="1">
      <c r="A313" s="129"/>
      <c r="B313" s="129"/>
      <c r="C313" s="1098"/>
    </row>
    <row r="314" spans="1:3" ht="14" customHeight="1">
      <c r="A314" s="129"/>
      <c r="B314" s="129"/>
      <c r="C314" s="1098"/>
    </row>
    <row r="315" spans="1:3" ht="14" customHeight="1">
      <c r="A315" s="129"/>
      <c r="B315" s="129"/>
      <c r="C315" s="1098"/>
    </row>
    <row r="316" spans="1:3" ht="14" customHeight="1">
      <c r="A316" s="129"/>
      <c r="B316" s="129"/>
      <c r="C316" s="1098"/>
    </row>
    <row r="317" spans="1:3" ht="14" customHeight="1">
      <c r="A317" s="129"/>
      <c r="B317" s="129"/>
      <c r="C317" s="1098"/>
    </row>
    <row r="318" spans="1:3" ht="14" customHeight="1">
      <c r="A318" s="129"/>
      <c r="B318" s="129"/>
      <c r="C318" s="1098"/>
    </row>
    <row r="319" spans="1:3" ht="14" customHeight="1">
      <c r="A319" s="129"/>
      <c r="B319" s="129"/>
      <c r="C319" s="1098"/>
    </row>
    <row r="320" spans="1:3" ht="14" customHeight="1">
      <c r="A320" s="129"/>
      <c r="B320" s="129"/>
      <c r="C320" s="1098"/>
    </row>
    <row r="321" spans="1:3" ht="14" customHeight="1">
      <c r="A321" s="129"/>
      <c r="B321" s="129"/>
      <c r="C321" s="1098"/>
    </row>
    <row r="322" spans="1:3" ht="14" customHeight="1">
      <c r="A322" s="129"/>
      <c r="B322" s="129"/>
      <c r="C322" s="1098"/>
    </row>
    <row r="323" spans="1:3" ht="14" customHeight="1">
      <c r="A323" s="129"/>
      <c r="B323" s="129"/>
      <c r="C323" s="1098"/>
    </row>
    <row r="324" spans="1:3" ht="14" customHeight="1">
      <c r="A324" s="129"/>
      <c r="B324" s="129"/>
      <c r="C324" s="1098"/>
    </row>
    <row r="325" spans="1:3" ht="14" customHeight="1">
      <c r="A325" s="129"/>
      <c r="B325" s="129"/>
      <c r="C325" s="1098"/>
    </row>
    <row r="326" spans="1:3" ht="14" customHeight="1">
      <c r="A326" s="129"/>
      <c r="B326" s="129"/>
      <c r="C326" s="1098"/>
    </row>
    <row r="327" spans="1:3" ht="14" customHeight="1">
      <c r="A327" s="129"/>
      <c r="B327" s="129"/>
      <c r="C327" s="1098"/>
    </row>
    <row r="328" spans="1:3" ht="14" customHeight="1">
      <c r="A328" s="129"/>
      <c r="B328" s="129"/>
      <c r="C328" s="1098"/>
    </row>
    <row r="329" spans="1:3" ht="14" customHeight="1">
      <c r="A329" s="129"/>
      <c r="B329" s="129"/>
      <c r="C329" s="1098"/>
    </row>
    <row r="330" spans="1:3" ht="14" customHeight="1">
      <c r="A330" s="129"/>
      <c r="B330" s="129"/>
      <c r="C330" s="1098"/>
    </row>
    <row r="331" spans="1:3" ht="14" customHeight="1">
      <c r="A331" s="129"/>
      <c r="B331" s="129"/>
      <c r="C331" s="1098"/>
    </row>
    <row r="332" spans="1:3" ht="14" customHeight="1">
      <c r="A332" s="129"/>
      <c r="B332" s="129"/>
      <c r="C332" s="1098"/>
    </row>
    <row r="333" spans="1:3" ht="14" customHeight="1">
      <c r="A333" s="129"/>
      <c r="B333" s="129"/>
      <c r="C333" s="1098"/>
    </row>
    <row r="334" spans="1:3" ht="14" customHeight="1">
      <c r="A334" s="129"/>
      <c r="B334" s="129"/>
      <c r="C334" s="1098"/>
    </row>
    <row r="335" spans="1:3" ht="14" customHeight="1">
      <c r="A335" s="129"/>
      <c r="B335" s="129"/>
      <c r="C335" s="1098"/>
    </row>
    <row r="336" spans="1:3" ht="14" customHeight="1">
      <c r="A336" s="129"/>
      <c r="B336" s="129"/>
      <c r="C336" s="1098"/>
    </row>
    <row r="337" spans="1:3" ht="14" customHeight="1">
      <c r="A337" s="129"/>
      <c r="B337" s="129"/>
      <c r="C337" s="1098"/>
    </row>
    <row r="338" spans="1:3" ht="14" customHeight="1">
      <c r="A338" s="129"/>
      <c r="B338" s="129"/>
      <c r="C338" s="1098"/>
    </row>
    <row r="339" spans="1:3" ht="14" customHeight="1">
      <c r="A339" s="129"/>
      <c r="B339" s="129"/>
      <c r="C339" s="1098"/>
    </row>
    <row r="340" spans="1:3" ht="14" customHeight="1">
      <c r="A340" s="129"/>
      <c r="B340" s="129"/>
      <c r="C340" s="1098"/>
    </row>
    <row r="341" spans="1:3" ht="14" customHeight="1">
      <c r="A341" s="129"/>
      <c r="B341" s="129"/>
      <c r="C341" s="1098"/>
    </row>
    <row r="342" spans="1:3" ht="14" customHeight="1">
      <c r="A342" s="129"/>
      <c r="B342" s="129"/>
      <c r="C342" s="1098"/>
    </row>
    <row r="343" spans="1:3" ht="14" customHeight="1">
      <c r="A343" s="129"/>
      <c r="B343" s="129"/>
      <c r="C343" s="1098"/>
    </row>
    <row r="344" spans="1:3" ht="14" customHeight="1">
      <c r="A344" s="129"/>
      <c r="B344" s="129"/>
      <c r="C344" s="1098"/>
    </row>
    <row r="345" spans="1:3" ht="14" customHeight="1">
      <c r="A345" s="129"/>
      <c r="B345" s="129"/>
      <c r="C345" s="1098"/>
    </row>
    <row r="346" spans="1:3" ht="14" customHeight="1">
      <c r="A346" s="129"/>
      <c r="B346" s="129"/>
      <c r="C346" s="1098"/>
    </row>
    <row r="347" spans="1:3" ht="14" customHeight="1">
      <c r="A347" s="129"/>
      <c r="B347" s="129"/>
      <c r="C347" s="1098"/>
    </row>
    <row r="348" spans="1:3" ht="14" customHeight="1">
      <c r="A348" s="129"/>
      <c r="B348" s="129"/>
      <c r="C348" s="1098"/>
    </row>
    <row r="349" spans="1:3" ht="14" customHeight="1">
      <c r="A349" s="129"/>
      <c r="B349" s="129"/>
      <c r="C349" s="1098"/>
    </row>
    <row r="350" spans="1:3" ht="14" customHeight="1">
      <c r="A350" s="129"/>
      <c r="B350" s="129"/>
      <c r="C350" s="1098"/>
    </row>
    <row r="351" spans="1:3" ht="14" customHeight="1">
      <c r="A351" s="129"/>
      <c r="B351" s="129"/>
      <c r="C351" s="1098"/>
    </row>
    <row r="352" spans="1:3" ht="14" customHeight="1">
      <c r="A352" s="129"/>
      <c r="B352" s="129"/>
      <c r="C352" s="1098"/>
    </row>
    <row r="353" spans="1:3" ht="14" customHeight="1">
      <c r="A353" s="129"/>
      <c r="B353" s="129"/>
      <c r="C353" s="1098"/>
    </row>
    <row r="354" spans="1:3" ht="14" customHeight="1">
      <c r="A354" s="129"/>
      <c r="B354" s="129"/>
      <c r="C354" s="1098"/>
    </row>
    <row r="355" spans="1:3" ht="14" customHeight="1">
      <c r="A355" s="129"/>
      <c r="B355" s="129"/>
      <c r="C355" s="1098"/>
    </row>
    <row r="356" spans="1:3" ht="14" customHeight="1">
      <c r="A356" s="129"/>
      <c r="B356" s="129"/>
      <c r="C356" s="1098"/>
    </row>
    <row r="357" spans="1:3" ht="14" customHeight="1">
      <c r="A357" s="129"/>
      <c r="B357" s="129"/>
      <c r="C357" s="1098"/>
    </row>
    <row r="358" spans="1:3" ht="14" customHeight="1">
      <c r="A358" s="129"/>
      <c r="B358" s="129"/>
      <c r="C358" s="1098"/>
    </row>
    <row r="359" spans="1:3" ht="14" customHeight="1">
      <c r="A359" s="129"/>
      <c r="B359" s="129"/>
      <c r="C359" s="1098"/>
    </row>
    <row r="360" spans="1:3" ht="14" customHeight="1">
      <c r="A360" s="129"/>
      <c r="B360" s="129"/>
      <c r="C360" s="1098"/>
    </row>
    <row r="361" spans="1:3" ht="14" customHeight="1">
      <c r="A361" s="129"/>
      <c r="B361" s="129"/>
      <c r="C361" s="1098"/>
    </row>
    <row r="362" spans="1:3" ht="14" customHeight="1">
      <c r="A362" s="129"/>
      <c r="B362" s="129"/>
      <c r="C362" s="1098"/>
    </row>
    <row r="363" spans="1:3" ht="14" customHeight="1">
      <c r="A363" s="129"/>
      <c r="B363" s="129"/>
      <c r="C363" s="1098"/>
    </row>
    <row r="364" spans="1:3" ht="14" customHeight="1">
      <c r="A364" s="129"/>
      <c r="B364" s="129"/>
      <c r="C364" s="1098"/>
    </row>
    <row r="365" spans="1:3" ht="14" customHeight="1">
      <c r="A365" s="129"/>
      <c r="B365" s="129"/>
      <c r="C365" s="1098"/>
    </row>
    <row r="366" spans="1:3" ht="14" customHeight="1">
      <c r="A366" s="129"/>
      <c r="B366" s="129"/>
      <c r="C366" s="1098"/>
    </row>
    <row r="367" spans="1:3" ht="14" customHeight="1">
      <c r="A367" s="129"/>
      <c r="B367" s="129"/>
      <c r="C367" s="1098"/>
    </row>
    <row r="368" spans="1:3" ht="14" customHeight="1">
      <c r="A368" s="129"/>
      <c r="B368" s="129"/>
      <c r="C368" s="1098"/>
    </row>
    <row r="369" spans="1:3" ht="14" customHeight="1">
      <c r="A369" s="129"/>
      <c r="B369" s="129"/>
      <c r="C369" s="1098"/>
    </row>
    <row r="370" spans="1:3" ht="14" customHeight="1">
      <c r="A370" s="129"/>
      <c r="B370" s="129"/>
      <c r="C370" s="1098"/>
    </row>
    <row r="371" spans="1:3" ht="14" customHeight="1">
      <c r="A371" s="129"/>
      <c r="B371" s="129"/>
      <c r="C371" s="1098"/>
    </row>
    <row r="372" spans="1:3" ht="14" customHeight="1">
      <c r="A372" s="129"/>
      <c r="B372" s="129"/>
      <c r="C372" s="1098"/>
    </row>
    <row r="373" spans="1:3" ht="14" customHeight="1">
      <c r="A373" s="129"/>
      <c r="B373" s="129"/>
      <c r="C373" s="1098"/>
    </row>
    <row r="374" spans="1:3" ht="14" customHeight="1">
      <c r="A374" s="129"/>
      <c r="B374" s="129"/>
      <c r="C374" s="1098"/>
    </row>
    <row r="375" spans="1:3" ht="14" customHeight="1">
      <c r="A375" s="129"/>
      <c r="B375" s="129"/>
      <c r="C375" s="1098"/>
    </row>
    <row r="376" spans="1:3" ht="14" customHeight="1">
      <c r="A376" s="129"/>
      <c r="B376" s="129"/>
      <c r="C376" s="1098"/>
    </row>
    <row r="377" spans="1:3" ht="14" customHeight="1">
      <c r="A377" s="129"/>
      <c r="B377" s="129"/>
      <c r="C377" s="1098"/>
    </row>
    <row r="378" spans="1:3" ht="14" customHeight="1">
      <c r="A378" s="129"/>
      <c r="B378" s="129"/>
      <c r="C378" s="1098"/>
    </row>
    <row r="379" spans="1:3" ht="14" customHeight="1">
      <c r="A379" s="129"/>
      <c r="B379" s="129"/>
      <c r="C379" s="1098"/>
    </row>
    <row r="380" spans="1:3" ht="14" customHeight="1">
      <c r="A380" s="129"/>
      <c r="B380" s="129"/>
      <c r="C380" s="1098"/>
    </row>
    <row r="381" spans="1:3" ht="14" customHeight="1">
      <c r="A381" s="129"/>
      <c r="B381" s="129"/>
      <c r="C381" s="1098"/>
    </row>
    <row r="382" spans="1:3" ht="14" customHeight="1">
      <c r="A382" s="129"/>
      <c r="B382" s="129"/>
      <c r="C382" s="1098"/>
    </row>
    <row r="383" spans="1:3" ht="14" customHeight="1">
      <c r="A383" s="129"/>
      <c r="B383" s="129"/>
      <c r="C383" s="1098"/>
    </row>
    <row r="384" spans="1:3" ht="14" customHeight="1">
      <c r="A384" s="129"/>
      <c r="B384" s="129"/>
      <c r="C384" s="1098"/>
    </row>
    <row r="385" spans="1:3" ht="14" customHeight="1">
      <c r="A385" s="129"/>
      <c r="B385" s="129"/>
      <c r="C385" s="1098"/>
    </row>
    <row r="386" spans="1:3" ht="14" customHeight="1">
      <c r="A386" s="129"/>
      <c r="B386" s="129"/>
      <c r="C386" s="1098"/>
    </row>
    <row r="387" spans="1:3" ht="14" customHeight="1">
      <c r="A387" s="129"/>
      <c r="B387" s="129"/>
      <c r="C387" s="1098"/>
    </row>
    <row r="388" spans="1:3" ht="14" customHeight="1">
      <c r="A388" s="129"/>
      <c r="B388" s="129"/>
      <c r="C388" s="1098"/>
    </row>
    <row r="389" spans="1:3" ht="14" customHeight="1">
      <c r="A389" s="129"/>
      <c r="B389" s="129"/>
      <c r="C389" s="1098"/>
    </row>
    <row r="390" spans="1:3" ht="14" customHeight="1">
      <c r="A390" s="129"/>
      <c r="B390" s="129"/>
      <c r="C390" s="1098"/>
    </row>
    <row r="391" spans="1:3" ht="14" customHeight="1">
      <c r="A391" s="129"/>
      <c r="B391" s="129"/>
      <c r="C391" s="1098"/>
    </row>
    <row r="392" spans="1:3" ht="14" customHeight="1">
      <c r="A392" s="129"/>
      <c r="B392" s="129"/>
      <c r="C392" s="1098"/>
    </row>
    <row r="393" spans="1:3" ht="14" customHeight="1">
      <c r="A393" s="129"/>
      <c r="B393" s="129"/>
      <c r="C393" s="1098"/>
    </row>
    <row r="394" spans="1:3" ht="14" customHeight="1">
      <c r="A394" s="129"/>
      <c r="B394" s="129"/>
      <c r="C394" s="1098"/>
    </row>
    <row r="395" spans="1:3" ht="14" customHeight="1">
      <c r="A395" s="129"/>
      <c r="B395" s="129"/>
      <c r="C395" s="1098"/>
    </row>
    <row r="396" spans="1:3" ht="14" customHeight="1">
      <c r="A396" s="129"/>
      <c r="B396" s="129"/>
      <c r="C396" s="1098"/>
    </row>
    <row r="397" spans="1:3" ht="14" customHeight="1">
      <c r="A397" s="129"/>
      <c r="B397" s="129"/>
      <c r="C397" s="1098"/>
    </row>
    <row r="398" spans="1:3" ht="14" customHeight="1">
      <c r="A398" s="129"/>
      <c r="B398" s="129"/>
      <c r="C398" s="1098"/>
    </row>
    <row r="399" spans="1:3" ht="14" customHeight="1">
      <c r="A399" s="129"/>
      <c r="B399" s="129"/>
      <c r="C399" s="1098"/>
    </row>
    <row r="400" spans="1:3" ht="14" customHeight="1">
      <c r="A400" s="129"/>
      <c r="B400" s="129"/>
      <c r="C400" s="1098"/>
    </row>
    <row r="401" spans="1:3" ht="14" customHeight="1">
      <c r="A401" s="129"/>
      <c r="B401" s="129"/>
      <c r="C401" s="1098"/>
    </row>
    <row r="402" spans="1:3" ht="14" customHeight="1">
      <c r="A402" s="129"/>
      <c r="B402" s="129"/>
      <c r="C402" s="1098"/>
    </row>
    <row r="403" spans="1:3" ht="14" customHeight="1">
      <c r="A403" s="129"/>
      <c r="B403" s="129"/>
      <c r="C403" s="1098"/>
    </row>
    <row r="404" spans="1:3" ht="14" customHeight="1">
      <c r="A404" s="129"/>
      <c r="B404" s="129"/>
      <c r="C404" s="1098"/>
    </row>
    <row r="405" spans="1:3" ht="14" customHeight="1">
      <c r="A405" s="129"/>
      <c r="B405" s="129"/>
      <c r="C405" s="1098"/>
    </row>
    <row r="406" spans="1:3" ht="14" customHeight="1">
      <c r="A406" s="129"/>
      <c r="B406" s="129"/>
      <c r="C406" s="1098"/>
    </row>
    <row r="407" spans="1:3" ht="14" customHeight="1">
      <c r="A407" s="129"/>
      <c r="B407" s="129"/>
      <c r="C407" s="1098"/>
    </row>
    <row r="408" spans="1:3" ht="14" customHeight="1">
      <c r="A408" s="129"/>
      <c r="B408" s="129"/>
      <c r="C408" s="1098"/>
    </row>
    <row r="409" spans="1:3" ht="14" customHeight="1">
      <c r="A409" s="129"/>
      <c r="B409" s="129"/>
      <c r="C409" s="1098"/>
    </row>
    <row r="410" spans="1:3" ht="14" customHeight="1">
      <c r="A410" s="129"/>
      <c r="B410" s="129"/>
      <c r="C410" s="1098"/>
    </row>
    <row r="411" spans="1:3" ht="14" customHeight="1">
      <c r="A411" s="129"/>
      <c r="B411" s="129"/>
      <c r="C411" s="1098"/>
    </row>
    <row r="412" spans="1:3" ht="14" customHeight="1">
      <c r="A412" s="129"/>
      <c r="B412" s="129"/>
      <c r="C412" s="1098"/>
    </row>
    <row r="413" spans="1:3" ht="14" customHeight="1">
      <c r="A413" s="129"/>
      <c r="B413" s="129"/>
      <c r="C413" s="1098"/>
    </row>
    <row r="414" spans="1:3" ht="14" customHeight="1">
      <c r="A414" s="129"/>
      <c r="B414" s="129"/>
      <c r="C414" s="1098"/>
    </row>
    <row r="415" spans="1:3" ht="14" customHeight="1">
      <c r="A415" s="129"/>
      <c r="B415" s="129"/>
      <c r="C415" s="1098"/>
    </row>
    <row r="416" spans="1:3" ht="14" customHeight="1">
      <c r="A416" s="129"/>
      <c r="B416" s="129"/>
      <c r="C416" s="1098"/>
    </row>
    <row r="417" spans="1:3" ht="14" customHeight="1">
      <c r="A417" s="129"/>
      <c r="B417" s="129"/>
      <c r="C417" s="1098"/>
    </row>
    <row r="418" spans="1:3" ht="14" customHeight="1">
      <c r="A418" s="129"/>
      <c r="B418" s="129"/>
      <c r="C418" s="1098"/>
    </row>
    <row r="419" spans="1:3" ht="14" customHeight="1">
      <c r="A419" s="129"/>
      <c r="B419" s="129"/>
      <c r="C419" s="1098"/>
    </row>
    <row r="420" spans="1:3" ht="14" customHeight="1">
      <c r="A420" s="129"/>
      <c r="B420" s="129"/>
      <c r="C420" s="1098"/>
    </row>
    <row r="421" spans="1:3" ht="14" customHeight="1">
      <c r="A421" s="129"/>
      <c r="B421" s="129"/>
      <c r="C421" s="1098"/>
    </row>
    <row r="422" spans="1:3" ht="14" customHeight="1">
      <c r="A422" s="129"/>
      <c r="B422" s="129"/>
      <c r="C422" s="1098"/>
    </row>
    <row r="423" spans="1:3" ht="14" customHeight="1">
      <c r="A423" s="129"/>
      <c r="B423" s="129"/>
      <c r="C423" s="1098"/>
    </row>
    <row r="424" spans="1:3" ht="14" customHeight="1">
      <c r="A424" s="129"/>
      <c r="B424" s="129"/>
      <c r="C424" s="1098"/>
    </row>
    <row r="425" spans="1:3" ht="14" customHeight="1">
      <c r="A425" s="129"/>
      <c r="B425" s="129"/>
      <c r="C425" s="1098"/>
    </row>
    <row r="426" spans="1:3" ht="14" customHeight="1">
      <c r="A426" s="129"/>
      <c r="B426" s="129"/>
      <c r="C426" s="1098"/>
    </row>
    <row r="427" spans="1:3" ht="14" customHeight="1">
      <c r="A427" s="129"/>
      <c r="B427" s="129"/>
      <c r="C427" s="1098"/>
    </row>
    <row r="428" spans="1:3" ht="14" customHeight="1">
      <c r="A428" s="129"/>
      <c r="B428" s="129"/>
      <c r="C428" s="1098"/>
    </row>
    <row r="429" spans="1:3" ht="14" customHeight="1">
      <c r="A429" s="129"/>
      <c r="B429" s="129"/>
      <c r="C429" s="1098"/>
    </row>
    <row r="430" spans="1:3" ht="14" customHeight="1">
      <c r="A430" s="129"/>
      <c r="B430" s="129"/>
      <c r="C430" s="1098"/>
    </row>
    <row r="431" spans="1:3" ht="14" customHeight="1">
      <c r="A431" s="129"/>
      <c r="B431" s="129"/>
      <c r="C431" s="1098"/>
    </row>
    <row r="432" spans="1:3" ht="14" customHeight="1">
      <c r="A432" s="129"/>
      <c r="B432" s="129"/>
      <c r="C432" s="1098"/>
    </row>
    <row r="433" spans="1:3" ht="14" customHeight="1">
      <c r="A433" s="129"/>
      <c r="B433" s="129"/>
      <c r="C433" s="1098"/>
    </row>
    <row r="434" spans="1:3" ht="14" customHeight="1">
      <c r="A434" s="129"/>
      <c r="B434" s="129"/>
      <c r="C434" s="1098"/>
    </row>
    <row r="435" spans="1:3" ht="14" customHeight="1">
      <c r="A435" s="129"/>
      <c r="B435" s="129"/>
      <c r="C435" s="1098"/>
    </row>
    <row r="436" spans="1:3" ht="14" customHeight="1">
      <c r="A436" s="129"/>
      <c r="B436" s="129"/>
      <c r="C436" s="1098"/>
    </row>
    <row r="437" spans="1:3" ht="14" customHeight="1">
      <c r="A437" s="129"/>
      <c r="B437" s="129"/>
      <c r="C437" s="1098"/>
    </row>
    <row r="438" spans="1:3" ht="14" customHeight="1">
      <c r="A438" s="129"/>
      <c r="B438" s="129"/>
      <c r="C438" s="1098"/>
    </row>
    <row r="439" spans="1:3" ht="14" customHeight="1">
      <c r="A439" s="129"/>
      <c r="B439" s="129"/>
      <c r="C439" s="1098"/>
    </row>
    <row r="440" spans="1:3" ht="14" customHeight="1">
      <c r="A440" s="129"/>
      <c r="B440" s="129"/>
      <c r="C440" s="1098"/>
    </row>
    <row r="441" spans="1:3" ht="14" customHeight="1">
      <c r="A441" s="129"/>
      <c r="B441" s="129"/>
      <c r="C441" s="1098"/>
    </row>
    <row r="442" spans="1:3" ht="14" customHeight="1">
      <c r="A442" s="129"/>
      <c r="B442" s="129"/>
      <c r="C442" s="1098"/>
    </row>
    <row r="443" spans="1:3" ht="14" customHeight="1">
      <c r="A443" s="129"/>
      <c r="B443" s="129"/>
      <c r="C443" s="1098"/>
    </row>
    <row r="444" spans="1:3" ht="14" customHeight="1">
      <c r="A444" s="129"/>
      <c r="B444" s="129"/>
      <c r="C444" s="1098"/>
    </row>
    <row r="445" spans="1:3" ht="14" customHeight="1">
      <c r="A445" s="129"/>
      <c r="B445" s="129"/>
      <c r="C445" s="1098"/>
    </row>
    <row r="446" spans="1:3" ht="14" customHeight="1">
      <c r="A446" s="129"/>
      <c r="B446" s="129"/>
      <c r="C446" s="1098"/>
    </row>
    <row r="447" spans="1:3" ht="14" customHeight="1">
      <c r="A447" s="129"/>
      <c r="B447" s="129"/>
      <c r="C447" s="1098"/>
    </row>
    <row r="448" spans="1:3" ht="14" customHeight="1">
      <c r="A448" s="129"/>
      <c r="B448" s="129"/>
      <c r="C448" s="1098"/>
    </row>
    <row r="449" spans="1:3" ht="14" customHeight="1">
      <c r="A449" s="129"/>
      <c r="B449" s="129"/>
      <c r="C449" s="1098"/>
    </row>
    <row r="450" spans="1:3" ht="14" customHeight="1">
      <c r="A450" s="129"/>
      <c r="B450" s="129"/>
      <c r="C450" s="1098"/>
    </row>
    <row r="451" spans="1:3" ht="14" customHeight="1">
      <c r="A451" s="129"/>
      <c r="B451" s="129"/>
      <c r="C451" s="1098"/>
    </row>
    <row r="452" spans="1:3" ht="14" customHeight="1">
      <c r="A452" s="129"/>
      <c r="B452" s="129"/>
      <c r="C452" s="1098"/>
    </row>
    <row r="453" spans="1:3" ht="14" customHeight="1">
      <c r="A453" s="129"/>
      <c r="B453" s="129"/>
      <c r="C453" s="1098"/>
    </row>
    <row r="454" spans="1:3" ht="14" customHeight="1">
      <c r="A454" s="129"/>
      <c r="B454" s="129"/>
      <c r="C454" s="1098"/>
    </row>
    <row r="455" spans="1:3" ht="14" customHeight="1">
      <c r="A455" s="129"/>
      <c r="B455" s="129"/>
      <c r="C455" s="1098"/>
    </row>
    <row r="456" spans="1:3" ht="14" customHeight="1">
      <c r="A456" s="129"/>
      <c r="B456" s="129"/>
      <c r="C456" s="1098"/>
    </row>
    <row r="457" spans="1:3" ht="14" customHeight="1">
      <c r="A457" s="129"/>
      <c r="B457" s="129"/>
      <c r="C457" s="1098"/>
    </row>
    <row r="458" spans="1:3" ht="14" customHeight="1">
      <c r="A458" s="129"/>
      <c r="B458" s="129"/>
      <c r="C458" s="1098"/>
    </row>
    <row r="459" spans="1:3" ht="14" customHeight="1">
      <c r="A459" s="129"/>
      <c r="B459" s="129"/>
      <c r="C459" s="1098"/>
    </row>
    <row r="460" spans="1:3" ht="14" customHeight="1">
      <c r="A460" s="129"/>
      <c r="B460" s="129"/>
      <c r="C460" s="1098"/>
    </row>
    <row r="461" spans="1:3" ht="14" customHeight="1">
      <c r="A461" s="129"/>
      <c r="B461" s="129"/>
      <c r="C461" s="1098"/>
    </row>
    <row r="462" spans="1:3" ht="14" customHeight="1">
      <c r="A462" s="129"/>
      <c r="B462" s="129"/>
      <c r="C462" s="1098"/>
    </row>
    <row r="463" spans="1:3" ht="14" customHeight="1">
      <c r="A463" s="129"/>
      <c r="B463" s="129"/>
      <c r="C463" s="1098"/>
    </row>
    <row r="464" spans="1:3" ht="14" customHeight="1">
      <c r="A464" s="129"/>
      <c r="B464" s="129"/>
      <c r="C464" s="1098"/>
    </row>
    <row r="465" spans="1:3" ht="14" customHeight="1">
      <c r="A465" s="129"/>
      <c r="B465" s="129"/>
      <c r="C465" s="1098"/>
    </row>
    <row r="466" spans="1:3" ht="14" customHeight="1">
      <c r="A466" s="129"/>
      <c r="B466" s="129"/>
      <c r="C466" s="1098"/>
    </row>
    <row r="467" spans="1:3" ht="14" customHeight="1">
      <c r="A467" s="129"/>
      <c r="B467" s="129"/>
      <c r="C467" s="1098"/>
    </row>
    <row r="468" spans="1:3" ht="14" customHeight="1">
      <c r="A468" s="129"/>
      <c r="B468" s="129"/>
      <c r="C468" s="1098"/>
    </row>
    <row r="469" spans="1:3" ht="14" customHeight="1">
      <c r="A469" s="129"/>
      <c r="B469" s="129"/>
      <c r="C469" s="1098"/>
    </row>
    <row r="470" spans="1:3" ht="14" customHeight="1">
      <c r="A470" s="129"/>
      <c r="B470" s="129"/>
      <c r="C470" s="1098"/>
    </row>
    <row r="471" spans="1:3" ht="14" customHeight="1">
      <c r="A471" s="129"/>
      <c r="B471" s="129"/>
      <c r="C471" s="1098"/>
    </row>
    <row r="472" spans="1:3" ht="14" customHeight="1">
      <c r="A472" s="129"/>
      <c r="B472" s="129"/>
      <c r="C472" s="1098"/>
    </row>
    <row r="473" spans="1:3" ht="14" customHeight="1">
      <c r="A473" s="129"/>
      <c r="B473" s="129"/>
      <c r="C473" s="1098"/>
    </row>
    <row r="474" spans="1:3" ht="14" customHeight="1">
      <c r="A474" s="129"/>
      <c r="B474" s="129"/>
      <c r="C474" s="1098"/>
    </row>
    <row r="475" spans="1:3" ht="14" customHeight="1">
      <c r="A475" s="129"/>
      <c r="B475" s="129"/>
      <c r="C475" s="1098"/>
    </row>
    <row r="476" spans="1:3" ht="14" customHeight="1">
      <c r="A476" s="129"/>
      <c r="B476" s="129"/>
      <c r="C476" s="1098"/>
    </row>
    <row r="477" spans="1:3" ht="14" customHeight="1">
      <c r="A477" s="129"/>
      <c r="B477" s="129"/>
      <c r="C477" s="1098"/>
    </row>
    <row r="478" spans="1:3" ht="14" customHeight="1">
      <c r="A478" s="129"/>
      <c r="B478" s="129"/>
      <c r="C478" s="1098"/>
    </row>
    <row r="479" spans="1:3" ht="14" customHeight="1">
      <c r="A479" s="129"/>
      <c r="B479" s="129"/>
      <c r="C479" s="1098"/>
    </row>
    <row r="480" spans="1:3" ht="14" customHeight="1">
      <c r="A480" s="129"/>
      <c r="B480" s="129"/>
      <c r="C480" s="1098"/>
    </row>
    <row r="481" spans="1:3" ht="14" customHeight="1">
      <c r="A481" s="129"/>
      <c r="B481" s="129"/>
      <c r="C481" s="1098"/>
    </row>
    <row r="482" spans="1:3" ht="14" customHeight="1">
      <c r="A482" s="129"/>
      <c r="B482" s="129"/>
      <c r="C482" s="1098"/>
    </row>
    <row r="483" spans="1:3" ht="14" customHeight="1">
      <c r="A483" s="129"/>
      <c r="B483" s="129"/>
      <c r="C483" s="1098"/>
    </row>
    <row r="484" spans="1:3" ht="14" customHeight="1">
      <c r="A484" s="129"/>
      <c r="B484" s="129"/>
      <c r="C484" s="1098"/>
    </row>
    <row r="485" spans="1:3" ht="14" customHeight="1">
      <c r="A485" s="129"/>
      <c r="B485" s="129"/>
      <c r="C485" s="1098"/>
    </row>
    <row r="486" spans="1:3" ht="14" customHeight="1">
      <c r="A486" s="129"/>
      <c r="B486" s="129"/>
      <c r="C486" s="1098"/>
    </row>
    <row r="487" spans="1:3" ht="14" customHeight="1">
      <c r="A487" s="129"/>
      <c r="B487" s="129"/>
      <c r="C487" s="1098"/>
    </row>
    <row r="488" spans="1:3" ht="14" customHeight="1">
      <c r="A488" s="129"/>
      <c r="B488" s="129"/>
      <c r="C488" s="1098"/>
    </row>
    <row r="489" spans="1:3" ht="14" customHeight="1">
      <c r="A489" s="129"/>
      <c r="B489" s="129"/>
      <c r="C489" s="1098"/>
    </row>
    <row r="490" spans="1:3" ht="14" customHeight="1">
      <c r="A490" s="129"/>
      <c r="B490" s="129"/>
      <c r="C490" s="1098"/>
    </row>
    <row r="491" spans="1:3" ht="14" customHeight="1">
      <c r="A491" s="129"/>
      <c r="B491" s="129"/>
      <c r="C491" s="1098"/>
    </row>
    <row r="492" spans="1:3" ht="14" customHeight="1">
      <c r="A492" s="129"/>
      <c r="B492" s="129"/>
      <c r="C492" s="1098"/>
    </row>
    <row r="493" spans="1:3" ht="14" customHeight="1">
      <c r="A493" s="129"/>
      <c r="B493" s="129"/>
      <c r="C493" s="1098"/>
    </row>
    <row r="494" spans="1:3" ht="14" customHeight="1">
      <c r="A494" s="129"/>
      <c r="B494" s="129"/>
      <c r="C494" s="1098"/>
    </row>
    <row r="495" spans="1:3" ht="14" customHeight="1">
      <c r="A495" s="129"/>
      <c r="B495" s="129"/>
      <c r="C495" s="1098"/>
    </row>
    <row r="496" spans="1:3" ht="14" customHeight="1">
      <c r="A496" s="129"/>
      <c r="B496" s="129"/>
      <c r="C496" s="1098"/>
    </row>
    <row r="497" spans="1:3" ht="14" customHeight="1">
      <c r="A497" s="129"/>
      <c r="B497" s="129"/>
      <c r="C497" s="1098"/>
    </row>
    <row r="498" spans="1:3" ht="14" customHeight="1">
      <c r="A498" s="129"/>
      <c r="B498" s="129"/>
      <c r="C498" s="1098"/>
    </row>
    <row r="499" spans="1:3" ht="14" customHeight="1">
      <c r="A499" s="129"/>
      <c r="B499" s="129"/>
      <c r="C499" s="1098"/>
    </row>
    <row r="500" spans="1:3" ht="14" customHeight="1">
      <c r="A500" s="129"/>
      <c r="B500" s="129"/>
      <c r="C500" s="1098"/>
    </row>
    <row r="501" spans="1:3" ht="14" customHeight="1">
      <c r="A501" s="129"/>
      <c r="B501" s="129"/>
      <c r="C501" s="1098"/>
    </row>
    <row r="502" spans="1:3" ht="14" customHeight="1">
      <c r="A502" s="129"/>
      <c r="B502" s="129"/>
      <c r="C502" s="1098"/>
    </row>
    <row r="503" spans="1:3" ht="14" customHeight="1">
      <c r="A503" s="129"/>
      <c r="B503" s="129"/>
      <c r="C503" s="1098"/>
    </row>
    <row r="504" spans="1:3" ht="14" customHeight="1">
      <c r="A504" s="129"/>
      <c r="B504" s="129"/>
      <c r="C504" s="1098"/>
    </row>
    <row r="505" spans="1:3" ht="14" customHeight="1">
      <c r="A505" s="129"/>
      <c r="B505" s="129"/>
      <c r="C505" s="1098"/>
    </row>
    <row r="506" spans="1:3" ht="14" customHeight="1">
      <c r="A506" s="129"/>
      <c r="B506" s="129"/>
      <c r="C506" s="1098"/>
    </row>
    <row r="507" spans="1:3" ht="14" customHeight="1">
      <c r="A507" s="129"/>
      <c r="B507" s="129"/>
      <c r="C507" s="1098"/>
    </row>
    <row r="508" spans="1:3" ht="14" customHeight="1">
      <c r="A508" s="129"/>
      <c r="B508" s="129"/>
      <c r="C508" s="1098"/>
    </row>
    <row r="509" spans="1:3" ht="14" customHeight="1">
      <c r="A509" s="129"/>
      <c r="B509" s="129"/>
      <c r="C509" s="1098"/>
    </row>
    <row r="510" spans="1:3" ht="14" customHeight="1">
      <c r="A510" s="129"/>
      <c r="B510" s="129"/>
      <c r="C510" s="1098"/>
    </row>
    <row r="511" spans="1:3" ht="14" customHeight="1">
      <c r="A511" s="129"/>
      <c r="B511" s="129"/>
      <c r="C511" s="1098"/>
    </row>
    <row r="512" spans="1:3" ht="14" customHeight="1">
      <c r="A512" s="129"/>
      <c r="B512" s="129"/>
      <c r="C512" s="1098"/>
    </row>
    <row r="513" spans="1:3" ht="14" customHeight="1">
      <c r="A513" s="129"/>
      <c r="B513" s="129"/>
      <c r="C513" s="1098"/>
    </row>
    <row r="514" spans="1:3" ht="14" customHeight="1">
      <c r="A514" s="129"/>
      <c r="B514" s="129"/>
      <c r="C514" s="1098"/>
    </row>
    <row r="515" spans="1:3" ht="14" customHeight="1">
      <c r="A515" s="129"/>
      <c r="B515" s="129"/>
      <c r="C515" s="1098"/>
    </row>
    <row r="516" spans="1:3" ht="14" customHeight="1">
      <c r="A516" s="129"/>
      <c r="B516" s="129"/>
      <c r="C516" s="1098"/>
    </row>
    <row r="517" spans="1:3" ht="14" customHeight="1">
      <c r="A517" s="129"/>
      <c r="B517" s="129"/>
      <c r="C517" s="1098"/>
    </row>
    <row r="518" spans="1:3" ht="14" customHeight="1">
      <c r="A518" s="129"/>
      <c r="B518" s="129"/>
      <c r="C518" s="1098"/>
    </row>
    <row r="519" spans="1:3" ht="14" customHeight="1">
      <c r="A519" s="129"/>
      <c r="B519" s="129"/>
      <c r="C519" s="1098"/>
    </row>
    <row r="520" spans="1:3" ht="14" customHeight="1">
      <c r="A520" s="129"/>
      <c r="B520" s="129"/>
      <c r="C520" s="1098"/>
    </row>
    <row r="521" spans="1:3" ht="14" customHeight="1">
      <c r="A521" s="129"/>
      <c r="B521" s="129"/>
      <c r="C521" s="1098"/>
    </row>
    <row r="522" spans="1:3" ht="14" customHeight="1">
      <c r="A522" s="129"/>
      <c r="B522" s="129"/>
      <c r="C522" s="1098"/>
    </row>
    <row r="523" spans="1:3" ht="14" customHeight="1">
      <c r="A523" s="129"/>
      <c r="B523" s="129"/>
      <c r="C523" s="1098"/>
    </row>
    <row r="524" spans="1:3" ht="14" customHeight="1">
      <c r="A524" s="129"/>
      <c r="B524" s="129"/>
      <c r="C524" s="1098"/>
    </row>
    <row r="525" spans="1:3" ht="14" customHeight="1">
      <c r="A525" s="129"/>
      <c r="B525" s="129"/>
      <c r="C525" s="1098"/>
    </row>
    <row r="526" spans="1:3" ht="14" customHeight="1">
      <c r="A526" s="129"/>
      <c r="B526" s="129"/>
      <c r="C526" s="1098"/>
    </row>
    <row r="527" spans="1:3" ht="14" customHeight="1">
      <c r="A527" s="129"/>
      <c r="B527" s="129"/>
      <c r="C527" s="1098"/>
    </row>
    <row r="528" spans="1:3" ht="14" customHeight="1">
      <c r="A528" s="129"/>
      <c r="B528" s="129"/>
      <c r="C528" s="1098"/>
    </row>
    <row r="529" spans="1:3" ht="14" customHeight="1">
      <c r="A529" s="129"/>
      <c r="B529" s="129"/>
      <c r="C529" s="1098"/>
    </row>
    <row r="530" spans="1:3" ht="14" customHeight="1">
      <c r="A530" s="129"/>
      <c r="B530" s="129"/>
      <c r="C530" s="1098"/>
    </row>
    <row r="531" spans="1:3" ht="14" customHeight="1">
      <c r="A531" s="129"/>
      <c r="B531" s="129"/>
      <c r="C531" s="1098"/>
    </row>
    <row r="532" spans="1:3" ht="14" customHeight="1">
      <c r="A532" s="129"/>
      <c r="B532" s="129"/>
      <c r="C532" s="1098"/>
    </row>
    <row r="533" spans="1:3" ht="14" customHeight="1">
      <c r="A533" s="129"/>
      <c r="B533" s="129"/>
      <c r="C533" s="1098"/>
    </row>
    <row r="534" spans="1:3" ht="14" customHeight="1">
      <c r="A534" s="129"/>
      <c r="B534" s="129"/>
      <c r="C534" s="1098"/>
    </row>
    <row r="535" spans="1:3" ht="14" customHeight="1">
      <c r="A535" s="129"/>
      <c r="B535" s="129"/>
      <c r="C535" s="1098"/>
    </row>
    <row r="536" spans="1:3" ht="14" customHeight="1">
      <c r="A536" s="129"/>
      <c r="B536" s="129"/>
      <c r="C536" s="1098"/>
    </row>
    <row r="537" spans="1:3" ht="14" customHeight="1">
      <c r="A537" s="129"/>
      <c r="B537" s="129"/>
      <c r="C537" s="1098"/>
    </row>
    <row r="538" spans="1:3" ht="14" customHeight="1">
      <c r="A538" s="129"/>
      <c r="B538" s="129"/>
      <c r="C538" s="1098"/>
    </row>
    <row r="539" spans="1:3" ht="14" customHeight="1">
      <c r="A539" s="129"/>
      <c r="B539" s="129"/>
      <c r="C539" s="1098"/>
    </row>
    <row r="540" spans="1:3" ht="14" customHeight="1">
      <c r="A540" s="129"/>
      <c r="B540" s="129"/>
      <c r="C540" s="1098"/>
    </row>
    <row r="541" spans="1:3" ht="14" customHeight="1">
      <c r="A541" s="129"/>
      <c r="B541" s="129"/>
      <c r="C541" s="1098"/>
    </row>
    <row r="542" spans="1:3" ht="14" customHeight="1">
      <c r="A542" s="129"/>
      <c r="B542" s="129"/>
      <c r="C542" s="1098"/>
    </row>
    <row r="543" spans="1:3" ht="14" customHeight="1">
      <c r="A543" s="129"/>
      <c r="B543" s="129"/>
      <c r="C543" s="1098"/>
    </row>
    <row r="544" spans="1:3" ht="14" customHeight="1">
      <c r="A544" s="129"/>
      <c r="B544" s="129"/>
      <c r="C544" s="1098"/>
    </row>
    <row r="545" spans="1:3" ht="14" customHeight="1">
      <c r="A545" s="129"/>
      <c r="B545" s="129"/>
      <c r="C545" s="1098"/>
    </row>
    <row r="546" spans="1:3" ht="14" customHeight="1">
      <c r="A546" s="129"/>
      <c r="B546" s="129"/>
      <c r="C546" s="1098"/>
    </row>
    <row r="547" spans="1:3" ht="14" customHeight="1">
      <c r="A547" s="129"/>
      <c r="B547" s="129"/>
      <c r="C547" s="1098"/>
    </row>
    <row r="548" spans="1:3" ht="14" customHeight="1">
      <c r="A548" s="129"/>
      <c r="B548" s="129"/>
      <c r="C548" s="1098"/>
    </row>
    <row r="549" spans="1:3" ht="14" customHeight="1">
      <c r="A549" s="129"/>
      <c r="B549" s="129"/>
      <c r="C549" s="1098"/>
    </row>
    <row r="550" spans="1:3" ht="14" customHeight="1">
      <c r="A550" s="129"/>
      <c r="B550" s="129"/>
      <c r="C550" s="1098"/>
    </row>
    <row r="551" spans="1:3" ht="14" customHeight="1">
      <c r="A551" s="129"/>
      <c r="B551" s="129"/>
    </row>
    <row r="552" spans="1:3" ht="14" customHeight="1">
      <c r="A552" s="129"/>
      <c r="B552" s="129"/>
    </row>
    <row r="553" spans="1:3" ht="14" customHeight="1">
      <c r="A553" s="129"/>
      <c r="B553" s="129"/>
    </row>
    <row r="554" spans="1:3" ht="14" customHeight="1">
      <c r="A554" s="129"/>
      <c r="B554" s="129"/>
    </row>
    <row r="555" spans="1:3" ht="14" customHeight="1">
      <c r="A555" s="129"/>
      <c r="B555" s="129"/>
    </row>
    <row r="556" spans="1:3" ht="14" customHeight="1">
      <c r="A556" s="129"/>
      <c r="B556" s="129"/>
    </row>
    <row r="557" spans="1:3" ht="14" customHeight="1">
      <c r="A557" s="129"/>
      <c r="B557" s="129"/>
    </row>
    <row r="558" spans="1:3" ht="14" customHeight="1">
      <c r="A558" s="129"/>
      <c r="B558" s="129"/>
    </row>
    <row r="559" spans="1:3" ht="14" customHeight="1">
      <c r="A559" s="129"/>
      <c r="B559" s="129"/>
    </row>
    <row r="560" spans="1:3" ht="14" customHeight="1">
      <c r="A560" s="129"/>
      <c r="B560" s="129"/>
    </row>
    <row r="561" spans="1:2" ht="14" customHeight="1">
      <c r="A561" s="129"/>
      <c r="B561" s="129"/>
    </row>
    <row r="562" spans="1:2" ht="14" customHeight="1">
      <c r="A562" s="129"/>
      <c r="B562" s="129"/>
    </row>
    <row r="563" spans="1:2" ht="14" customHeight="1">
      <c r="A563" s="129"/>
      <c r="B563" s="129"/>
    </row>
    <row r="564" spans="1:2" ht="14" customHeight="1">
      <c r="A564" s="129"/>
      <c r="B564" s="129"/>
    </row>
    <row r="565" spans="1:2" ht="14" customHeight="1">
      <c r="A565" s="129"/>
      <c r="B565" s="129"/>
    </row>
    <row r="566" spans="1:2" ht="14" customHeight="1">
      <c r="A566" s="129"/>
      <c r="B566" s="129"/>
    </row>
    <row r="567" spans="1:2" ht="14" customHeight="1">
      <c r="A567" s="129"/>
      <c r="B567" s="129"/>
    </row>
    <row r="568" spans="1:2" ht="14" customHeight="1">
      <c r="A568" s="129"/>
      <c r="B568" s="129"/>
    </row>
    <row r="569" spans="1:2" ht="14" customHeight="1">
      <c r="A569" s="129"/>
      <c r="B569" s="129"/>
    </row>
    <row r="570" spans="1:2" ht="14" customHeight="1">
      <c r="A570" s="129"/>
      <c r="B570" s="129"/>
    </row>
    <row r="571" spans="1:2" ht="14" customHeight="1">
      <c r="A571" s="129"/>
      <c r="B571" s="129"/>
    </row>
    <row r="572" spans="1:2" ht="14" customHeight="1">
      <c r="A572" s="129"/>
      <c r="B572" s="129"/>
    </row>
    <row r="573" spans="1:2" ht="14" customHeight="1">
      <c r="A573" s="129"/>
      <c r="B573" s="129"/>
    </row>
    <row r="574" spans="1:2" ht="14" customHeight="1">
      <c r="A574" s="129"/>
      <c r="B574" s="129"/>
    </row>
    <row r="575" spans="1:2" ht="14" customHeight="1">
      <c r="A575" s="129"/>
      <c r="B575" s="129"/>
    </row>
    <row r="576" spans="1:2" ht="14" customHeight="1">
      <c r="A576" s="129"/>
      <c r="B576" s="129"/>
    </row>
    <row r="577" spans="1:2" ht="14" customHeight="1">
      <c r="A577" s="129"/>
      <c r="B577" s="129"/>
    </row>
    <row r="578" spans="1:2" ht="14" customHeight="1">
      <c r="A578" s="129"/>
      <c r="B578" s="129"/>
    </row>
    <row r="579" spans="1:2" ht="14" customHeight="1">
      <c r="A579" s="129"/>
      <c r="B579" s="129"/>
    </row>
    <row r="580" spans="1:2" ht="14" customHeight="1">
      <c r="A580" s="129"/>
      <c r="B580" s="129"/>
    </row>
    <row r="581" spans="1:2" ht="14" customHeight="1">
      <c r="A581" s="129"/>
      <c r="B581" s="129"/>
    </row>
    <row r="582" spans="1:2" ht="14" customHeight="1">
      <c r="A582" s="129"/>
      <c r="B582" s="129"/>
    </row>
    <row r="583" spans="1:2" ht="14" customHeight="1">
      <c r="A583" s="129"/>
      <c r="B583" s="129"/>
    </row>
    <row r="584" spans="1:2" ht="14" customHeight="1">
      <c r="A584" s="129"/>
      <c r="B584" s="129"/>
    </row>
    <row r="585" spans="1:2" ht="14" customHeight="1">
      <c r="A585" s="129"/>
      <c r="B585" s="129"/>
    </row>
    <row r="586" spans="1:2" ht="14" customHeight="1">
      <c r="A586" s="129"/>
      <c r="B586" s="129"/>
    </row>
    <row r="587" spans="1:2" ht="14" customHeight="1">
      <c r="A587" s="129"/>
      <c r="B587" s="129"/>
    </row>
    <row r="588" spans="1:2" ht="14" customHeight="1">
      <c r="A588" s="129"/>
      <c r="B588" s="129"/>
    </row>
    <row r="589" spans="1:2" ht="14" customHeight="1">
      <c r="A589" s="129"/>
      <c r="B589" s="129"/>
    </row>
    <row r="590" spans="1:2" ht="14" customHeight="1">
      <c r="A590" s="129"/>
      <c r="B590" s="129"/>
    </row>
    <row r="591" spans="1:2" ht="14" customHeight="1">
      <c r="A591" s="129"/>
      <c r="B591" s="129"/>
    </row>
    <row r="592" spans="1:2" ht="14" customHeight="1">
      <c r="A592" s="129"/>
      <c r="B592" s="129"/>
    </row>
    <row r="593" spans="1:2" ht="14" customHeight="1">
      <c r="A593" s="129"/>
      <c r="B593" s="129"/>
    </row>
    <row r="594" spans="1:2" ht="14" customHeight="1">
      <c r="A594" s="129"/>
      <c r="B594" s="129"/>
    </row>
    <row r="595" spans="1:2" ht="14" customHeight="1">
      <c r="A595" s="129"/>
      <c r="B595" s="129"/>
    </row>
    <row r="596" spans="1:2" ht="14" customHeight="1">
      <c r="A596" s="129"/>
      <c r="B596" s="129"/>
    </row>
    <row r="597" spans="1:2" ht="14" customHeight="1">
      <c r="A597" s="129"/>
      <c r="B597" s="129"/>
    </row>
    <row r="598" spans="1:2" ht="14" customHeight="1">
      <c r="A598" s="129"/>
      <c r="B598" s="129"/>
    </row>
    <row r="599" spans="1:2" ht="14" customHeight="1">
      <c r="A599" s="129"/>
      <c r="B599" s="129"/>
    </row>
    <row r="600" spans="1:2" ht="14" customHeight="1">
      <c r="A600" s="129"/>
      <c r="B600" s="129"/>
    </row>
    <row r="601" spans="1:2" ht="14" customHeight="1">
      <c r="A601" s="129"/>
      <c r="B601" s="129"/>
    </row>
    <row r="602" spans="1:2" ht="14" customHeight="1">
      <c r="A602" s="129"/>
      <c r="B602" s="129"/>
    </row>
    <row r="603" spans="1:2" ht="14" customHeight="1">
      <c r="A603" s="129"/>
      <c r="B603" s="129"/>
    </row>
    <row r="604" spans="1:2" ht="14" customHeight="1">
      <c r="A604" s="129"/>
      <c r="B604" s="129"/>
    </row>
    <row r="605" spans="1:2" ht="14" customHeight="1">
      <c r="A605" s="129"/>
      <c r="B605" s="129"/>
    </row>
    <row r="606" spans="1:2" ht="14" customHeight="1">
      <c r="A606" s="129"/>
      <c r="B606" s="129"/>
    </row>
    <row r="607" spans="1:2" ht="14" customHeight="1">
      <c r="A607" s="129"/>
      <c r="B607" s="129"/>
    </row>
    <row r="608" spans="1:2" ht="14" customHeight="1">
      <c r="A608" s="129"/>
      <c r="B608" s="129"/>
    </row>
    <row r="609" spans="1:2" ht="14" customHeight="1">
      <c r="A609" s="129"/>
      <c r="B609" s="129"/>
    </row>
    <row r="610" spans="1:2" ht="14" customHeight="1">
      <c r="A610" s="129"/>
      <c r="B610" s="129"/>
    </row>
    <row r="611" spans="1:2" ht="14" customHeight="1">
      <c r="A611" s="129"/>
      <c r="B611" s="129"/>
    </row>
    <row r="612" spans="1:2" ht="14" customHeight="1">
      <c r="A612" s="129"/>
      <c r="B612" s="129"/>
    </row>
    <row r="613" spans="1:2" ht="14" customHeight="1">
      <c r="A613" s="129"/>
      <c r="B613" s="129"/>
    </row>
    <row r="614" spans="1:2" ht="14" customHeight="1">
      <c r="A614" s="129"/>
      <c r="B614" s="129"/>
    </row>
    <row r="615" spans="1:2" ht="14" customHeight="1">
      <c r="A615" s="129"/>
      <c r="B615" s="129"/>
    </row>
    <row r="616" spans="1:2" ht="14" customHeight="1">
      <c r="A616" s="129"/>
      <c r="B616" s="129"/>
    </row>
    <row r="617" spans="1:2" ht="14" customHeight="1">
      <c r="A617" s="129"/>
      <c r="B617" s="129"/>
    </row>
    <row r="618" spans="1:2" ht="14" customHeight="1">
      <c r="A618" s="129"/>
      <c r="B618" s="129"/>
    </row>
    <row r="619" spans="1:2" ht="14" customHeight="1">
      <c r="A619" s="129"/>
      <c r="B619" s="129"/>
    </row>
    <row r="620" spans="1:2" ht="14" customHeight="1">
      <c r="A620" s="129"/>
      <c r="B620" s="129"/>
    </row>
    <row r="621" spans="1:2" ht="14" customHeight="1">
      <c r="A621" s="129"/>
      <c r="B621" s="129"/>
    </row>
    <row r="622" spans="1:2" ht="14" customHeight="1">
      <c r="A622" s="129"/>
      <c r="B622" s="129"/>
    </row>
    <row r="623" spans="1:2" ht="14" customHeight="1">
      <c r="A623" s="129"/>
      <c r="B623" s="129"/>
    </row>
    <row r="624" spans="1:2" ht="14" customHeight="1">
      <c r="A624" s="129"/>
      <c r="B624" s="129"/>
    </row>
    <row r="625" spans="1:2" ht="14" customHeight="1">
      <c r="A625" s="129"/>
      <c r="B625" s="129"/>
    </row>
    <row r="626" spans="1:2" ht="14" customHeight="1">
      <c r="A626" s="129"/>
      <c r="B626" s="129"/>
    </row>
    <row r="627" spans="1:2" ht="14" customHeight="1">
      <c r="A627" s="129"/>
      <c r="B627" s="129"/>
    </row>
    <row r="628" spans="1:2" ht="14" customHeight="1">
      <c r="A628" s="129"/>
      <c r="B628" s="129"/>
    </row>
    <row r="629" spans="1:2" ht="14" customHeight="1">
      <c r="A629" s="129"/>
      <c r="B629" s="129"/>
    </row>
    <row r="630" spans="1:2" ht="14" customHeight="1">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baseColWidth="10" defaultColWidth="9.1640625" defaultRowHeight="14"/>
  <cols>
    <col min="1" max="1" width="3" style="112" bestFit="1" customWidth="1"/>
    <col min="2" max="2" width="90.83203125" style="154" customWidth="1"/>
    <col min="3" max="3" width="11.5" style="154" customWidth="1"/>
    <col min="4" max="4" width="7.83203125" style="154" customWidth="1"/>
    <col min="5" max="16384" width="9.1640625" style="112"/>
  </cols>
  <sheetData>
    <row r="1" spans="1:2">
      <c r="B1" s="1101" t="s">
        <v>1052</v>
      </c>
    </row>
    <row r="2" spans="1:2" ht="5.25" customHeight="1"/>
    <row r="3" spans="1:2" ht="25">
      <c r="A3" s="436">
        <v>1</v>
      </c>
      <c r="B3" s="437" t="s">
        <v>1053</v>
      </c>
    </row>
    <row r="4" spans="1:2" ht="6" customHeight="1">
      <c r="A4" s="436"/>
      <c r="B4" s="438"/>
    </row>
    <row r="5" spans="1:2" ht="25">
      <c r="A5" s="436">
        <v>2</v>
      </c>
      <c r="B5" s="437" t="s">
        <v>1054</v>
      </c>
    </row>
    <row r="6" spans="1:2" ht="6" customHeight="1">
      <c r="A6" s="439"/>
    </row>
    <row r="7" spans="1:2" ht="25">
      <c r="A7" s="440">
        <v>3</v>
      </c>
      <c r="B7" s="441" t="s">
        <v>1055</v>
      </c>
    </row>
    <row r="8" spans="1:2" ht="12" customHeight="1">
      <c r="A8" s="436" t="s">
        <v>1056</v>
      </c>
      <c r="B8" s="154" t="s">
        <v>1057</v>
      </c>
    </row>
    <row r="9" spans="1:2" ht="13.25" customHeight="1">
      <c r="A9" s="440">
        <v>4</v>
      </c>
      <c r="B9" s="154" t="s">
        <v>1058</v>
      </c>
    </row>
    <row r="10" spans="1:2" ht="13.25" customHeight="1">
      <c r="A10" s="439"/>
      <c r="B10" s="154" t="s">
        <v>1059</v>
      </c>
    </row>
    <row r="11" spans="1:2" ht="13.25" customHeight="1">
      <c r="A11" s="439"/>
      <c r="B11" s="154" t="s">
        <v>1060</v>
      </c>
    </row>
    <row r="12" spans="1:2" ht="13.25" customHeight="1">
      <c r="A12" s="439"/>
      <c r="B12" s="154" t="s">
        <v>1061</v>
      </c>
    </row>
    <row r="13" spans="1:2" ht="13.25" customHeight="1">
      <c r="A13" s="439"/>
      <c r="B13" s="154" t="s">
        <v>1062</v>
      </c>
    </row>
    <row r="14" spans="1:2" ht="6" customHeight="1">
      <c r="A14" s="442"/>
      <c r="B14" s="438"/>
    </row>
    <row r="15" spans="1:2" ht="49">
      <c r="A15" s="440">
        <v>5</v>
      </c>
      <c r="B15" s="441" t="s">
        <v>1063</v>
      </c>
    </row>
    <row r="16" spans="1:2" ht="6" customHeight="1">
      <c r="A16" s="142"/>
      <c r="B16" s="443"/>
    </row>
    <row r="17" spans="1:4" ht="33.75" customHeight="1">
      <c r="A17" s="440">
        <v>6</v>
      </c>
      <c r="B17" s="409" t="s">
        <v>1064</v>
      </c>
    </row>
    <row r="18" spans="1:4" ht="6" customHeight="1">
      <c r="A18" s="444"/>
      <c r="B18" s="438"/>
    </row>
    <row r="19" spans="1:4" ht="13.25" customHeight="1">
      <c r="A19" s="445">
        <v>7</v>
      </c>
      <c r="B19" s="438" t="s">
        <v>1065</v>
      </c>
      <c r="D19" s="446"/>
    </row>
    <row r="20" spans="1:4" ht="6" customHeight="1">
      <c r="A20" s="447"/>
      <c r="B20" s="438"/>
    </row>
    <row r="21" spans="1:4" ht="20.75" customHeight="1">
      <c r="A21" s="445">
        <v>8</v>
      </c>
      <c r="B21" s="448" t="s">
        <v>1066</v>
      </c>
    </row>
    <row r="22" spans="1:4" ht="6" customHeight="1">
      <c r="A22" s="445"/>
      <c r="B22" s="448"/>
    </row>
    <row r="23" spans="1:4" ht="16">
      <c r="A23" s="449">
        <v>9</v>
      </c>
      <c r="B23" s="448" t="s">
        <v>1067</v>
      </c>
    </row>
    <row r="24" spans="1:4" ht="6" customHeight="1">
      <c r="A24" s="444"/>
      <c r="B24" s="438"/>
    </row>
    <row r="25" spans="1:4" ht="13.25" customHeight="1">
      <c r="A25" s="450">
        <v>10</v>
      </c>
      <c r="B25" s="438" t="s">
        <v>1068</v>
      </c>
    </row>
    <row r="26" spans="1:4" ht="6" customHeight="1"/>
    <row r="27" spans="1:4" ht="13.25" customHeight="1">
      <c r="A27" s="451">
        <v>11</v>
      </c>
      <c r="B27" s="452" t="s">
        <v>1069</v>
      </c>
    </row>
    <row r="28" spans="1:4" ht="6" customHeight="1"/>
    <row r="29" spans="1:4" ht="16">
      <c r="A29" s="453" t="s">
        <v>1070</v>
      </c>
      <c r="B29" s="454" t="s">
        <v>1071</v>
      </c>
    </row>
    <row r="30" spans="1:4" ht="6" customHeight="1"/>
    <row r="31" spans="1:4" ht="24">
      <c r="A31" s="453" t="s">
        <v>1072</v>
      </c>
      <c r="B31" s="455" t="s">
        <v>1073</v>
      </c>
    </row>
    <row r="32" spans="1:4" ht="6" customHeight="1">
      <c r="A32" s="456"/>
      <c r="B32" s="457"/>
    </row>
    <row r="33" spans="1:2" ht="20.25" customHeight="1">
      <c r="A33" s="458">
        <v>14</v>
      </c>
      <c r="B33" s="459" t="s">
        <v>1074</v>
      </c>
    </row>
    <row r="34" spans="1:2" ht="6" customHeight="1"/>
    <row r="35" spans="1:2" ht="24">
      <c r="A35" s="460">
        <v>15</v>
      </c>
      <c r="B35" s="461" t="s">
        <v>1075</v>
      </c>
    </row>
    <row r="36" spans="1:2" ht="8.25" customHeight="1">
      <c r="A36" s="462"/>
      <c r="B36" s="463"/>
    </row>
    <row r="37" spans="1:2" ht="11.25" customHeight="1">
      <c r="A37" s="460">
        <v>16</v>
      </c>
      <c r="B37" s="464" t="s">
        <v>1076</v>
      </c>
    </row>
    <row r="38" spans="1:2">
      <c r="B38" s="441" t="s">
        <v>1077</v>
      </c>
    </row>
    <row r="39" spans="1:2">
      <c r="B39" s="154" t="s">
        <v>1078</v>
      </c>
    </row>
    <row r="40" spans="1:2">
      <c r="B40" s="154" t="s">
        <v>1079</v>
      </c>
    </row>
    <row r="51" spans="4:4">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Normal="100" workbookViewId="0">
      <selection activeCell="B52" sqref="B52"/>
    </sheetView>
  </sheetViews>
  <sheetFormatPr baseColWidth="10" defaultColWidth="9.1640625" defaultRowHeight="14"/>
  <cols>
    <col min="1" max="1" width="3" style="434" customWidth="1"/>
    <col min="2" max="2" width="86.33203125" style="400" customWidth="1"/>
    <col min="3" max="3" width="49.83203125" style="400" bestFit="1" customWidth="1"/>
    <col min="4" max="4" width="7.6640625" style="502" customWidth="1"/>
    <col min="5" max="5" width="2.83203125" style="400" customWidth="1"/>
    <col min="6" max="6" width="5.83203125" style="400" customWidth="1"/>
    <col min="7" max="7" width="2.83203125" style="400" customWidth="1"/>
    <col min="8" max="8" width="9.1640625" style="400" customWidth="1"/>
    <col min="9" max="9" width="13" style="400" customWidth="1"/>
    <col min="10" max="10" width="14.1640625" style="400" customWidth="1"/>
    <col min="11" max="16384" width="9.1640625" style="400"/>
  </cols>
  <sheetData>
    <row r="1" spans="1:11">
      <c r="A1" s="2126" t="s">
        <v>1080</v>
      </c>
      <c r="B1" s="2127"/>
      <c r="C1" s="2128"/>
    </row>
    <row r="2" spans="1:11">
      <c r="A2" s="2129" t="s">
        <v>1081</v>
      </c>
      <c r="B2" s="2130"/>
      <c r="C2" s="2131"/>
    </row>
    <row r="3" spans="1:11" ht="25.5" customHeight="1" thickBot="1">
      <c r="A3" s="2129" t="s">
        <v>1082</v>
      </c>
      <c r="B3" s="2130"/>
      <c r="C3" s="2131"/>
    </row>
    <row r="4" spans="1:11" s="466" customFormat="1" ht="30" customHeight="1" thickTop="1" thickBot="1">
      <c r="A4" s="528"/>
      <c r="B4" s="465" t="s">
        <v>1083</v>
      </c>
      <c r="C4" s="529" t="s">
        <v>1084</v>
      </c>
      <c r="D4" s="503"/>
    </row>
    <row r="5" spans="1:11" s="466" customFormat="1" ht="15" thickTop="1">
      <c r="A5" s="424">
        <v>1</v>
      </c>
      <c r="B5" s="425" t="s">
        <v>1085</v>
      </c>
      <c r="C5" s="1649"/>
      <c r="D5" s="503"/>
    </row>
    <row r="6" spans="1:11" ht="23.5" customHeight="1" thickBot="1">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21" t="s">
        <v>1088</v>
      </c>
      <c r="J7" s="2122"/>
      <c r="K7" s="2123"/>
    </row>
    <row r="8" spans="1:11">
      <c r="A8" s="424">
        <v>2</v>
      </c>
      <c r="B8" s="425" t="s">
        <v>1089</v>
      </c>
      <c r="C8" s="1649"/>
      <c r="F8" s="502"/>
      <c r="G8" s="502"/>
      <c r="I8" s="1265" t="s">
        <v>793</v>
      </c>
      <c r="J8" s="1266" t="str">
        <f>IF(ChosenDistrict="","",Cover!H14)</f>
        <v>19022062002</v>
      </c>
      <c r="K8" s="1267" t="s">
        <v>1090</v>
      </c>
    </row>
    <row r="9" spans="1:11" ht="14.25" customHeight="1">
      <c r="A9" s="426"/>
      <c r="B9" s="1191" t="s">
        <v>1091</v>
      </c>
      <c r="C9" s="1651" t="str">
        <f>IF(ChosenDistrict="","ERROR -Choose district from drop-down list.","OK")</f>
        <v>OK</v>
      </c>
      <c r="F9" s="502" t="str">
        <f>C9</f>
        <v>OK</v>
      </c>
      <c r="G9" s="502"/>
      <c r="I9" s="1265" t="s">
        <v>1092</v>
      </c>
      <c r="J9" s="1266">
        <f>IF('EBF Spending Plan 30-34'!G31="[Enter $]","",'EBF Spending Plan 30-34'!G31)</f>
        <v>859.55</v>
      </c>
      <c r="K9" s="1267" t="str">
        <f>IF('EBF Spending Plan 30-34'!H31="[Enter $]","",'EBF Spending Plan 30-34'!H31)</f>
        <v>Actual</v>
      </c>
    </row>
    <row r="10" spans="1:11">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107984.71000000004</v>
      </c>
      <c r="K10" s="1267" t="str">
        <f>IF('EBF Spending Plan 30-34'!H100="[Enter $]","",'EBF Spending Plan 30-34'!H100)</f>
        <v>Estimated</v>
      </c>
    </row>
    <row r="11" spans="1:11">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10329.69</v>
      </c>
      <c r="K11" s="1267" t="str">
        <f>IF('EBF Spending Plan 30-34'!H101="[Enter $]","",'EBF Spending Plan 30-34'!H101)</f>
        <v>Estimated</v>
      </c>
    </row>
    <row r="12" spans="1:11" ht="15" thickBot="1">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301141</v>
      </c>
      <c r="K12" s="1270" t="str">
        <f>IF('EBF Spending Plan 30-34'!H102="[Enter $]","",'EBF Spending Plan 30-34'!H102)</f>
        <v>Estimated</v>
      </c>
    </row>
    <row r="13" spans="1:11">
      <c r="A13" s="431">
        <v>3</v>
      </c>
      <c r="B13" s="2134" t="s">
        <v>1099</v>
      </c>
      <c r="C13" s="2135"/>
      <c r="F13" s="502"/>
      <c r="G13" s="502"/>
    </row>
    <row r="14" spans="1:11" ht="22.5" customHeight="1">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c r="A15" s="427"/>
      <c r="B15" s="428" t="s">
        <v>1101</v>
      </c>
      <c r="C15" s="1651" t="str">
        <f>IF(ISNUMBER('BudgetSum 2-4'!C83),"OK","ERROR - ENTER AMOUNT. IF ZERO, ENTER NUMBER 0")</f>
        <v>OK</v>
      </c>
      <c r="F15" s="502" t="str">
        <f t="shared" ref="F15:F33" si="1">C15</f>
        <v>OK</v>
      </c>
      <c r="G15" s="502"/>
    </row>
    <row r="16" spans="1:11" ht="26">
      <c r="A16" s="427"/>
      <c r="B16" s="428" t="s">
        <v>1102</v>
      </c>
      <c r="C16" s="1651" t="str">
        <f>IF(SUM('BudgetSum 2-4'!C29:D29,'BudgetSum 2-4'!F29)&lt;&gt;SUM('BudgetSum 2-4'!C52:D52,'BudgetSum 2-4'!F52),"ERROR - CHECK TRANSFER(S)","OK")</f>
        <v>OK</v>
      </c>
      <c r="F16" s="502" t="str">
        <f t="shared" si="1"/>
        <v>OK</v>
      </c>
      <c r="G16" s="502"/>
    </row>
    <row r="17" spans="1:6" ht="26">
      <c r="A17" s="427"/>
      <c r="B17" s="428" t="s">
        <v>1103</v>
      </c>
      <c r="C17" s="1651" t="str">
        <f>IF(SUM('BudgetSum 2-4'!C30:K30)&lt;&gt;SUM('BudgetSum 2-4'!C53:J53),"ERROR - CHECK TRANSFER(S)","OK")</f>
        <v>OK</v>
      </c>
      <c r="F17" s="502" t="str">
        <f t="shared" si="1"/>
        <v>OK</v>
      </c>
    </row>
    <row r="18" spans="1:6" ht="26">
      <c r="A18" s="429"/>
      <c r="B18" s="430" t="s">
        <v>1104</v>
      </c>
      <c r="C18" s="1651" t="str">
        <f>IF(('BudgetSum 2-4'!E39)&lt;&gt;SUM('BudgetSum 2-4'!C57:H60),"ERROR - CHECK TRANSFER(S)","OK")</f>
        <v>OK</v>
      </c>
      <c r="F18" s="502" t="str">
        <f t="shared" si="1"/>
        <v>OK</v>
      </c>
    </row>
    <row r="19" spans="1:6" ht="26">
      <c r="A19" s="429"/>
      <c r="B19" s="430" t="s">
        <v>1105</v>
      </c>
      <c r="C19" s="1651" t="str">
        <f>IF(('BudgetSum 2-4'!E40)&lt;&gt;SUM('BudgetSum 2-4'!C61:H64),"ERROR - CHECK TRANSFER(S)","OK")</f>
        <v>OK</v>
      </c>
      <c r="F19" s="502" t="str">
        <f t="shared" si="1"/>
        <v>OK</v>
      </c>
    </row>
    <row r="20" spans="1:6" ht="26">
      <c r="A20" s="429"/>
      <c r="B20" s="430" t="s">
        <v>1106</v>
      </c>
      <c r="C20" s="1651" t="str">
        <f>IF(('BudgetSum 2-4'!E41)&lt;&gt;SUM('BudgetSum 2-4'!C65:D68),"ERROR - CHECK TRANSFER(S)","OK")</f>
        <v>OK</v>
      </c>
      <c r="F20" s="502" t="str">
        <f t="shared" si="1"/>
        <v>OK</v>
      </c>
    </row>
    <row r="21" spans="1:6" ht="26">
      <c r="A21" s="429"/>
      <c r="B21" s="430" t="s">
        <v>1107</v>
      </c>
      <c r="C21" s="1651" t="str">
        <f>IF(('BudgetSum 2-4'!E42)&lt;&gt;SUM('BudgetSum 2-4'!C69:D72),"ERROR - CHECK TRANSFER(S)","OK")</f>
        <v>OK</v>
      </c>
      <c r="F21" s="502" t="str">
        <f t="shared" si="1"/>
        <v>OK</v>
      </c>
    </row>
    <row r="22" spans="1:6">
      <c r="A22" s="429"/>
      <c r="B22" s="430" t="s">
        <v>1108</v>
      </c>
      <c r="C22" s="1651" t="str">
        <f>IF(('BudgetSum 2-4'!H43)&lt;&gt;SUM('BudgetSum 2-4'!C73:D76),"ERROR - CHECK TRANSFER(S)","OK")</f>
        <v>OK</v>
      </c>
      <c r="F22" s="502" t="str">
        <f t="shared" si="1"/>
        <v>OK</v>
      </c>
    </row>
    <row r="23" spans="1:6">
      <c r="A23" s="431">
        <v>4</v>
      </c>
      <c r="B23" s="2132" t="s">
        <v>1109</v>
      </c>
      <c r="C23" s="2133"/>
      <c r="F23" s="502">
        <f t="shared" si="1"/>
        <v>0</v>
      </c>
    </row>
    <row r="24" spans="1:6">
      <c r="A24" s="432"/>
      <c r="B24" s="428" t="s">
        <v>1110</v>
      </c>
      <c r="C24" s="1651" t="str">
        <f>IF(OR('CashSum 5'!$C$3&lt;0,'CashSum 5'!$C$3=""),"CHECK ERROR - NEGATIVE BEGINNING BALANCE OR BLANK","OK")</f>
        <v>OK</v>
      </c>
      <c r="F24" s="502" t="str">
        <f t="shared" si="1"/>
        <v>OK</v>
      </c>
    </row>
    <row r="25" spans="1:6">
      <c r="A25" s="427"/>
      <c r="B25" s="428" t="s">
        <v>1111</v>
      </c>
      <c r="C25" s="1651" t="str">
        <f>IF(OR('CashSum 5'!$D$3&lt;0,'CashSum 5'!$D$3=""),"CHECK ERROR - NEGATIVE BEGINNING BALANCE OR BLANK","OK")</f>
        <v>OK</v>
      </c>
      <c r="F25" s="502" t="str">
        <f t="shared" si="1"/>
        <v>OK</v>
      </c>
    </row>
    <row r="26" spans="1:6">
      <c r="A26" s="427"/>
      <c r="B26" s="428" t="s">
        <v>1112</v>
      </c>
      <c r="C26" s="1651" t="str">
        <f>IF(OR('CashSum 5'!$E$3&lt;0,'CashSum 5'!$E$3=""),"CHECK ERROR - NEGATIVE BEGINNING BALANCE OR BLANK","OK")</f>
        <v>OK</v>
      </c>
      <c r="F26" s="502" t="str">
        <f t="shared" si="1"/>
        <v>OK</v>
      </c>
    </row>
    <row r="27" spans="1:6">
      <c r="A27" s="427"/>
      <c r="B27" s="428" t="s">
        <v>1113</v>
      </c>
      <c r="C27" s="1651" t="str">
        <f>IF(OR('CashSum 5'!$F$3&lt;0,'CashSum 5'!$F$3=""),"CHECK ERROR - NEGATIVE BEGINNING BALANCE OR BLANK","OK")</f>
        <v>OK</v>
      </c>
      <c r="F27" s="502" t="str">
        <f t="shared" si="1"/>
        <v>OK</v>
      </c>
    </row>
    <row r="28" spans="1:6">
      <c r="A28" s="427"/>
      <c r="B28" s="428" t="s">
        <v>1114</v>
      </c>
      <c r="C28" s="1651" t="str">
        <f>IF(OR('CashSum 5'!$G$3&lt;0,'CashSum 5'!$G$3=""),"CHECK ERROR - NEGATIVE BEGINNING BALANCE OR BLANK","OK")</f>
        <v>OK</v>
      </c>
      <c r="F28" s="502" t="str">
        <f t="shared" si="1"/>
        <v>OK</v>
      </c>
    </row>
    <row r="29" spans="1:6">
      <c r="A29" s="427"/>
      <c r="B29" s="428" t="s">
        <v>1115</v>
      </c>
      <c r="C29" s="1651" t="str">
        <f>IF(OR('CashSum 5'!$H$3&lt;0,'CashSum 5'!$H$3=""),"CHECK ERROR - NEGATIVE BEGINNING BALANCE OR BLANK","OK")</f>
        <v>OK</v>
      </c>
      <c r="F29" s="502" t="str">
        <f t="shared" si="1"/>
        <v>OK</v>
      </c>
    </row>
    <row r="30" spans="1:6">
      <c r="A30" s="427"/>
      <c r="B30" s="428" t="s">
        <v>1116</v>
      </c>
      <c r="C30" s="1651" t="str">
        <f>IF(OR('CashSum 5'!$I$3&lt;0,'CashSum 5'!$I$3=""),"CHECK ERROR - NEGATIVE BEGINNING BALANCE OR BLANK","OK")</f>
        <v>OK</v>
      </c>
      <c r="F30" s="502" t="str">
        <f t="shared" si="1"/>
        <v>OK</v>
      </c>
    </row>
    <row r="31" spans="1:6">
      <c r="A31" s="427"/>
      <c r="B31" s="428" t="s">
        <v>1117</v>
      </c>
      <c r="C31" s="1651" t="str">
        <f>IF(OR('CashSum 5'!$J$3&lt;0,'CashSum 5'!$J$3=""),"CHECK ERROR - NEGATIVE BEGINNING BALANCE OR BLANK","OK")</f>
        <v>OK</v>
      </c>
      <c r="F31" s="502" t="str">
        <f t="shared" si="1"/>
        <v>OK</v>
      </c>
    </row>
    <row r="32" spans="1:6">
      <c r="A32" s="427"/>
      <c r="B32" s="428" t="s">
        <v>1118</v>
      </c>
      <c r="C32" s="1651" t="str">
        <f>IF(OR('CashSum 5'!$K$3&lt;0,'CashSum 5'!$K$3=""),"CHECK ERROR - NEGATIVE BEGINNING BALANCE OR BLANK","OK")</f>
        <v>OK</v>
      </c>
      <c r="F32" s="502" t="str">
        <f t="shared" si="1"/>
        <v>OK</v>
      </c>
    </row>
    <row r="33" spans="1:6">
      <c r="A33" s="429"/>
      <c r="B33" s="428" t="s">
        <v>1119</v>
      </c>
      <c r="C33" s="1651" t="str">
        <f>IF(ISNUMBER('CashSum 5'!C23),"OK","ERROR - ENTER AMOUNTS. IF ZERO, ENTER NUMBER 0")</f>
        <v>OK</v>
      </c>
      <c r="F33" s="502" t="str">
        <f t="shared" si="1"/>
        <v>OK</v>
      </c>
    </row>
    <row r="34" spans="1:6">
      <c r="A34" s="497">
        <v>5</v>
      </c>
      <c r="B34" s="2138" t="s">
        <v>1120</v>
      </c>
      <c r="C34" s="2139"/>
      <c r="F34" s="502">
        <f t="shared" ref="F34:F52" si="2">C34</f>
        <v>0</v>
      </c>
    </row>
    <row r="35" spans="1:6">
      <c r="A35" s="427"/>
      <c r="B35" s="433" t="s">
        <v>1121</v>
      </c>
      <c r="C35" s="1651" t="str">
        <f>IF('CashSum 5'!$C$21&lt;0,"CHECK ERROR - NEGATIVE END BALANCE","OK")</f>
        <v>OK</v>
      </c>
      <c r="F35" s="502" t="str">
        <f t="shared" si="2"/>
        <v>OK</v>
      </c>
    </row>
    <row r="36" spans="1:6">
      <c r="A36" s="427"/>
      <c r="B36" s="433" t="s">
        <v>1122</v>
      </c>
      <c r="C36" s="1651" t="str">
        <f>IF('CashSum 5'!$D$21&lt;0,"CHECK ERROR - NEGATIVE END BALANCE","OK")</f>
        <v>OK</v>
      </c>
      <c r="F36" s="502" t="str">
        <f t="shared" si="2"/>
        <v>OK</v>
      </c>
    </row>
    <row r="37" spans="1:6">
      <c r="A37" s="427"/>
      <c r="B37" s="428" t="s">
        <v>1123</v>
      </c>
      <c r="C37" s="1651" t="str">
        <f>IF('CashSum 5'!$E$21&lt;0,"CHECK ERROR - NEGATIVE END BALANCE","OK")</f>
        <v>OK</v>
      </c>
      <c r="F37" s="502" t="str">
        <f t="shared" si="2"/>
        <v>OK</v>
      </c>
    </row>
    <row r="38" spans="1:6">
      <c r="A38" s="427"/>
      <c r="B38" s="433" t="s">
        <v>1124</v>
      </c>
      <c r="C38" s="1651" t="str">
        <f>IF('CashSum 5'!$F$21&lt;0,"CHECK ERROR - NEGATIVE END BALANCE","OK")</f>
        <v>OK</v>
      </c>
      <c r="F38" s="502" t="str">
        <f t="shared" si="2"/>
        <v>OK</v>
      </c>
    </row>
    <row r="39" spans="1:6">
      <c r="A39" s="427"/>
      <c r="B39" s="433" t="s">
        <v>1125</v>
      </c>
      <c r="C39" s="1651" t="str">
        <f>IF('CashSum 5'!$G$21&lt;0,"CHECK ERROR - NEGATIVE END BALANCE","OK")</f>
        <v>OK</v>
      </c>
      <c r="F39" s="502" t="str">
        <f t="shared" si="2"/>
        <v>OK</v>
      </c>
    </row>
    <row r="40" spans="1:6">
      <c r="A40" s="427"/>
      <c r="B40" s="428" t="s">
        <v>1126</v>
      </c>
      <c r="C40" s="1651" t="str">
        <f>IF('CashSum 5'!$H$21&lt;0,"CHECK ERROR - NEGATIVE END BALANCE","OK")</f>
        <v>OK</v>
      </c>
      <c r="F40" s="502" t="str">
        <f t="shared" si="2"/>
        <v>OK</v>
      </c>
    </row>
    <row r="41" spans="1:6">
      <c r="A41" s="427"/>
      <c r="B41" s="433" t="s">
        <v>1127</v>
      </c>
      <c r="C41" s="1651" t="str">
        <f>IF('CashSum 5'!$I$21&lt;0,"CHECK ERROR - NEGATIVE END BALANCE","OK")</f>
        <v>OK</v>
      </c>
      <c r="F41" s="502" t="str">
        <f t="shared" si="2"/>
        <v>OK</v>
      </c>
    </row>
    <row r="42" spans="1:6">
      <c r="A42" s="427"/>
      <c r="B42" s="428" t="s">
        <v>1128</v>
      </c>
      <c r="C42" s="1651" t="str">
        <f>IF('CashSum 5'!$J$21&lt;0,"CHECK ERROR - NEGATIVE END BALANCE","OK")</f>
        <v>OK</v>
      </c>
      <c r="F42" s="502" t="str">
        <f t="shared" si="2"/>
        <v>OK</v>
      </c>
    </row>
    <row r="43" spans="1:6">
      <c r="A43" s="427"/>
      <c r="B43" s="433" t="s">
        <v>1129</v>
      </c>
      <c r="C43" s="1651" t="str">
        <f>IF('CashSum 5'!$K$21&lt;0,"ERROR - NEGATIVE END BALANCE. PLEASE CORRECT.","OK")</f>
        <v>OK</v>
      </c>
      <c r="F43" s="502" t="str">
        <f t="shared" si="2"/>
        <v>OK</v>
      </c>
    </row>
    <row r="44" spans="1:6">
      <c r="A44" s="497">
        <v>6</v>
      </c>
      <c r="B44" s="2136" t="s">
        <v>1130</v>
      </c>
      <c r="C44" s="2137"/>
      <c r="F44" s="502">
        <f t="shared" si="2"/>
        <v>0</v>
      </c>
    </row>
    <row r="45" spans="1:6" ht="26">
      <c r="A45" s="427"/>
      <c r="B45" s="428" t="s">
        <v>1131</v>
      </c>
      <c r="C45" s="1651" t="str">
        <f>IF(SUM('CashSum 5'!C6:K6)&lt;&gt;SUM('CashSum 5'!C15:K15),"ERROR - CHECK INTERFUND LOANS","OK")</f>
        <v>OK</v>
      </c>
      <c r="F45" s="502" t="str">
        <f t="shared" si="2"/>
        <v>OK</v>
      </c>
    </row>
    <row r="46" spans="1:6" ht="26">
      <c r="A46" s="427"/>
      <c r="B46" s="428" t="s">
        <v>1132</v>
      </c>
      <c r="C46" s="1651" t="str">
        <f>IF(SUM('CashSum 5'!C7:K7)&lt;&gt;SUM('CashSum 5'!C16:K16),"ERROR - CHECK INTERFUND LOANS","OK")</f>
        <v>OK</v>
      </c>
      <c r="F46" s="502" t="str">
        <f t="shared" si="2"/>
        <v>OK</v>
      </c>
    </row>
    <row r="47" spans="1:6">
      <c r="A47" s="497">
        <v>7</v>
      </c>
      <c r="B47" s="2136" t="s">
        <v>1133</v>
      </c>
      <c r="C47" s="2137"/>
      <c r="F47" s="502">
        <f t="shared" si="2"/>
        <v>0</v>
      </c>
    </row>
    <row r="48" spans="1:6">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c r="A49" s="497">
        <v>8</v>
      </c>
      <c r="B49" s="2136" t="s">
        <v>1135</v>
      </c>
      <c r="C49" s="2137"/>
      <c r="F49" s="502">
        <f t="shared" si="2"/>
        <v>0</v>
      </c>
    </row>
    <row r="50" spans="1:6">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c r="A51" s="497">
        <v>9</v>
      </c>
      <c r="B51" s="2136" t="s">
        <v>1137</v>
      </c>
      <c r="C51" s="2137"/>
      <c r="F51" s="502">
        <f t="shared" si="2"/>
        <v>0</v>
      </c>
    </row>
    <row r="52" spans="1:6" ht="12.75" customHeight="1">
      <c r="A52" s="427"/>
      <c r="B52" s="428" t="s">
        <v>1138</v>
      </c>
      <c r="C52" s="1651" t="str">
        <f>IF('Itemize 21'!C2="OK","OK","ERROR -Please describe revenue.")</f>
        <v>OK</v>
      </c>
      <c r="F52" s="502" t="str">
        <f t="shared" si="2"/>
        <v>OK</v>
      </c>
    </row>
    <row r="53" spans="1:6">
      <c r="A53" s="427"/>
      <c r="B53" s="428" t="s">
        <v>1139</v>
      </c>
      <c r="C53" s="1651" t="str">
        <f>IF('Itemize 21'!C3="OK","OK","ERROR -Please describe expenditures.")</f>
        <v>OK</v>
      </c>
      <c r="F53" s="502">
        <f>COUNTIFS(F8:F52,"OK")</f>
        <v>37</v>
      </c>
    </row>
    <row r="54" spans="1:6">
      <c r="A54" s="1212">
        <v>10</v>
      </c>
      <c r="B54" s="2124" t="s">
        <v>1140</v>
      </c>
      <c r="C54" s="2125"/>
      <c r="F54" s="502"/>
    </row>
    <row r="55" spans="1:6">
      <c r="A55" s="1213"/>
      <c r="B55" s="1215" t="s">
        <v>1141</v>
      </c>
      <c r="C55" s="1214" t="str">
        <f>IF(Cover!B3="x","OK",IF(Cover!H8="Yes","OK",IF('EBF Spending Plan 30-34'!N140=24,"OK","INCOMPLETE")))</f>
        <v>OK</v>
      </c>
      <c r="F55" s="502"/>
    </row>
    <row r="56" spans="1:6" ht="16">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baseColWidth="10" defaultColWidth="9.1640625" defaultRowHeight="15"/>
  <cols>
    <col min="1" max="1" width="46.33203125" style="1192" customWidth="1"/>
    <col min="2" max="2" width="73.33203125" style="1192" customWidth="1"/>
    <col min="3" max="3" width="16.6640625" style="1192" customWidth="1"/>
    <col min="4" max="16384" width="9.1640625" style="1192"/>
  </cols>
  <sheetData>
    <row r="1" spans="1:3" ht="21">
      <c r="A1" s="2140" t="s">
        <v>1143</v>
      </c>
      <c r="B1" s="2140"/>
    </row>
    <row r="3" spans="1:3">
      <c r="A3" s="1195" t="s">
        <v>1144</v>
      </c>
      <c r="B3" s="1195" t="s">
        <v>1145</v>
      </c>
      <c r="C3" s="1195" t="s">
        <v>1146</v>
      </c>
    </row>
    <row r="4" spans="1:3">
      <c r="A4" s="1653" t="s">
        <v>1147</v>
      </c>
      <c r="B4" s="1192" t="str">
        <f>'EBF Spending Plan 30-34'!A2</f>
        <v>Gower SD 62</v>
      </c>
      <c r="C4" s="1653" t="s">
        <v>1148</v>
      </c>
    </row>
    <row r="5" spans="1:3">
      <c r="A5" s="1653" t="s">
        <v>1149</v>
      </c>
      <c r="B5" s="1192" t="str">
        <f>IF('EBF Spending Plan 30-34'!O1="","",'EBF Spending Plan 30-34'!O1&amp;"00")</f>
        <v>1902206200200</v>
      </c>
      <c r="C5" s="1653" t="s">
        <v>1148</v>
      </c>
    </row>
    <row r="6" spans="1:3">
      <c r="A6" s="1654" t="s">
        <v>1150</v>
      </c>
      <c r="B6" s="1192" t="str">
        <f>'EBF Spending Plan 30-34'!B7</f>
        <v>Gower has a District goal to have at least 80% of students be at or above the 50th percentile in Reading and Math for the EOY MAP assessment.  Gower will use the NWEA MAP assessment during the Fall, Winter, and Spring to measure progress toward this goal.</v>
      </c>
      <c r="C6" s="1653" t="s">
        <v>1148</v>
      </c>
    </row>
    <row r="7" spans="1:3">
      <c r="A7" s="1192" t="s">
        <v>1151</v>
      </c>
      <c r="B7" s="1192" t="str">
        <f>'EBF Spending Plan 30-34'!G11</f>
        <v>Increase the number of high-quality educators dedicated to special student groups</v>
      </c>
      <c r="C7" s="1653" t="s">
        <v>1148</v>
      </c>
    </row>
    <row r="8" spans="1:3">
      <c r="A8" s="1192" t="s">
        <v>1152</v>
      </c>
      <c r="B8" s="1192" t="str">
        <f>'EBF Spending Plan 30-34'!I11</f>
        <v>Maintain or expand early childhood programming</v>
      </c>
      <c r="C8" s="1653" t="s">
        <v>1148</v>
      </c>
    </row>
    <row r="9" spans="1:3">
      <c r="A9" s="1192" t="s">
        <v>1153</v>
      </c>
      <c r="B9" s="1192" t="str">
        <f>'EBF Spending Plan 30-34'!L11</f>
        <v>Improve programs, curriculum, and/or learning tools</v>
      </c>
      <c r="C9" s="1653" t="s">
        <v>1148</v>
      </c>
    </row>
    <row r="10" spans="1:3">
      <c r="A10" s="1192" t="s">
        <v>1154</v>
      </c>
      <c r="B10" s="1192" t="str">
        <f>IF('EBF Spending Plan 30-34'!G12="","",'EBF Spending Plan 30-34'!G12)</f>
        <v>NA</v>
      </c>
      <c r="C10" s="1653" t="s">
        <v>1148</v>
      </c>
    </row>
    <row r="11" spans="1:3">
      <c r="A11" s="1653" t="s">
        <v>1155</v>
      </c>
      <c r="B11" s="1413">
        <f>'EBF Spending Plan 30-34'!G18</f>
        <v>882.38</v>
      </c>
      <c r="C11" s="1653" t="s">
        <v>1156</v>
      </c>
    </row>
    <row r="12" spans="1:3">
      <c r="A12" s="1653" t="s">
        <v>1157</v>
      </c>
      <c r="B12" s="1192">
        <f>'EBF Spending Plan 30-34'!J18</f>
        <v>12607478.35</v>
      </c>
      <c r="C12" s="1653" t="s">
        <v>1156</v>
      </c>
    </row>
    <row r="13" spans="1:3">
      <c r="A13" s="1653" t="s">
        <v>1158</v>
      </c>
      <c r="B13" s="1192">
        <f>'EBF Spending Plan 30-34'!G20</f>
        <v>14762551.59</v>
      </c>
      <c r="C13" s="1653" t="s">
        <v>1156</v>
      </c>
    </row>
    <row r="14" spans="1:3">
      <c r="A14" s="1653" t="s">
        <v>1159</v>
      </c>
      <c r="B14" s="1194">
        <f>'EBF Spending Plan 30-34'!J20</f>
        <v>1.1709361047603941</v>
      </c>
      <c r="C14" s="1653" t="s">
        <v>1156</v>
      </c>
    </row>
    <row r="15" spans="1:3">
      <c r="A15" s="1653" t="s">
        <v>1160</v>
      </c>
      <c r="B15" s="1192">
        <f>'EBF Spending Plan 30-34'!G22</f>
        <v>4</v>
      </c>
      <c r="C15" s="1653" t="s">
        <v>1156</v>
      </c>
    </row>
    <row r="16" spans="1:3">
      <c r="A16" s="1653" t="s">
        <v>1161</v>
      </c>
      <c r="B16" s="1192">
        <f>'EBF Spending Plan 30-34'!G24</f>
        <v>600976.75</v>
      </c>
      <c r="C16" s="1653" t="s">
        <v>1156</v>
      </c>
    </row>
    <row r="17" spans="1:3">
      <c r="A17" s="1653" t="s">
        <v>1162</v>
      </c>
      <c r="B17" s="1192">
        <f>'EBF Spending Plan 30-34'!J22</f>
        <v>601778.46</v>
      </c>
      <c r="C17" s="1653" t="s">
        <v>1156</v>
      </c>
    </row>
    <row r="18" spans="1:3">
      <c r="A18" s="1653" t="s">
        <v>1163</v>
      </c>
      <c r="B18" s="1192">
        <f>'EBF Spending Plan 30-34'!J24</f>
        <v>801.71</v>
      </c>
      <c r="C18" s="1653" t="s">
        <v>1156</v>
      </c>
    </row>
    <row r="19" spans="1:3">
      <c r="A19" s="1653" t="s">
        <v>1164</v>
      </c>
      <c r="B19" s="1192">
        <f>'EBF Spending Plan 30-34'!G26</f>
        <v>107935.89000000003</v>
      </c>
      <c r="C19" s="1653" t="s">
        <v>1156</v>
      </c>
    </row>
    <row r="20" spans="1:3">
      <c r="A20" s="1653" t="s">
        <v>1165</v>
      </c>
      <c r="B20" s="1192">
        <f>'EBF Spending Plan 30-34'!G27</f>
        <v>10299.01</v>
      </c>
      <c r="C20" s="1653" t="s">
        <v>1156</v>
      </c>
    </row>
    <row r="21" spans="1:3">
      <c r="A21" s="1653" t="s">
        <v>1166</v>
      </c>
      <c r="B21" s="1192">
        <f>'EBF Spending Plan 30-34'!G28</f>
        <v>301071.19</v>
      </c>
      <c r="C21" s="1653" t="s">
        <v>1156</v>
      </c>
    </row>
    <row r="22" spans="1:3">
      <c r="A22" s="1654" t="s">
        <v>1167</v>
      </c>
      <c r="B22" s="1192">
        <f>'EBF Spending Plan 30-34'!G31</f>
        <v>859.55</v>
      </c>
      <c r="C22" s="1654" t="s">
        <v>1168</v>
      </c>
    </row>
    <row r="23" spans="1:3">
      <c r="A23" s="1654" t="s">
        <v>1169</v>
      </c>
      <c r="B23" s="1192" t="str">
        <f>'EBF Spending Plan 30-34'!H31</f>
        <v>Actual</v>
      </c>
      <c r="C23" s="1654" t="s">
        <v>1168</v>
      </c>
    </row>
    <row r="24" spans="1:3">
      <c r="A24" s="1192" t="s">
        <v>1170</v>
      </c>
      <c r="B24" s="1192" t="str">
        <f>'EBF Spending Plan 30-34'!G35</f>
        <v>Student growth and achievement data, disaggregated by student groups</v>
      </c>
      <c r="C24" s="1654" t="s">
        <v>1168</v>
      </c>
    </row>
    <row r="25" spans="1:3">
      <c r="A25" s="1192" t="s">
        <v>1171</v>
      </c>
      <c r="B25" s="1192" t="str">
        <f>'EBF Spending Plan 30-34'!I35</f>
        <v>Climate and culture survey data (e.g., Five Essentials Survey)</v>
      </c>
      <c r="C25" s="1654" t="s">
        <v>1168</v>
      </c>
    </row>
    <row r="26" spans="1:3">
      <c r="A26" s="1192" t="s">
        <v>1172</v>
      </c>
      <c r="B26" s="1192" t="str">
        <f>'EBF Spending Plan 30-34'!L35</f>
        <v>State Performance Plan Indicators for Special Education</v>
      </c>
      <c r="C26" s="1654" t="s">
        <v>1168</v>
      </c>
    </row>
    <row r="27" spans="1:3">
      <c r="A27" s="1192" t="s">
        <v>1173</v>
      </c>
      <c r="B27" s="1192" t="str">
        <f>IF('EBF Spending Plan 30-34'!H37="","",'EBF Spending Plan 30-34'!H37)</f>
        <v>Yes</v>
      </c>
      <c r="C27" s="1654" t="s">
        <v>1168</v>
      </c>
    </row>
    <row r="28" spans="1:3">
      <c r="A28" s="1192" t="s">
        <v>1174</v>
      </c>
      <c r="B28" s="1192" t="str">
        <f>IF('EBF Spending Plan 30-34'!H38="","",'EBF Spending Plan 30-34'!H38)</f>
        <v>Yes</v>
      </c>
      <c r="C28" s="1654" t="s">
        <v>1168</v>
      </c>
    </row>
    <row r="29" spans="1:3">
      <c r="A29" s="1192" t="s">
        <v>1175</v>
      </c>
      <c r="B29" s="1192" t="str">
        <f>IF('EBF Spending Plan 30-34'!H39="","",'EBF Spending Plan 30-34'!H39)</f>
        <v/>
      </c>
      <c r="C29" s="1654" t="s">
        <v>1168</v>
      </c>
    </row>
    <row r="30" spans="1:3">
      <c r="A30" s="1192" t="s">
        <v>1176</v>
      </c>
      <c r="B30" s="1192" t="str">
        <f>IF('EBF Spending Plan 30-34'!H40="","",'EBF Spending Plan 30-34'!H40)</f>
        <v>Yes</v>
      </c>
      <c r="C30" s="1654" t="s">
        <v>1168</v>
      </c>
    </row>
    <row r="31" spans="1:3">
      <c r="A31" s="1192" t="s">
        <v>1177</v>
      </c>
      <c r="B31" s="1192" t="str">
        <f>IF('EBF Spending Plan 30-34'!K37="","",'EBF Spending Plan 30-34'!K37)</f>
        <v>Yes</v>
      </c>
      <c r="C31" s="1654" t="s">
        <v>1168</v>
      </c>
    </row>
    <row r="32" spans="1:3">
      <c r="A32" s="1192" t="s">
        <v>1178</v>
      </c>
      <c r="B32" s="1192" t="str">
        <f>IF('EBF Spending Plan 30-34'!K38="","",'EBF Spending Plan 30-34'!K38)</f>
        <v>Yes</v>
      </c>
      <c r="C32" s="1654" t="s">
        <v>1168</v>
      </c>
    </row>
    <row r="33" spans="1:3">
      <c r="A33" s="1192" t="s">
        <v>1179</v>
      </c>
      <c r="B33" s="1192" t="str">
        <f>IF('EBF Spending Plan 30-34'!K39="","",'EBF Spending Plan 30-34'!K39)</f>
        <v>Yes</v>
      </c>
      <c r="C33" s="1654" t="s">
        <v>1168</v>
      </c>
    </row>
    <row r="34" spans="1:3">
      <c r="A34" s="1192" t="s">
        <v>1180</v>
      </c>
      <c r="B34" s="1192" t="str">
        <f>IF('EBF Spending Plan 30-34'!K40="","",'EBF Spending Plan 30-34'!K40)</f>
        <v>Yes</v>
      </c>
      <c r="C34" s="1654" t="s">
        <v>1168</v>
      </c>
    </row>
    <row r="35" spans="1:3">
      <c r="A35" s="1192" t="s">
        <v>1181</v>
      </c>
      <c r="B35" s="1192" t="str">
        <f>IF('EBF Spending Plan 30-34'!M37="","",'EBF Spending Plan 30-34'!M37)</f>
        <v/>
      </c>
      <c r="C35" s="1654" t="s">
        <v>1168</v>
      </c>
    </row>
    <row r="36" spans="1:3">
      <c r="A36" s="1192" t="s">
        <v>1182</v>
      </c>
      <c r="B36" s="1192" t="str">
        <f>IF('EBF Spending Plan 30-34'!M38="","",'EBF Spending Plan 30-34'!M38)</f>
        <v>Yes</v>
      </c>
      <c r="C36" s="1654" t="s">
        <v>1168</v>
      </c>
    </row>
    <row r="37" spans="1:3">
      <c r="A37" s="1192" t="s">
        <v>1183</v>
      </c>
      <c r="B37" s="1192" t="str">
        <f>IF('EBF Spending Plan 30-34'!M39="","",'EBF Spending Plan 30-34'!M39)</f>
        <v/>
      </c>
      <c r="C37" s="1654" t="s">
        <v>1168</v>
      </c>
    </row>
    <row r="38" spans="1:3">
      <c r="A38" s="1192" t="s">
        <v>1184</v>
      </c>
      <c r="B38" s="1192" t="str">
        <f>IF('EBF Spending Plan 30-34'!M40="","",'EBF Spending Plan 30-34'!M40)</f>
        <v/>
      </c>
      <c r="C38" s="1654" t="s">
        <v>1168</v>
      </c>
    </row>
    <row r="39" spans="1:3">
      <c r="A39" s="1192" t="s">
        <v>1185</v>
      </c>
      <c r="B39" s="1192" t="str">
        <f>IF('EBF Spending Plan 30-34'!G41="","",'EBF Spending Plan 30-34'!G41)</f>
        <v>Gower uses 5Essentials survey data, a principal survey, student data, input from School Leadership Teams, input from the Board of Education, the Gower Foundation, the Gower staff, and the Gower PTO to determine needs and the allocation of resources.</v>
      </c>
      <c r="C39" s="1654" t="s">
        <v>1168</v>
      </c>
    </row>
    <row r="40" spans="1:3">
      <c r="A40" s="1192" t="s">
        <v>1186</v>
      </c>
      <c r="B40" s="1192" t="str">
        <f>'EBF Spending Plan 30-34'!G43</f>
        <v>EL Intervention Teacher</v>
      </c>
      <c r="C40" s="1654" t="s">
        <v>1168</v>
      </c>
    </row>
    <row r="41" spans="1:3">
      <c r="A41" s="1192" t="s">
        <v>1187</v>
      </c>
      <c r="B41" s="1192" t="str">
        <f>'EBF Spending Plan 30-34'!I43</f>
        <v>Sp Ed Teacher</v>
      </c>
      <c r="C41" s="1654" t="s">
        <v>1168</v>
      </c>
    </row>
    <row r="42" spans="1:3">
      <c r="A42" s="1192" t="s">
        <v>1188</v>
      </c>
      <c r="B42" s="1192" t="str">
        <f>'EBF Spending Plan 30-34'!L43</f>
        <v>Professional Development</v>
      </c>
      <c r="C42" s="1654" t="s">
        <v>1168</v>
      </c>
    </row>
    <row r="43" spans="1:3">
      <c r="A43" s="1192" t="s">
        <v>1189</v>
      </c>
      <c r="B43" s="1192" t="str">
        <f>IF('EBF Spending Plan 30-34'!G44="","",'EBF Spending Plan 30-34'!G44)</f>
        <v>NA</v>
      </c>
      <c r="C43" s="1654" t="s">
        <v>1168</v>
      </c>
    </row>
    <row r="44" spans="1:3">
      <c r="A44" s="1192" t="s">
        <v>1190</v>
      </c>
      <c r="B44" s="1192">
        <f>'EBF Spending Plan 30-34'!F52</f>
        <v>3115323.83</v>
      </c>
      <c r="C44" s="1653" t="s">
        <v>1191</v>
      </c>
    </row>
    <row r="45" spans="1:3">
      <c r="A45" s="1192" t="s">
        <v>1192</v>
      </c>
      <c r="B45" s="1192">
        <f>'EBF Spending Plan 30-34'!F53</f>
        <v>623064.76</v>
      </c>
      <c r="C45" s="1653" t="s">
        <v>1191</v>
      </c>
    </row>
    <row r="46" spans="1:3">
      <c r="A46" s="1192" t="s">
        <v>1193</v>
      </c>
      <c r="B46" s="1192">
        <f>'EBF Spending Plan 30-34'!F54</f>
        <v>334679.12</v>
      </c>
      <c r="C46" s="1653" t="s">
        <v>1191</v>
      </c>
    </row>
    <row r="47" spans="1:3">
      <c r="A47" s="1192" t="s">
        <v>1194</v>
      </c>
      <c r="B47" s="1192">
        <f>'EBF Spending Plan 30-34'!F55</f>
        <v>147987.35999999999</v>
      </c>
      <c r="C47" s="1653" t="s">
        <v>1191</v>
      </c>
    </row>
    <row r="48" spans="1:3">
      <c r="A48" s="1192" t="s">
        <v>1195</v>
      </c>
      <c r="B48" s="1192">
        <f>'EBF Spending Plan 30-34'!F56</f>
        <v>108105.41</v>
      </c>
      <c r="C48" s="1653" t="s">
        <v>1191</v>
      </c>
    </row>
    <row r="49" spans="1:3">
      <c r="A49" s="1192" t="s">
        <v>1196</v>
      </c>
      <c r="B49" s="1192">
        <f>'EBF Spending Plan 30-34'!F57</f>
        <v>200270.52</v>
      </c>
      <c r="C49" s="1653" t="s">
        <v>1191</v>
      </c>
    </row>
    <row r="50" spans="1:3">
      <c r="A50" s="1192" t="s">
        <v>1197</v>
      </c>
      <c r="B50" s="1192">
        <f>'EBF Spending Plan 30-34'!F58</f>
        <v>76848.66</v>
      </c>
      <c r="C50" s="1653" t="s">
        <v>1191</v>
      </c>
    </row>
    <row r="51" spans="1:3">
      <c r="A51" s="1192" t="s">
        <v>1198</v>
      </c>
      <c r="B51" s="1192">
        <f>'EBF Spending Plan 30-34'!F59</f>
        <v>128233.76</v>
      </c>
      <c r="C51" s="1653" t="s">
        <v>1191</v>
      </c>
    </row>
    <row r="52" spans="1:3">
      <c r="A52" s="1192" t="s">
        <v>1199</v>
      </c>
      <c r="B52" s="1192">
        <f>'EBF Spending Plan 30-34'!F60</f>
        <v>169576.55</v>
      </c>
      <c r="C52" s="1653" t="s">
        <v>1191</v>
      </c>
    </row>
    <row r="53" spans="1:3">
      <c r="A53" s="1192" t="s">
        <v>1200</v>
      </c>
      <c r="B53" s="1192">
        <f>'EBF Spending Plan 30-34'!F61</f>
        <v>96093.33</v>
      </c>
      <c r="C53" s="1653" t="s">
        <v>1191</v>
      </c>
    </row>
    <row r="54" spans="1:3">
      <c r="A54" s="1192" t="s">
        <v>1201</v>
      </c>
      <c r="B54" s="1192">
        <f>'EBF Spending Plan 30-34'!F62</f>
        <v>249987.38</v>
      </c>
      <c r="C54" s="1653" t="s">
        <v>1191</v>
      </c>
    </row>
    <row r="55" spans="1:3">
      <c r="A55" s="1192" t="s">
        <v>1202</v>
      </c>
      <c r="B55" s="1192">
        <f>'EBF Spending Plan 30-34'!F63</f>
        <v>217733.54</v>
      </c>
      <c r="C55" s="1653" t="s">
        <v>1191</v>
      </c>
    </row>
    <row r="56" spans="1:3">
      <c r="A56" s="1192" t="s">
        <v>1203</v>
      </c>
      <c r="B56" s="1192">
        <f>'EBF Spending Plan 30-34'!F64</f>
        <v>153873.07</v>
      </c>
      <c r="C56" s="1653" t="s">
        <v>1191</v>
      </c>
    </row>
    <row r="57" spans="1:3">
      <c r="A57" s="1192" t="s">
        <v>1204</v>
      </c>
      <c r="B57" s="1192">
        <f>'EBF Spending Plan 30-34'!F65</f>
        <v>5621777.29</v>
      </c>
      <c r="C57" s="1653" t="s">
        <v>1191</v>
      </c>
    </row>
    <row r="58" spans="1:3">
      <c r="A58" s="1192" t="s">
        <v>1205</v>
      </c>
      <c r="B58" s="1192">
        <f>'EBF Spending Plan 30-34'!F66</f>
        <v>78747.299999999988</v>
      </c>
      <c r="C58" s="1653" t="s">
        <v>1191</v>
      </c>
    </row>
    <row r="59" spans="1:3">
      <c r="A59" s="1192" t="s">
        <v>1206</v>
      </c>
      <c r="B59" s="1192">
        <f>'EBF Spending Plan 30-34'!F67</f>
        <v>110297.5</v>
      </c>
      <c r="C59" s="1653" t="s">
        <v>1191</v>
      </c>
    </row>
    <row r="60" spans="1:3">
      <c r="A60" s="1192" t="s">
        <v>1207</v>
      </c>
      <c r="B60" s="1192">
        <f>'EBF Spending Plan 30-34'!F68</f>
        <v>286773.5</v>
      </c>
      <c r="C60" s="1653" t="s">
        <v>1191</v>
      </c>
    </row>
    <row r="61" spans="1:3">
      <c r="A61" s="1192" t="s">
        <v>1208</v>
      </c>
      <c r="B61" s="1192">
        <f>'EBF Spending Plan 30-34'!F69</f>
        <v>30000.92</v>
      </c>
      <c r="C61" s="1653" t="s">
        <v>1191</v>
      </c>
    </row>
    <row r="62" spans="1:3">
      <c r="A62" s="1192" t="s">
        <v>1209</v>
      </c>
      <c r="B62" s="1192">
        <f>'EBF Spending Plan 30-34'!F70</f>
        <v>251919.47999999998</v>
      </c>
      <c r="C62" s="1653" t="s">
        <v>1191</v>
      </c>
    </row>
    <row r="63" spans="1:3">
      <c r="A63" s="1192" t="s">
        <v>1210</v>
      </c>
      <c r="B63" s="1192">
        <f>'EBF Spending Plan 30-34'!F71</f>
        <v>156489.16999999998</v>
      </c>
      <c r="C63" s="1653" t="s">
        <v>1191</v>
      </c>
    </row>
    <row r="64" spans="1:3">
      <c r="A64" s="1192" t="s">
        <v>1211</v>
      </c>
      <c r="B64" s="1192">
        <f>'EBF Spending Plan 30-34'!F72</f>
        <v>1324452.3799999999</v>
      </c>
      <c r="C64" s="1653" t="s">
        <v>1191</v>
      </c>
    </row>
    <row r="65" spans="1:3">
      <c r="A65" s="1192" t="s">
        <v>1212</v>
      </c>
      <c r="B65" s="1192">
        <f>'EBF Spending Plan 30-34'!F73</f>
        <v>882.38</v>
      </c>
      <c r="C65" s="1653" t="s">
        <v>1191</v>
      </c>
    </row>
    <row r="66" spans="1:3">
      <c r="A66" s="1192" t="s">
        <v>1213</v>
      </c>
      <c r="B66" s="1192">
        <f>'EBF Spending Plan 30-34'!F74</f>
        <v>2268508.0501200003</v>
      </c>
      <c r="C66" s="1653" t="s">
        <v>1191</v>
      </c>
    </row>
    <row r="67" spans="1:3">
      <c r="A67" s="1192" t="s">
        <v>1214</v>
      </c>
      <c r="B67" s="1192">
        <f>'EBF Spending Plan 30-34'!F75</f>
        <v>5448203.8301200001</v>
      </c>
      <c r="C67" s="1653" t="s">
        <v>1191</v>
      </c>
    </row>
    <row r="68" spans="1:3">
      <c r="A68" s="1192" t="s">
        <v>1215</v>
      </c>
      <c r="B68" s="1192">
        <f>'EBF Spending Plan 30-34'!F76</f>
        <v>106013.02</v>
      </c>
      <c r="C68" s="1653" t="s">
        <v>1191</v>
      </c>
    </row>
    <row r="69" spans="1:3">
      <c r="A69" s="1192" t="s">
        <v>1216</v>
      </c>
      <c r="B69" s="1192">
        <f>'EBF Spending Plan 30-34'!F77</f>
        <v>106013.02</v>
      </c>
      <c r="C69" s="1653" t="s">
        <v>1191</v>
      </c>
    </row>
    <row r="70" spans="1:3">
      <c r="A70" s="1192" t="s">
        <v>1217</v>
      </c>
      <c r="B70" s="1192">
        <f>'EBF Spending Plan 30-34'!F78</f>
        <v>110795.56</v>
      </c>
      <c r="C70" s="1653" t="s">
        <v>1191</v>
      </c>
    </row>
    <row r="71" spans="1:3">
      <c r="A71" s="1192" t="s">
        <v>1218</v>
      </c>
      <c r="B71" s="1192">
        <f>'EBF Spending Plan 30-34'!F79</f>
        <v>110795.56</v>
      </c>
      <c r="C71" s="1653" t="s">
        <v>1191</v>
      </c>
    </row>
    <row r="72" spans="1:3">
      <c r="A72" s="1192" t="s">
        <v>1219</v>
      </c>
      <c r="B72" s="1192">
        <f>'EBF Spending Plan 30-34'!F80</f>
        <v>60578.86</v>
      </c>
      <c r="C72" s="1653" t="s">
        <v>1191</v>
      </c>
    </row>
    <row r="73" spans="1:3">
      <c r="A73" s="1192" t="s">
        <v>1220</v>
      </c>
      <c r="B73" s="1192">
        <f>'EBF Spending Plan 30-34'!F81</f>
        <v>60578.86</v>
      </c>
      <c r="C73" s="1653" t="s">
        <v>1191</v>
      </c>
    </row>
    <row r="74" spans="1:3">
      <c r="A74" s="1192" t="s">
        <v>1221</v>
      </c>
      <c r="B74" s="1192">
        <f>'EBF Spending Plan 30-34'!F82</f>
        <v>62970.14</v>
      </c>
      <c r="C74" s="1653" t="s">
        <v>1191</v>
      </c>
    </row>
    <row r="75" spans="1:3">
      <c r="A75" s="1192" t="s">
        <v>1222</v>
      </c>
      <c r="B75" s="1192">
        <f>'EBF Spending Plan 30-34'!F83</f>
        <v>62970.14</v>
      </c>
      <c r="C75" s="1653" t="s">
        <v>1191</v>
      </c>
    </row>
    <row r="76" spans="1:3">
      <c r="A76" s="1192" t="s">
        <v>1223</v>
      </c>
      <c r="B76" s="1192">
        <f>'EBF Spending Plan 30-34'!F84</f>
        <v>75723.58</v>
      </c>
      <c r="C76" s="1653" t="s">
        <v>1191</v>
      </c>
    </row>
    <row r="77" spans="1:3">
      <c r="A77" s="1192" t="s">
        <v>1224</v>
      </c>
      <c r="B77" s="1192">
        <f>'EBF Spending Plan 30-34'!F85</f>
        <v>498181.49</v>
      </c>
      <c r="C77" s="1653" t="s">
        <v>1191</v>
      </c>
    </row>
    <row r="78" spans="1:3">
      <c r="A78" s="1192" t="s">
        <v>1225</v>
      </c>
      <c r="B78" s="1192">
        <f>'EBF Spending Plan 30-34'!F86</f>
        <v>204977.24</v>
      </c>
      <c r="C78" s="1653" t="s">
        <v>1191</v>
      </c>
    </row>
    <row r="79" spans="1:3">
      <c r="A79" s="1192" t="s">
        <v>1226</v>
      </c>
      <c r="B79" s="1192">
        <f>'EBF Spending Plan 30-34'!F87</f>
        <v>77899.67</v>
      </c>
      <c r="C79" s="1653" t="s">
        <v>1191</v>
      </c>
    </row>
    <row r="80" spans="1:3">
      <c r="A80" s="1192" t="s">
        <v>1227</v>
      </c>
      <c r="B80" s="1192">
        <f>'EBF Spending Plan 30-34'!F88</f>
        <v>1537497.14</v>
      </c>
      <c r="C80" s="1653" t="s">
        <v>1191</v>
      </c>
    </row>
    <row r="81" spans="1:3">
      <c r="A81" s="1192" t="s">
        <v>1228</v>
      </c>
      <c r="B81" s="1192">
        <f>'EBF Spending Plan 30-34'!F90</f>
        <v>12607478.35</v>
      </c>
      <c r="C81" s="1653" t="s">
        <v>1191</v>
      </c>
    </row>
    <row r="82" spans="1:3">
      <c r="A82" s="1192" t="s">
        <v>1229</v>
      </c>
      <c r="B82" s="1192" t="str">
        <f>IF('EBF Spending Plan 30-34'!G52="","",'EBF Spending Plan 30-34'!G52)</f>
        <v/>
      </c>
      <c r="C82" s="1653" t="s">
        <v>1230</v>
      </c>
    </row>
    <row r="83" spans="1:3">
      <c r="A83" s="1192" t="s">
        <v>1231</v>
      </c>
      <c r="B83" s="1192" t="str">
        <f>IF('EBF Spending Plan 30-34'!G53="","",'EBF Spending Plan 30-34'!G53)</f>
        <v/>
      </c>
      <c r="C83" s="1653" t="s">
        <v>1230</v>
      </c>
    </row>
    <row r="84" spans="1:3">
      <c r="A84" s="1192" t="s">
        <v>1232</v>
      </c>
      <c r="B84" s="1192" t="str">
        <f>IF('EBF Spending Plan 30-34'!G54="","",'EBF Spending Plan 30-34'!G54)</f>
        <v/>
      </c>
      <c r="C84" s="1653" t="s">
        <v>1230</v>
      </c>
    </row>
    <row r="85" spans="1:3">
      <c r="A85" s="1192" t="s">
        <v>1233</v>
      </c>
      <c r="B85" s="1192" t="str">
        <f>IF('EBF Spending Plan 30-34'!G55="","",'EBF Spending Plan 30-34'!G55)</f>
        <v/>
      </c>
      <c r="C85" s="1653" t="s">
        <v>1230</v>
      </c>
    </row>
    <row r="86" spans="1:3">
      <c r="A86" s="1192" t="s">
        <v>1234</v>
      </c>
      <c r="B86" s="1192" t="str">
        <f>IF('EBF Spending Plan 30-34'!G56="","",'EBF Spending Plan 30-34'!G56)</f>
        <v/>
      </c>
      <c r="C86" s="1653" t="s">
        <v>1230</v>
      </c>
    </row>
    <row r="87" spans="1:3">
      <c r="A87" s="1192" t="s">
        <v>1235</v>
      </c>
      <c r="B87" s="1192" t="str">
        <f>IF('EBF Spending Plan 30-34'!G57="","",'EBF Spending Plan 30-34'!G57)</f>
        <v/>
      </c>
      <c r="C87" s="1653" t="s">
        <v>1230</v>
      </c>
    </row>
    <row r="88" spans="1:3">
      <c r="A88" s="1192" t="s">
        <v>1236</v>
      </c>
      <c r="B88" s="1192" t="str">
        <f>IF('EBF Spending Plan 30-34'!G58="","",'EBF Spending Plan 30-34'!G58)</f>
        <v/>
      </c>
      <c r="C88" s="1653" t="s">
        <v>1230</v>
      </c>
    </row>
    <row r="89" spans="1:3">
      <c r="A89" s="1192" t="s">
        <v>1237</v>
      </c>
      <c r="B89" s="1192" t="str">
        <f>IF('EBF Spending Plan 30-34'!G59="","",'EBF Spending Plan 30-34'!G59)</f>
        <v/>
      </c>
      <c r="C89" s="1653" t="s">
        <v>1230</v>
      </c>
    </row>
    <row r="90" spans="1:3">
      <c r="A90" s="1192" t="s">
        <v>1238</v>
      </c>
      <c r="B90" s="1192" t="str">
        <f>IF('EBF Spending Plan 30-34'!G60="","",'EBF Spending Plan 30-34'!G60)</f>
        <v/>
      </c>
      <c r="C90" s="1653" t="s">
        <v>1230</v>
      </c>
    </row>
    <row r="91" spans="1:3">
      <c r="A91" s="1192" t="s">
        <v>1239</v>
      </c>
      <c r="B91" s="1192" t="str">
        <f>IF('EBF Spending Plan 30-34'!G61="","",'EBF Spending Plan 30-34'!G61)</f>
        <v/>
      </c>
      <c r="C91" s="1653" t="s">
        <v>1230</v>
      </c>
    </row>
    <row r="92" spans="1:3">
      <c r="A92" s="1192" t="s">
        <v>1240</v>
      </c>
      <c r="B92" s="1192" t="str">
        <f>IF('EBF Spending Plan 30-34'!G62="","",'EBF Spending Plan 30-34'!G62)</f>
        <v/>
      </c>
      <c r="C92" s="1653" t="s">
        <v>1230</v>
      </c>
    </row>
    <row r="93" spans="1:3">
      <c r="A93" s="1192" t="s">
        <v>1241</v>
      </c>
      <c r="B93" s="1192" t="str">
        <f>IF('EBF Spending Plan 30-34'!G63="","",'EBF Spending Plan 30-34'!G63)</f>
        <v/>
      </c>
      <c r="C93" s="1653" t="s">
        <v>1230</v>
      </c>
    </row>
    <row r="94" spans="1:3">
      <c r="A94" s="1192" t="s">
        <v>1242</v>
      </c>
      <c r="B94" s="1192" t="str">
        <f>IF('EBF Spending Plan 30-34'!G64="","",'EBF Spending Plan 30-34'!G64)</f>
        <v/>
      </c>
      <c r="C94" s="1653" t="s">
        <v>1230</v>
      </c>
    </row>
    <row r="95" spans="1:3">
      <c r="A95" s="1192" t="s">
        <v>1243</v>
      </c>
      <c r="B95" s="1192" t="str">
        <f>'EBF Spending Plan 30-34'!G65</f>
        <v/>
      </c>
      <c r="C95" s="1653" t="s">
        <v>1230</v>
      </c>
    </row>
    <row r="96" spans="1:3">
      <c r="A96" s="1192" t="s">
        <v>1244</v>
      </c>
      <c r="B96" s="1192" t="str">
        <f>IF('EBF Spending Plan 30-34'!G66="","",'EBF Spending Plan 30-34'!G66)</f>
        <v/>
      </c>
      <c r="C96" s="1653" t="s">
        <v>1230</v>
      </c>
    </row>
    <row r="97" spans="1:3">
      <c r="A97" s="1192" t="s">
        <v>1245</v>
      </c>
      <c r="B97" s="1192" t="str">
        <f>IF('EBF Spending Plan 30-34'!G67="","",'EBF Spending Plan 30-34'!G67)</f>
        <v/>
      </c>
      <c r="C97" s="1653" t="s">
        <v>1230</v>
      </c>
    </row>
    <row r="98" spans="1:3">
      <c r="A98" s="1192" t="s">
        <v>1246</v>
      </c>
      <c r="B98" s="1192" t="str">
        <f>IF('EBF Spending Plan 30-34'!G68="","",'EBF Spending Plan 30-34'!G68)</f>
        <v/>
      </c>
      <c r="C98" s="1653" t="s">
        <v>1230</v>
      </c>
    </row>
    <row r="99" spans="1:3">
      <c r="A99" s="1192" t="s">
        <v>1247</v>
      </c>
      <c r="B99" s="1192" t="str">
        <f>IF('EBF Spending Plan 30-34'!G69="","",'EBF Spending Plan 30-34'!G69)</f>
        <v/>
      </c>
      <c r="C99" s="1653" t="s">
        <v>1230</v>
      </c>
    </row>
    <row r="100" spans="1:3">
      <c r="A100" s="1192" t="s">
        <v>1248</v>
      </c>
      <c r="B100" s="1192" t="str">
        <f>IF('EBF Spending Plan 30-34'!G70="","",'EBF Spending Plan 30-34'!G70)</f>
        <v/>
      </c>
      <c r="C100" s="1653" t="s">
        <v>1230</v>
      </c>
    </row>
    <row r="101" spans="1:3">
      <c r="A101" s="1192" t="s">
        <v>1249</v>
      </c>
      <c r="B101" s="1192" t="str">
        <f>IF('EBF Spending Plan 30-34'!G71="","",'EBF Spending Plan 30-34'!G71)</f>
        <v/>
      </c>
      <c r="C101" s="1653" t="s">
        <v>1230</v>
      </c>
    </row>
    <row r="102" spans="1:3">
      <c r="A102" s="1192" t="s">
        <v>1250</v>
      </c>
      <c r="B102" s="1192" t="str">
        <f>IF('EBF Spending Plan 30-34'!G72="","",'EBF Spending Plan 30-34'!G72)</f>
        <v/>
      </c>
      <c r="C102" s="1653" t="s">
        <v>1230</v>
      </c>
    </row>
    <row r="103" spans="1:3">
      <c r="A103" s="1192" t="s">
        <v>1251</v>
      </c>
      <c r="B103" s="1192" t="str">
        <f>IF('EBF Spending Plan 30-34'!G73="","",'EBF Spending Plan 30-34'!G73)</f>
        <v/>
      </c>
      <c r="C103" s="1653" t="s">
        <v>1230</v>
      </c>
    </row>
    <row r="104" spans="1:3">
      <c r="A104" s="1192" t="s">
        <v>1252</v>
      </c>
      <c r="B104" s="1192" t="str">
        <f>IF('EBF Spending Plan 30-34'!G74="","",'EBF Spending Plan 30-34'!G74)</f>
        <v/>
      </c>
      <c r="C104" s="1653" t="s">
        <v>1230</v>
      </c>
    </row>
    <row r="105" spans="1:3">
      <c r="A105" s="1192" t="s">
        <v>1253</v>
      </c>
      <c r="B105" s="1192" t="str">
        <f>'EBF Spending Plan 30-34'!G75</f>
        <v/>
      </c>
      <c r="C105" s="1653" t="s">
        <v>1230</v>
      </c>
    </row>
    <row r="106" spans="1:3">
      <c r="A106" s="1192" t="s">
        <v>1254</v>
      </c>
      <c r="B106" s="1192" t="str">
        <f>IF('EBF Spending Plan 30-34'!G76="","",'EBF Spending Plan 30-34'!G76)</f>
        <v/>
      </c>
      <c r="C106" s="1653" t="s">
        <v>1230</v>
      </c>
    </row>
    <row r="107" spans="1:3">
      <c r="A107" s="1192" t="s">
        <v>1255</v>
      </c>
      <c r="B107" s="1192" t="str">
        <f>IF('EBF Spending Plan 30-34'!G77="","",'EBF Spending Plan 30-34'!G77)</f>
        <v/>
      </c>
      <c r="C107" s="1653" t="s">
        <v>1230</v>
      </c>
    </row>
    <row r="108" spans="1:3">
      <c r="A108" s="1192" t="s">
        <v>1256</v>
      </c>
      <c r="B108" s="1192" t="str">
        <f>IF('EBF Spending Plan 30-34'!G78="","",'EBF Spending Plan 30-34'!G78)</f>
        <v/>
      </c>
      <c r="C108" s="1653" t="s">
        <v>1230</v>
      </c>
    </row>
    <row r="109" spans="1:3">
      <c r="A109" s="1192" t="s">
        <v>1257</v>
      </c>
      <c r="B109" s="1192" t="str">
        <f>IF('EBF Spending Plan 30-34'!G79="","",'EBF Spending Plan 30-34'!G79)</f>
        <v/>
      </c>
      <c r="C109" s="1653" t="s">
        <v>1230</v>
      </c>
    </row>
    <row r="110" spans="1:3">
      <c r="A110" s="1192" t="s">
        <v>1258</v>
      </c>
      <c r="B110" s="1192" t="str">
        <f>IF('EBF Spending Plan 30-34'!G80="","",'EBF Spending Plan 30-34'!G80)</f>
        <v/>
      </c>
      <c r="C110" s="1653" t="s">
        <v>1230</v>
      </c>
    </row>
    <row r="111" spans="1:3">
      <c r="A111" s="1192" t="s">
        <v>1259</v>
      </c>
      <c r="B111" s="1192" t="str">
        <f>IF('EBF Spending Plan 30-34'!G81="","",'EBF Spending Plan 30-34'!G81)</f>
        <v/>
      </c>
      <c r="C111" s="1653" t="s">
        <v>1230</v>
      </c>
    </row>
    <row r="112" spans="1:3">
      <c r="A112" s="1192" t="s">
        <v>1260</v>
      </c>
      <c r="B112" s="1192" t="str">
        <f>IF('EBF Spending Plan 30-34'!G82="","",'EBF Spending Plan 30-34'!G82)</f>
        <v/>
      </c>
      <c r="C112" s="1653" t="s">
        <v>1230</v>
      </c>
    </row>
    <row r="113" spans="1:3">
      <c r="A113" s="1192" t="s">
        <v>1261</v>
      </c>
      <c r="B113" s="1192" t="str">
        <f>IF('EBF Spending Plan 30-34'!G83="","",'EBF Spending Plan 30-34'!G83)</f>
        <v/>
      </c>
      <c r="C113" s="1653" t="s">
        <v>1230</v>
      </c>
    </row>
    <row r="114" spans="1:3">
      <c r="A114" s="1192" t="s">
        <v>1262</v>
      </c>
      <c r="B114" s="1192" t="str">
        <f>IF('EBF Spending Plan 30-34'!G84="","",'EBF Spending Plan 30-34'!G84)</f>
        <v/>
      </c>
      <c r="C114" s="1653" t="s">
        <v>1230</v>
      </c>
    </row>
    <row r="115" spans="1:3">
      <c r="A115" s="1192" t="s">
        <v>1263</v>
      </c>
      <c r="B115" s="1192" t="str">
        <f>IF('EBF Spending Plan 30-34'!G85="","",'EBF Spending Plan 30-34'!G85)</f>
        <v/>
      </c>
      <c r="C115" s="1653" t="s">
        <v>1230</v>
      </c>
    </row>
    <row r="116" spans="1:3">
      <c r="A116" s="1192" t="s">
        <v>1264</v>
      </c>
      <c r="B116" s="1192" t="str">
        <f>IF('EBF Spending Plan 30-34'!G86="","",'EBF Spending Plan 30-34'!G86)</f>
        <v/>
      </c>
      <c r="C116" s="1653" t="s">
        <v>1230</v>
      </c>
    </row>
    <row r="117" spans="1:3">
      <c r="A117" s="1192" t="s">
        <v>1265</v>
      </c>
      <c r="B117" s="1192" t="str">
        <f>IF('EBF Spending Plan 30-34'!G87="","",'EBF Spending Plan 30-34'!G87)</f>
        <v/>
      </c>
      <c r="C117" s="1653" t="s">
        <v>1230</v>
      </c>
    </row>
    <row r="118" spans="1:3">
      <c r="A118" s="1192" t="s">
        <v>1266</v>
      </c>
      <c r="B118" s="1192" t="str">
        <f>'EBF Spending Plan 30-34'!G88</f>
        <v/>
      </c>
      <c r="C118" s="1653" t="s">
        <v>1230</v>
      </c>
    </row>
    <row r="119" spans="1:3">
      <c r="A119" s="1192" t="s">
        <v>1267</v>
      </c>
      <c r="B119" s="1192" t="str">
        <f>IF('EBF Spending Plan 30-34'!G89="","",'EBF Spending Plan 30-34'!G89)</f>
        <v/>
      </c>
      <c r="C119" s="1653" t="s">
        <v>1230</v>
      </c>
    </row>
    <row r="120" spans="1:3">
      <c r="A120" s="1192" t="s">
        <v>1268</v>
      </c>
      <c r="B120" s="1192" t="str">
        <f>'EBF Spending Plan 30-34'!G90</f>
        <v/>
      </c>
      <c r="C120" s="1653" t="s">
        <v>1230</v>
      </c>
    </row>
    <row r="121" spans="1:3">
      <c r="A121" s="1192" t="s">
        <v>1269</v>
      </c>
      <c r="B121" s="1192" t="str">
        <f>IF('EBF Spending Plan 30-34'!H52="","",'EBF Spending Plan 30-34'!H52)</f>
        <v/>
      </c>
      <c r="C121" s="1653" t="s">
        <v>1270</v>
      </c>
    </row>
    <row r="122" spans="1:3">
      <c r="A122" s="1192" t="s">
        <v>1271</v>
      </c>
      <c r="B122" s="1192" t="str">
        <f>IF('EBF Spending Plan 30-34'!H53="","",'EBF Spending Plan 30-34'!H53)</f>
        <v/>
      </c>
      <c r="C122" s="1653" t="s">
        <v>1270</v>
      </c>
    </row>
    <row r="123" spans="1:3">
      <c r="A123" s="1192" t="s">
        <v>1272</v>
      </c>
      <c r="B123" s="1192" t="str">
        <f>IF('EBF Spending Plan 30-34'!H54="","",'EBF Spending Plan 30-34'!H54)</f>
        <v/>
      </c>
      <c r="C123" s="1653" t="s">
        <v>1270</v>
      </c>
    </row>
    <row r="124" spans="1:3">
      <c r="A124" s="1192" t="s">
        <v>1273</v>
      </c>
      <c r="B124" s="1192" t="str">
        <f>IF('EBF Spending Plan 30-34'!H55="","",'EBF Spending Plan 30-34'!H55)</f>
        <v/>
      </c>
      <c r="C124" s="1653" t="s">
        <v>1270</v>
      </c>
    </row>
    <row r="125" spans="1:3">
      <c r="A125" s="1192" t="s">
        <v>1274</v>
      </c>
      <c r="B125" s="1192" t="str">
        <f>IF('EBF Spending Plan 30-34'!H56="","",'EBF Spending Plan 30-34'!H56)</f>
        <v/>
      </c>
      <c r="C125" s="1653" t="s">
        <v>1270</v>
      </c>
    </row>
    <row r="126" spans="1:3">
      <c r="A126" s="1192" t="s">
        <v>1275</v>
      </c>
      <c r="B126" s="1192" t="str">
        <f>IF('EBF Spending Plan 30-34'!H57="","",'EBF Spending Plan 30-34'!H57)</f>
        <v/>
      </c>
      <c r="C126" s="1653" t="s">
        <v>1270</v>
      </c>
    </row>
    <row r="127" spans="1:3">
      <c r="A127" s="1192" t="s">
        <v>1276</v>
      </c>
      <c r="B127" s="1192" t="str">
        <f>IF('EBF Spending Plan 30-34'!H58="","",'EBF Spending Plan 30-34'!H58)</f>
        <v/>
      </c>
      <c r="C127" s="1653" t="s">
        <v>1270</v>
      </c>
    </row>
    <row r="128" spans="1:3">
      <c r="A128" s="1192" t="s">
        <v>1277</v>
      </c>
      <c r="B128" s="1192" t="str">
        <f>IF('EBF Spending Plan 30-34'!H59="","",'EBF Spending Plan 30-34'!H59)</f>
        <v/>
      </c>
      <c r="C128" s="1653" t="s">
        <v>1270</v>
      </c>
    </row>
    <row r="129" spans="1:3">
      <c r="A129" s="1192" t="s">
        <v>1278</v>
      </c>
      <c r="B129" s="1192" t="str">
        <f>IF('EBF Spending Plan 30-34'!H60="","",'EBF Spending Plan 30-34'!H60)</f>
        <v/>
      </c>
      <c r="C129" s="1653" t="s">
        <v>1270</v>
      </c>
    </row>
    <row r="130" spans="1:3">
      <c r="A130" s="1192" t="s">
        <v>1279</v>
      </c>
      <c r="B130" s="1192" t="str">
        <f>IF('EBF Spending Plan 30-34'!H61="","",'EBF Spending Plan 30-34'!H61)</f>
        <v/>
      </c>
      <c r="C130" s="1653" t="s">
        <v>1270</v>
      </c>
    </row>
    <row r="131" spans="1:3">
      <c r="A131" s="1192" t="s">
        <v>1280</v>
      </c>
      <c r="B131" s="1192" t="str">
        <f>IF('EBF Spending Plan 30-34'!H62="","",'EBF Spending Plan 30-34'!H62)</f>
        <v/>
      </c>
      <c r="C131" s="1653" t="s">
        <v>1270</v>
      </c>
    </row>
    <row r="132" spans="1:3">
      <c r="A132" s="1192" t="s">
        <v>1281</v>
      </c>
      <c r="B132" s="1192" t="str">
        <f>IF('EBF Spending Plan 30-34'!H63="","",'EBF Spending Plan 30-34'!H63)</f>
        <v/>
      </c>
      <c r="C132" s="1653" t="s">
        <v>1270</v>
      </c>
    </row>
    <row r="133" spans="1:3">
      <c r="A133" s="1192" t="s">
        <v>1282</v>
      </c>
      <c r="B133" s="1192" t="str">
        <f>IF('EBF Spending Plan 30-34'!H64="","",'EBF Spending Plan 30-34'!H64)</f>
        <v/>
      </c>
      <c r="C133" s="1653" t="s">
        <v>1270</v>
      </c>
    </row>
    <row r="134" spans="1:3">
      <c r="A134" s="1192" t="s">
        <v>1283</v>
      </c>
      <c r="B134" s="1192" t="str">
        <f>'EBF Spending Plan 30-34'!H65</f>
        <v/>
      </c>
      <c r="C134" s="1653" t="s">
        <v>1270</v>
      </c>
    </row>
    <row r="135" spans="1:3">
      <c r="A135" s="1192" t="s">
        <v>1284</v>
      </c>
      <c r="B135" s="1192" t="str">
        <f>IF('EBF Spending Plan 30-34'!H66="","",'EBF Spending Plan 30-34'!H66)</f>
        <v/>
      </c>
      <c r="C135" s="1653" t="s">
        <v>1270</v>
      </c>
    </row>
    <row r="136" spans="1:3">
      <c r="A136" s="1192" t="s">
        <v>1285</v>
      </c>
      <c r="B136" s="1192" t="str">
        <f>IF('EBF Spending Plan 30-34'!H67="","",'EBF Spending Plan 30-34'!H67)</f>
        <v/>
      </c>
      <c r="C136" s="1653" t="s">
        <v>1270</v>
      </c>
    </row>
    <row r="137" spans="1:3">
      <c r="A137" s="1192" t="s">
        <v>1286</v>
      </c>
      <c r="B137" s="1192" t="str">
        <f>IF('EBF Spending Plan 30-34'!H68="","",'EBF Spending Plan 30-34'!H68)</f>
        <v/>
      </c>
      <c r="C137" s="1653" t="s">
        <v>1270</v>
      </c>
    </row>
    <row r="138" spans="1:3">
      <c r="A138" s="1192" t="s">
        <v>1287</v>
      </c>
      <c r="B138" s="1192" t="str">
        <f>IF('EBF Spending Plan 30-34'!H69="","",'EBF Spending Plan 30-34'!H69)</f>
        <v/>
      </c>
      <c r="C138" s="1653" t="s">
        <v>1270</v>
      </c>
    </row>
    <row r="139" spans="1:3">
      <c r="A139" s="1192" t="s">
        <v>1288</v>
      </c>
      <c r="B139" s="1192" t="str">
        <f>IF('EBF Spending Plan 30-34'!H70="","",'EBF Spending Plan 30-34'!H70)</f>
        <v/>
      </c>
      <c r="C139" s="1653" t="s">
        <v>1270</v>
      </c>
    </row>
    <row r="140" spans="1:3">
      <c r="A140" s="1192" t="s">
        <v>1289</v>
      </c>
      <c r="B140" s="1192" t="str">
        <f>IF('EBF Spending Plan 30-34'!H71="","",'EBF Spending Plan 30-34'!H71)</f>
        <v/>
      </c>
      <c r="C140" s="1653" t="s">
        <v>1270</v>
      </c>
    </row>
    <row r="141" spans="1:3">
      <c r="A141" s="1192" t="s">
        <v>1290</v>
      </c>
      <c r="B141" s="1192" t="str">
        <f>IF('EBF Spending Plan 30-34'!H72="","",'EBF Spending Plan 30-34'!H72)</f>
        <v/>
      </c>
      <c r="C141" s="1653" t="s">
        <v>1270</v>
      </c>
    </row>
    <row r="142" spans="1:3">
      <c r="A142" s="1192" t="s">
        <v>1291</v>
      </c>
      <c r="B142" s="1192" t="str">
        <f>IF('EBF Spending Plan 30-34'!H73="","",'EBF Spending Plan 30-34'!H73)</f>
        <v/>
      </c>
      <c r="C142" s="1653" t="s">
        <v>1270</v>
      </c>
    </row>
    <row r="143" spans="1:3">
      <c r="A143" s="1192" t="s">
        <v>1292</v>
      </c>
      <c r="B143" s="1192" t="str">
        <f>IF('EBF Spending Plan 30-34'!H74="","",'EBF Spending Plan 30-34'!H74)</f>
        <v/>
      </c>
      <c r="C143" s="1653" t="s">
        <v>1270</v>
      </c>
    </row>
    <row r="144" spans="1:3">
      <c r="A144" s="1192" t="s">
        <v>1293</v>
      </c>
      <c r="B144" s="1192" t="str">
        <f>'EBF Spending Plan 30-34'!H75</f>
        <v/>
      </c>
      <c r="C144" s="1653" t="s">
        <v>1270</v>
      </c>
    </row>
    <row r="145" spans="1:3">
      <c r="A145" s="1192" t="s">
        <v>1294</v>
      </c>
      <c r="B145" s="1192" t="str">
        <f>IF('EBF Spending Plan 30-34'!H76="","",'EBF Spending Plan 30-34'!H76)</f>
        <v/>
      </c>
      <c r="C145" s="1653" t="s">
        <v>1270</v>
      </c>
    </row>
    <row r="146" spans="1:3">
      <c r="A146" s="1192" t="s">
        <v>1295</v>
      </c>
      <c r="B146" s="1192" t="str">
        <f>IF('EBF Spending Plan 30-34'!H77="","",'EBF Spending Plan 30-34'!H77)</f>
        <v/>
      </c>
      <c r="C146" s="1653" t="s">
        <v>1270</v>
      </c>
    </row>
    <row r="147" spans="1:3">
      <c r="A147" s="1192" t="s">
        <v>1296</v>
      </c>
      <c r="B147" s="1192" t="str">
        <f>IF('EBF Spending Plan 30-34'!H78="","",'EBF Spending Plan 30-34'!H78)</f>
        <v/>
      </c>
      <c r="C147" s="1653" t="s">
        <v>1270</v>
      </c>
    </row>
    <row r="148" spans="1:3">
      <c r="A148" s="1192" t="s">
        <v>1297</v>
      </c>
      <c r="B148" s="1192" t="str">
        <f>IF('EBF Spending Plan 30-34'!H79="","",'EBF Spending Plan 30-34'!H79)</f>
        <v/>
      </c>
      <c r="C148" s="1653" t="s">
        <v>1270</v>
      </c>
    </row>
    <row r="149" spans="1:3">
      <c r="A149" s="1192" t="s">
        <v>1298</v>
      </c>
      <c r="B149" s="1192" t="str">
        <f>IF('EBF Spending Plan 30-34'!H80="","",'EBF Spending Plan 30-34'!H80)</f>
        <v/>
      </c>
      <c r="C149" s="1653" t="s">
        <v>1270</v>
      </c>
    </row>
    <row r="150" spans="1:3">
      <c r="A150" s="1192" t="s">
        <v>1299</v>
      </c>
      <c r="B150" s="1192" t="str">
        <f>IF('EBF Spending Plan 30-34'!H81="","",'EBF Spending Plan 30-34'!H81)</f>
        <v/>
      </c>
      <c r="C150" s="1653" t="s">
        <v>1270</v>
      </c>
    </row>
    <row r="151" spans="1:3">
      <c r="A151" s="1192" t="s">
        <v>1300</v>
      </c>
      <c r="B151" s="1192" t="str">
        <f>IF('EBF Spending Plan 30-34'!H82="","",'EBF Spending Plan 30-34'!H82)</f>
        <v/>
      </c>
      <c r="C151" s="1653" t="s">
        <v>1270</v>
      </c>
    </row>
    <row r="152" spans="1:3">
      <c r="A152" s="1192" t="s">
        <v>1301</v>
      </c>
      <c r="B152" s="1192" t="str">
        <f>IF('EBF Spending Plan 30-34'!H83="","",'EBF Spending Plan 30-34'!H83)</f>
        <v/>
      </c>
      <c r="C152" s="1653" t="s">
        <v>1270</v>
      </c>
    </row>
    <row r="153" spans="1:3">
      <c r="A153" s="1192" t="s">
        <v>1302</v>
      </c>
      <c r="B153" s="1192" t="str">
        <f>IF('EBF Spending Plan 30-34'!H84="","",'EBF Spending Plan 30-34'!H84)</f>
        <v/>
      </c>
      <c r="C153" s="1653" t="s">
        <v>1270</v>
      </c>
    </row>
    <row r="154" spans="1:3">
      <c r="A154" s="1192" t="s">
        <v>1303</v>
      </c>
      <c r="B154" s="1192" t="str">
        <f>IF('EBF Spending Plan 30-34'!H85="","",'EBF Spending Plan 30-34'!H85)</f>
        <v/>
      </c>
      <c r="C154" s="1653" t="s">
        <v>1270</v>
      </c>
    </row>
    <row r="155" spans="1:3">
      <c r="A155" s="1192" t="s">
        <v>1304</v>
      </c>
      <c r="B155" s="1192" t="str">
        <f>IF('EBF Spending Plan 30-34'!H86="","",'EBF Spending Plan 30-34'!H86)</f>
        <v/>
      </c>
      <c r="C155" s="1653" t="s">
        <v>1270</v>
      </c>
    </row>
    <row r="156" spans="1:3">
      <c r="A156" s="1192" t="s">
        <v>1305</v>
      </c>
      <c r="B156" s="1192" t="str">
        <f>IF('EBF Spending Plan 30-34'!H87="","",'EBF Spending Plan 30-34'!H87)</f>
        <v/>
      </c>
      <c r="C156" s="1653" t="s">
        <v>1270</v>
      </c>
    </row>
    <row r="157" spans="1:3">
      <c r="A157" s="1192" t="s">
        <v>1306</v>
      </c>
      <c r="B157" s="1192" t="str">
        <f>'EBF Spending Plan 30-34'!H88</f>
        <v/>
      </c>
      <c r="C157" s="1653" t="s">
        <v>1270</v>
      </c>
    </row>
    <row r="158" spans="1:3">
      <c r="A158" s="1192" t="s">
        <v>1307</v>
      </c>
      <c r="B158" s="1192" t="str">
        <f>IF('EBF Spending Plan 30-34'!H89="","",'EBF Spending Plan 30-34'!H89)</f>
        <v/>
      </c>
      <c r="C158" s="1653" t="s">
        <v>1270</v>
      </c>
    </row>
    <row r="159" spans="1:3">
      <c r="A159" s="1192" t="s">
        <v>1308</v>
      </c>
      <c r="B159" s="1192" t="str">
        <f>'EBF Spending Plan 30-34'!H90</f>
        <v/>
      </c>
      <c r="C159" s="1653" t="s">
        <v>1270</v>
      </c>
    </row>
    <row r="160" spans="1:3">
      <c r="A160" s="1192" t="s">
        <v>1309</v>
      </c>
      <c r="B160" s="1192" t="str">
        <f>IF('EBF Spending Plan 30-34'!G93="","",'EBF Spending Plan 30-34'!G93)</f>
        <v/>
      </c>
      <c r="C160" s="1653" t="s">
        <v>1230</v>
      </c>
    </row>
    <row r="161" spans="1:3">
      <c r="A161" s="1192" t="s">
        <v>1310</v>
      </c>
      <c r="B161" s="1192">
        <f>'EBF Spending Plan 30-34'!G100</f>
        <v>107984.71000000004</v>
      </c>
      <c r="C161" s="1653" t="s">
        <v>1311</v>
      </c>
    </row>
    <row r="162" spans="1:3">
      <c r="A162" s="1653" t="s">
        <v>1312</v>
      </c>
      <c r="B162" s="1192" t="str">
        <f>'EBF Spending Plan 30-34'!H100</f>
        <v>Estimated</v>
      </c>
      <c r="C162" s="1653"/>
    </row>
    <row r="163" spans="1:3">
      <c r="A163" s="1653" t="s">
        <v>1313</v>
      </c>
      <c r="B163" s="1192">
        <f>'EBF Spending Plan 30-34'!G101</f>
        <v>10329.69</v>
      </c>
      <c r="C163" s="1653" t="s">
        <v>1311</v>
      </c>
    </row>
    <row r="164" spans="1:3">
      <c r="A164" s="1653" t="s">
        <v>1314</v>
      </c>
      <c r="B164" s="1192" t="str">
        <f>'EBF Spending Plan 30-34'!H101</f>
        <v>Estimated</v>
      </c>
      <c r="C164" s="1653"/>
    </row>
    <row r="165" spans="1:3">
      <c r="A165" s="1653" t="s">
        <v>1315</v>
      </c>
      <c r="B165" s="1192">
        <f>'EBF Spending Plan 30-34'!G102</f>
        <v>301141</v>
      </c>
      <c r="C165" s="1653" t="s">
        <v>1311</v>
      </c>
    </row>
    <row r="166" spans="1:3">
      <c r="A166" s="1653" t="s">
        <v>1316</v>
      </c>
      <c r="B166" s="1192" t="str">
        <f>'EBF Spending Plan 30-34'!H102</f>
        <v>Estimated</v>
      </c>
      <c r="C166" s="1653"/>
    </row>
    <row r="167" spans="1:3">
      <c r="A167" s="1192" t="s">
        <v>1317</v>
      </c>
      <c r="B167" s="1192" t="str">
        <f>IF('EBF Spending Plan 30-34'!H104="","",'EBF Spending Plan 30-34'!H104)</f>
        <v/>
      </c>
      <c r="C167" s="1653" t="s">
        <v>1311</v>
      </c>
    </row>
    <row r="168" spans="1:3">
      <c r="A168" s="1192" t="s">
        <v>1318</v>
      </c>
      <c r="B168" s="1192" t="str">
        <f>IF('EBF Spending Plan 30-34'!G105="[Optional - Enter $]","",'EBF Spending Plan 30-34'!G105)</f>
        <v/>
      </c>
      <c r="C168" s="1653" t="s">
        <v>1311</v>
      </c>
    </row>
    <row r="169" spans="1:3">
      <c r="A169" s="1192" t="s">
        <v>1319</v>
      </c>
      <c r="B169" s="1192" t="str">
        <f>IF('EBF Spending Plan 30-34'!H106="","",'EBF Spending Plan 30-34'!H106)</f>
        <v/>
      </c>
      <c r="C169" s="1653" t="s">
        <v>1311</v>
      </c>
    </row>
    <row r="170" spans="1:3">
      <c r="A170" s="1192" t="s">
        <v>1320</v>
      </c>
      <c r="B170" s="1192" t="str">
        <f>IF('EBF Spending Plan 30-34'!G107="[Optional - Enter $]","",'EBF Spending Plan 30-34'!G107)</f>
        <v/>
      </c>
      <c r="C170" s="1653" t="s">
        <v>1311</v>
      </c>
    </row>
    <row r="171" spans="1:3">
      <c r="A171" s="1192" t="s">
        <v>1321</v>
      </c>
      <c r="B171" s="1192" t="str">
        <f>IF('EBF Spending Plan 30-34'!K104="","",'EBF Spending Plan 30-34'!K104)</f>
        <v/>
      </c>
      <c r="C171" s="1653" t="s">
        <v>1311</v>
      </c>
    </row>
    <row r="172" spans="1:3">
      <c r="A172" s="1192" t="s">
        <v>1322</v>
      </c>
      <c r="B172" s="1192" t="str">
        <f>IF('EBF Spending Plan 30-34'!I105="[Optional - Enter $]","",'EBF Spending Plan 30-34'!I105)</f>
        <v/>
      </c>
      <c r="C172" s="1653" t="s">
        <v>1311</v>
      </c>
    </row>
    <row r="173" spans="1:3">
      <c r="A173" s="1192" t="s">
        <v>1323</v>
      </c>
      <c r="B173" s="1192" t="str">
        <f>IF('EBF Spending Plan 30-34'!K106="","",'EBF Spending Plan 30-34'!K106)</f>
        <v>Yes</v>
      </c>
      <c r="C173" s="1653" t="s">
        <v>1311</v>
      </c>
    </row>
    <row r="174" spans="1:3">
      <c r="A174" s="1192" t="s">
        <v>1324</v>
      </c>
      <c r="B174" s="1192" t="str">
        <f>IF('EBF Spending Plan 30-34'!I107="[Optional - Enter $]","",'EBF Spending Plan 30-34'!I107)</f>
        <v/>
      </c>
      <c r="C174" s="1653" t="s">
        <v>1311</v>
      </c>
    </row>
    <row r="175" spans="1:3">
      <c r="A175" s="1192" t="s">
        <v>1325</v>
      </c>
      <c r="B175" s="1192" t="str">
        <f>IF('EBF Spending Plan 30-34'!M104="","",'EBF Spending Plan 30-34'!M104)</f>
        <v/>
      </c>
      <c r="C175" s="1653" t="s">
        <v>1311</v>
      </c>
    </row>
    <row r="176" spans="1:3">
      <c r="A176" s="1192" t="s">
        <v>1326</v>
      </c>
      <c r="B176" s="1192" t="str">
        <f>IF('EBF Spending Plan 30-34'!L105="[Optional - Enter $]","",'EBF Spending Plan 30-34'!L105)</f>
        <v/>
      </c>
      <c r="C176" s="1653" t="s">
        <v>1311</v>
      </c>
    </row>
    <row r="177" spans="1:3">
      <c r="A177" s="1192" t="s">
        <v>1327</v>
      </c>
      <c r="B177" s="1192" t="str">
        <f>IF('EBF Spending Plan 30-34'!G108="","",'EBF Spending Plan 30-34'!G108)</f>
        <v>Gower provides Title I services in Math and Reading as well as a Summer School Program for targeted students.</v>
      </c>
      <c r="C177" s="1653" t="s">
        <v>1311</v>
      </c>
    </row>
    <row r="178" spans="1:3">
      <c r="A178" s="1192" t="s">
        <v>1328</v>
      </c>
      <c r="B178" s="1192" t="str">
        <f>IF('EBF Spending Plan 30-34'!H111="","",'EBF Spending Plan 30-34'!H111)</f>
        <v>Yes</v>
      </c>
      <c r="C178" s="1653" t="s">
        <v>1311</v>
      </c>
    </row>
    <row r="179" spans="1:3">
      <c r="A179" s="1192" t="s">
        <v>1329</v>
      </c>
      <c r="B179" s="1192" t="str">
        <f>IF('EBF Spending Plan 30-34'!G112="[Optional - Enter $]","",'EBF Spending Plan 30-34'!G112)</f>
        <v/>
      </c>
      <c r="C179" s="1653" t="s">
        <v>1311</v>
      </c>
    </row>
    <row r="180" spans="1:3">
      <c r="A180" s="1192" t="s">
        <v>1330</v>
      </c>
      <c r="B180" s="1192" t="str">
        <f>IF('EBF Spending Plan 30-34'!H113="","",'EBF Spending Plan 30-34'!H113)</f>
        <v/>
      </c>
      <c r="C180" s="1653" t="s">
        <v>1311</v>
      </c>
    </row>
    <row r="181" spans="1:3">
      <c r="A181" s="1192" t="s">
        <v>1331</v>
      </c>
      <c r="B181" s="1192" t="str">
        <f>IF('EBF Spending Plan 30-34'!G114="[Optional - Enter $]","",'EBF Spending Plan 30-34'!G114)</f>
        <v/>
      </c>
      <c r="C181" s="1653" t="s">
        <v>1311</v>
      </c>
    </row>
    <row r="182" spans="1:3">
      <c r="A182" s="1192" t="s">
        <v>1332</v>
      </c>
      <c r="B182" s="1192" t="str">
        <f>IF('EBF Spending Plan 30-34'!K111="","",'EBF Spending Plan 30-34'!K111)</f>
        <v/>
      </c>
      <c r="C182" s="1653" t="s">
        <v>1311</v>
      </c>
    </row>
    <row r="183" spans="1:3">
      <c r="A183" s="1192" t="s">
        <v>1333</v>
      </c>
      <c r="B183" s="1192" t="str">
        <f>IF('EBF Spending Plan 30-34'!I112="[Optional - Enter $]","",'EBF Spending Plan 30-34'!I112)</f>
        <v/>
      </c>
      <c r="C183" s="1653" t="s">
        <v>1311</v>
      </c>
    </row>
    <row r="184" spans="1:3">
      <c r="A184" s="1192" t="s">
        <v>1334</v>
      </c>
      <c r="B184" s="1192" t="str">
        <f>IF('EBF Spending Plan 30-34'!K113="","",'EBF Spending Plan 30-34'!K113)</f>
        <v/>
      </c>
      <c r="C184" s="1653" t="s">
        <v>1311</v>
      </c>
    </row>
    <row r="185" spans="1:3">
      <c r="A185" s="1192" t="s">
        <v>1335</v>
      </c>
      <c r="B185" s="1192" t="str">
        <f>IF('EBF Spending Plan 30-34'!I114="[Optional - Enter $]","",'EBF Spending Plan 30-34'!I114)</f>
        <v/>
      </c>
      <c r="C185" s="1653" t="s">
        <v>1311</v>
      </c>
    </row>
    <row r="186" spans="1:3">
      <c r="A186" s="1192" t="s">
        <v>1336</v>
      </c>
      <c r="B186" s="1192" t="str">
        <f>IF('EBF Spending Plan 30-34'!M111="","",'EBF Spending Plan 30-34'!M111)</f>
        <v/>
      </c>
      <c r="C186" s="1653" t="s">
        <v>1311</v>
      </c>
    </row>
    <row r="187" spans="1:3">
      <c r="A187" s="1192" t="s">
        <v>1337</v>
      </c>
      <c r="B187" s="1192" t="str">
        <f>IF('EBF Spending Plan 30-34'!L112="[Optional - Enter $]","",'EBF Spending Plan 30-34'!L112)</f>
        <v/>
      </c>
      <c r="C187" s="1653" t="s">
        <v>1311</v>
      </c>
    </row>
    <row r="188" spans="1:3">
      <c r="A188" s="1192" t="s">
        <v>1338</v>
      </c>
      <c r="B188" s="1192" t="str">
        <f>IF('EBF Spending Plan 30-34'!M113="","",'EBF Spending Plan 30-34'!M113)</f>
        <v/>
      </c>
      <c r="C188" s="1653" t="s">
        <v>1311</v>
      </c>
    </row>
    <row r="189" spans="1:3">
      <c r="A189" s="1192" t="s">
        <v>1339</v>
      </c>
      <c r="B189" s="1192" t="str">
        <f>IF('EBF Spending Plan 30-34'!L114="[Optional - Enter $]","",'EBF Spending Plan 30-34'!L114)</f>
        <v/>
      </c>
      <c r="C189" s="1653" t="s">
        <v>1311</v>
      </c>
    </row>
    <row r="190" spans="1:3">
      <c r="A190" s="1192" t="s">
        <v>1340</v>
      </c>
      <c r="B190" s="1192" t="str">
        <f>IF('EBF Spending Plan 30-34'!G115="","",'EBF Spending Plan 30-34'!G115)</f>
        <v>Gower hired an additional ESL/Special Education teacher to work with students that are identified as both English Learners and have an IEP.</v>
      </c>
      <c r="C190" s="1653" t="s">
        <v>1311</v>
      </c>
    </row>
    <row r="191" spans="1:3">
      <c r="A191" s="1192" t="s">
        <v>1341</v>
      </c>
      <c r="B191" s="1192" t="str">
        <f>IF('EBF Spending Plan 30-34'!H118="","",'EBF Spending Plan 30-34'!H118)</f>
        <v>Yes</v>
      </c>
      <c r="C191" s="1653" t="s">
        <v>1311</v>
      </c>
    </row>
    <row r="192" spans="1:3">
      <c r="A192" s="1192" t="s">
        <v>1342</v>
      </c>
      <c r="B192" s="1192" t="str">
        <f>IF('EBF Spending Plan 30-34'!G119="[Optional - Enter $]","",'EBF Spending Plan 30-34'!G119)</f>
        <v/>
      </c>
      <c r="C192" s="1653" t="s">
        <v>1311</v>
      </c>
    </row>
    <row r="193" spans="1:3">
      <c r="A193" s="1192" t="s">
        <v>1343</v>
      </c>
      <c r="B193" s="1192" t="str">
        <f>IF('EBF Spending Plan 30-34'!H120="","",'EBF Spending Plan 30-34'!H120)</f>
        <v/>
      </c>
      <c r="C193" s="1653" t="s">
        <v>1311</v>
      </c>
    </row>
    <row r="194" spans="1:3">
      <c r="A194" s="1192" t="s">
        <v>1344</v>
      </c>
      <c r="B194" s="1192" t="str">
        <f>IF('EBF Spending Plan 30-34'!G121="[Optional - Enter $]","",'EBF Spending Plan 30-34'!G121)</f>
        <v/>
      </c>
      <c r="C194" s="1653" t="s">
        <v>1311</v>
      </c>
    </row>
    <row r="195" spans="1:3">
      <c r="A195" s="1192" t="s">
        <v>1345</v>
      </c>
      <c r="B195" s="1192" t="str">
        <f>IF('EBF Spending Plan 30-34'!K118="","",'EBF Spending Plan 30-34'!K118)</f>
        <v/>
      </c>
      <c r="C195" s="1653" t="s">
        <v>1311</v>
      </c>
    </row>
    <row r="196" spans="1:3">
      <c r="A196" s="1192" t="s">
        <v>1346</v>
      </c>
      <c r="B196" s="1192" t="str">
        <f>IF('EBF Spending Plan 30-34'!I119="[Optional - Enter $]","",'EBF Spending Plan 30-34'!I119)</f>
        <v/>
      </c>
      <c r="C196" s="1653" t="s">
        <v>1311</v>
      </c>
    </row>
    <row r="197" spans="1:3">
      <c r="A197" s="1192" t="s">
        <v>1347</v>
      </c>
      <c r="B197" s="1192" t="str">
        <f>IF('EBF Spending Plan 30-34'!K120="","",'EBF Spending Plan 30-34'!K120)</f>
        <v/>
      </c>
      <c r="C197" s="1653" t="s">
        <v>1311</v>
      </c>
    </row>
    <row r="198" spans="1:3">
      <c r="A198" s="1192" t="s">
        <v>1348</v>
      </c>
      <c r="B198" s="1192" t="str">
        <f>IF('EBF Spending Plan 30-34'!I121="[Optional - Enter $]","",'EBF Spending Plan 30-34'!I121)</f>
        <v/>
      </c>
      <c r="C198" s="1653" t="s">
        <v>1311</v>
      </c>
    </row>
    <row r="199" spans="1:3">
      <c r="A199" s="1192" t="s">
        <v>1349</v>
      </c>
      <c r="B199" s="1192" t="str">
        <f>IF('EBF Spending Plan 30-34'!G122="","",'EBF Spending Plan 30-34'!G122)</f>
        <v>Funds will be used to support the needs of a special education student in the area of transcribing services through Intellitext.</v>
      </c>
      <c r="C199" s="1653" t="s">
        <v>1311</v>
      </c>
    </row>
    <row r="200" spans="1:3">
      <c r="A200" s="1192" t="s">
        <v>1350</v>
      </c>
      <c r="B200" s="1192" t="str">
        <f>IF('EBF Spending Plan 30-34'!E130="","",'EBF Spending Plan 30-34'!E130)</f>
        <v>Yes</v>
      </c>
      <c r="C200" s="1653" t="s">
        <v>799</v>
      </c>
    </row>
    <row r="201" spans="1:3">
      <c r="A201" s="1192" t="s">
        <v>1351</v>
      </c>
      <c r="B201" s="1192" t="str">
        <f>IF('EBF Spending Plan 30-34'!E133="","",'EBF Spending Plan 30-34'!E133)</f>
        <v>No</v>
      </c>
      <c r="C201" s="1653" t="s">
        <v>799</v>
      </c>
    </row>
    <row r="202" spans="1:3">
      <c r="A202" s="1192" t="s">
        <v>1352</v>
      </c>
      <c r="B202" s="1192" t="str">
        <f>IF('EBF Spending Plan 30-34'!E135="","",'EBF Spending Plan 30-34'!E135)</f>
        <v>No</v>
      </c>
      <c r="C202" s="1653" t="s">
        <v>799</v>
      </c>
    </row>
    <row r="203" spans="1:3">
      <c r="A203" s="1192" t="s">
        <v>1353</v>
      </c>
      <c r="B203" s="1193" t="str">
        <f>IF('EBF Spending Plan 30-34'!F137="","",'EBF Spending Plan 30-34'!F137)</f>
        <v/>
      </c>
      <c r="C203" s="1653" t="s">
        <v>799</v>
      </c>
    </row>
    <row r="204" spans="1:3">
      <c r="A204" s="1192" t="s">
        <v>1354</v>
      </c>
      <c r="B204" s="1192" t="str">
        <f>IF('EBF Spending Plan 30-34'!F138="","",'EBF Spending Plan 30-34'!F138)</f>
        <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1001"/>
  <sheetViews>
    <sheetView workbookViewId="0">
      <pane ySplit="1" topLeftCell="A2" activePane="bottomLeft" state="frozen"/>
      <selection pane="bottomLeft"/>
    </sheetView>
  </sheetViews>
  <sheetFormatPr baseColWidth="10" defaultColWidth="9.1640625" defaultRowHeight="13"/>
  <cols>
    <col min="1" max="1" width="45.6640625" style="10" customWidth="1"/>
    <col min="2" max="2" width="20.33203125" style="10" bestFit="1" customWidth="1"/>
    <col min="3" max="3" width="30" style="10" customWidth="1"/>
    <col min="4" max="4" width="29.6640625" style="10" customWidth="1"/>
    <col min="5" max="6" width="15" style="10" customWidth="1"/>
    <col min="7" max="7" width="9.1640625" style="10"/>
    <col min="8" max="8" width="12.5" customWidth="1"/>
    <col min="9" max="9" width="27.6640625" customWidth="1"/>
    <col min="10" max="16384" width="9.1640625" style="10"/>
  </cols>
  <sheetData>
    <row r="1" spans="1:6" ht="30" thickBot="1">
      <c r="A1" s="1271" t="s">
        <v>1355</v>
      </c>
      <c r="B1" s="1666" t="s">
        <v>1356</v>
      </c>
      <c r="C1" s="1272" t="s">
        <v>1357</v>
      </c>
      <c r="D1" s="1273" t="s">
        <v>1358</v>
      </c>
      <c r="E1" s="1188" t="s">
        <v>793</v>
      </c>
      <c r="F1" s="1188" t="s">
        <v>1359</v>
      </c>
    </row>
    <row r="2" spans="1:6">
      <c r="A2" s="1655" t="s">
        <v>1360</v>
      </c>
      <c r="B2" s="1655" t="s">
        <v>6591</v>
      </c>
      <c r="C2" s="1655" t="s">
        <v>1361</v>
      </c>
      <c r="D2" s="2" t="s">
        <v>1362</v>
      </c>
      <c r="E2" s="1655" t="s">
        <v>6591</v>
      </c>
      <c r="F2" s="1656" t="s">
        <v>1363</v>
      </c>
    </row>
    <row r="3" spans="1:6">
      <c r="A3" s="1655" t="s">
        <v>1364</v>
      </c>
      <c r="B3" s="1655" t="s">
        <v>1365</v>
      </c>
      <c r="C3" s="1655" t="s">
        <v>1366</v>
      </c>
      <c r="D3" s="2" t="s">
        <v>1367</v>
      </c>
      <c r="E3" s="1655" t="s">
        <v>1365</v>
      </c>
      <c r="F3" s="1656" t="s">
        <v>1368</v>
      </c>
    </row>
    <row r="4" spans="1:6">
      <c r="A4" s="1655" t="s">
        <v>1369</v>
      </c>
      <c r="B4" s="1655" t="s">
        <v>1370</v>
      </c>
      <c r="C4" s="1655" t="s">
        <v>1371</v>
      </c>
      <c r="D4" s="2" t="s">
        <v>1367</v>
      </c>
      <c r="E4" s="1655" t="s">
        <v>1370</v>
      </c>
      <c r="F4" s="1656" t="s">
        <v>1368</v>
      </c>
    </row>
    <row r="5" spans="1:6">
      <c r="A5" s="1655" t="s">
        <v>1372</v>
      </c>
      <c r="B5" s="1655" t="s">
        <v>1373</v>
      </c>
      <c r="C5" s="1655" t="s">
        <v>1374</v>
      </c>
      <c r="D5" s="2" t="s">
        <v>1367</v>
      </c>
      <c r="E5" s="1655" t="s">
        <v>1373</v>
      </c>
      <c r="F5" s="1656" t="s">
        <v>1375</v>
      </c>
    </row>
    <row r="6" spans="1:6">
      <c r="A6" s="1655" t="s">
        <v>1376</v>
      </c>
      <c r="B6" s="1655" t="s">
        <v>1377</v>
      </c>
      <c r="C6" s="1655" t="s">
        <v>1378</v>
      </c>
      <c r="D6" s="2" t="s">
        <v>1367</v>
      </c>
      <c r="E6" s="1655" t="s">
        <v>1377</v>
      </c>
      <c r="F6" s="1656" t="s">
        <v>1072</v>
      </c>
    </row>
    <row r="7" spans="1:6">
      <c r="A7" s="1655" t="s">
        <v>1379</v>
      </c>
      <c r="B7" s="1655" t="s">
        <v>1380</v>
      </c>
      <c r="C7" s="1655" t="s">
        <v>1381</v>
      </c>
      <c r="D7" s="2" t="s">
        <v>1367</v>
      </c>
      <c r="E7" s="1655" t="s">
        <v>1380</v>
      </c>
      <c r="F7" s="1656" t="s">
        <v>1382</v>
      </c>
    </row>
    <row r="8" spans="1:6">
      <c r="A8" s="1655" t="s">
        <v>1383</v>
      </c>
      <c r="B8" s="1655" t="s">
        <v>1384</v>
      </c>
      <c r="C8" s="1655" t="s">
        <v>1385</v>
      </c>
      <c r="D8" s="2" t="s">
        <v>1367</v>
      </c>
      <c r="E8" s="1655" t="s">
        <v>1384</v>
      </c>
      <c r="F8" s="1656" t="s">
        <v>1375</v>
      </c>
    </row>
    <row r="9" spans="1:6">
      <c r="A9" s="1655" t="s">
        <v>1386</v>
      </c>
      <c r="B9" s="1655" t="s">
        <v>1387</v>
      </c>
      <c r="C9" s="1655" t="s">
        <v>1388</v>
      </c>
      <c r="D9" s="2" t="s">
        <v>1367</v>
      </c>
      <c r="E9" s="1655" t="s">
        <v>1387</v>
      </c>
      <c r="F9" s="1656" t="s">
        <v>1389</v>
      </c>
    </row>
    <row r="10" spans="1:6">
      <c r="A10" s="1655" t="s">
        <v>1390</v>
      </c>
      <c r="B10" s="1655" t="s">
        <v>1391</v>
      </c>
      <c r="C10" s="1655" t="s">
        <v>1392</v>
      </c>
      <c r="D10" s="2" t="s">
        <v>1367</v>
      </c>
      <c r="E10" s="1655" t="s">
        <v>1391</v>
      </c>
      <c r="F10" s="1656" t="s">
        <v>1389</v>
      </c>
    </row>
    <row r="11" spans="1:6">
      <c r="A11" s="1655" t="s">
        <v>1393</v>
      </c>
      <c r="B11" s="1655" t="s">
        <v>1394</v>
      </c>
      <c r="C11" s="1655" t="s">
        <v>1395</v>
      </c>
      <c r="D11" s="2" t="s">
        <v>1367</v>
      </c>
      <c r="E11" s="1655" t="s">
        <v>1394</v>
      </c>
      <c r="F11" s="1656" t="s">
        <v>1382</v>
      </c>
    </row>
    <row r="12" spans="1:6">
      <c r="A12" s="1655" t="s">
        <v>1396</v>
      </c>
      <c r="B12" s="1655" t="s">
        <v>1397</v>
      </c>
      <c r="C12" s="1655" t="s">
        <v>1361</v>
      </c>
      <c r="D12" s="2" t="s">
        <v>1367</v>
      </c>
      <c r="E12" s="1655" t="s">
        <v>1397</v>
      </c>
      <c r="F12" s="1656" t="s">
        <v>1375</v>
      </c>
    </row>
    <row r="13" spans="1:6">
      <c r="A13" s="1655" t="s">
        <v>1398</v>
      </c>
      <c r="B13" s="1655" t="s">
        <v>1399</v>
      </c>
      <c r="C13" s="1655" t="s">
        <v>1400</v>
      </c>
      <c r="D13" s="2" t="s">
        <v>1367</v>
      </c>
      <c r="E13" s="1655" t="s">
        <v>1399</v>
      </c>
      <c r="F13" s="1656" t="s">
        <v>1368</v>
      </c>
    </row>
    <row r="14" spans="1:6">
      <c r="A14" s="1655" t="s">
        <v>1401</v>
      </c>
      <c r="B14" s="1655" t="s">
        <v>1402</v>
      </c>
      <c r="C14" s="1655" t="s">
        <v>1403</v>
      </c>
      <c r="D14" s="2" t="s">
        <v>1367</v>
      </c>
      <c r="E14" s="1655" t="s">
        <v>1402</v>
      </c>
      <c r="F14" s="1656" t="s">
        <v>1368</v>
      </c>
    </row>
    <row r="15" spans="1:6">
      <c r="A15" s="1655" t="s">
        <v>1404</v>
      </c>
      <c r="B15" s="1655" t="s">
        <v>1405</v>
      </c>
      <c r="C15" s="1655" t="s">
        <v>1406</v>
      </c>
      <c r="D15" s="2" t="s">
        <v>1367</v>
      </c>
      <c r="E15" s="1655" t="s">
        <v>1405</v>
      </c>
      <c r="F15" s="1656" t="s">
        <v>1368</v>
      </c>
    </row>
    <row r="16" spans="1:6">
      <c r="A16" s="1655" t="s">
        <v>1407</v>
      </c>
      <c r="B16" s="1655" t="s">
        <v>1408</v>
      </c>
      <c r="C16" s="1655" t="s">
        <v>1409</v>
      </c>
      <c r="D16" s="2" t="s">
        <v>1367</v>
      </c>
      <c r="E16" s="1655" t="s">
        <v>1408</v>
      </c>
      <c r="F16" s="1656" t="s">
        <v>1368</v>
      </c>
    </row>
    <row r="17" spans="1:6">
      <c r="A17" s="1655" t="s">
        <v>1410</v>
      </c>
      <c r="B17" s="1655" t="s">
        <v>1411</v>
      </c>
      <c r="C17" s="1655" t="s">
        <v>1412</v>
      </c>
      <c r="D17" s="2" t="s">
        <v>1367</v>
      </c>
      <c r="E17" s="1655" t="s">
        <v>1411</v>
      </c>
      <c r="F17" s="1656" t="s">
        <v>1382</v>
      </c>
    </row>
    <row r="18" spans="1:6">
      <c r="A18" s="1655" t="s">
        <v>1413</v>
      </c>
      <c r="B18" s="1655" t="s">
        <v>1414</v>
      </c>
      <c r="C18" s="1655" t="s">
        <v>1412</v>
      </c>
      <c r="D18" s="2" t="s">
        <v>1367</v>
      </c>
      <c r="E18" s="1655" t="s">
        <v>1414</v>
      </c>
      <c r="F18" s="1656" t="s">
        <v>1415</v>
      </c>
    </row>
    <row r="19" spans="1:6">
      <c r="A19" s="1655" t="s">
        <v>1416</v>
      </c>
      <c r="B19" s="1655" t="s">
        <v>1417</v>
      </c>
      <c r="C19" s="1655" t="s">
        <v>1406</v>
      </c>
      <c r="D19" s="2" t="s">
        <v>1367</v>
      </c>
      <c r="E19" s="1655" t="s">
        <v>1417</v>
      </c>
      <c r="F19" s="1656" t="s">
        <v>1368</v>
      </c>
    </row>
    <row r="20" spans="1:6">
      <c r="A20" s="1655" t="s">
        <v>1418</v>
      </c>
      <c r="B20" s="1655" t="s">
        <v>1419</v>
      </c>
      <c r="C20" s="1655" t="s">
        <v>1378</v>
      </c>
      <c r="D20" s="2" t="s">
        <v>1367</v>
      </c>
      <c r="E20" s="1655" t="s">
        <v>1419</v>
      </c>
      <c r="F20" s="1656" t="s">
        <v>1382</v>
      </c>
    </row>
    <row r="21" spans="1:6">
      <c r="A21" s="1655" t="s">
        <v>1420</v>
      </c>
      <c r="B21" s="1655" t="s">
        <v>1421</v>
      </c>
      <c r="C21" s="1655" t="s">
        <v>1378</v>
      </c>
      <c r="D21" s="2" t="s">
        <v>1367</v>
      </c>
      <c r="E21" s="1655" t="s">
        <v>1421</v>
      </c>
      <c r="F21" s="1656" t="s">
        <v>1382</v>
      </c>
    </row>
    <row r="22" spans="1:6">
      <c r="A22" s="1655" t="s">
        <v>1422</v>
      </c>
      <c r="B22" s="1655" t="s">
        <v>1423</v>
      </c>
      <c r="C22" s="1655" t="s">
        <v>1361</v>
      </c>
      <c r="D22" s="2" t="s">
        <v>1367</v>
      </c>
      <c r="E22" s="1655" t="s">
        <v>1423</v>
      </c>
      <c r="F22" s="1656" t="s">
        <v>1375</v>
      </c>
    </row>
    <row r="23" spans="1:6">
      <c r="A23" s="1655" t="s">
        <v>1424</v>
      </c>
      <c r="B23" s="1655" t="s">
        <v>1425</v>
      </c>
      <c r="C23" s="1655" t="s">
        <v>1426</v>
      </c>
      <c r="D23" s="2" t="s">
        <v>1367</v>
      </c>
      <c r="E23" s="1655" t="s">
        <v>1425</v>
      </c>
      <c r="F23" s="1656" t="s">
        <v>1368</v>
      </c>
    </row>
    <row r="24" spans="1:6">
      <c r="A24" s="1655" t="s">
        <v>1427</v>
      </c>
      <c r="B24" s="1655" t="s">
        <v>1428</v>
      </c>
      <c r="C24" s="1655" t="s">
        <v>1429</v>
      </c>
      <c r="D24" s="2" t="s">
        <v>1367</v>
      </c>
      <c r="E24" s="1655" t="s">
        <v>1428</v>
      </c>
      <c r="F24" s="1656" t="s">
        <v>1368</v>
      </c>
    </row>
    <row r="25" spans="1:6">
      <c r="A25" s="1655" t="s">
        <v>1430</v>
      </c>
      <c r="B25" s="1655" t="s">
        <v>1431</v>
      </c>
      <c r="C25" s="1655" t="s">
        <v>1361</v>
      </c>
      <c r="D25" s="2" t="s">
        <v>1367</v>
      </c>
      <c r="E25" s="1655" t="s">
        <v>1431</v>
      </c>
      <c r="F25" s="1656" t="s">
        <v>1415</v>
      </c>
    </row>
    <row r="26" spans="1:6">
      <c r="A26" s="1655" t="s">
        <v>1432</v>
      </c>
      <c r="B26" s="1655" t="s">
        <v>1433</v>
      </c>
      <c r="C26" s="1655" t="s">
        <v>1361</v>
      </c>
      <c r="D26" s="2" t="s">
        <v>1367</v>
      </c>
      <c r="E26" s="1655" t="s">
        <v>1433</v>
      </c>
      <c r="F26" s="1656" t="s">
        <v>1375</v>
      </c>
    </row>
    <row r="27" spans="1:6">
      <c r="A27" s="1655" t="s">
        <v>1434</v>
      </c>
      <c r="B27" s="1655" t="s">
        <v>1435</v>
      </c>
      <c r="C27" s="1655" t="s">
        <v>1436</v>
      </c>
      <c r="D27" s="2" t="s">
        <v>1367</v>
      </c>
      <c r="E27" s="1655" t="s">
        <v>1435</v>
      </c>
      <c r="F27" s="1656" t="s">
        <v>1437</v>
      </c>
    </row>
    <row r="28" spans="1:6">
      <c r="A28" s="1655" t="s">
        <v>1438</v>
      </c>
      <c r="B28" s="1655" t="s">
        <v>1439</v>
      </c>
      <c r="C28" s="1655" t="s">
        <v>1436</v>
      </c>
      <c r="D28" s="2" t="s">
        <v>1367</v>
      </c>
      <c r="E28" s="1655" t="s">
        <v>1439</v>
      </c>
      <c r="F28" s="1656" t="s">
        <v>1440</v>
      </c>
    </row>
    <row r="29" spans="1:6">
      <c r="A29" s="1655" t="s">
        <v>1441</v>
      </c>
      <c r="B29" s="1655" t="s">
        <v>1442</v>
      </c>
      <c r="C29" s="1655" t="s">
        <v>1426</v>
      </c>
      <c r="D29" s="2" t="s">
        <v>1367</v>
      </c>
      <c r="E29" s="1655" t="s">
        <v>1442</v>
      </c>
      <c r="F29" s="1656" t="s">
        <v>1368</v>
      </c>
    </row>
    <row r="30" spans="1:6">
      <c r="A30" s="1655" t="s">
        <v>1443</v>
      </c>
      <c r="B30" s="1655" t="s">
        <v>1444</v>
      </c>
      <c r="C30" s="1655" t="s">
        <v>1445</v>
      </c>
      <c r="D30" s="2" t="s">
        <v>1367</v>
      </c>
      <c r="E30" s="1655" t="s">
        <v>1444</v>
      </c>
      <c r="F30" s="1656" t="s">
        <v>1382</v>
      </c>
    </row>
    <row r="31" spans="1:6">
      <c r="A31" s="1655" t="s">
        <v>1446</v>
      </c>
      <c r="B31" s="1655" t="s">
        <v>1447</v>
      </c>
      <c r="C31" s="1655" t="s">
        <v>1409</v>
      </c>
      <c r="D31" s="2" t="s">
        <v>1367</v>
      </c>
      <c r="E31" s="1655" t="s">
        <v>1447</v>
      </c>
      <c r="F31" s="1656" t="s">
        <v>1368</v>
      </c>
    </row>
    <row r="32" spans="1:6">
      <c r="A32" s="1655" t="s">
        <v>1448</v>
      </c>
      <c r="B32" s="1655" t="s">
        <v>1449</v>
      </c>
      <c r="C32" s="1655" t="s">
        <v>1450</v>
      </c>
      <c r="D32" s="2" t="s">
        <v>1367</v>
      </c>
      <c r="E32" s="1655" t="s">
        <v>1449</v>
      </c>
      <c r="F32" s="1656" t="s">
        <v>1368</v>
      </c>
    </row>
    <row r="33" spans="1:6">
      <c r="A33" s="1655" t="s">
        <v>1451</v>
      </c>
      <c r="B33" s="1655" t="s">
        <v>1452</v>
      </c>
      <c r="C33" s="1655" t="s">
        <v>1453</v>
      </c>
      <c r="D33" s="2" t="s">
        <v>1367</v>
      </c>
      <c r="E33" s="1655" t="s">
        <v>1452</v>
      </c>
      <c r="F33" s="1656" t="s">
        <v>1368</v>
      </c>
    </row>
    <row r="34" spans="1:6">
      <c r="A34" s="1655" t="s">
        <v>1454</v>
      </c>
      <c r="B34" s="1655" t="s">
        <v>1455</v>
      </c>
      <c r="C34" s="1655" t="s">
        <v>1361</v>
      </c>
      <c r="D34" s="2" t="s">
        <v>1367</v>
      </c>
      <c r="E34" s="1655" t="s">
        <v>1455</v>
      </c>
      <c r="F34" s="1656" t="s">
        <v>1375</v>
      </c>
    </row>
    <row r="35" spans="1:6">
      <c r="A35" s="1655" t="s">
        <v>1456</v>
      </c>
      <c r="B35" s="1655" t="s">
        <v>1457</v>
      </c>
      <c r="C35" s="1655" t="s">
        <v>1458</v>
      </c>
      <c r="D35" s="2" t="s">
        <v>1367</v>
      </c>
      <c r="E35" s="1655" t="s">
        <v>1457</v>
      </c>
      <c r="F35" s="1656" t="s">
        <v>1368</v>
      </c>
    </row>
    <row r="36" spans="1:6">
      <c r="A36" s="1655" t="s">
        <v>1459</v>
      </c>
      <c r="B36" s="1655" t="s">
        <v>1460</v>
      </c>
      <c r="C36" s="1655" t="s">
        <v>1461</v>
      </c>
      <c r="D36" s="2" t="s">
        <v>1367</v>
      </c>
      <c r="E36" s="1655" t="s">
        <v>1460</v>
      </c>
      <c r="F36" s="1656" t="s">
        <v>1462</v>
      </c>
    </row>
    <row r="37" spans="1:6">
      <c r="A37" s="1655" t="s">
        <v>1463</v>
      </c>
      <c r="B37" s="1655" t="s">
        <v>1464</v>
      </c>
      <c r="C37" s="1655" t="s">
        <v>1461</v>
      </c>
      <c r="D37" s="2" t="s">
        <v>1367</v>
      </c>
      <c r="E37" s="1655" t="s">
        <v>1464</v>
      </c>
      <c r="F37" s="1656" t="s">
        <v>1462</v>
      </c>
    </row>
    <row r="38" spans="1:6">
      <c r="A38" s="1655" t="s">
        <v>1465</v>
      </c>
      <c r="B38" s="1655" t="s">
        <v>1466</v>
      </c>
      <c r="C38" s="1655" t="s">
        <v>1385</v>
      </c>
      <c r="D38" s="2" t="s">
        <v>1367</v>
      </c>
      <c r="E38" s="1655" t="s">
        <v>1466</v>
      </c>
      <c r="F38" s="1656" t="s">
        <v>1375</v>
      </c>
    </row>
    <row r="39" spans="1:6">
      <c r="A39" s="1655" t="s">
        <v>1467</v>
      </c>
      <c r="B39" s="1655" t="s">
        <v>1468</v>
      </c>
      <c r="C39" s="1655" t="s">
        <v>1361</v>
      </c>
      <c r="D39" s="2" t="s">
        <v>1367</v>
      </c>
      <c r="E39" s="1655" t="s">
        <v>1468</v>
      </c>
      <c r="F39" s="1656" t="s">
        <v>1375</v>
      </c>
    </row>
    <row r="40" spans="1:6">
      <c r="A40" s="1655" t="s">
        <v>1469</v>
      </c>
      <c r="B40" s="1655" t="s">
        <v>1470</v>
      </c>
      <c r="C40" s="1655" t="s">
        <v>1458</v>
      </c>
      <c r="D40" s="2" t="s">
        <v>1367</v>
      </c>
      <c r="E40" s="1655" t="s">
        <v>1470</v>
      </c>
      <c r="F40" s="1656" t="s">
        <v>1368</v>
      </c>
    </row>
    <row r="41" spans="1:6">
      <c r="A41" s="1655" t="s">
        <v>1471</v>
      </c>
      <c r="B41" s="1655" t="s">
        <v>1472</v>
      </c>
      <c r="C41" s="1655" t="s">
        <v>1378</v>
      </c>
      <c r="D41" s="2" t="s">
        <v>1367</v>
      </c>
      <c r="E41" s="1655" t="s">
        <v>1472</v>
      </c>
      <c r="F41" s="1656" t="s">
        <v>1375</v>
      </c>
    </row>
    <row r="42" spans="1:6">
      <c r="A42" s="1655" t="s">
        <v>1473</v>
      </c>
      <c r="B42" s="1655" t="s">
        <v>1474</v>
      </c>
      <c r="C42" s="1655" t="s">
        <v>1378</v>
      </c>
      <c r="D42" s="2" t="s">
        <v>1367</v>
      </c>
      <c r="E42" s="1655" t="s">
        <v>1474</v>
      </c>
      <c r="F42" s="1656" t="s">
        <v>1368</v>
      </c>
    </row>
    <row r="43" spans="1:6">
      <c r="A43" s="1655" t="s">
        <v>1475</v>
      </c>
      <c r="B43" s="1655" t="s">
        <v>1476</v>
      </c>
      <c r="C43" s="1655" t="s">
        <v>1385</v>
      </c>
      <c r="D43" s="2" t="s">
        <v>1367</v>
      </c>
      <c r="E43" s="1655" t="s">
        <v>1476</v>
      </c>
      <c r="F43" s="1656" t="s">
        <v>1375</v>
      </c>
    </row>
    <row r="44" spans="1:6">
      <c r="A44" s="1655" t="s">
        <v>1477</v>
      </c>
      <c r="B44" s="1655" t="s">
        <v>1478</v>
      </c>
      <c r="C44" s="1655" t="s">
        <v>1479</v>
      </c>
      <c r="D44" s="2" t="s">
        <v>1367</v>
      </c>
      <c r="E44" s="1655" t="s">
        <v>1478</v>
      </c>
      <c r="F44" s="1656" t="s">
        <v>1375</v>
      </c>
    </row>
    <row r="45" spans="1:6">
      <c r="A45" s="1655" t="s">
        <v>1480</v>
      </c>
      <c r="B45" s="1655" t="s">
        <v>1481</v>
      </c>
      <c r="C45" s="1655" t="s">
        <v>1461</v>
      </c>
      <c r="D45" s="2" t="s">
        <v>1367</v>
      </c>
      <c r="E45" s="1655" t="s">
        <v>1481</v>
      </c>
      <c r="F45" s="1656" t="s">
        <v>1462</v>
      </c>
    </row>
    <row r="46" spans="1:6">
      <c r="A46" s="1655" t="s">
        <v>1482</v>
      </c>
      <c r="B46" s="1655" t="s">
        <v>1483</v>
      </c>
      <c r="C46" s="1655" t="s">
        <v>1378</v>
      </c>
      <c r="D46" s="2" t="s">
        <v>1367</v>
      </c>
      <c r="E46" s="1655" t="s">
        <v>1483</v>
      </c>
      <c r="F46" s="1656" t="s">
        <v>1382</v>
      </c>
    </row>
    <row r="47" spans="1:6">
      <c r="A47" s="1655" t="s">
        <v>1484</v>
      </c>
      <c r="B47" s="1655" t="s">
        <v>1485</v>
      </c>
      <c r="C47" s="1655" t="s">
        <v>1371</v>
      </c>
      <c r="D47" s="2" t="s">
        <v>1367</v>
      </c>
      <c r="E47" s="1655" t="s">
        <v>1485</v>
      </c>
      <c r="F47" s="1656" t="s">
        <v>1368</v>
      </c>
    </row>
    <row r="48" spans="1:6">
      <c r="A48" s="1655" t="s">
        <v>1486</v>
      </c>
      <c r="B48" s="1655" t="s">
        <v>1487</v>
      </c>
      <c r="C48" s="1655" t="s">
        <v>1400</v>
      </c>
      <c r="D48" s="2" t="s">
        <v>1367</v>
      </c>
      <c r="E48" s="1655" t="s">
        <v>1487</v>
      </c>
      <c r="F48" s="1656" t="s">
        <v>1368</v>
      </c>
    </row>
    <row r="49" spans="1:6">
      <c r="A49" s="1655" t="s">
        <v>1488</v>
      </c>
      <c r="B49" s="1655" t="s">
        <v>1489</v>
      </c>
      <c r="C49" s="1655" t="s">
        <v>1490</v>
      </c>
      <c r="D49" s="2" t="s">
        <v>1367</v>
      </c>
      <c r="E49" s="1655" t="s">
        <v>1489</v>
      </c>
      <c r="F49" s="1656" t="s">
        <v>1368</v>
      </c>
    </row>
    <row r="50" spans="1:6">
      <c r="A50" t="s">
        <v>6592</v>
      </c>
      <c r="B50" t="s">
        <v>6593</v>
      </c>
      <c r="C50" s="1655" t="s">
        <v>1603</v>
      </c>
      <c r="D50" s="2" t="s">
        <v>1362</v>
      </c>
      <c r="E50" t="s">
        <v>6593</v>
      </c>
      <c r="F50" s="1656" t="s">
        <v>6594</v>
      </c>
    </row>
    <row r="51" spans="1:6">
      <c r="A51" s="1655" t="s">
        <v>1491</v>
      </c>
      <c r="B51" s="1655" t="s">
        <v>1492</v>
      </c>
      <c r="C51" s="1655" t="s">
        <v>1493</v>
      </c>
      <c r="D51" s="2" t="s">
        <v>1367</v>
      </c>
      <c r="E51" s="1655" t="s">
        <v>1492</v>
      </c>
      <c r="F51" s="1656" t="s">
        <v>1375</v>
      </c>
    </row>
    <row r="52" spans="1:6">
      <c r="A52" s="1655" t="s">
        <v>1494</v>
      </c>
      <c r="B52" s="1655" t="s">
        <v>6595</v>
      </c>
      <c r="C52" s="1657" t="s">
        <v>1493</v>
      </c>
      <c r="D52" s="2" t="s">
        <v>1362</v>
      </c>
      <c r="E52" s="1655" t="s">
        <v>6595</v>
      </c>
      <c r="F52" s="1656" t="s">
        <v>1363</v>
      </c>
    </row>
    <row r="53" spans="1:6">
      <c r="A53" s="1655" t="s">
        <v>1495</v>
      </c>
      <c r="B53" s="1655" t="s">
        <v>1496</v>
      </c>
      <c r="C53" s="1655" t="s">
        <v>1493</v>
      </c>
      <c r="D53" s="2" t="s">
        <v>1367</v>
      </c>
      <c r="E53" s="1655" t="s">
        <v>1496</v>
      </c>
      <c r="F53" s="1656" t="s">
        <v>1375</v>
      </c>
    </row>
    <row r="54" spans="1:6">
      <c r="A54" s="1655" t="s">
        <v>1497</v>
      </c>
      <c r="B54" s="1655" t="s">
        <v>1498</v>
      </c>
      <c r="C54" s="1655" t="s">
        <v>1493</v>
      </c>
      <c r="D54" s="2" t="s">
        <v>1367</v>
      </c>
      <c r="E54" s="1655" t="s">
        <v>1498</v>
      </c>
      <c r="F54" s="1656" t="s">
        <v>1437</v>
      </c>
    </row>
    <row r="55" spans="1:6">
      <c r="A55" s="1655" t="s">
        <v>1499</v>
      </c>
      <c r="B55" s="1655" t="s">
        <v>1500</v>
      </c>
      <c r="C55" s="1655" t="s">
        <v>1361</v>
      </c>
      <c r="D55" s="2" t="s">
        <v>1367</v>
      </c>
      <c r="E55" s="1655" t="s">
        <v>1500</v>
      </c>
      <c r="F55" s="1656" t="s">
        <v>1375</v>
      </c>
    </row>
    <row r="56" spans="1:6">
      <c r="A56" s="1655" t="s">
        <v>1501</v>
      </c>
      <c r="B56" s="1655" t="s">
        <v>1502</v>
      </c>
      <c r="C56" s="1655" t="s">
        <v>1503</v>
      </c>
      <c r="D56" s="2" t="s">
        <v>1367</v>
      </c>
      <c r="E56" s="1655" t="s">
        <v>1502</v>
      </c>
      <c r="F56" s="1656" t="s">
        <v>1368</v>
      </c>
    </row>
    <row r="57" spans="1:6">
      <c r="A57" s="1655" t="s">
        <v>1504</v>
      </c>
      <c r="B57" s="1655" t="s">
        <v>1505</v>
      </c>
      <c r="C57" s="1655" t="s">
        <v>1506</v>
      </c>
      <c r="D57" s="2" t="s">
        <v>1367</v>
      </c>
      <c r="E57" s="1655" t="s">
        <v>1505</v>
      </c>
      <c r="F57" s="1656" t="s">
        <v>1368</v>
      </c>
    </row>
    <row r="58" spans="1:6">
      <c r="A58" s="1655" t="s">
        <v>1507</v>
      </c>
      <c r="B58" s="1655" t="s">
        <v>1508</v>
      </c>
      <c r="C58" s="1655" t="s">
        <v>1374</v>
      </c>
      <c r="D58" s="2" t="s">
        <v>1367</v>
      </c>
      <c r="E58" s="1655" t="s">
        <v>1508</v>
      </c>
      <c r="F58" s="1656" t="s">
        <v>1375</v>
      </c>
    </row>
    <row r="59" spans="1:6">
      <c r="A59" s="1655" t="s">
        <v>1509</v>
      </c>
      <c r="B59" s="1655" t="s">
        <v>1510</v>
      </c>
      <c r="C59" s="1655" t="s">
        <v>1374</v>
      </c>
      <c r="D59" s="2" t="s">
        <v>1367</v>
      </c>
      <c r="E59" s="1655" t="s">
        <v>1510</v>
      </c>
      <c r="F59" s="1656" t="s">
        <v>1375</v>
      </c>
    </row>
    <row r="60" spans="1:6">
      <c r="A60" s="1655" t="s">
        <v>1511</v>
      </c>
      <c r="B60" s="1655" t="s">
        <v>1512</v>
      </c>
      <c r="C60" s="1655" t="s">
        <v>1381</v>
      </c>
      <c r="D60" s="2" t="s">
        <v>1367</v>
      </c>
      <c r="E60" s="1655" t="s">
        <v>1512</v>
      </c>
      <c r="F60" s="1656" t="s">
        <v>1382</v>
      </c>
    </row>
    <row r="61" spans="1:6">
      <c r="A61" s="1655" t="s">
        <v>1513</v>
      </c>
      <c r="B61" s="1655" t="s">
        <v>1514</v>
      </c>
      <c r="C61" s="1655" t="s">
        <v>1381</v>
      </c>
      <c r="D61" s="2" t="s">
        <v>1367</v>
      </c>
      <c r="E61" s="1655" t="s">
        <v>1514</v>
      </c>
      <c r="F61" s="1656" t="s">
        <v>1072</v>
      </c>
    </row>
    <row r="62" spans="1:6">
      <c r="A62" s="1655" t="s">
        <v>1515</v>
      </c>
      <c r="B62" s="1655" t="s">
        <v>1516</v>
      </c>
      <c r="C62" s="1655" t="s">
        <v>1361</v>
      </c>
      <c r="D62" s="2" t="s">
        <v>1367</v>
      </c>
      <c r="E62" s="1655" t="s">
        <v>1516</v>
      </c>
      <c r="F62" s="1656" t="s">
        <v>1375</v>
      </c>
    </row>
    <row r="63" spans="1:6">
      <c r="A63" s="1655" t="s">
        <v>1517</v>
      </c>
      <c r="B63" s="1655" t="s">
        <v>1518</v>
      </c>
      <c r="C63" s="1655" t="s">
        <v>1361</v>
      </c>
      <c r="D63" s="2" t="s">
        <v>1367</v>
      </c>
      <c r="E63" s="1655" t="s">
        <v>1518</v>
      </c>
      <c r="F63" s="1656" t="s">
        <v>1375</v>
      </c>
    </row>
    <row r="64" spans="1:6">
      <c r="A64" s="1655" t="s">
        <v>1519</v>
      </c>
      <c r="B64" s="1655" t="s">
        <v>1520</v>
      </c>
      <c r="C64" s="1655" t="s">
        <v>1361</v>
      </c>
      <c r="D64" s="2" t="s">
        <v>1367</v>
      </c>
      <c r="E64" s="1655" t="s">
        <v>1520</v>
      </c>
      <c r="F64" s="1656" t="s">
        <v>1375</v>
      </c>
    </row>
    <row r="65" spans="1:6">
      <c r="A65" s="1655" t="s">
        <v>1521</v>
      </c>
      <c r="B65" s="1655" t="s">
        <v>1522</v>
      </c>
      <c r="C65" s="1655" t="s">
        <v>1403</v>
      </c>
      <c r="D65" s="2" t="s">
        <v>1367</v>
      </c>
      <c r="E65" s="1655" t="s">
        <v>1522</v>
      </c>
      <c r="F65" s="1656" t="s">
        <v>1368</v>
      </c>
    </row>
    <row r="66" spans="1:6">
      <c r="A66" s="1655" t="s">
        <v>1523</v>
      </c>
      <c r="B66" s="1655" t="s">
        <v>1524</v>
      </c>
      <c r="C66" s="1655" t="s">
        <v>1525</v>
      </c>
      <c r="D66" s="2" t="s">
        <v>1367</v>
      </c>
      <c r="E66" s="1655" t="s">
        <v>1524</v>
      </c>
      <c r="F66" s="1656" t="s">
        <v>1375</v>
      </c>
    </row>
    <row r="67" spans="1:6">
      <c r="A67" s="1655" t="s">
        <v>1526</v>
      </c>
      <c r="B67" s="1655" t="s">
        <v>6596</v>
      </c>
      <c r="C67" s="1657" t="s">
        <v>1527</v>
      </c>
      <c r="D67" s="2" t="s">
        <v>1362</v>
      </c>
      <c r="E67" s="1655" t="s">
        <v>6596</v>
      </c>
      <c r="F67" s="1656" t="s">
        <v>1528</v>
      </c>
    </row>
    <row r="68" spans="1:6">
      <c r="A68" s="1655" t="s">
        <v>1529</v>
      </c>
      <c r="B68" s="1655" t="s">
        <v>1530</v>
      </c>
      <c r="C68" s="1655" t="s">
        <v>1378</v>
      </c>
      <c r="D68" s="2" t="s">
        <v>1367</v>
      </c>
      <c r="E68" s="1655" t="s">
        <v>1530</v>
      </c>
      <c r="F68" s="1656" t="s">
        <v>1375</v>
      </c>
    </row>
    <row r="69" spans="1:6">
      <c r="A69" s="1655" t="s">
        <v>1531</v>
      </c>
      <c r="B69" s="1655" t="s">
        <v>1532</v>
      </c>
      <c r="C69" s="1655" t="s">
        <v>1436</v>
      </c>
      <c r="D69" s="2" t="s">
        <v>1367</v>
      </c>
      <c r="E69" s="1655" t="s">
        <v>1532</v>
      </c>
      <c r="F69" s="1656" t="s">
        <v>1368</v>
      </c>
    </row>
    <row r="70" spans="1:6">
      <c r="A70" s="1655" t="s">
        <v>1533</v>
      </c>
      <c r="B70" s="1655" t="s">
        <v>6597</v>
      </c>
      <c r="C70" s="1655" t="s">
        <v>1436</v>
      </c>
      <c r="D70" s="2" t="s">
        <v>1362</v>
      </c>
      <c r="E70" s="1655" t="s">
        <v>6597</v>
      </c>
      <c r="F70" s="1656" t="s">
        <v>6598</v>
      </c>
    </row>
    <row r="71" spans="1:6">
      <c r="A71" s="1655" t="s">
        <v>1534</v>
      </c>
      <c r="B71" s="1655" t="s">
        <v>6599</v>
      </c>
      <c r="C71" s="1657" t="s">
        <v>1535</v>
      </c>
      <c r="D71" s="2" t="s">
        <v>1362</v>
      </c>
      <c r="E71" s="1655" t="s">
        <v>6599</v>
      </c>
      <c r="F71" s="1656" t="s">
        <v>1363</v>
      </c>
    </row>
    <row r="72" spans="1:6">
      <c r="A72" s="1655" t="s">
        <v>1536</v>
      </c>
      <c r="B72" s="1655" t="s">
        <v>1537</v>
      </c>
      <c r="C72" s="1655" t="s">
        <v>1361</v>
      </c>
      <c r="D72" s="2" t="s">
        <v>1367</v>
      </c>
      <c r="E72" s="1655" t="s">
        <v>1537</v>
      </c>
      <c r="F72" s="1656" t="s">
        <v>1437</v>
      </c>
    </row>
    <row r="73" spans="1:6">
      <c r="A73" s="1655" t="s">
        <v>1538</v>
      </c>
      <c r="B73" s="1655" t="s">
        <v>1539</v>
      </c>
      <c r="C73" s="1655" t="s">
        <v>1374</v>
      </c>
      <c r="D73" s="2" t="s">
        <v>1367</v>
      </c>
      <c r="E73" s="1655" t="s">
        <v>1539</v>
      </c>
      <c r="F73" s="1656" t="s">
        <v>1375</v>
      </c>
    </row>
    <row r="74" spans="1:6">
      <c r="A74" s="1655" t="s">
        <v>1540</v>
      </c>
      <c r="B74" s="1655" t="s">
        <v>6600</v>
      </c>
      <c r="C74" s="1657" t="s">
        <v>1541</v>
      </c>
      <c r="D74" s="2" t="s">
        <v>1362</v>
      </c>
      <c r="E74" s="1655" t="s">
        <v>6600</v>
      </c>
      <c r="F74" s="1656" t="s">
        <v>1542</v>
      </c>
    </row>
    <row r="75" spans="1:6">
      <c r="A75" s="1655" t="s">
        <v>1543</v>
      </c>
      <c r="B75" s="1655" t="s">
        <v>1544</v>
      </c>
      <c r="C75" s="1655" t="s">
        <v>1541</v>
      </c>
      <c r="D75" s="2" t="s">
        <v>1367</v>
      </c>
      <c r="E75" s="1655" t="s">
        <v>1544</v>
      </c>
      <c r="F75" s="1656" t="s">
        <v>1545</v>
      </c>
    </row>
    <row r="76" spans="1:6">
      <c r="A76" s="1655" t="s">
        <v>1546</v>
      </c>
      <c r="B76" s="1655" t="s">
        <v>1547</v>
      </c>
      <c r="C76" s="1655" t="s">
        <v>1548</v>
      </c>
      <c r="D76" s="2" t="s">
        <v>1367</v>
      </c>
      <c r="E76" s="1655" t="s">
        <v>1547</v>
      </c>
      <c r="F76" s="1656" t="s">
        <v>1368</v>
      </c>
    </row>
    <row r="77" spans="1:6">
      <c r="A77" s="1655" t="s">
        <v>1549</v>
      </c>
      <c r="B77" s="1655" t="s">
        <v>1550</v>
      </c>
      <c r="C77" s="1655" t="s">
        <v>1525</v>
      </c>
      <c r="D77" s="2" t="s">
        <v>1367</v>
      </c>
      <c r="E77" s="1655" t="s">
        <v>1550</v>
      </c>
      <c r="F77" s="1656" t="s">
        <v>1551</v>
      </c>
    </row>
    <row r="78" spans="1:6">
      <c r="A78" s="1655" t="s">
        <v>1552</v>
      </c>
      <c r="B78" s="1655" t="s">
        <v>6601</v>
      </c>
      <c r="C78" s="1657" t="s">
        <v>1553</v>
      </c>
      <c r="D78" s="2" t="s">
        <v>1362</v>
      </c>
      <c r="E78" s="1655" t="s">
        <v>6601</v>
      </c>
      <c r="F78" s="1656" t="s">
        <v>1528</v>
      </c>
    </row>
    <row r="79" spans="1:6">
      <c r="A79" s="1655" t="s">
        <v>1554</v>
      </c>
      <c r="B79" s="1655" t="s">
        <v>1555</v>
      </c>
      <c r="C79" s="1655" t="s">
        <v>1556</v>
      </c>
      <c r="D79" s="2" t="s">
        <v>1367</v>
      </c>
      <c r="E79" s="1655" t="s">
        <v>1555</v>
      </c>
      <c r="F79" s="1656" t="s">
        <v>1368</v>
      </c>
    </row>
    <row r="80" spans="1:6">
      <c r="A80" s="1655" t="s">
        <v>1557</v>
      </c>
      <c r="B80" s="1655" t="s">
        <v>6602</v>
      </c>
      <c r="C80" s="1655" t="s">
        <v>1558</v>
      </c>
      <c r="D80" s="2" t="s">
        <v>1362</v>
      </c>
      <c r="E80" s="1655" t="s">
        <v>6602</v>
      </c>
      <c r="F80" s="1656" t="s">
        <v>1559</v>
      </c>
    </row>
    <row r="81" spans="1:6">
      <c r="A81" s="1655" t="s">
        <v>1560</v>
      </c>
      <c r="B81" s="1655" t="s">
        <v>1561</v>
      </c>
      <c r="C81" s="1655" t="s">
        <v>1562</v>
      </c>
      <c r="D81" s="2" t="s">
        <v>1367</v>
      </c>
      <c r="E81" s="1655" t="s">
        <v>1561</v>
      </c>
      <c r="F81" s="1656" t="s">
        <v>1375</v>
      </c>
    </row>
    <row r="82" spans="1:6">
      <c r="A82" s="1655" t="s">
        <v>1563</v>
      </c>
      <c r="B82" s="1655" t="s">
        <v>1564</v>
      </c>
      <c r="C82" s="1655" t="s">
        <v>1565</v>
      </c>
      <c r="D82" s="2" t="s">
        <v>1367</v>
      </c>
      <c r="E82" s="1655" t="s">
        <v>1564</v>
      </c>
      <c r="F82" s="1656" t="s">
        <v>1375</v>
      </c>
    </row>
    <row r="83" spans="1:6">
      <c r="A83" s="1655" t="s">
        <v>1566</v>
      </c>
      <c r="B83" s="1655" t="s">
        <v>1567</v>
      </c>
      <c r="C83" s="1655" t="s">
        <v>1568</v>
      </c>
      <c r="D83" s="2" t="s">
        <v>1367</v>
      </c>
      <c r="E83" s="1655" t="s">
        <v>1567</v>
      </c>
      <c r="F83" s="1656" t="s">
        <v>1368</v>
      </c>
    </row>
    <row r="84" spans="1:6">
      <c r="A84" s="1655" t="s">
        <v>1569</v>
      </c>
      <c r="B84" s="1655" t="s">
        <v>1570</v>
      </c>
      <c r="C84" s="1655" t="s">
        <v>1562</v>
      </c>
      <c r="D84" s="2" t="s">
        <v>1367</v>
      </c>
      <c r="E84" s="1655" t="s">
        <v>1570</v>
      </c>
      <c r="F84" s="1656" t="s">
        <v>1415</v>
      </c>
    </row>
    <row r="85" spans="1:6">
      <c r="A85" s="1655" t="s">
        <v>1571</v>
      </c>
      <c r="B85" s="1655" t="s">
        <v>1572</v>
      </c>
      <c r="C85" s="1655" t="s">
        <v>1562</v>
      </c>
      <c r="D85" s="2" t="s">
        <v>1367</v>
      </c>
      <c r="E85" s="1655" t="s">
        <v>1572</v>
      </c>
      <c r="F85" s="1656" t="s">
        <v>1375</v>
      </c>
    </row>
    <row r="86" spans="1:6">
      <c r="A86" s="1655" t="s">
        <v>1573</v>
      </c>
      <c r="B86" s="1655" t="s">
        <v>1574</v>
      </c>
      <c r="C86" s="1655" t="s">
        <v>1385</v>
      </c>
      <c r="D86" s="2" t="s">
        <v>1367</v>
      </c>
      <c r="E86" s="1655" t="s">
        <v>1574</v>
      </c>
      <c r="F86" s="1656" t="s">
        <v>1382</v>
      </c>
    </row>
    <row r="87" spans="1:6">
      <c r="A87" s="1655" t="s">
        <v>1575</v>
      </c>
      <c r="B87" s="1655" t="s">
        <v>1576</v>
      </c>
      <c r="C87" s="1655" t="s">
        <v>1361</v>
      </c>
      <c r="D87" s="2" t="s">
        <v>1367</v>
      </c>
      <c r="E87" s="1655" t="s">
        <v>1576</v>
      </c>
      <c r="F87" s="1656" t="s">
        <v>1415</v>
      </c>
    </row>
    <row r="88" spans="1:6">
      <c r="A88" s="1655" t="s">
        <v>1577</v>
      </c>
      <c r="B88" s="1655" t="s">
        <v>1578</v>
      </c>
      <c r="C88" s="1655" t="s">
        <v>1479</v>
      </c>
      <c r="D88" s="2" t="s">
        <v>1367</v>
      </c>
      <c r="E88" s="1655" t="s">
        <v>1578</v>
      </c>
      <c r="F88" s="1656" t="s">
        <v>1368</v>
      </c>
    </row>
    <row r="89" spans="1:6">
      <c r="A89" s="1655" t="s">
        <v>1579</v>
      </c>
      <c r="B89" s="1655" t="s">
        <v>1580</v>
      </c>
      <c r="C89" s="1655" t="s">
        <v>1361</v>
      </c>
      <c r="D89" s="2" t="s">
        <v>1367</v>
      </c>
      <c r="E89" s="1655" t="s">
        <v>1580</v>
      </c>
      <c r="F89" s="1656" t="s">
        <v>1375</v>
      </c>
    </row>
    <row r="90" spans="1:6">
      <c r="A90" s="1655" t="s">
        <v>1581</v>
      </c>
      <c r="B90" s="1655" t="s">
        <v>1582</v>
      </c>
      <c r="C90" s="1655" t="s">
        <v>1493</v>
      </c>
      <c r="D90" s="2" t="s">
        <v>1367</v>
      </c>
      <c r="E90" s="1655" t="s">
        <v>1582</v>
      </c>
      <c r="F90" s="1656" t="s">
        <v>1462</v>
      </c>
    </row>
    <row r="91" spans="1:6">
      <c r="A91" s="1655" t="s">
        <v>1583</v>
      </c>
      <c r="B91" s="1655" t="s">
        <v>1584</v>
      </c>
      <c r="C91" s="1655" t="s">
        <v>1361</v>
      </c>
      <c r="D91" s="2" t="s">
        <v>1367</v>
      </c>
      <c r="E91" s="1655" t="s">
        <v>1584</v>
      </c>
      <c r="F91" s="1656" t="s">
        <v>1375</v>
      </c>
    </row>
    <row r="92" spans="1:6">
      <c r="A92" s="1655" t="s">
        <v>1585</v>
      </c>
      <c r="B92" s="1655" t="s">
        <v>1586</v>
      </c>
      <c r="C92" s="1655" t="s">
        <v>1587</v>
      </c>
      <c r="D92" s="2" t="s">
        <v>1367</v>
      </c>
      <c r="E92" s="1655" t="s">
        <v>1586</v>
      </c>
      <c r="F92" s="1656" t="s">
        <v>1368</v>
      </c>
    </row>
    <row r="93" spans="1:6">
      <c r="A93" s="1655" t="s">
        <v>1588</v>
      </c>
      <c r="B93" s="1655" t="s">
        <v>1589</v>
      </c>
      <c r="C93" s="1655" t="s">
        <v>1558</v>
      </c>
      <c r="D93" s="2" t="s">
        <v>1367</v>
      </c>
      <c r="E93" s="1655" t="s">
        <v>1589</v>
      </c>
      <c r="F93" s="1656" t="s">
        <v>1368</v>
      </c>
    </row>
    <row r="94" spans="1:6">
      <c r="A94" s="1655" t="s">
        <v>1590</v>
      </c>
      <c r="B94" s="1655" t="s">
        <v>1591</v>
      </c>
      <c r="C94" s="1655" t="s">
        <v>1592</v>
      </c>
      <c r="D94" s="2" t="s">
        <v>1367</v>
      </c>
      <c r="E94" s="1655" t="s">
        <v>1591</v>
      </c>
      <c r="F94" s="1656" t="s">
        <v>1368</v>
      </c>
    </row>
    <row r="95" spans="1:6">
      <c r="A95" s="1655" t="s">
        <v>1593</v>
      </c>
      <c r="B95" s="1655" t="s">
        <v>1594</v>
      </c>
      <c r="C95" s="1655" t="s">
        <v>1595</v>
      </c>
      <c r="D95" s="2" t="s">
        <v>1367</v>
      </c>
      <c r="E95" s="1655" t="s">
        <v>1594</v>
      </c>
      <c r="F95" s="1656" t="s">
        <v>1440</v>
      </c>
    </row>
    <row r="96" spans="1:6">
      <c r="A96" s="1655" t="s">
        <v>1596</v>
      </c>
      <c r="B96" s="1655" t="s">
        <v>1597</v>
      </c>
      <c r="C96" s="1655" t="s">
        <v>1598</v>
      </c>
      <c r="D96" s="2" t="s">
        <v>1367</v>
      </c>
      <c r="E96" s="1655" t="s">
        <v>1597</v>
      </c>
      <c r="F96" s="1656" t="s">
        <v>1368</v>
      </c>
    </row>
    <row r="97" spans="1:6">
      <c r="A97" s="1655" t="s">
        <v>1599</v>
      </c>
      <c r="B97" s="1655" t="s">
        <v>1600</v>
      </c>
      <c r="C97" s="1655" t="s">
        <v>1361</v>
      </c>
      <c r="D97" s="2" t="s">
        <v>1367</v>
      </c>
      <c r="E97" s="1655" t="s">
        <v>1600</v>
      </c>
      <c r="F97" s="1656" t="s">
        <v>1375</v>
      </c>
    </row>
    <row r="98" spans="1:6">
      <c r="A98" s="1655" t="s">
        <v>1601</v>
      </c>
      <c r="B98" s="1655" t="s">
        <v>1602</v>
      </c>
      <c r="C98" s="1655" t="s">
        <v>1603</v>
      </c>
      <c r="D98" s="2" t="s">
        <v>1367</v>
      </c>
      <c r="E98" s="1655" t="s">
        <v>1602</v>
      </c>
      <c r="F98" s="1656" t="s">
        <v>1368</v>
      </c>
    </row>
    <row r="99" spans="1:6">
      <c r="A99" s="1655" t="s">
        <v>1604</v>
      </c>
      <c r="B99" s="1655" t="s">
        <v>1605</v>
      </c>
      <c r="C99" s="1655" t="s">
        <v>1361</v>
      </c>
      <c r="D99" s="2" t="s">
        <v>1367</v>
      </c>
      <c r="E99" s="1655" t="s">
        <v>1605</v>
      </c>
      <c r="F99" s="1656" t="s">
        <v>1375</v>
      </c>
    </row>
    <row r="100" spans="1:6">
      <c r="A100" s="1655" t="s">
        <v>1606</v>
      </c>
      <c r="B100" s="1655" t="s">
        <v>1607</v>
      </c>
      <c r="C100" s="1655" t="s">
        <v>1608</v>
      </c>
      <c r="D100" s="2" t="s">
        <v>1367</v>
      </c>
      <c r="E100" s="1655" t="s">
        <v>1607</v>
      </c>
      <c r="F100" s="1656" t="s">
        <v>1368</v>
      </c>
    </row>
    <row r="101" spans="1:6">
      <c r="A101" s="1655" t="s">
        <v>1609</v>
      </c>
      <c r="B101" s="1655" t="s">
        <v>1610</v>
      </c>
      <c r="C101" s="1655" t="s">
        <v>1374</v>
      </c>
      <c r="D101" s="2" t="s">
        <v>1367</v>
      </c>
      <c r="E101" s="1655" t="s">
        <v>1610</v>
      </c>
      <c r="F101" s="1656" t="s">
        <v>1375</v>
      </c>
    </row>
    <row r="102" spans="1:6">
      <c r="A102" s="1655" t="s">
        <v>1611</v>
      </c>
      <c r="B102" s="1655" t="s">
        <v>1612</v>
      </c>
      <c r="C102" s="1655" t="s">
        <v>1613</v>
      </c>
      <c r="D102" s="2" t="s">
        <v>1367</v>
      </c>
      <c r="E102" s="1655" t="s">
        <v>1612</v>
      </c>
      <c r="F102" s="1656" t="s">
        <v>1368</v>
      </c>
    </row>
    <row r="103" spans="1:6">
      <c r="A103" s="1655" t="s">
        <v>1614</v>
      </c>
      <c r="B103" s="1655" t="s">
        <v>1615</v>
      </c>
      <c r="C103" s="1655" t="s">
        <v>1493</v>
      </c>
      <c r="D103" s="2" t="s">
        <v>1367</v>
      </c>
      <c r="E103" s="1655" t="s">
        <v>1615</v>
      </c>
      <c r="F103" s="1656" t="s">
        <v>1368</v>
      </c>
    </row>
    <row r="104" spans="1:6">
      <c r="A104" s="1655" t="s">
        <v>1616</v>
      </c>
      <c r="B104" s="1655" t="s">
        <v>1617</v>
      </c>
      <c r="C104" s="1655" t="s">
        <v>1618</v>
      </c>
      <c r="D104" s="2" t="s">
        <v>1367</v>
      </c>
      <c r="E104" s="1655" t="s">
        <v>1617</v>
      </c>
      <c r="F104" s="1656" t="s">
        <v>1462</v>
      </c>
    </row>
    <row r="105" spans="1:6">
      <c r="A105" s="1655" t="s">
        <v>1619</v>
      </c>
      <c r="B105" s="1655" t="s">
        <v>1620</v>
      </c>
      <c r="C105" s="1655" t="s">
        <v>1592</v>
      </c>
      <c r="D105" s="2" t="s">
        <v>1367</v>
      </c>
      <c r="E105" s="1655" t="s">
        <v>1620</v>
      </c>
      <c r="F105" s="1656" t="s">
        <v>1368</v>
      </c>
    </row>
    <row r="106" spans="1:6">
      <c r="A106" s="1655" t="s">
        <v>1621</v>
      </c>
      <c r="B106" s="1655" t="s">
        <v>1622</v>
      </c>
      <c r="C106" s="1655" t="s">
        <v>1361</v>
      </c>
      <c r="D106" s="2" t="s">
        <v>1367</v>
      </c>
      <c r="E106" s="1655" t="s">
        <v>1622</v>
      </c>
      <c r="F106" s="1656" t="s">
        <v>1375</v>
      </c>
    </row>
    <row r="107" spans="1:6">
      <c r="A107" s="1655" t="s">
        <v>1623</v>
      </c>
      <c r="B107" s="1655" t="s">
        <v>1624</v>
      </c>
      <c r="C107" s="1655" t="s">
        <v>1361</v>
      </c>
      <c r="D107" s="2" t="s">
        <v>1367</v>
      </c>
      <c r="E107" s="1655" t="s">
        <v>1624</v>
      </c>
      <c r="F107" s="1656" t="s">
        <v>1375</v>
      </c>
    </row>
    <row r="108" spans="1:6">
      <c r="A108" s="1655" t="s">
        <v>1625</v>
      </c>
      <c r="B108" s="1655" t="s">
        <v>1626</v>
      </c>
      <c r="C108" s="1655" t="s">
        <v>1406</v>
      </c>
      <c r="D108" s="2" t="s">
        <v>1367</v>
      </c>
      <c r="E108" s="1655" t="s">
        <v>1626</v>
      </c>
      <c r="F108" s="1656" t="s">
        <v>1368</v>
      </c>
    </row>
    <row r="109" spans="1:6">
      <c r="A109" s="1655" t="s">
        <v>1627</v>
      </c>
      <c r="B109" s="1655" t="s">
        <v>1628</v>
      </c>
      <c r="C109" s="1655" t="s">
        <v>1450</v>
      </c>
      <c r="D109" s="2" t="s">
        <v>1367</v>
      </c>
      <c r="E109" s="1655" t="s">
        <v>1628</v>
      </c>
      <c r="F109" s="1656" t="s">
        <v>1545</v>
      </c>
    </row>
    <row r="110" spans="1:6">
      <c r="A110" s="1655" t="s">
        <v>1629</v>
      </c>
      <c r="B110" s="1655" t="s">
        <v>6603</v>
      </c>
      <c r="C110" s="1657" t="s">
        <v>1458</v>
      </c>
      <c r="D110" s="2" t="s">
        <v>1362</v>
      </c>
      <c r="E110" s="1655" t="s">
        <v>6603</v>
      </c>
      <c r="F110" s="1656" t="s">
        <v>1630</v>
      </c>
    </row>
    <row r="111" spans="1:6">
      <c r="A111" s="1655" t="s">
        <v>1631</v>
      </c>
      <c r="B111" s="1655" t="s">
        <v>1632</v>
      </c>
      <c r="C111" s="1655" t="s">
        <v>1535</v>
      </c>
      <c r="D111" s="2" t="s">
        <v>1367</v>
      </c>
      <c r="E111" s="1655" t="s">
        <v>1632</v>
      </c>
      <c r="F111" s="1656" t="s">
        <v>1375</v>
      </c>
    </row>
    <row r="112" spans="1:6">
      <c r="A112" s="1655" t="s">
        <v>1633</v>
      </c>
      <c r="B112" s="1655" t="s">
        <v>1634</v>
      </c>
      <c r="C112" s="1655" t="s">
        <v>1635</v>
      </c>
      <c r="D112" s="2" t="s">
        <v>1367</v>
      </c>
      <c r="E112" s="1655" t="s">
        <v>1634</v>
      </c>
      <c r="F112" s="1656" t="s">
        <v>1415</v>
      </c>
    </row>
    <row r="113" spans="1:6">
      <c r="A113" s="1655" t="s">
        <v>1636</v>
      </c>
      <c r="B113" s="1655" t="s">
        <v>1637</v>
      </c>
      <c r="C113" s="1655" t="s">
        <v>1635</v>
      </c>
      <c r="D113" s="2" t="s">
        <v>1367</v>
      </c>
      <c r="E113" s="1655" t="s">
        <v>1637</v>
      </c>
      <c r="F113" s="1656" t="s">
        <v>1375</v>
      </c>
    </row>
    <row r="114" spans="1:6">
      <c r="A114" s="1655" t="s">
        <v>1638</v>
      </c>
      <c r="B114" s="1655" t="s">
        <v>6604</v>
      </c>
      <c r="C114" s="1657" t="s">
        <v>1639</v>
      </c>
      <c r="D114" s="2" t="s">
        <v>1362</v>
      </c>
      <c r="E114" s="1655" t="s">
        <v>6604</v>
      </c>
      <c r="F114" s="1656" t="s">
        <v>1559</v>
      </c>
    </row>
    <row r="115" spans="1:6">
      <c r="A115" s="1655" t="s">
        <v>1640</v>
      </c>
      <c r="B115" s="1655" t="s">
        <v>6605</v>
      </c>
      <c r="C115"/>
      <c r="D115" s="2" t="s">
        <v>1362</v>
      </c>
      <c r="E115" s="1655" t="s">
        <v>6605</v>
      </c>
      <c r="F115" s="1656" t="s">
        <v>1630</v>
      </c>
    </row>
    <row r="116" spans="1:6">
      <c r="A116" s="1655" t="s">
        <v>1642</v>
      </c>
      <c r="B116" s="1655" t="s">
        <v>6606</v>
      </c>
      <c r="C116" s="1657" t="s">
        <v>1361</v>
      </c>
      <c r="D116" s="2" t="s">
        <v>1362</v>
      </c>
      <c r="E116" s="1655" t="s">
        <v>6606</v>
      </c>
      <c r="F116" s="1656" t="s">
        <v>1643</v>
      </c>
    </row>
    <row r="117" spans="1:6">
      <c r="A117" s="1655" t="s">
        <v>1644</v>
      </c>
      <c r="B117" s="1655" t="s">
        <v>6607</v>
      </c>
      <c r="C117"/>
      <c r="D117" s="2" t="s">
        <v>1362</v>
      </c>
      <c r="E117" s="1655" t="s">
        <v>6607</v>
      </c>
      <c r="F117" s="1656" t="s">
        <v>1643</v>
      </c>
    </row>
    <row r="118" spans="1:6">
      <c r="A118" s="1655" t="s">
        <v>1645</v>
      </c>
      <c r="B118" s="1655" t="s">
        <v>6608</v>
      </c>
      <c r="C118" s="1657" t="s">
        <v>1361</v>
      </c>
      <c r="D118" s="2" t="s">
        <v>1362</v>
      </c>
      <c r="E118" s="1655" t="s">
        <v>6608</v>
      </c>
      <c r="F118" s="1656" t="s">
        <v>1559</v>
      </c>
    </row>
    <row r="119" spans="1:6">
      <c r="A119" s="1655" t="s">
        <v>1646</v>
      </c>
      <c r="B119" s="1655" t="s">
        <v>1647</v>
      </c>
      <c r="C119" s="1655" t="s">
        <v>1598</v>
      </c>
      <c r="D119" s="2" t="s">
        <v>1367</v>
      </c>
      <c r="E119" s="1655" t="s">
        <v>1647</v>
      </c>
      <c r="F119" s="1656" t="s">
        <v>1368</v>
      </c>
    </row>
    <row r="120" spans="1:6">
      <c r="A120" s="1655" t="s">
        <v>1648</v>
      </c>
      <c r="B120" s="1655" t="s">
        <v>1649</v>
      </c>
      <c r="C120" s="1655" t="s">
        <v>1385</v>
      </c>
      <c r="D120" s="2" t="s">
        <v>1367</v>
      </c>
      <c r="E120" s="1655" t="s">
        <v>1649</v>
      </c>
      <c r="F120" s="1656" t="s">
        <v>1368</v>
      </c>
    </row>
    <row r="121" spans="1:6">
      <c r="A121" s="1655" t="s">
        <v>1650</v>
      </c>
      <c r="B121" s="1655" t="s">
        <v>1651</v>
      </c>
      <c r="C121" s="1655" t="s">
        <v>1652</v>
      </c>
      <c r="D121" s="2" t="s">
        <v>1367</v>
      </c>
      <c r="E121" s="1655" t="s">
        <v>1651</v>
      </c>
      <c r="F121" s="1656" t="s">
        <v>1368</v>
      </c>
    </row>
    <row r="122" spans="1:6">
      <c r="A122" s="1655" t="s">
        <v>1653</v>
      </c>
      <c r="B122" s="1655" t="s">
        <v>1654</v>
      </c>
      <c r="C122" s="1655" t="s">
        <v>1655</v>
      </c>
      <c r="D122" s="2" t="s">
        <v>1367</v>
      </c>
      <c r="E122" s="1655" t="s">
        <v>1654</v>
      </c>
      <c r="F122" s="1656" t="s">
        <v>1368</v>
      </c>
    </row>
    <row r="123" spans="1:6">
      <c r="A123" s="1655" t="s">
        <v>1656</v>
      </c>
      <c r="B123" s="1655" t="s">
        <v>1657</v>
      </c>
      <c r="C123" s="1655" t="s">
        <v>1658</v>
      </c>
      <c r="D123" s="2" t="s">
        <v>1367</v>
      </c>
      <c r="E123" s="1655" t="s">
        <v>1657</v>
      </c>
      <c r="F123" s="1656" t="s">
        <v>1368</v>
      </c>
    </row>
    <row r="124" spans="1:6">
      <c r="A124" s="1655" t="s">
        <v>1659</v>
      </c>
      <c r="B124" s="1655" t="s">
        <v>1660</v>
      </c>
      <c r="C124" s="1655" t="s">
        <v>1661</v>
      </c>
      <c r="D124" s="2" t="s">
        <v>1367</v>
      </c>
      <c r="E124" s="1655" t="s">
        <v>1660</v>
      </c>
      <c r="F124" s="1656" t="s">
        <v>1368</v>
      </c>
    </row>
    <row r="125" spans="1:6">
      <c r="A125" s="1655" t="s">
        <v>1662</v>
      </c>
      <c r="B125" s="1655" t="s">
        <v>1663</v>
      </c>
      <c r="C125" s="1655" t="s">
        <v>1664</v>
      </c>
      <c r="D125" s="2" t="s">
        <v>1367</v>
      </c>
      <c r="E125" s="1655" t="s">
        <v>1663</v>
      </c>
      <c r="F125" s="1656" t="s">
        <v>1382</v>
      </c>
    </row>
    <row r="126" spans="1:6">
      <c r="A126" s="1655" t="s">
        <v>1665</v>
      </c>
      <c r="B126" s="1655" t="s">
        <v>1666</v>
      </c>
      <c r="C126" s="1655" t="s">
        <v>1388</v>
      </c>
      <c r="D126" s="2" t="s">
        <v>1367</v>
      </c>
      <c r="E126" s="1655" t="s">
        <v>1666</v>
      </c>
      <c r="F126" s="1656" t="s">
        <v>1382</v>
      </c>
    </row>
    <row r="127" spans="1:6">
      <c r="A127" s="1655" t="s">
        <v>1667</v>
      </c>
      <c r="B127" s="1655" t="s">
        <v>1668</v>
      </c>
      <c r="C127" s="1655" t="s">
        <v>1669</v>
      </c>
      <c r="D127" s="2" t="s">
        <v>1367</v>
      </c>
      <c r="E127" s="1655" t="s">
        <v>1668</v>
      </c>
      <c r="F127" s="1656" t="s">
        <v>1368</v>
      </c>
    </row>
    <row r="128" spans="1:6">
      <c r="A128" s="1655" t="s">
        <v>1670</v>
      </c>
      <c r="B128" s="1655" t="s">
        <v>1671</v>
      </c>
      <c r="C128" s="1655" t="s">
        <v>1374</v>
      </c>
      <c r="D128" s="2" t="s">
        <v>1367</v>
      </c>
      <c r="E128" s="1655" t="s">
        <v>1671</v>
      </c>
      <c r="F128" s="1656" t="s">
        <v>1375</v>
      </c>
    </row>
    <row r="129" spans="1:6">
      <c r="A129" s="1655" t="s">
        <v>1672</v>
      </c>
      <c r="B129" s="1655" t="s">
        <v>1673</v>
      </c>
      <c r="C129" s="1655" t="s">
        <v>1361</v>
      </c>
      <c r="D129" s="2" t="s">
        <v>1367</v>
      </c>
      <c r="E129" s="1655" t="s">
        <v>1673</v>
      </c>
      <c r="F129" s="1656" t="s">
        <v>1382</v>
      </c>
    </row>
    <row r="130" spans="1:6">
      <c r="A130" s="1655" t="s">
        <v>1674</v>
      </c>
      <c r="B130" s="1655" t="s">
        <v>1675</v>
      </c>
      <c r="C130" s="1655" t="s">
        <v>1361</v>
      </c>
      <c r="D130" s="2" t="s">
        <v>1367</v>
      </c>
      <c r="E130" s="1655" t="s">
        <v>1675</v>
      </c>
      <c r="F130" s="1656" t="s">
        <v>1382</v>
      </c>
    </row>
    <row r="131" spans="1:6">
      <c r="A131" s="1655" t="s">
        <v>1676</v>
      </c>
      <c r="B131" s="1655" t="s">
        <v>1677</v>
      </c>
      <c r="C131" s="1655" t="s">
        <v>1374</v>
      </c>
      <c r="D131" s="2" t="s">
        <v>1367</v>
      </c>
      <c r="E131" s="1655" t="s">
        <v>1677</v>
      </c>
      <c r="F131" s="1656" t="s">
        <v>1382</v>
      </c>
    </row>
    <row r="132" spans="1:6">
      <c r="A132" s="1655" t="s">
        <v>1678</v>
      </c>
      <c r="B132" s="1655" t="s">
        <v>1679</v>
      </c>
      <c r="C132" s="1655" t="s">
        <v>1680</v>
      </c>
      <c r="D132" s="2" t="s">
        <v>1367</v>
      </c>
      <c r="E132" s="1655" t="s">
        <v>1679</v>
      </c>
      <c r="F132" s="1656" t="s">
        <v>1382</v>
      </c>
    </row>
    <row r="133" spans="1:6">
      <c r="A133" s="1655" t="s">
        <v>1681</v>
      </c>
      <c r="B133" s="1655" t="s">
        <v>1682</v>
      </c>
      <c r="C133" s="1655" t="s">
        <v>1361</v>
      </c>
      <c r="D133" s="2" t="s">
        <v>1367</v>
      </c>
      <c r="E133" s="1655" t="s">
        <v>1682</v>
      </c>
      <c r="F133" s="1656" t="s">
        <v>1382</v>
      </c>
    </row>
    <row r="134" spans="1:6">
      <c r="A134" s="1655" t="s">
        <v>1683</v>
      </c>
      <c r="B134" s="1655" t="s">
        <v>1684</v>
      </c>
      <c r="C134" s="1655" t="s">
        <v>1374</v>
      </c>
      <c r="D134" s="2" t="s">
        <v>1367</v>
      </c>
      <c r="E134" s="1655" t="s">
        <v>1684</v>
      </c>
      <c r="F134" s="1656" t="s">
        <v>1382</v>
      </c>
    </row>
    <row r="135" spans="1:6">
      <c r="A135" s="1655" t="s">
        <v>1685</v>
      </c>
      <c r="B135" s="1655" t="s">
        <v>1686</v>
      </c>
      <c r="C135" s="1655" t="s">
        <v>1374</v>
      </c>
      <c r="D135" s="2" t="s">
        <v>1367</v>
      </c>
      <c r="E135" s="1655" t="s">
        <v>1686</v>
      </c>
      <c r="F135" s="1656" t="s">
        <v>1382</v>
      </c>
    </row>
    <row r="136" spans="1:6">
      <c r="A136" s="1655" t="s">
        <v>1687</v>
      </c>
      <c r="B136" s="1655" t="s">
        <v>1688</v>
      </c>
      <c r="C136" s="1655" t="s">
        <v>1374</v>
      </c>
      <c r="D136" s="2" t="s">
        <v>1367</v>
      </c>
      <c r="E136" s="1655" t="s">
        <v>1688</v>
      </c>
      <c r="F136" s="1656" t="s">
        <v>1375</v>
      </c>
    </row>
    <row r="137" spans="1:6">
      <c r="A137" s="1655" t="s">
        <v>1689</v>
      </c>
      <c r="B137" s="1655" t="s">
        <v>1690</v>
      </c>
      <c r="C137" s="1655" t="s">
        <v>1691</v>
      </c>
      <c r="D137" s="2" t="s">
        <v>1367</v>
      </c>
      <c r="E137" s="1655" t="s">
        <v>1690</v>
      </c>
      <c r="F137" s="1656" t="s">
        <v>1368</v>
      </c>
    </row>
    <row r="138" spans="1:6">
      <c r="A138" s="1655" t="s">
        <v>1692</v>
      </c>
      <c r="B138" s="1655" t="s">
        <v>1693</v>
      </c>
      <c r="C138" s="1655" t="s">
        <v>1385</v>
      </c>
      <c r="D138" s="2" t="s">
        <v>1367</v>
      </c>
      <c r="E138" s="1655" t="s">
        <v>1693</v>
      </c>
      <c r="F138" s="1656" t="s">
        <v>1415</v>
      </c>
    </row>
    <row r="139" spans="1:6">
      <c r="A139" s="1655" t="s">
        <v>1694</v>
      </c>
      <c r="B139" s="1655" t="s">
        <v>1695</v>
      </c>
      <c r="C139" s="1655" t="s">
        <v>1696</v>
      </c>
      <c r="D139" s="2" t="s">
        <v>1367</v>
      </c>
      <c r="E139" s="1655" t="s">
        <v>1695</v>
      </c>
      <c r="F139" s="1656" t="s">
        <v>1375</v>
      </c>
    </row>
    <row r="140" spans="1:6">
      <c r="A140" s="1655" t="s">
        <v>1697</v>
      </c>
      <c r="B140" s="1655" t="s">
        <v>1698</v>
      </c>
      <c r="C140" s="1655" t="s">
        <v>1699</v>
      </c>
      <c r="D140" s="2" t="s">
        <v>1367</v>
      </c>
      <c r="E140" s="1655" t="s">
        <v>1698</v>
      </c>
      <c r="F140" s="1656" t="s">
        <v>1368</v>
      </c>
    </row>
    <row r="141" spans="1:6">
      <c r="A141" s="1655" t="s">
        <v>1700</v>
      </c>
      <c r="B141" s="1655" t="s">
        <v>1701</v>
      </c>
      <c r="C141" s="1655" t="s">
        <v>1461</v>
      </c>
      <c r="D141" s="2" t="s">
        <v>1367</v>
      </c>
      <c r="E141" s="1655" t="s">
        <v>1701</v>
      </c>
      <c r="F141" s="1656" t="s">
        <v>1368</v>
      </c>
    </row>
    <row r="142" spans="1:6">
      <c r="A142" s="1655" t="s">
        <v>1702</v>
      </c>
      <c r="B142" s="1655" t="s">
        <v>1703</v>
      </c>
      <c r="C142" s="1655" t="s">
        <v>1704</v>
      </c>
      <c r="D142" s="2" t="s">
        <v>1367</v>
      </c>
      <c r="E142" s="1655" t="s">
        <v>1703</v>
      </c>
      <c r="F142" s="1656" t="s">
        <v>1368</v>
      </c>
    </row>
    <row r="143" spans="1:6">
      <c r="A143" s="1655" t="s">
        <v>1705</v>
      </c>
      <c r="B143" s="1655" t="s">
        <v>6609</v>
      </c>
      <c r="C143" s="1657" t="s">
        <v>1706</v>
      </c>
      <c r="D143" s="2" t="s">
        <v>1362</v>
      </c>
      <c r="E143" s="1655" t="s">
        <v>6609</v>
      </c>
      <c r="F143" s="1656" t="s">
        <v>1559</v>
      </c>
    </row>
    <row r="144" spans="1:6">
      <c r="A144" s="1655" t="s">
        <v>1707</v>
      </c>
      <c r="B144" s="1655" t="s">
        <v>6610</v>
      </c>
      <c r="C144"/>
      <c r="D144" s="2" t="s">
        <v>1362</v>
      </c>
      <c r="E144" s="1655" t="s">
        <v>6610</v>
      </c>
      <c r="F144" s="1656" t="s">
        <v>1643</v>
      </c>
    </row>
    <row r="145" spans="1:6">
      <c r="A145" s="1655" t="s">
        <v>1708</v>
      </c>
      <c r="B145" s="1655" t="s">
        <v>1709</v>
      </c>
      <c r="C145" s="1655" t="s">
        <v>1493</v>
      </c>
      <c r="D145" s="2" t="s">
        <v>1367</v>
      </c>
      <c r="E145" s="1655" t="s">
        <v>1709</v>
      </c>
      <c r="F145" s="1656" t="s">
        <v>1375</v>
      </c>
    </row>
    <row r="146" spans="1:6">
      <c r="A146" s="1655" t="s">
        <v>1710</v>
      </c>
      <c r="B146" s="1655" t="s">
        <v>1711</v>
      </c>
      <c r="C146" s="1655" t="s">
        <v>1712</v>
      </c>
      <c r="D146" s="2" t="s">
        <v>1367</v>
      </c>
      <c r="E146" s="1655" t="s">
        <v>1711</v>
      </c>
      <c r="F146" s="1656" t="s">
        <v>1375</v>
      </c>
    </row>
    <row r="147" spans="1:6">
      <c r="A147" s="1655" t="s">
        <v>1713</v>
      </c>
      <c r="B147" s="1655" t="s">
        <v>1714</v>
      </c>
      <c r="C147" s="1655" t="s">
        <v>1361</v>
      </c>
      <c r="D147" s="2" t="s">
        <v>1367</v>
      </c>
      <c r="E147" s="1655" t="s">
        <v>1714</v>
      </c>
      <c r="F147" s="1656" t="s">
        <v>1375</v>
      </c>
    </row>
    <row r="148" spans="1:6">
      <c r="A148" s="1655" t="s">
        <v>1715</v>
      </c>
      <c r="B148" s="1655" t="s">
        <v>1716</v>
      </c>
      <c r="C148" s="1655" t="s">
        <v>1696</v>
      </c>
      <c r="D148" s="2" t="s">
        <v>1367</v>
      </c>
      <c r="E148" s="1655" t="s">
        <v>1716</v>
      </c>
      <c r="F148" s="1656" t="s">
        <v>1437</v>
      </c>
    </row>
    <row r="149" spans="1:6">
      <c r="A149" s="1655" t="s">
        <v>1717</v>
      </c>
      <c r="B149" s="1655" t="s">
        <v>1718</v>
      </c>
      <c r="C149" s="1655" t="s">
        <v>1696</v>
      </c>
      <c r="D149" s="2" t="s">
        <v>1367</v>
      </c>
      <c r="E149" s="1655" t="s">
        <v>1718</v>
      </c>
      <c r="F149" s="1656" t="s">
        <v>1375</v>
      </c>
    </row>
    <row r="150" spans="1:6">
      <c r="A150" s="1655" t="s">
        <v>1719</v>
      </c>
      <c r="B150" s="1655" t="s">
        <v>1720</v>
      </c>
      <c r="C150" s="1655" t="s">
        <v>1721</v>
      </c>
      <c r="D150" s="2" t="s">
        <v>1367</v>
      </c>
      <c r="E150" s="1655" t="s">
        <v>1720</v>
      </c>
      <c r="F150" s="1656" t="s">
        <v>1368</v>
      </c>
    </row>
    <row r="151" spans="1:6">
      <c r="A151" s="1655" t="s">
        <v>1722</v>
      </c>
      <c r="B151" s="1655" t="s">
        <v>1723</v>
      </c>
      <c r="C151" s="1655" t="s">
        <v>1506</v>
      </c>
      <c r="D151" s="2" t="s">
        <v>1367</v>
      </c>
      <c r="E151" s="1655" t="s">
        <v>1723</v>
      </c>
      <c r="F151" s="1656" t="s">
        <v>1368</v>
      </c>
    </row>
    <row r="152" spans="1:6">
      <c r="A152" s="1655" t="s">
        <v>1724</v>
      </c>
      <c r="B152" s="1655" t="s">
        <v>1725</v>
      </c>
      <c r="C152" s="1655" t="s">
        <v>1726</v>
      </c>
      <c r="D152" s="2" t="s">
        <v>1367</v>
      </c>
      <c r="E152" s="1655" t="s">
        <v>1725</v>
      </c>
      <c r="F152" s="1656" t="s">
        <v>1368</v>
      </c>
    </row>
    <row r="153" spans="1:6">
      <c r="A153" s="1655" t="s">
        <v>1727</v>
      </c>
      <c r="B153" s="1655" t="s">
        <v>1728</v>
      </c>
      <c r="C153" s="1655" t="s">
        <v>1729</v>
      </c>
      <c r="D153" s="2" t="s">
        <v>1367</v>
      </c>
      <c r="E153" s="1655" t="s">
        <v>1728</v>
      </c>
      <c r="F153" s="1656" t="s">
        <v>1368</v>
      </c>
    </row>
    <row r="154" spans="1:6">
      <c r="A154" s="1655" t="s">
        <v>1730</v>
      </c>
      <c r="B154" s="1655" t="s">
        <v>1731</v>
      </c>
      <c r="C154" s="1655" t="s">
        <v>1490</v>
      </c>
      <c r="D154" s="2" t="s">
        <v>1367</v>
      </c>
      <c r="E154" s="1655" t="s">
        <v>1731</v>
      </c>
      <c r="F154" s="1656" t="s">
        <v>1375</v>
      </c>
    </row>
    <row r="155" spans="1:6">
      <c r="A155" s="1655" t="s">
        <v>1732</v>
      </c>
      <c r="B155" s="1655" t="s">
        <v>1733</v>
      </c>
      <c r="C155" s="1655" t="s">
        <v>1490</v>
      </c>
      <c r="D155" s="2" t="s">
        <v>1367</v>
      </c>
      <c r="E155" s="1655" t="s">
        <v>1733</v>
      </c>
      <c r="F155" s="1656" t="s">
        <v>1375</v>
      </c>
    </row>
    <row r="156" spans="1:6">
      <c r="A156" s="1655" t="s">
        <v>1734</v>
      </c>
      <c r="B156" s="1655" t="s">
        <v>1735</v>
      </c>
      <c r="C156" s="1655" t="s">
        <v>1736</v>
      </c>
      <c r="D156" s="2" t="s">
        <v>1367</v>
      </c>
      <c r="E156" s="1655" t="s">
        <v>1735</v>
      </c>
      <c r="F156" s="1656" t="s">
        <v>1368</v>
      </c>
    </row>
    <row r="157" spans="1:6">
      <c r="A157" s="1655" t="s">
        <v>1737</v>
      </c>
      <c r="B157" s="1655" t="s">
        <v>1738</v>
      </c>
      <c r="C157" s="1655" t="s">
        <v>1739</v>
      </c>
      <c r="D157" s="2" t="s">
        <v>1367</v>
      </c>
      <c r="E157" s="1655" t="s">
        <v>1738</v>
      </c>
      <c r="F157" s="1656" t="s">
        <v>1368</v>
      </c>
    </row>
    <row r="158" spans="1:6">
      <c r="A158" s="1655" t="s">
        <v>1740</v>
      </c>
      <c r="B158" s="1655" t="s">
        <v>1741</v>
      </c>
      <c r="C158" s="1655" t="s">
        <v>1739</v>
      </c>
      <c r="D158" s="2" t="s">
        <v>1367</v>
      </c>
      <c r="E158" s="1655" t="s">
        <v>1741</v>
      </c>
      <c r="F158" s="1656" t="s">
        <v>1742</v>
      </c>
    </row>
    <row r="159" spans="1:6">
      <c r="A159" s="1655" t="s">
        <v>1743</v>
      </c>
      <c r="B159" s="1655" t="s">
        <v>1744</v>
      </c>
      <c r="C159" s="1655" t="s">
        <v>1745</v>
      </c>
      <c r="D159" s="2" t="s">
        <v>1367</v>
      </c>
      <c r="E159" s="1655" t="s">
        <v>1744</v>
      </c>
      <c r="F159" s="1656" t="s">
        <v>1382</v>
      </c>
    </row>
    <row r="160" spans="1:6">
      <c r="A160" s="1655" t="s">
        <v>1746</v>
      </c>
      <c r="B160" s="1655" t="s">
        <v>1747</v>
      </c>
      <c r="C160" s="1655" t="s">
        <v>1361</v>
      </c>
      <c r="D160" s="2" t="s">
        <v>1367</v>
      </c>
      <c r="E160" s="1655" t="s">
        <v>1747</v>
      </c>
      <c r="F160" s="1656" t="s">
        <v>1375</v>
      </c>
    </row>
    <row r="161" spans="1:6">
      <c r="A161" s="1655" t="s">
        <v>6611</v>
      </c>
      <c r="B161" s="1655" t="s">
        <v>5992</v>
      </c>
      <c r="C161" s="1655" t="s">
        <v>1361</v>
      </c>
      <c r="D161" s="2" t="s">
        <v>1367</v>
      </c>
      <c r="E161" s="1655" t="s">
        <v>5992</v>
      </c>
      <c r="F161" s="1656" t="s">
        <v>1545</v>
      </c>
    </row>
    <row r="162" spans="1:6">
      <c r="A162" s="1655" t="s">
        <v>1748</v>
      </c>
      <c r="B162" s="1655" t="s">
        <v>1749</v>
      </c>
      <c r="C162" s="1655" t="s">
        <v>1361</v>
      </c>
      <c r="D162" s="2" t="s">
        <v>1367</v>
      </c>
      <c r="E162" s="1655" t="s">
        <v>1749</v>
      </c>
      <c r="F162" s="1656" t="s">
        <v>1375</v>
      </c>
    </row>
    <row r="163" spans="1:6">
      <c r="A163" s="1655" t="s">
        <v>1750</v>
      </c>
      <c r="B163" s="1655" t="s">
        <v>1751</v>
      </c>
      <c r="C163" s="1655" t="s">
        <v>1381</v>
      </c>
      <c r="D163" s="2" t="s">
        <v>1367</v>
      </c>
      <c r="E163" s="1655" t="s">
        <v>1751</v>
      </c>
      <c r="F163" s="1656" t="s">
        <v>1368</v>
      </c>
    </row>
    <row r="164" spans="1:6">
      <c r="A164" s="1655" t="s">
        <v>1752</v>
      </c>
      <c r="B164" s="1655" t="s">
        <v>1753</v>
      </c>
      <c r="C164" s="1655" t="s">
        <v>1378</v>
      </c>
      <c r="D164" s="2" t="s">
        <v>1367</v>
      </c>
      <c r="E164" s="1655" t="s">
        <v>1753</v>
      </c>
      <c r="F164" s="1656" t="s">
        <v>1415</v>
      </c>
    </row>
    <row r="165" spans="1:6">
      <c r="A165" s="1655" t="s">
        <v>1754</v>
      </c>
      <c r="B165" s="1655" t="s">
        <v>1755</v>
      </c>
      <c r="C165" s="1655" t="s">
        <v>1378</v>
      </c>
      <c r="D165" s="2" t="s">
        <v>1367</v>
      </c>
      <c r="E165" s="1655" t="s">
        <v>1755</v>
      </c>
      <c r="F165" s="1656" t="s">
        <v>1415</v>
      </c>
    </row>
    <row r="166" spans="1:6">
      <c r="A166" s="1655" t="s">
        <v>1756</v>
      </c>
      <c r="B166" s="1655" t="s">
        <v>1757</v>
      </c>
      <c r="C166" s="1655" t="s">
        <v>1388</v>
      </c>
      <c r="D166" s="2" t="s">
        <v>1367</v>
      </c>
      <c r="E166" s="1655" t="s">
        <v>1757</v>
      </c>
      <c r="F166" s="1656" t="s">
        <v>1415</v>
      </c>
    </row>
    <row r="167" spans="1:6">
      <c r="A167" s="1655" t="s">
        <v>1758</v>
      </c>
      <c r="B167" s="1655" t="s">
        <v>1759</v>
      </c>
      <c r="C167" s="1655" t="s">
        <v>1361</v>
      </c>
      <c r="D167" s="2" t="s">
        <v>1367</v>
      </c>
      <c r="E167" s="1655" t="s">
        <v>1759</v>
      </c>
      <c r="F167" s="1656" t="s">
        <v>1415</v>
      </c>
    </row>
    <row r="168" spans="1:6">
      <c r="A168" s="1655" t="s">
        <v>1760</v>
      </c>
      <c r="B168" s="1655" t="s">
        <v>1761</v>
      </c>
      <c r="C168" s="1655" t="s">
        <v>1374</v>
      </c>
      <c r="D168" s="2" t="s">
        <v>1367</v>
      </c>
      <c r="E168" s="1655" t="s">
        <v>1761</v>
      </c>
      <c r="F168" s="1656" t="s">
        <v>1415</v>
      </c>
    </row>
    <row r="169" spans="1:6">
      <c r="A169" s="1655" t="s">
        <v>1762</v>
      </c>
      <c r="B169" s="1655" t="s">
        <v>1763</v>
      </c>
      <c r="C169" s="1655" t="s">
        <v>1374</v>
      </c>
      <c r="D169" s="2" t="s">
        <v>1367</v>
      </c>
      <c r="E169" s="1655" t="s">
        <v>1763</v>
      </c>
      <c r="F169" s="1656" t="s">
        <v>1415</v>
      </c>
    </row>
    <row r="170" spans="1:6">
      <c r="A170" s="1655" t="s">
        <v>1764</v>
      </c>
      <c r="B170" s="1655" t="s">
        <v>1765</v>
      </c>
      <c r="C170" s="1655" t="s">
        <v>1361</v>
      </c>
      <c r="D170" s="2" t="s">
        <v>1367</v>
      </c>
      <c r="E170" s="1655" t="s">
        <v>1765</v>
      </c>
      <c r="F170" s="1656" t="s">
        <v>1375</v>
      </c>
    </row>
    <row r="171" spans="1:6">
      <c r="A171" s="1655" t="s">
        <v>1766</v>
      </c>
      <c r="B171" s="1655" t="s">
        <v>1767</v>
      </c>
      <c r="C171" s="1655" t="s">
        <v>1704</v>
      </c>
      <c r="D171" s="2" t="s">
        <v>1367</v>
      </c>
      <c r="E171" s="1655" t="s">
        <v>1767</v>
      </c>
      <c r="F171" s="1656" t="s">
        <v>1368</v>
      </c>
    </row>
    <row r="172" spans="1:6">
      <c r="A172" s="1655" t="s">
        <v>1768</v>
      </c>
      <c r="B172" s="1655" t="s">
        <v>1769</v>
      </c>
      <c r="C172" s="1655" t="s">
        <v>1770</v>
      </c>
      <c r="D172" s="2" t="s">
        <v>1367</v>
      </c>
      <c r="E172" s="1655" t="s">
        <v>1769</v>
      </c>
      <c r="F172" s="1656" t="s">
        <v>1368</v>
      </c>
    </row>
    <row r="173" spans="1:6">
      <c r="A173" s="1655" t="s">
        <v>1771</v>
      </c>
      <c r="B173" s="1655" t="s">
        <v>6612</v>
      </c>
      <c r="C173" s="1657" t="s">
        <v>1770</v>
      </c>
      <c r="D173" s="2" t="s">
        <v>1362</v>
      </c>
      <c r="E173" s="1655" t="s">
        <v>6612</v>
      </c>
      <c r="F173" s="1656" t="s">
        <v>1643</v>
      </c>
    </row>
    <row r="174" spans="1:6">
      <c r="A174" s="1655" t="s">
        <v>1772</v>
      </c>
      <c r="B174" s="1655" t="s">
        <v>1773</v>
      </c>
      <c r="C174" s="1655" t="s">
        <v>1548</v>
      </c>
      <c r="D174" s="2" t="s">
        <v>1367</v>
      </c>
      <c r="E174" s="1655" t="s">
        <v>1773</v>
      </c>
      <c r="F174" s="1656" t="s">
        <v>1368</v>
      </c>
    </row>
    <row r="175" spans="1:6">
      <c r="A175" s="1655" t="s">
        <v>1774</v>
      </c>
      <c r="B175" s="1655" t="s">
        <v>1775</v>
      </c>
      <c r="C175" s="1655" t="s">
        <v>1565</v>
      </c>
      <c r="D175" s="2" t="s">
        <v>1367</v>
      </c>
      <c r="E175" s="1655" t="s">
        <v>1775</v>
      </c>
      <c r="F175" s="1656" t="s">
        <v>1368</v>
      </c>
    </row>
    <row r="176" spans="1:6">
      <c r="A176" s="1655" t="s">
        <v>1776</v>
      </c>
      <c r="B176" s="1655" t="s">
        <v>1777</v>
      </c>
      <c r="C176" s="1655" t="s">
        <v>1412</v>
      </c>
      <c r="D176" s="2" t="s">
        <v>1367</v>
      </c>
      <c r="E176" s="1655" t="s">
        <v>1777</v>
      </c>
      <c r="F176" s="1656" t="s">
        <v>1462</v>
      </c>
    </row>
    <row r="177" spans="1:6">
      <c r="A177" s="1655" t="s">
        <v>1778</v>
      </c>
      <c r="B177" s="1655" t="s">
        <v>6613</v>
      </c>
      <c r="C177" s="1657" t="s">
        <v>1403</v>
      </c>
      <c r="D177" s="2" t="s">
        <v>1362</v>
      </c>
      <c r="E177" s="1655" t="s">
        <v>6613</v>
      </c>
      <c r="F177" s="1656" t="s">
        <v>1542</v>
      </c>
    </row>
    <row r="178" spans="1:6">
      <c r="A178" s="1655" t="s">
        <v>1779</v>
      </c>
      <c r="B178" s="1655" t="s">
        <v>1780</v>
      </c>
      <c r="C178" s="1655" t="s">
        <v>1403</v>
      </c>
      <c r="D178" s="2" t="s">
        <v>1367</v>
      </c>
      <c r="E178" s="1655" t="s">
        <v>1780</v>
      </c>
      <c r="F178" s="1656" t="s">
        <v>1368</v>
      </c>
    </row>
    <row r="179" spans="1:6">
      <c r="A179" s="1655" t="s">
        <v>1781</v>
      </c>
      <c r="B179" s="1655" t="s">
        <v>1782</v>
      </c>
      <c r="C179" s="1655" t="s">
        <v>1406</v>
      </c>
      <c r="D179" s="2" t="s">
        <v>1367</v>
      </c>
      <c r="E179" s="1655" t="s">
        <v>1782</v>
      </c>
      <c r="F179" s="1656" t="s">
        <v>1375</v>
      </c>
    </row>
    <row r="180" spans="1:6">
      <c r="A180" s="1655" t="s">
        <v>1783</v>
      </c>
      <c r="B180" s="1655" t="s">
        <v>1784</v>
      </c>
      <c r="C180" s="1655" t="s">
        <v>1641</v>
      </c>
      <c r="D180" s="2" t="s">
        <v>1367</v>
      </c>
      <c r="E180" s="1655" t="s">
        <v>1784</v>
      </c>
      <c r="F180" s="1656" t="s">
        <v>1368</v>
      </c>
    </row>
    <row r="181" spans="1:6">
      <c r="A181" s="1655" t="s">
        <v>1785</v>
      </c>
      <c r="B181" s="1655" t="s">
        <v>1786</v>
      </c>
      <c r="C181" s="1655" t="s">
        <v>1361</v>
      </c>
      <c r="D181" s="2" t="s">
        <v>1367</v>
      </c>
      <c r="E181" s="1655" t="s">
        <v>1786</v>
      </c>
      <c r="F181" s="1656" t="s">
        <v>1382</v>
      </c>
    </row>
    <row r="182" spans="1:6">
      <c r="A182" s="1655" t="s">
        <v>1787</v>
      </c>
      <c r="B182" s="1655" t="s">
        <v>1788</v>
      </c>
      <c r="C182" s="1655" t="s">
        <v>1493</v>
      </c>
      <c r="D182" s="2" t="s">
        <v>1367</v>
      </c>
      <c r="E182" s="1655" t="s">
        <v>1788</v>
      </c>
      <c r="F182" s="1656" t="s">
        <v>1368</v>
      </c>
    </row>
    <row r="183" spans="1:6">
      <c r="A183" s="1655" t="s">
        <v>1789</v>
      </c>
      <c r="B183" s="1655" t="s">
        <v>1790</v>
      </c>
      <c r="C183" s="1655" t="s">
        <v>1361</v>
      </c>
      <c r="D183" s="2" t="s">
        <v>1367</v>
      </c>
      <c r="E183" s="1655" t="s">
        <v>1790</v>
      </c>
      <c r="F183" s="1656" t="s">
        <v>1072</v>
      </c>
    </row>
    <row r="184" spans="1:6">
      <c r="A184" s="1655" t="s">
        <v>1791</v>
      </c>
      <c r="B184" s="1655" t="s">
        <v>1792</v>
      </c>
      <c r="C184" s="1655" t="s">
        <v>1361</v>
      </c>
      <c r="D184" s="2" t="s">
        <v>1367</v>
      </c>
      <c r="E184" s="1655" t="s">
        <v>1792</v>
      </c>
      <c r="F184" s="1656" t="s">
        <v>1375</v>
      </c>
    </row>
    <row r="185" spans="1:6">
      <c r="A185" s="1655" t="s">
        <v>1793</v>
      </c>
      <c r="B185" s="1655" t="s">
        <v>6614</v>
      </c>
      <c r="C185" s="1657" t="s">
        <v>1374</v>
      </c>
      <c r="D185" s="2" t="s">
        <v>1362</v>
      </c>
      <c r="E185" s="1655" t="s">
        <v>6614</v>
      </c>
      <c r="F185" s="1656" t="s">
        <v>1528</v>
      </c>
    </row>
    <row r="186" spans="1:6">
      <c r="A186" s="1655" t="s">
        <v>1794</v>
      </c>
      <c r="B186" s="1655" t="s">
        <v>1795</v>
      </c>
      <c r="C186" s="1655" t="s">
        <v>1796</v>
      </c>
      <c r="D186" s="2" t="s">
        <v>1367</v>
      </c>
      <c r="E186" s="1655" t="s">
        <v>1795</v>
      </c>
      <c r="F186" s="1656" t="s">
        <v>1382</v>
      </c>
    </row>
    <row r="187" spans="1:6">
      <c r="A187" s="1655" t="s">
        <v>1797</v>
      </c>
      <c r="B187" s="1655" t="s">
        <v>1798</v>
      </c>
      <c r="C187" s="1655" t="s">
        <v>1739</v>
      </c>
      <c r="D187" s="2" t="s">
        <v>1367</v>
      </c>
      <c r="E187" s="1655" t="s">
        <v>1798</v>
      </c>
      <c r="F187" s="1656" t="s">
        <v>1462</v>
      </c>
    </row>
    <row r="188" spans="1:6">
      <c r="A188" s="1655" t="s">
        <v>1799</v>
      </c>
      <c r="B188" s="1655" t="s">
        <v>1800</v>
      </c>
      <c r="C188" s="1655" t="s">
        <v>1361</v>
      </c>
      <c r="D188" s="2" t="s">
        <v>1367</v>
      </c>
      <c r="E188" s="1655" t="s">
        <v>1800</v>
      </c>
      <c r="F188" s="1656" t="s">
        <v>1375</v>
      </c>
    </row>
    <row r="189" spans="1:6">
      <c r="A189" s="1655" t="s">
        <v>1801</v>
      </c>
      <c r="B189" s="1655" t="s">
        <v>1802</v>
      </c>
      <c r="C189" s="1655" t="s">
        <v>1412</v>
      </c>
      <c r="D189" s="2" t="s">
        <v>1367</v>
      </c>
      <c r="E189" s="1655" t="s">
        <v>1802</v>
      </c>
      <c r="F189" s="1656" t="s">
        <v>1382</v>
      </c>
    </row>
    <row r="190" spans="1:6">
      <c r="A190" s="1655" t="s">
        <v>1803</v>
      </c>
      <c r="B190" s="1655" t="s">
        <v>1804</v>
      </c>
      <c r="C190" s="1655" t="s">
        <v>1805</v>
      </c>
      <c r="D190" s="2" t="s">
        <v>1367</v>
      </c>
      <c r="E190" s="1655" t="s">
        <v>1804</v>
      </c>
      <c r="F190" s="1656" t="s">
        <v>1368</v>
      </c>
    </row>
    <row r="191" spans="1:6">
      <c r="A191" s="1655" t="s">
        <v>1806</v>
      </c>
      <c r="B191" s="1655" t="s">
        <v>1807</v>
      </c>
      <c r="C191" s="1655" t="s">
        <v>1706</v>
      </c>
      <c r="D191" s="2" t="s">
        <v>1367</v>
      </c>
      <c r="E191" s="1655" t="s">
        <v>1807</v>
      </c>
      <c r="F191" s="1656" t="s">
        <v>1437</v>
      </c>
    </row>
    <row r="192" spans="1:6">
      <c r="A192" s="1655" t="s">
        <v>1808</v>
      </c>
      <c r="B192" s="1655" t="s">
        <v>1809</v>
      </c>
      <c r="C192" s="1655" t="s">
        <v>1691</v>
      </c>
      <c r="D192" s="2" t="s">
        <v>1367</v>
      </c>
      <c r="E192" s="1655" t="s">
        <v>1809</v>
      </c>
      <c r="F192" s="1656" t="s">
        <v>1368</v>
      </c>
    </row>
    <row r="193" spans="1:6">
      <c r="A193" s="1655" t="s">
        <v>1810</v>
      </c>
      <c r="B193" s="1655" t="s">
        <v>1811</v>
      </c>
      <c r="C193" s="1655" t="s">
        <v>1661</v>
      </c>
      <c r="D193" s="2" t="s">
        <v>1367</v>
      </c>
      <c r="E193" s="1655" t="s">
        <v>1811</v>
      </c>
      <c r="F193" s="1656" t="s">
        <v>1368</v>
      </c>
    </row>
    <row r="194" spans="1:6">
      <c r="A194" s="1655" t="s">
        <v>1812</v>
      </c>
      <c r="B194" s="1655" t="s">
        <v>1813</v>
      </c>
      <c r="C194" s="1655" t="s">
        <v>1704</v>
      </c>
      <c r="D194" s="2" t="s">
        <v>1367</v>
      </c>
      <c r="E194" s="1655" t="s">
        <v>1813</v>
      </c>
      <c r="F194" s="1656" t="s">
        <v>1368</v>
      </c>
    </row>
    <row r="195" spans="1:6">
      <c r="A195" s="1655" t="s">
        <v>1814</v>
      </c>
      <c r="B195" s="1655" t="s">
        <v>1815</v>
      </c>
      <c r="C195" s="1655" t="s">
        <v>1613</v>
      </c>
      <c r="D195" s="2" t="s">
        <v>1367</v>
      </c>
      <c r="E195" s="1655" t="s">
        <v>1815</v>
      </c>
      <c r="F195" s="1656" t="s">
        <v>1382</v>
      </c>
    </row>
    <row r="196" spans="1:6">
      <c r="A196" s="1655" t="s">
        <v>1816</v>
      </c>
      <c r="B196" s="1655" t="s">
        <v>1817</v>
      </c>
      <c r="C196" s="1655" t="s">
        <v>1490</v>
      </c>
      <c r="D196" s="2" t="s">
        <v>1367</v>
      </c>
      <c r="E196" s="1655" t="s">
        <v>1817</v>
      </c>
      <c r="F196" s="1656" t="s">
        <v>1368</v>
      </c>
    </row>
    <row r="197" spans="1:6">
      <c r="A197" s="1655" t="s">
        <v>1818</v>
      </c>
      <c r="B197" s="1655" t="s">
        <v>1819</v>
      </c>
      <c r="C197" s="1655" t="s">
        <v>1712</v>
      </c>
      <c r="D197" s="2" t="s">
        <v>1367</v>
      </c>
      <c r="E197" s="1655" t="s">
        <v>1819</v>
      </c>
      <c r="F197" s="1656" t="s">
        <v>1375</v>
      </c>
    </row>
    <row r="198" spans="1:6">
      <c r="A198" s="1655" t="s">
        <v>1820</v>
      </c>
      <c r="B198" s="1655" t="s">
        <v>1821</v>
      </c>
      <c r="C198" s="1655" t="s">
        <v>1388</v>
      </c>
      <c r="D198" s="2" t="s">
        <v>1367</v>
      </c>
      <c r="E198" s="1655" t="s">
        <v>1821</v>
      </c>
      <c r="F198" s="1656" t="s">
        <v>1382</v>
      </c>
    </row>
    <row r="199" spans="1:6">
      <c r="A199" s="1655" t="s">
        <v>1822</v>
      </c>
      <c r="B199" s="1655" t="s">
        <v>1823</v>
      </c>
      <c r="C199" s="1655" t="s">
        <v>1824</v>
      </c>
      <c r="D199" s="2" t="s">
        <v>1367</v>
      </c>
      <c r="E199" s="1655" t="s">
        <v>1823</v>
      </c>
      <c r="F199" s="1656" t="s">
        <v>1368</v>
      </c>
    </row>
    <row r="200" spans="1:6">
      <c r="A200" s="1655" t="s">
        <v>1825</v>
      </c>
      <c r="B200" s="1655" t="s">
        <v>1826</v>
      </c>
      <c r="C200" s="1655" t="s">
        <v>1374</v>
      </c>
      <c r="D200" s="2" t="s">
        <v>1367</v>
      </c>
      <c r="E200" s="1655" t="s">
        <v>1826</v>
      </c>
      <c r="F200" s="1656" t="s">
        <v>1368</v>
      </c>
    </row>
    <row r="201" spans="1:6">
      <c r="A201" s="1655" t="s">
        <v>1827</v>
      </c>
      <c r="B201" s="1655" t="s">
        <v>1828</v>
      </c>
      <c r="C201" s="1655" t="s">
        <v>1374</v>
      </c>
      <c r="D201" s="2" t="s">
        <v>1367</v>
      </c>
      <c r="E201" s="1655" t="s">
        <v>1828</v>
      </c>
      <c r="F201" s="1656" t="s">
        <v>1368</v>
      </c>
    </row>
    <row r="202" spans="1:6">
      <c r="A202" s="1655" t="s">
        <v>1829</v>
      </c>
      <c r="B202" s="1655" t="s">
        <v>1830</v>
      </c>
      <c r="C202" s="1655" t="s">
        <v>1450</v>
      </c>
      <c r="D202" s="2" t="s">
        <v>1367</v>
      </c>
      <c r="E202" s="1655" t="s">
        <v>1830</v>
      </c>
      <c r="F202" s="1656" t="s">
        <v>1368</v>
      </c>
    </row>
    <row r="203" spans="1:6">
      <c r="A203" s="1655" t="s">
        <v>1831</v>
      </c>
      <c r="B203" s="1655" t="s">
        <v>1832</v>
      </c>
      <c r="C203" s="1655" t="s">
        <v>1461</v>
      </c>
      <c r="D203" s="2" t="s">
        <v>1367</v>
      </c>
      <c r="E203" s="1655" t="s">
        <v>1832</v>
      </c>
      <c r="F203" s="1656" t="s">
        <v>1368</v>
      </c>
    </row>
    <row r="204" spans="1:6">
      <c r="A204" s="1655" t="s">
        <v>1833</v>
      </c>
      <c r="B204" s="1655" t="s">
        <v>1834</v>
      </c>
      <c r="C204" s="1655" t="s">
        <v>1835</v>
      </c>
      <c r="D204" s="2" t="s">
        <v>1367</v>
      </c>
      <c r="E204" s="1655" t="s">
        <v>1834</v>
      </c>
      <c r="F204" s="1656" t="s">
        <v>1368</v>
      </c>
    </row>
    <row r="205" spans="1:6">
      <c r="A205" s="1655" t="s">
        <v>1836</v>
      </c>
      <c r="B205" s="1655" t="s">
        <v>1837</v>
      </c>
      <c r="C205" s="1655" t="s">
        <v>1699</v>
      </c>
      <c r="D205" s="2" t="s">
        <v>1367</v>
      </c>
      <c r="E205" s="1655" t="s">
        <v>1837</v>
      </c>
      <c r="F205" s="1656" t="s">
        <v>1368</v>
      </c>
    </row>
    <row r="206" spans="1:6">
      <c r="A206" s="1655" t="s">
        <v>1838</v>
      </c>
      <c r="B206" s="1655" t="s">
        <v>1839</v>
      </c>
      <c r="C206" s="1655" t="s">
        <v>1595</v>
      </c>
      <c r="D206" s="2" t="s">
        <v>1367</v>
      </c>
      <c r="E206" s="1655" t="s">
        <v>1839</v>
      </c>
      <c r="F206" s="1656" t="s">
        <v>1375</v>
      </c>
    </row>
    <row r="207" spans="1:6">
      <c r="A207" s="1655" t="s">
        <v>1840</v>
      </c>
      <c r="B207" s="1655" t="s">
        <v>1841</v>
      </c>
      <c r="C207" s="1655" t="s">
        <v>1639</v>
      </c>
      <c r="D207" s="2" t="s">
        <v>1367</v>
      </c>
      <c r="E207" s="1655" t="s">
        <v>1841</v>
      </c>
      <c r="F207" s="1656" t="s">
        <v>1368</v>
      </c>
    </row>
    <row r="208" spans="1:6">
      <c r="A208" s="1655" t="s">
        <v>1842</v>
      </c>
      <c r="B208" s="1655" t="s">
        <v>1843</v>
      </c>
      <c r="C208" s="1655" t="s">
        <v>1664</v>
      </c>
      <c r="D208" s="2" t="s">
        <v>1367</v>
      </c>
      <c r="E208" s="1655" t="s">
        <v>1843</v>
      </c>
      <c r="F208" s="1656" t="s">
        <v>1382</v>
      </c>
    </row>
    <row r="209" spans="1:6">
      <c r="A209" s="1655" t="s">
        <v>1844</v>
      </c>
      <c r="B209" s="1655" t="s">
        <v>1845</v>
      </c>
      <c r="C209" s="1655" t="s">
        <v>1603</v>
      </c>
      <c r="D209" s="2" t="s">
        <v>1367</v>
      </c>
      <c r="E209" s="1655" t="s">
        <v>1845</v>
      </c>
      <c r="F209" s="1656" t="s">
        <v>1375</v>
      </c>
    </row>
    <row r="210" spans="1:6">
      <c r="A210" s="1655" t="s">
        <v>1846</v>
      </c>
      <c r="B210" s="1655" t="s">
        <v>1847</v>
      </c>
      <c r="C210" s="1655" t="s">
        <v>1385</v>
      </c>
      <c r="D210" s="2" t="s">
        <v>1367</v>
      </c>
      <c r="E210" s="1655" t="s">
        <v>1847</v>
      </c>
      <c r="F210" s="1656" t="s">
        <v>1375</v>
      </c>
    </row>
    <row r="211" spans="1:6">
      <c r="A211" s="1655" t="s">
        <v>1848</v>
      </c>
      <c r="B211" s="1655" t="s">
        <v>1849</v>
      </c>
      <c r="C211" s="1655" t="s">
        <v>1436</v>
      </c>
      <c r="D211" s="2" t="s">
        <v>1367</v>
      </c>
      <c r="E211" s="1655" t="s">
        <v>1849</v>
      </c>
      <c r="F211" s="1656" t="s">
        <v>1389</v>
      </c>
    </row>
    <row r="212" spans="1:6">
      <c r="A212" s="1655" t="s">
        <v>1850</v>
      </c>
      <c r="B212" s="1655" t="s">
        <v>1851</v>
      </c>
      <c r="C212" s="1655" t="s">
        <v>1374</v>
      </c>
      <c r="D212" s="2" t="s">
        <v>1367</v>
      </c>
      <c r="E212" s="1655" t="s">
        <v>1851</v>
      </c>
      <c r="F212" s="1656" t="s">
        <v>1375</v>
      </c>
    </row>
    <row r="213" spans="1:6">
      <c r="A213" s="1655" t="s">
        <v>1852</v>
      </c>
      <c r="B213" s="1655" t="s">
        <v>1853</v>
      </c>
      <c r="C213" s="1655" t="s">
        <v>1429</v>
      </c>
      <c r="D213" s="2" t="s">
        <v>1367</v>
      </c>
      <c r="E213" s="1655" t="s">
        <v>1853</v>
      </c>
      <c r="F213" s="1656" t="s">
        <v>1545</v>
      </c>
    </row>
    <row r="214" spans="1:6">
      <c r="A214" s="1655" t="s">
        <v>1854</v>
      </c>
      <c r="B214" s="1655" t="s">
        <v>1855</v>
      </c>
      <c r="C214" s="1655" t="s">
        <v>1712</v>
      </c>
      <c r="D214" s="2" t="s">
        <v>1367</v>
      </c>
      <c r="E214" s="1655" t="s">
        <v>1855</v>
      </c>
      <c r="F214" s="1656" t="s">
        <v>1368</v>
      </c>
    </row>
    <row r="215" spans="1:6">
      <c r="A215" s="1655" t="s">
        <v>1856</v>
      </c>
      <c r="B215" s="1655" t="s">
        <v>1857</v>
      </c>
      <c r="C215" s="1655" t="s">
        <v>1395</v>
      </c>
      <c r="D215" s="2" t="s">
        <v>1367</v>
      </c>
      <c r="E215" s="1655" t="s">
        <v>1857</v>
      </c>
      <c r="F215" s="1656" t="s">
        <v>1382</v>
      </c>
    </row>
    <row r="216" spans="1:6">
      <c r="A216" s="1655" t="s">
        <v>1858</v>
      </c>
      <c r="B216" s="1655" t="s">
        <v>1859</v>
      </c>
      <c r="C216" s="1655" t="s">
        <v>1378</v>
      </c>
      <c r="D216" s="2" t="s">
        <v>1367</v>
      </c>
      <c r="E216" s="1655" t="s">
        <v>1859</v>
      </c>
      <c r="F216" s="1656" t="s">
        <v>1375</v>
      </c>
    </row>
    <row r="217" spans="1:6">
      <c r="A217" s="1655" t="s">
        <v>1860</v>
      </c>
      <c r="B217" s="1655" t="s">
        <v>1861</v>
      </c>
      <c r="C217" s="1655" t="s">
        <v>1862</v>
      </c>
      <c r="D217" s="2" t="s">
        <v>1367</v>
      </c>
      <c r="E217" s="1655" t="s">
        <v>1861</v>
      </c>
      <c r="F217" s="1656" t="s">
        <v>1368</v>
      </c>
    </row>
    <row r="218" spans="1:6">
      <c r="A218" s="1655" t="s">
        <v>1863</v>
      </c>
      <c r="B218" s="1655" t="s">
        <v>6615</v>
      </c>
      <c r="C218" s="1657" t="s">
        <v>1864</v>
      </c>
      <c r="D218" s="2" t="s">
        <v>1362</v>
      </c>
      <c r="E218" s="1655" t="s">
        <v>6615</v>
      </c>
      <c r="F218" s="1656" t="s">
        <v>1559</v>
      </c>
    </row>
    <row r="219" spans="1:6">
      <c r="A219" s="1655" t="s">
        <v>1865</v>
      </c>
      <c r="B219" s="1655" t="s">
        <v>1866</v>
      </c>
      <c r="C219" s="1655" t="s">
        <v>1506</v>
      </c>
      <c r="D219" s="2" t="s">
        <v>1367</v>
      </c>
      <c r="E219" s="1655" t="s">
        <v>1866</v>
      </c>
      <c r="F219" s="1656" t="s">
        <v>1368</v>
      </c>
    </row>
    <row r="220" spans="1:6">
      <c r="A220" s="1655" t="s">
        <v>1867</v>
      </c>
      <c r="B220" s="1655" t="s">
        <v>1868</v>
      </c>
      <c r="C220" s="1655" t="s">
        <v>1712</v>
      </c>
      <c r="D220" s="2" t="s">
        <v>1367</v>
      </c>
      <c r="E220" s="1655" t="s">
        <v>1868</v>
      </c>
      <c r="F220" s="1656" t="s">
        <v>1368</v>
      </c>
    </row>
    <row r="221" spans="1:6">
      <c r="A221" s="1655" t="s">
        <v>1869</v>
      </c>
      <c r="B221" s="1655" t="s">
        <v>1870</v>
      </c>
      <c r="C221" s="1655" t="s">
        <v>1603</v>
      </c>
      <c r="D221" s="2" t="s">
        <v>1367</v>
      </c>
      <c r="E221" s="1655" t="s">
        <v>1870</v>
      </c>
      <c r="F221" s="1656" t="s">
        <v>1462</v>
      </c>
    </row>
    <row r="222" spans="1:6">
      <c r="A222" s="1655" t="s">
        <v>1871</v>
      </c>
      <c r="B222" s="1655" t="s">
        <v>6616</v>
      </c>
      <c r="C222" s="1657" t="s">
        <v>1361</v>
      </c>
      <c r="D222" s="2" t="s">
        <v>1362</v>
      </c>
      <c r="E222" s="1655" t="s">
        <v>6616</v>
      </c>
      <c r="F222" s="1656" t="s">
        <v>1643</v>
      </c>
    </row>
    <row r="223" spans="1:6">
      <c r="A223" s="1655" t="s">
        <v>1872</v>
      </c>
      <c r="B223" s="1655" t="s">
        <v>1873</v>
      </c>
      <c r="C223" s="1655" t="s">
        <v>1635</v>
      </c>
      <c r="D223" s="2" t="s">
        <v>1367</v>
      </c>
      <c r="E223" s="1655" t="s">
        <v>1873</v>
      </c>
      <c r="F223" s="1656" t="s">
        <v>1440</v>
      </c>
    </row>
    <row r="224" spans="1:6">
      <c r="A224" s="1655" t="s">
        <v>1874</v>
      </c>
      <c r="B224" s="1655" t="s">
        <v>1875</v>
      </c>
      <c r="C224" s="1655" t="s">
        <v>1378</v>
      </c>
      <c r="D224" s="2" t="s">
        <v>1367</v>
      </c>
      <c r="E224" s="1655" t="s">
        <v>1875</v>
      </c>
      <c r="F224" s="1656" t="s">
        <v>1375</v>
      </c>
    </row>
    <row r="225" spans="1:6">
      <c r="A225" s="1655" t="s">
        <v>1876</v>
      </c>
      <c r="B225" s="1655" t="s">
        <v>1877</v>
      </c>
      <c r="C225" s="1655" t="s">
        <v>1400</v>
      </c>
      <c r="D225" s="2" t="s">
        <v>1367</v>
      </c>
      <c r="E225" s="1655" t="s">
        <v>1877</v>
      </c>
      <c r="F225" s="1656" t="s">
        <v>1368</v>
      </c>
    </row>
    <row r="226" spans="1:6">
      <c r="A226" s="1655" t="s">
        <v>1878</v>
      </c>
      <c r="B226" s="1655" t="s">
        <v>1879</v>
      </c>
      <c r="C226" s="1655" t="s">
        <v>1395</v>
      </c>
      <c r="D226" s="2" t="s">
        <v>1367</v>
      </c>
      <c r="E226" s="1655" t="s">
        <v>1879</v>
      </c>
      <c r="F226" s="1656" t="s">
        <v>1382</v>
      </c>
    </row>
    <row r="227" spans="1:6">
      <c r="A227" s="1655" t="s">
        <v>1880</v>
      </c>
      <c r="B227" s="1655" t="s">
        <v>1881</v>
      </c>
      <c r="C227" s="1655" t="s">
        <v>1712</v>
      </c>
      <c r="D227" s="2" t="s">
        <v>1367</v>
      </c>
      <c r="E227" s="1655" t="s">
        <v>1881</v>
      </c>
      <c r="F227" s="1656" t="s">
        <v>1375</v>
      </c>
    </row>
    <row r="228" spans="1:6">
      <c r="A228" s="1655" t="s">
        <v>1882</v>
      </c>
      <c r="B228" s="1655" t="s">
        <v>1883</v>
      </c>
      <c r="C228" s="1655" t="s">
        <v>1409</v>
      </c>
      <c r="D228" s="2" t="s">
        <v>1367</v>
      </c>
      <c r="E228" s="1655" t="s">
        <v>1883</v>
      </c>
      <c r="F228" s="1656" t="s">
        <v>1462</v>
      </c>
    </row>
    <row r="229" spans="1:6">
      <c r="A229" s="1655" t="s">
        <v>1884</v>
      </c>
      <c r="B229" s="1655" t="s">
        <v>1885</v>
      </c>
      <c r="C229" s="1655" t="s">
        <v>1361</v>
      </c>
      <c r="D229" s="2" t="s">
        <v>1367</v>
      </c>
      <c r="E229" s="1655" t="s">
        <v>1885</v>
      </c>
      <c r="F229" s="1656" t="s">
        <v>1375</v>
      </c>
    </row>
    <row r="230" spans="1:6">
      <c r="A230" s="1655" t="s">
        <v>1886</v>
      </c>
      <c r="B230" s="1655" t="s">
        <v>1887</v>
      </c>
      <c r="C230" s="1655" t="s">
        <v>1361</v>
      </c>
      <c r="D230" s="2" t="s">
        <v>1367</v>
      </c>
      <c r="E230" s="1655" t="s">
        <v>1887</v>
      </c>
      <c r="F230" s="1656" t="s">
        <v>1375</v>
      </c>
    </row>
    <row r="231" spans="1:6">
      <c r="A231" s="1655" t="s">
        <v>1888</v>
      </c>
      <c r="B231" s="1655" t="s">
        <v>1889</v>
      </c>
      <c r="C231" s="1655" t="s">
        <v>1412</v>
      </c>
      <c r="D231" s="2" t="s">
        <v>1367</v>
      </c>
      <c r="E231" s="1655" t="s">
        <v>1889</v>
      </c>
      <c r="F231" s="1656" t="s">
        <v>1462</v>
      </c>
    </row>
    <row r="232" spans="1:6">
      <c r="A232" s="1655" t="s">
        <v>1890</v>
      </c>
      <c r="B232" s="1655" t="s">
        <v>1891</v>
      </c>
      <c r="C232" s="1655" t="s">
        <v>1704</v>
      </c>
      <c r="D232" s="2" t="s">
        <v>1367</v>
      </c>
      <c r="E232" s="1655" t="s">
        <v>1891</v>
      </c>
      <c r="F232" s="1656" t="s">
        <v>1368</v>
      </c>
    </row>
    <row r="233" spans="1:6">
      <c r="A233" s="1655" t="s">
        <v>1892</v>
      </c>
      <c r="B233" s="1655" t="s">
        <v>1893</v>
      </c>
      <c r="C233" s="1655" t="s">
        <v>1374</v>
      </c>
      <c r="D233" s="2" t="s">
        <v>1367</v>
      </c>
      <c r="E233" s="1655" t="s">
        <v>1893</v>
      </c>
      <c r="F233" s="1656" t="s">
        <v>1375</v>
      </c>
    </row>
    <row r="234" spans="1:6">
      <c r="A234" s="1655" t="s">
        <v>1894</v>
      </c>
      <c r="B234" s="1655" t="s">
        <v>1895</v>
      </c>
      <c r="C234" s="1655" t="s">
        <v>1680</v>
      </c>
      <c r="D234" s="2" t="s">
        <v>1367</v>
      </c>
      <c r="E234" s="1655" t="s">
        <v>1895</v>
      </c>
      <c r="F234" s="1656" t="s">
        <v>1368</v>
      </c>
    </row>
    <row r="235" spans="1:6">
      <c r="A235" s="1655" t="s">
        <v>1896</v>
      </c>
      <c r="B235" s="1655" t="s">
        <v>1897</v>
      </c>
      <c r="C235" s="1655" t="s">
        <v>1479</v>
      </c>
      <c r="D235" s="2" t="s">
        <v>1367</v>
      </c>
      <c r="E235" s="1655" t="s">
        <v>1897</v>
      </c>
      <c r="F235" s="1656" t="s">
        <v>1368</v>
      </c>
    </row>
    <row r="236" spans="1:6">
      <c r="A236" s="1655" t="s">
        <v>1898</v>
      </c>
      <c r="B236" s="1655" t="s">
        <v>6617</v>
      </c>
      <c r="C236" s="1657" t="s">
        <v>1374</v>
      </c>
      <c r="D236" s="2" t="s">
        <v>1362</v>
      </c>
      <c r="E236" s="1655" t="s">
        <v>6617</v>
      </c>
      <c r="F236" s="1656" t="s">
        <v>1643</v>
      </c>
    </row>
    <row r="237" spans="1:6">
      <c r="A237" s="1655" t="s">
        <v>1899</v>
      </c>
      <c r="B237" s="1655" t="s">
        <v>1900</v>
      </c>
      <c r="C237" s="1655" t="s">
        <v>1374</v>
      </c>
      <c r="D237" s="2" t="s">
        <v>1367</v>
      </c>
      <c r="E237" s="1655" t="s">
        <v>1900</v>
      </c>
      <c r="F237" s="1656" t="s">
        <v>1415</v>
      </c>
    </row>
    <row r="238" spans="1:6">
      <c r="A238" s="1655" t="s">
        <v>1901</v>
      </c>
      <c r="B238" s="1655" t="s">
        <v>1902</v>
      </c>
      <c r="C238" s="1655" t="s">
        <v>1805</v>
      </c>
      <c r="D238" s="2" t="s">
        <v>1367</v>
      </c>
      <c r="E238" s="1655" t="s">
        <v>1902</v>
      </c>
      <c r="F238" s="1656" t="s">
        <v>1368</v>
      </c>
    </row>
    <row r="239" spans="1:6">
      <c r="A239" s="1655" t="s">
        <v>1903</v>
      </c>
      <c r="B239" s="1655" t="s">
        <v>1904</v>
      </c>
      <c r="C239" s="1655" t="s">
        <v>1796</v>
      </c>
      <c r="D239" s="2" t="s">
        <v>1367</v>
      </c>
      <c r="E239" s="1655" t="s">
        <v>1904</v>
      </c>
      <c r="F239" s="1656" t="s">
        <v>1375</v>
      </c>
    </row>
    <row r="240" spans="1:6">
      <c r="A240" s="1655" t="s">
        <v>1905</v>
      </c>
      <c r="B240" s="1655" t="s">
        <v>1906</v>
      </c>
      <c r="C240" s="1655" t="s">
        <v>1796</v>
      </c>
      <c r="D240" s="2" t="s">
        <v>1367</v>
      </c>
      <c r="E240" s="1655" t="s">
        <v>1906</v>
      </c>
      <c r="F240" s="1656" t="s">
        <v>1437</v>
      </c>
    </row>
    <row r="241" spans="1:6">
      <c r="A241" s="1655" t="s">
        <v>1907</v>
      </c>
      <c r="B241" s="1655" t="s">
        <v>6618</v>
      </c>
      <c r="C241" s="1657" t="s">
        <v>1493</v>
      </c>
      <c r="D241" s="2" t="s">
        <v>1362</v>
      </c>
      <c r="E241" s="1655" t="s">
        <v>6618</v>
      </c>
      <c r="F241" s="1656" t="s">
        <v>1528</v>
      </c>
    </row>
    <row r="242" spans="1:6">
      <c r="A242" s="1655" t="s">
        <v>1908</v>
      </c>
      <c r="B242" s="1655" t="s">
        <v>6619</v>
      </c>
      <c r="C242"/>
      <c r="D242" s="2" t="s">
        <v>1362</v>
      </c>
      <c r="E242" s="1655" t="s">
        <v>6619</v>
      </c>
      <c r="F242" s="1656" t="s">
        <v>1643</v>
      </c>
    </row>
    <row r="243" spans="1:6">
      <c r="A243" s="1655" t="s">
        <v>1910</v>
      </c>
      <c r="B243" s="1655" t="s">
        <v>1911</v>
      </c>
      <c r="C243" s="1655" t="s">
        <v>1395</v>
      </c>
      <c r="D243" s="2" t="s">
        <v>1367</v>
      </c>
      <c r="E243" s="1655" t="s">
        <v>1911</v>
      </c>
      <c r="F243" s="1656" t="s">
        <v>1368</v>
      </c>
    </row>
    <row r="244" spans="1:6">
      <c r="A244" s="1655" t="s">
        <v>1912</v>
      </c>
      <c r="B244" s="1655" t="s">
        <v>1913</v>
      </c>
      <c r="C244" s="1655" t="s">
        <v>1403</v>
      </c>
      <c r="D244" s="2" t="s">
        <v>1367</v>
      </c>
      <c r="E244" s="1655" t="s">
        <v>1913</v>
      </c>
      <c r="F244" s="1656" t="s">
        <v>1375</v>
      </c>
    </row>
    <row r="245" spans="1:6">
      <c r="A245" s="1655" t="s">
        <v>1914</v>
      </c>
      <c r="B245" s="1655" t="s">
        <v>1915</v>
      </c>
      <c r="C245" s="1655" t="s">
        <v>1403</v>
      </c>
      <c r="D245" s="2" t="s">
        <v>1367</v>
      </c>
      <c r="E245" s="1655" t="s">
        <v>1915</v>
      </c>
      <c r="F245" s="1656" t="s">
        <v>1415</v>
      </c>
    </row>
    <row r="246" spans="1:6">
      <c r="A246" s="1655" t="s">
        <v>1916</v>
      </c>
      <c r="B246" s="1655" t="s">
        <v>1917</v>
      </c>
      <c r="C246" s="1655" t="s">
        <v>1527</v>
      </c>
      <c r="D246" s="2" t="s">
        <v>1367</v>
      </c>
      <c r="E246" s="1655" t="s">
        <v>1917</v>
      </c>
      <c r="F246" s="1656" t="s">
        <v>1375</v>
      </c>
    </row>
    <row r="247" spans="1:6">
      <c r="A247" s="1655" t="s">
        <v>1918</v>
      </c>
      <c r="B247" s="1655" t="s">
        <v>1919</v>
      </c>
      <c r="C247" s="1655" t="s">
        <v>1909</v>
      </c>
      <c r="D247" s="2" t="s">
        <v>1367</v>
      </c>
      <c r="E247" s="1655" t="s">
        <v>1919</v>
      </c>
      <c r="F247" s="1656" t="s">
        <v>1462</v>
      </c>
    </row>
    <row r="248" spans="1:6">
      <c r="A248" s="1655" t="s">
        <v>1920</v>
      </c>
      <c r="B248" s="1655" t="s">
        <v>1921</v>
      </c>
      <c r="C248" s="1655" t="s">
        <v>1361</v>
      </c>
      <c r="D248" s="2" t="s">
        <v>1367</v>
      </c>
      <c r="E248" s="1655" t="s">
        <v>1921</v>
      </c>
      <c r="F248" s="1656" t="s">
        <v>1375</v>
      </c>
    </row>
    <row r="249" spans="1:6">
      <c r="A249" s="1655" t="s">
        <v>1922</v>
      </c>
      <c r="B249" s="1655" t="s">
        <v>1923</v>
      </c>
      <c r="C249" s="1655" t="s">
        <v>1535</v>
      </c>
      <c r="D249" s="2" t="s">
        <v>1367</v>
      </c>
      <c r="E249" s="1655" t="s">
        <v>1923</v>
      </c>
      <c r="F249" s="1656" t="s">
        <v>1375</v>
      </c>
    </row>
    <row r="250" spans="1:6">
      <c r="A250" s="1655" t="s">
        <v>1924</v>
      </c>
      <c r="B250" s="1655" t="s">
        <v>1925</v>
      </c>
      <c r="C250" s="1655" t="s">
        <v>1712</v>
      </c>
      <c r="D250" s="2" t="s">
        <v>1367</v>
      </c>
      <c r="E250" s="1655" t="s">
        <v>1925</v>
      </c>
      <c r="F250" s="1656" t="s">
        <v>1415</v>
      </c>
    </row>
    <row r="251" spans="1:6">
      <c r="A251" s="1655" t="s">
        <v>1926</v>
      </c>
      <c r="B251" s="1655" t="s">
        <v>1927</v>
      </c>
      <c r="C251" s="1655" t="s">
        <v>1712</v>
      </c>
      <c r="D251" s="2" t="s">
        <v>1367</v>
      </c>
      <c r="E251" s="1655" t="s">
        <v>1927</v>
      </c>
      <c r="F251" s="1656" t="s">
        <v>1375</v>
      </c>
    </row>
    <row r="252" spans="1:6">
      <c r="A252" s="1655" t="s">
        <v>1928</v>
      </c>
      <c r="B252" s="1655" t="s">
        <v>1929</v>
      </c>
      <c r="C252" s="1655" t="s">
        <v>1361</v>
      </c>
      <c r="D252" s="2" t="s">
        <v>1367</v>
      </c>
      <c r="E252" s="1655" t="s">
        <v>1929</v>
      </c>
      <c r="F252" s="1656" t="s">
        <v>1375</v>
      </c>
    </row>
    <row r="253" spans="1:6">
      <c r="A253" s="1655" t="s">
        <v>1930</v>
      </c>
      <c r="B253" s="1655" t="s">
        <v>1931</v>
      </c>
      <c r="C253" s="1655" t="s">
        <v>1493</v>
      </c>
      <c r="D253" s="2" t="s">
        <v>1367</v>
      </c>
      <c r="E253" s="1655" t="s">
        <v>1931</v>
      </c>
      <c r="F253" s="1656" t="s">
        <v>1462</v>
      </c>
    </row>
    <row r="254" spans="1:6">
      <c r="A254" s="1655" t="s">
        <v>1932</v>
      </c>
      <c r="B254" s="1655" t="s">
        <v>6620</v>
      </c>
      <c r="C254" s="1655" t="s">
        <v>1736</v>
      </c>
      <c r="D254" s="2" t="s">
        <v>1362</v>
      </c>
      <c r="E254" s="1655" t="s">
        <v>6620</v>
      </c>
      <c r="F254" s="1656" t="s">
        <v>1363</v>
      </c>
    </row>
    <row r="255" spans="1:6">
      <c r="A255" s="1655" t="s">
        <v>1933</v>
      </c>
      <c r="B255" s="1655" t="s">
        <v>6621</v>
      </c>
      <c r="C255" s="1657" t="s">
        <v>1736</v>
      </c>
      <c r="D255" s="2" t="s">
        <v>1362</v>
      </c>
      <c r="E255" s="1655" t="s">
        <v>6621</v>
      </c>
      <c r="F255" s="1656" t="s">
        <v>1559</v>
      </c>
    </row>
    <row r="256" spans="1:6">
      <c r="A256" s="1655" t="s">
        <v>1934</v>
      </c>
      <c r="B256" s="1655" t="s">
        <v>1935</v>
      </c>
      <c r="C256" s="1655" t="s">
        <v>1726</v>
      </c>
      <c r="D256" s="2" t="s">
        <v>1367</v>
      </c>
      <c r="E256" s="1655" t="s">
        <v>1935</v>
      </c>
      <c r="F256" s="1656" t="s">
        <v>1368</v>
      </c>
    </row>
    <row r="257" spans="1:6">
      <c r="A257" s="1655" t="s">
        <v>1936</v>
      </c>
      <c r="B257" s="1655" t="s">
        <v>1937</v>
      </c>
      <c r="C257" s="1655" t="s">
        <v>1938</v>
      </c>
      <c r="D257" s="2" t="s">
        <v>1367</v>
      </c>
      <c r="E257" s="1655" t="s">
        <v>1937</v>
      </c>
      <c r="F257" s="1656" t="s">
        <v>1368</v>
      </c>
    </row>
    <row r="258" spans="1:6">
      <c r="A258" s="1655" t="s">
        <v>1939</v>
      </c>
      <c r="B258" s="1655" t="s">
        <v>1940</v>
      </c>
      <c r="C258" s="1655" t="s">
        <v>1941</v>
      </c>
      <c r="D258" s="2" t="s">
        <v>1367</v>
      </c>
      <c r="E258" s="1655" t="s">
        <v>1940</v>
      </c>
      <c r="F258" s="1656" t="s">
        <v>1368</v>
      </c>
    </row>
    <row r="259" spans="1:6">
      <c r="A259" s="1655" t="s">
        <v>1942</v>
      </c>
      <c r="B259" s="1655" t="s">
        <v>6622</v>
      </c>
      <c r="C259" s="1657" t="s">
        <v>1729</v>
      </c>
      <c r="D259" s="2" t="s">
        <v>1362</v>
      </c>
      <c r="E259" s="1655" t="s">
        <v>6622</v>
      </c>
      <c r="F259" s="1656" t="s">
        <v>1643</v>
      </c>
    </row>
    <row r="260" spans="1:6">
      <c r="A260" s="1655" t="s">
        <v>1943</v>
      </c>
      <c r="B260" s="1655" t="s">
        <v>1944</v>
      </c>
      <c r="C260" s="1655" t="s">
        <v>1945</v>
      </c>
      <c r="D260" s="2" t="s">
        <v>1367</v>
      </c>
      <c r="E260" s="1655" t="s">
        <v>1944</v>
      </c>
      <c r="F260" s="1656" t="s">
        <v>1368</v>
      </c>
    </row>
    <row r="261" spans="1:6">
      <c r="A261" s="1655" t="s">
        <v>1946</v>
      </c>
      <c r="B261" s="1655" t="s">
        <v>1947</v>
      </c>
      <c r="C261" s="1655" t="s">
        <v>1403</v>
      </c>
      <c r="D261" s="2" t="s">
        <v>1367</v>
      </c>
      <c r="E261" s="1655" t="s">
        <v>1947</v>
      </c>
      <c r="F261" s="1656" t="s">
        <v>1368</v>
      </c>
    </row>
    <row r="262" spans="1:6">
      <c r="A262" s="1655" t="s">
        <v>1948</v>
      </c>
      <c r="B262" s="1655" t="s">
        <v>1949</v>
      </c>
      <c r="C262" s="1655" t="s">
        <v>1400</v>
      </c>
      <c r="D262" s="2" t="s">
        <v>1367</v>
      </c>
      <c r="E262" s="1655" t="s">
        <v>1949</v>
      </c>
      <c r="F262" s="1656" t="s">
        <v>1368</v>
      </c>
    </row>
    <row r="263" spans="1:6">
      <c r="A263" s="1655" t="s">
        <v>1950</v>
      </c>
      <c r="B263" s="1655" t="s">
        <v>1951</v>
      </c>
      <c r="C263" s="1655" t="s">
        <v>1618</v>
      </c>
      <c r="D263" s="2" t="s">
        <v>1367</v>
      </c>
      <c r="E263" s="1655" t="s">
        <v>1951</v>
      </c>
      <c r="F263" s="1656" t="s">
        <v>1368</v>
      </c>
    </row>
    <row r="264" spans="1:6">
      <c r="A264" s="1655" t="s">
        <v>1952</v>
      </c>
      <c r="B264" s="1655" t="s">
        <v>6623</v>
      </c>
      <c r="C264" s="1655" t="s">
        <v>1361</v>
      </c>
      <c r="D264" s="2" t="s">
        <v>1362</v>
      </c>
      <c r="E264" s="1655" t="s">
        <v>6623</v>
      </c>
      <c r="F264" s="1656" t="s">
        <v>1528</v>
      </c>
    </row>
    <row r="265" spans="1:6">
      <c r="A265" s="1655" t="s">
        <v>1953</v>
      </c>
      <c r="B265" s="1655" t="s">
        <v>1954</v>
      </c>
      <c r="C265" s="1655" t="s">
        <v>1706</v>
      </c>
      <c r="D265" s="2" t="s">
        <v>1367</v>
      </c>
      <c r="E265" s="1655" t="s">
        <v>1954</v>
      </c>
      <c r="F265" s="1656" t="s">
        <v>1368</v>
      </c>
    </row>
    <row r="266" spans="1:6">
      <c r="A266" s="1655" t="s">
        <v>1955</v>
      </c>
      <c r="B266" s="1655" t="s">
        <v>1956</v>
      </c>
      <c r="C266" s="1655" t="s">
        <v>1655</v>
      </c>
      <c r="D266" s="2" t="s">
        <v>1367</v>
      </c>
      <c r="E266" s="1655" t="s">
        <v>1956</v>
      </c>
      <c r="F266" s="1656" t="s">
        <v>1368</v>
      </c>
    </row>
    <row r="267" spans="1:6">
      <c r="A267" s="1655" t="s">
        <v>1957</v>
      </c>
      <c r="B267" s="1655" t="s">
        <v>1958</v>
      </c>
      <c r="C267" s="1655" t="s">
        <v>1374</v>
      </c>
      <c r="D267" s="2" t="s">
        <v>1367</v>
      </c>
      <c r="E267" s="1655" t="s">
        <v>1958</v>
      </c>
      <c r="F267" s="1656" t="s">
        <v>1368</v>
      </c>
    </row>
    <row r="268" spans="1:6">
      <c r="A268" s="1655" t="s">
        <v>1959</v>
      </c>
      <c r="B268" s="1655" t="s">
        <v>1960</v>
      </c>
      <c r="C268" s="1655" t="s">
        <v>1479</v>
      </c>
      <c r="D268" s="2" t="s">
        <v>1367</v>
      </c>
      <c r="E268" s="1655" t="s">
        <v>1960</v>
      </c>
      <c r="F268" s="1656" t="s">
        <v>1368</v>
      </c>
    </row>
    <row r="269" spans="1:6">
      <c r="A269" s="1655" t="s">
        <v>1961</v>
      </c>
      <c r="B269" s="1655" t="s">
        <v>1962</v>
      </c>
      <c r="C269" s="1655" t="s">
        <v>1361</v>
      </c>
      <c r="D269" s="2" t="s">
        <v>1367</v>
      </c>
      <c r="E269" s="1655" t="s">
        <v>1962</v>
      </c>
      <c r="F269" s="1656" t="s">
        <v>1368</v>
      </c>
    </row>
    <row r="270" spans="1:6">
      <c r="A270" s="1655" t="s">
        <v>1963</v>
      </c>
      <c r="B270" s="1655" t="s">
        <v>1964</v>
      </c>
      <c r="C270" s="1655" t="s">
        <v>1635</v>
      </c>
      <c r="D270" s="2" t="s">
        <v>1367</v>
      </c>
      <c r="E270" s="1655" t="s">
        <v>1964</v>
      </c>
      <c r="F270" s="1656" t="s">
        <v>1368</v>
      </c>
    </row>
    <row r="271" spans="1:6">
      <c r="A271" s="1655" t="s">
        <v>1965</v>
      </c>
      <c r="B271" s="1655" t="s">
        <v>1966</v>
      </c>
      <c r="C271" s="1655" t="s">
        <v>1490</v>
      </c>
      <c r="D271" s="2" t="s">
        <v>1367</v>
      </c>
      <c r="E271" s="1655" t="s">
        <v>1966</v>
      </c>
      <c r="F271" s="1656" t="s">
        <v>1382</v>
      </c>
    </row>
    <row r="272" spans="1:6">
      <c r="A272" s="1655" t="s">
        <v>1967</v>
      </c>
      <c r="B272" s="1655" t="s">
        <v>1968</v>
      </c>
      <c r="C272" s="1655" t="s">
        <v>1378</v>
      </c>
      <c r="D272" s="2" t="s">
        <v>1367</v>
      </c>
      <c r="E272" s="1655" t="s">
        <v>1968</v>
      </c>
      <c r="F272" s="1656" t="s">
        <v>1375</v>
      </c>
    </row>
    <row r="273" spans="1:6">
      <c r="A273" s="1655" t="s">
        <v>1969</v>
      </c>
      <c r="B273" s="1655" t="s">
        <v>1970</v>
      </c>
      <c r="C273" s="1655" t="s">
        <v>1527</v>
      </c>
      <c r="D273" s="2" t="s">
        <v>1367</v>
      </c>
      <c r="E273" s="1655" t="s">
        <v>1970</v>
      </c>
      <c r="F273" s="1656" t="s">
        <v>1368</v>
      </c>
    </row>
    <row r="274" spans="1:6">
      <c r="A274" s="1655" t="s">
        <v>1971</v>
      </c>
      <c r="B274" s="1655" t="s">
        <v>1972</v>
      </c>
      <c r="C274" s="1655" t="s">
        <v>1361</v>
      </c>
      <c r="D274" s="2" t="s">
        <v>1367</v>
      </c>
      <c r="E274" s="1655" t="s">
        <v>1972</v>
      </c>
      <c r="F274" s="1656" t="s">
        <v>1375</v>
      </c>
    </row>
    <row r="275" spans="1:6">
      <c r="A275" s="1655" t="s">
        <v>1973</v>
      </c>
      <c r="B275" s="1655" t="s">
        <v>6624</v>
      </c>
      <c r="C275" s="1657" t="s">
        <v>1493</v>
      </c>
      <c r="D275" s="2" t="s">
        <v>1362</v>
      </c>
      <c r="E275" s="1655" t="s">
        <v>6624</v>
      </c>
      <c r="F275" s="1656" t="s">
        <v>1559</v>
      </c>
    </row>
    <row r="276" spans="1:6">
      <c r="A276" s="1655" t="s">
        <v>1974</v>
      </c>
      <c r="B276" s="1655" t="s">
        <v>1975</v>
      </c>
      <c r="C276" s="1655" t="s">
        <v>1613</v>
      </c>
      <c r="D276" s="2" t="s">
        <v>1367</v>
      </c>
      <c r="E276" s="1655" t="s">
        <v>1975</v>
      </c>
      <c r="F276" s="1656" t="s">
        <v>1382</v>
      </c>
    </row>
    <row r="277" spans="1:6">
      <c r="A277" s="1655" t="s">
        <v>1976</v>
      </c>
      <c r="B277" s="1655" t="s">
        <v>1977</v>
      </c>
      <c r="C277" s="1655" t="s">
        <v>1706</v>
      </c>
      <c r="D277" s="2" t="s">
        <v>1367</v>
      </c>
      <c r="E277" s="1655" t="s">
        <v>1977</v>
      </c>
      <c r="F277" s="1656" t="s">
        <v>1368</v>
      </c>
    </row>
    <row r="278" spans="1:6">
      <c r="A278" s="1655" t="s">
        <v>1978</v>
      </c>
      <c r="B278" s="1655" t="s">
        <v>1979</v>
      </c>
      <c r="C278" s="1655" t="s">
        <v>1361</v>
      </c>
      <c r="D278" s="2" t="s">
        <v>1367</v>
      </c>
      <c r="E278" s="1655" t="s">
        <v>1979</v>
      </c>
      <c r="F278" s="1656" t="s">
        <v>1382</v>
      </c>
    </row>
    <row r="279" spans="1:6">
      <c r="A279" s="1655" t="s">
        <v>1980</v>
      </c>
      <c r="B279" s="1655" t="s">
        <v>6625</v>
      </c>
      <c r="C279" s="1655" t="s">
        <v>1361</v>
      </c>
      <c r="D279" s="2" t="s">
        <v>1362</v>
      </c>
      <c r="E279" s="1655" t="s">
        <v>6625</v>
      </c>
      <c r="F279" s="1656" t="s">
        <v>1528</v>
      </c>
    </row>
    <row r="280" spans="1:6">
      <c r="A280" s="1655" t="s">
        <v>1981</v>
      </c>
      <c r="B280" s="1655" t="s">
        <v>1982</v>
      </c>
      <c r="C280" s="1655" t="s">
        <v>1361</v>
      </c>
      <c r="D280" s="2" t="s">
        <v>1367</v>
      </c>
      <c r="E280" s="1655" t="s">
        <v>1982</v>
      </c>
      <c r="F280" s="1656" t="s">
        <v>1437</v>
      </c>
    </row>
    <row r="281" spans="1:6">
      <c r="A281" s="1655" t="s">
        <v>1983</v>
      </c>
      <c r="B281" s="1655" t="s">
        <v>1984</v>
      </c>
      <c r="C281" s="1655" t="s">
        <v>1361</v>
      </c>
      <c r="D281" s="2" t="s">
        <v>1367</v>
      </c>
      <c r="E281" s="1655" t="s">
        <v>1984</v>
      </c>
      <c r="F281" s="1656" t="s">
        <v>1415</v>
      </c>
    </row>
    <row r="282" spans="1:6">
      <c r="A282" s="1655" t="s">
        <v>1985</v>
      </c>
      <c r="B282" s="1655" t="s">
        <v>1986</v>
      </c>
      <c r="C282" s="1655" t="s">
        <v>1361</v>
      </c>
      <c r="D282" s="2" t="s">
        <v>1367</v>
      </c>
      <c r="E282" s="1655" t="s">
        <v>1986</v>
      </c>
      <c r="F282" s="1656" t="s">
        <v>1375</v>
      </c>
    </row>
    <row r="283" spans="1:6">
      <c r="A283" s="1655" t="s">
        <v>1987</v>
      </c>
      <c r="B283" s="1655" t="s">
        <v>1988</v>
      </c>
      <c r="C283" s="1655" t="s">
        <v>1381</v>
      </c>
      <c r="D283" s="2" t="s">
        <v>1367</v>
      </c>
      <c r="E283" s="1655" t="s">
        <v>1988</v>
      </c>
      <c r="F283" s="1656" t="s">
        <v>1382</v>
      </c>
    </row>
    <row r="284" spans="1:6">
      <c r="A284" s="1655" t="s">
        <v>1989</v>
      </c>
      <c r="B284" s="1655" t="s">
        <v>6626</v>
      </c>
      <c r="C284" s="1655" t="s">
        <v>1361</v>
      </c>
      <c r="D284" s="2" t="s">
        <v>1362</v>
      </c>
      <c r="E284" s="1655" t="s">
        <v>6626</v>
      </c>
      <c r="F284" s="1656" t="s">
        <v>1528</v>
      </c>
    </row>
    <row r="285" spans="1:6">
      <c r="A285" s="1655" t="s">
        <v>1990</v>
      </c>
      <c r="B285" s="1655" t="s">
        <v>6627</v>
      </c>
      <c r="C285" s="1657" t="s">
        <v>1378</v>
      </c>
      <c r="D285" s="2" t="s">
        <v>1362</v>
      </c>
      <c r="E285" s="1655" t="s">
        <v>6627</v>
      </c>
      <c r="F285" s="1656" t="s">
        <v>1363</v>
      </c>
    </row>
    <row r="286" spans="1:6">
      <c r="A286" s="1655" t="s">
        <v>1991</v>
      </c>
      <c r="B286" s="1655" t="s">
        <v>1992</v>
      </c>
      <c r="C286" s="1655" t="s">
        <v>1993</v>
      </c>
      <c r="D286" s="2" t="s">
        <v>1367</v>
      </c>
      <c r="E286" s="1655" t="s">
        <v>1992</v>
      </c>
      <c r="F286" s="1656" t="s">
        <v>1415</v>
      </c>
    </row>
    <row r="287" spans="1:6">
      <c r="A287" s="1655" t="s">
        <v>1994</v>
      </c>
      <c r="B287" s="1655" t="s">
        <v>1995</v>
      </c>
      <c r="C287" s="1655" t="s">
        <v>1993</v>
      </c>
      <c r="D287" s="2" t="s">
        <v>1367</v>
      </c>
      <c r="E287" s="1655" t="s">
        <v>1995</v>
      </c>
      <c r="F287" s="1656" t="s">
        <v>1382</v>
      </c>
    </row>
    <row r="288" spans="1:6">
      <c r="A288" s="1655" t="s">
        <v>1996</v>
      </c>
      <c r="B288" s="1655" t="s">
        <v>1997</v>
      </c>
      <c r="C288" s="1655" t="s">
        <v>1490</v>
      </c>
      <c r="D288" s="2" t="s">
        <v>1367</v>
      </c>
      <c r="E288" s="1655" t="s">
        <v>1997</v>
      </c>
      <c r="F288" s="1656" t="s">
        <v>1375</v>
      </c>
    </row>
    <row r="289" spans="1:6">
      <c r="A289" s="1655" t="s">
        <v>1998</v>
      </c>
      <c r="B289" s="1655" t="s">
        <v>1999</v>
      </c>
      <c r="C289" s="1655" t="s">
        <v>1361</v>
      </c>
      <c r="D289" s="2" t="s">
        <v>1367</v>
      </c>
      <c r="E289" s="1655" t="s">
        <v>1999</v>
      </c>
      <c r="F289" s="1656" t="s">
        <v>1375</v>
      </c>
    </row>
    <row r="290" spans="1:6">
      <c r="A290" s="1655" t="s">
        <v>2000</v>
      </c>
      <c r="B290" s="1655" t="s">
        <v>2001</v>
      </c>
      <c r="C290" s="1655" t="s">
        <v>1479</v>
      </c>
      <c r="D290" s="2" t="s">
        <v>1367</v>
      </c>
      <c r="E290" s="1655" t="s">
        <v>2001</v>
      </c>
      <c r="F290" s="1656" t="s">
        <v>1368</v>
      </c>
    </row>
    <row r="291" spans="1:6">
      <c r="A291" s="1655" t="s">
        <v>2002</v>
      </c>
      <c r="B291" s="1655" t="s">
        <v>2003</v>
      </c>
      <c r="C291" s="1655" t="s">
        <v>1525</v>
      </c>
      <c r="D291" s="2" t="s">
        <v>1367</v>
      </c>
      <c r="E291" s="1655" t="s">
        <v>2003</v>
      </c>
      <c r="F291" s="1656" t="s">
        <v>1382</v>
      </c>
    </row>
    <row r="292" spans="1:6">
      <c r="A292" s="1655" t="s">
        <v>2004</v>
      </c>
      <c r="B292" s="1655" t="s">
        <v>2005</v>
      </c>
      <c r="C292" s="1655" t="s">
        <v>1374</v>
      </c>
      <c r="D292" s="2" t="s">
        <v>1367</v>
      </c>
      <c r="E292" s="1655" t="s">
        <v>2005</v>
      </c>
      <c r="F292" s="1656" t="s">
        <v>1415</v>
      </c>
    </row>
    <row r="293" spans="1:6">
      <c r="A293" s="1655" t="s">
        <v>2006</v>
      </c>
      <c r="B293" s="1655" t="s">
        <v>2007</v>
      </c>
      <c r="C293" s="1655" t="s">
        <v>1525</v>
      </c>
      <c r="D293" s="2" t="s">
        <v>1367</v>
      </c>
      <c r="E293" s="1655" t="s">
        <v>2007</v>
      </c>
      <c r="F293" s="1656" t="s">
        <v>1382</v>
      </c>
    </row>
    <row r="294" spans="1:6">
      <c r="A294" s="1655" t="s">
        <v>2008</v>
      </c>
      <c r="B294" s="1655" t="s">
        <v>2009</v>
      </c>
      <c r="C294" s="1655" t="s">
        <v>1706</v>
      </c>
      <c r="D294" s="2" t="s">
        <v>1367</v>
      </c>
      <c r="E294" s="1655" t="s">
        <v>2009</v>
      </c>
      <c r="F294" s="1656" t="s">
        <v>1368</v>
      </c>
    </row>
    <row r="295" spans="1:6">
      <c r="A295" s="1655" t="s">
        <v>2010</v>
      </c>
      <c r="B295" s="1655" t="s">
        <v>2011</v>
      </c>
      <c r="C295" s="1655" t="s">
        <v>1729</v>
      </c>
      <c r="D295" s="2" t="s">
        <v>1367</v>
      </c>
      <c r="E295" s="1655" t="s">
        <v>2011</v>
      </c>
      <c r="F295" s="1656" t="s">
        <v>1368</v>
      </c>
    </row>
    <row r="296" spans="1:6">
      <c r="A296" s="1655" t="s">
        <v>2012</v>
      </c>
      <c r="B296" s="1655" t="s">
        <v>6628</v>
      </c>
      <c r="C296" s="1657" t="s">
        <v>1618</v>
      </c>
      <c r="D296" s="2" t="s">
        <v>1362</v>
      </c>
      <c r="E296" s="1655" t="s">
        <v>6628</v>
      </c>
      <c r="F296" s="1656" t="s">
        <v>1559</v>
      </c>
    </row>
    <row r="297" spans="1:6">
      <c r="A297" s="1655" t="s">
        <v>2013</v>
      </c>
      <c r="B297" s="1655" t="s">
        <v>2014</v>
      </c>
      <c r="C297" s="1655" t="s">
        <v>1796</v>
      </c>
      <c r="D297" s="2" t="s">
        <v>1367</v>
      </c>
      <c r="E297" s="1655" t="s">
        <v>2014</v>
      </c>
      <c r="F297" s="1656" t="s">
        <v>1551</v>
      </c>
    </row>
    <row r="298" spans="1:6">
      <c r="A298" s="1655" t="s">
        <v>2015</v>
      </c>
      <c r="B298" s="1655" t="s">
        <v>2016</v>
      </c>
      <c r="C298" s="1655" t="s">
        <v>1770</v>
      </c>
      <c r="D298" s="2" t="s">
        <v>1367</v>
      </c>
      <c r="E298" s="1655" t="s">
        <v>2016</v>
      </c>
      <c r="F298" s="1656" t="s">
        <v>1368</v>
      </c>
    </row>
    <row r="299" spans="1:6">
      <c r="A299" s="1655" t="s">
        <v>2017</v>
      </c>
      <c r="B299" s="1655" t="s">
        <v>2018</v>
      </c>
      <c r="C299" s="1655" t="s">
        <v>1361</v>
      </c>
      <c r="D299" s="2" t="s">
        <v>1367</v>
      </c>
      <c r="E299" s="1655" t="s">
        <v>2018</v>
      </c>
      <c r="F299" s="1656" t="s">
        <v>1375</v>
      </c>
    </row>
    <row r="300" spans="1:6">
      <c r="A300" s="1655" t="s">
        <v>2019</v>
      </c>
      <c r="B300" s="1655" t="s">
        <v>2020</v>
      </c>
      <c r="C300" s="1655" t="s">
        <v>1361</v>
      </c>
      <c r="D300" s="2" t="s">
        <v>1367</v>
      </c>
      <c r="E300" s="1655" t="s">
        <v>2020</v>
      </c>
      <c r="F300" s="1656" t="s">
        <v>1375</v>
      </c>
    </row>
    <row r="301" spans="1:6">
      <c r="A301" s="1655" t="s">
        <v>2021</v>
      </c>
      <c r="B301" s="1655" t="s">
        <v>6629</v>
      </c>
      <c r="C301" s="1655" t="s">
        <v>2022</v>
      </c>
      <c r="D301" s="2" t="s">
        <v>1362</v>
      </c>
      <c r="E301" s="1655" t="s">
        <v>6629</v>
      </c>
      <c r="F301" s="1656" t="s">
        <v>1528</v>
      </c>
    </row>
    <row r="302" spans="1:6">
      <c r="A302" s="1655" t="s">
        <v>2023</v>
      </c>
      <c r="B302" s="1655" t="s">
        <v>2024</v>
      </c>
      <c r="C302" s="1655" t="s">
        <v>1361</v>
      </c>
      <c r="D302" s="2" t="s">
        <v>1367</v>
      </c>
      <c r="E302" s="1655" t="s">
        <v>2024</v>
      </c>
      <c r="F302" s="1656" t="s">
        <v>1375</v>
      </c>
    </row>
    <row r="303" spans="1:6">
      <c r="A303" s="1655" t="s">
        <v>2025</v>
      </c>
      <c r="B303" s="1655" t="s">
        <v>2026</v>
      </c>
      <c r="C303" s="1655" t="s">
        <v>1361</v>
      </c>
      <c r="D303" s="2" t="s">
        <v>1367</v>
      </c>
      <c r="E303" s="1655" t="s">
        <v>2026</v>
      </c>
      <c r="F303" s="1656" t="s">
        <v>1375</v>
      </c>
    </row>
    <row r="304" spans="1:6">
      <c r="A304" s="1655" t="s">
        <v>2027</v>
      </c>
      <c r="B304" s="1655" t="s">
        <v>2028</v>
      </c>
      <c r="C304" s="1655" t="s">
        <v>1613</v>
      </c>
      <c r="D304" s="2" t="s">
        <v>1367</v>
      </c>
      <c r="E304" s="1655" t="s">
        <v>2028</v>
      </c>
      <c r="F304" s="1656" t="s">
        <v>1368</v>
      </c>
    </row>
    <row r="305" spans="1:6">
      <c r="A305" s="1655" t="s">
        <v>2029</v>
      </c>
      <c r="B305" s="1655" t="s">
        <v>6630</v>
      </c>
      <c r="C305" s="1655" t="s">
        <v>2030</v>
      </c>
      <c r="D305" s="2" t="s">
        <v>1362</v>
      </c>
      <c r="E305" s="1655" t="s">
        <v>6630</v>
      </c>
      <c r="F305" s="1656" t="s">
        <v>1363</v>
      </c>
    </row>
    <row r="306" spans="1:6">
      <c r="A306" s="1655" t="s">
        <v>2031</v>
      </c>
      <c r="B306" s="1655" t="s">
        <v>2032</v>
      </c>
      <c r="C306" s="1655" t="s">
        <v>1378</v>
      </c>
      <c r="D306" s="2" t="s">
        <v>1367</v>
      </c>
      <c r="E306" s="1655" t="s">
        <v>2032</v>
      </c>
      <c r="F306" s="1656" t="s">
        <v>1375</v>
      </c>
    </row>
    <row r="307" spans="1:6">
      <c r="A307" s="1655" t="s">
        <v>2033</v>
      </c>
      <c r="B307" s="1655" t="s">
        <v>2034</v>
      </c>
      <c r="C307" s="1655" t="s">
        <v>1388</v>
      </c>
      <c r="D307" s="2" t="s">
        <v>1367</v>
      </c>
      <c r="E307" s="1655" t="s">
        <v>2034</v>
      </c>
      <c r="F307" s="1656" t="s">
        <v>1440</v>
      </c>
    </row>
    <row r="308" spans="1:6">
      <c r="A308" s="1655" t="s">
        <v>2035</v>
      </c>
      <c r="B308" s="1655" t="s">
        <v>6631</v>
      </c>
      <c r="C308" s="1657" t="s">
        <v>1461</v>
      </c>
      <c r="D308" s="2" t="s">
        <v>1362</v>
      </c>
      <c r="E308" s="1655" t="s">
        <v>6631</v>
      </c>
      <c r="F308" s="1656" t="s">
        <v>1542</v>
      </c>
    </row>
    <row r="309" spans="1:6">
      <c r="A309" s="1655" t="s">
        <v>2036</v>
      </c>
      <c r="B309" s="1655" t="s">
        <v>2037</v>
      </c>
      <c r="C309" s="1655" t="s">
        <v>1490</v>
      </c>
      <c r="D309" s="2" t="s">
        <v>1367</v>
      </c>
      <c r="E309" s="1655" t="s">
        <v>2037</v>
      </c>
      <c r="F309" s="1656" t="s">
        <v>1382</v>
      </c>
    </row>
    <row r="310" spans="1:6">
      <c r="A310" s="1655" t="s">
        <v>2038</v>
      </c>
      <c r="B310" s="1655" t="s">
        <v>2039</v>
      </c>
      <c r="C310" s="1655" t="s">
        <v>1381</v>
      </c>
      <c r="D310" s="2" t="s">
        <v>1367</v>
      </c>
      <c r="E310" s="1655" t="s">
        <v>2039</v>
      </c>
      <c r="F310" s="1656" t="s">
        <v>1368</v>
      </c>
    </row>
    <row r="311" spans="1:6">
      <c r="A311" s="1655" t="s">
        <v>2040</v>
      </c>
      <c r="B311" s="1655" t="s">
        <v>6632</v>
      </c>
      <c r="C311"/>
      <c r="D311" s="2" t="s">
        <v>1362</v>
      </c>
      <c r="E311" s="1655" t="s">
        <v>6632</v>
      </c>
      <c r="F311" s="1656" t="s">
        <v>1643</v>
      </c>
    </row>
    <row r="312" spans="1:6">
      <c r="A312" s="1655" t="s">
        <v>2041</v>
      </c>
      <c r="B312" s="1655" t="s">
        <v>2042</v>
      </c>
      <c r="C312" s="1655" t="s">
        <v>2030</v>
      </c>
      <c r="D312" s="2" t="s">
        <v>1367</v>
      </c>
      <c r="E312" s="1655" t="s">
        <v>2042</v>
      </c>
      <c r="F312" s="1656" t="s">
        <v>1368</v>
      </c>
    </row>
    <row r="313" spans="1:6">
      <c r="A313" s="1655" t="s">
        <v>2043</v>
      </c>
      <c r="B313" s="1655" t="s">
        <v>2044</v>
      </c>
      <c r="C313" s="1655" t="s">
        <v>1361</v>
      </c>
      <c r="D313" s="2" t="s">
        <v>1367</v>
      </c>
      <c r="E313" s="1655" t="s">
        <v>2044</v>
      </c>
      <c r="F313" s="1656" t="s">
        <v>1375</v>
      </c>
    </row>
    <row r="314" spans="1:6">
      <c r="A314" s="1655" t="s">
        <v>2045</v>
      </c>
      <c r="B314" s="1655" t="s">
        <v>6633</v>
      </c>
      <c r="C314" s="1655" t="s">
        <v>1525</v>
      </c>
      <c r="D314" s="2" t="s">
        <v>1362</v>
      </c>
      <c r="E314" s="1655" t="s">
        <v>6633</v>
      </c>
      <c r="F314" s="1656" t="s">
        <v>1363</v>
      </c>
    </row>
    <row r="315" spans="1:6">
      <c r="A315" s="1655" t="s">
        <v>2046</v>
      </c>
      <c r="B315" s="1655" t="s">
        <v>2047</v>
      </c>
      <c r="C315" s="1655" t="s">
        <v>1493</v>
      </c>
      <c r="D315" s="2" t="s">
        <v>1367</v>
      </c>
      <c r="E315" s="1655" t="s">
        <v>2047</v>
      </c>
      <c r="F315" s="1656" t="s">
        <v>1382</v>
      </c>
    </row>
    <row r="316" spans="1:6">
      <c r="A316" s="1655" t="s">
        <v>2048</v>
      </c>
      <c r="B316" s="1655" t="s">
        <v>2049</v>
      </c>
      <c r="C316" s="1655" t="s">
        <v>1493</v>
      </c>
      <c r="D316" s="2" t="s">
        <v>1367</v>
      </c>
      <c r="E316" s="1655" t="s">
        <v>2049</v>
      </c>
      <c r="F316" s="1656" t="s">
        <v>1415</v>
      </c>
    </row>
    <row r="317" spans="1:6">
      <c r="A317" s="1655" t="s">
        <v>2050</v>
      </c>
      <c r="B317" s="1655" t="s">
        <v>2051</v>
      </c>
      <c r="C317" s="1655" t="s">
        <v>1639</v>
      </c>
      <c r="D317" s="2" t="s">
        <v>1367</v>
      </c>
      <c r="E317" s="1655" t="s">
        <v>2051</v>
      </c>
      <c r="F317" s="1656" t="s">
        <v>1462</v>
      </c>
    </row>
    <row r="318" spans="1:6">
      <c r="A318" s="1655" t="s">
        <v>2052</v>
      </c>
      <c r="B318" s="1655" t="s">
        <v>2053</v>
      </c>
      <c r="C318" s="1655" t="s">
        <v>1378</v>
      </c>
      <c r="D318" s="2" t="s">
        <v>1367</v>
      </c>
      <c r="E318" s="1655" t="s">
        <v>2053</v>
      </c>
      <c r="F318" s="1656" t="s">
        <v>1375</v>
      </c>
    </row>
    <row r="319" spans="1:6">
      <c r="A319" s="1655" t="s">
        <v>2054</v>
      </c>
      <c r="B319" s="1655" t="s">
        <v>2055</v>
      </c>
      <c r="C319" s="1655" t="s">
        <v>1655</v>
      </c>
      <c r="D319" s="2" t="s">
        <v>1367</v>
      </c>
      <c r="E319" s="1655" t="s">
        <v>2055</v>
      </c>
      <c r="F319" s="1656" t="s">
        <v>1368</v>
      </c>
    </row>
    <row r="320" spans="1:6">
      <c r="A320" s="1655" t="s">
        <v>2056</v>
      </c>
      <c r="B320" s="1655" t="s">
        <v>2057</v>
      </c>
      <c r="C320" s="1655" t="s">
        <v>1909</v>
      </c>
      <c r="D320" s="2" t="s">
        <v>1367</v>
      </c>
      <c r="E320" s="1655" t="s">
        <v>2057</v>
      </c>
      <c r="F320" s="1656" t="s">
        <v>1462</v>
      </c>
    </row>
    <row r="321" spans="1:6">
      <c r="A321" s="1655" t="s">
        <v>2058</v>
      </c>
      <c r="B321" s="1655" t="s">
        <v>6634</v>
      </c>
      <c r="C321" s="1657" t="s">
        <v>1366</v>
      </c>
      <c r="D321" s="2" t="s">
        <v>1362</v>
      </c>
      <c r="E321" s="1655" t="s">
        <v>6634</v>
      </c>
      <c r="F321" s="1656" t="s">
        <v>1542</v>
      </c>
    </row>
    <row r="322" spans="1:6">
      <c r="A322" s="1655" t="s">
        <v>2059</v>
      </c>
      <c r="B322" s="1655" t="s">
        <v>2060</v>
      </c>
      <c r="C322" s="1655" t="s">
        <v>1366</v>
      </c>
      <c r="D322" s="2" t="s">
        <v>1367</v>
      </c>
      <c r="E322" s="1655" t="s">
        <v>2060</v>
      </c>
      <c r="F322" s="1656" t="s">
        <v>1368</v>
      </c>
    </row>
    <row r="323" spans="1:6">
      <c r="A323" s="1655" t="s">
        <v>2061</v>
      </c>
      <c r="B323" s="1655" t="s">
        <v>2062</v>
      </c>
      <c r="C323" s="1655" t="s">
        <v>2063</v>
      </c>
      <c r="D323" s="2" t="s">
        <v>1367</v>
      </c>
      <c r="E323" s="1655" t="s">
        <v>2062</v>
      </c>
      <c r="F323" s="1656" t="s">
        <v>1368</v>
      </c>
    </row>
    <row r="324" spans="1:6">
      <c r="A324" s="1655" t="s">
        <v>2064</v>
      </c>
      <c r="B324" s="1655" t="s">
        <v>2065</v>
      </c>
      <c r="C324" s="1655" t="s">
        <v>1406</v>
      </c>
      <c r="D324" s="2" t="s">
        <v>1367</v>
      </c>
      <c r="E324" s="1655" t="s">
        <v>2065</v>
      </c>
      <c r="F324" s="1656" t="s">
        <v>1368</v>
      </c>
    </row>
    <row r="325" spans="1:6">
      <c r="A325" s="1655" t="s">
        <v>2066</v>
      </c>
      <c r="B325" s="1655" t="s">
        <v>2067</v>
      </c>
      <c r="C325" s="1655" t="s">
        <v>1565</v>
      </c>
      <c r="D325" s="2" t="s">
        <v>1367</v>
      </c>
      <c r="E325" s="1655" t="s">
        <v>2067</v>
      </c>
      <c r="F325" s="1656" t="s">
        <v>1382</v>
      </c>
    </row>
    <row r="326" spans="1:6">
      <c r="A326" s="1655" t="s">
        <v>2068</v>
      </c>
      <c r="B326" s="1655" t="s">
        <v>2069</v>
      </c>
      <c r="C326" s="1655" t="s">
        <v>1565</v>
      </c>
      <c r="D326" s="2" t="s">
        <v>1367</v>
      </c>
      <c r="E326" s="1655" t="s">
        <v>2069</v>
      </c>
      <c r="F326" s="1656" t="s">
        <v>1437</v>
      </c>
    </row>
    <row r="327" spans="1:6">
      <c r="A327" s="1655" t="s">
        <v>2070</v>
      </c>
      <c r="B327" s="1655" t="s">
        <v>2071</v>
      </c>
      <c r="C327" s="1655" t="s">
        <v>1378</v>
      </c>
      <c r="D327" s="2" t="s">
        <v>1367</v>
      </c>
      <c r="E327" s="1655" t="s">
        <v>2071</v>
      </c>
      <c r="F327" s="1656" t="s">
        <v>1375</v>
      </c>
    </row>
    <row r="328" spans="1:6">
      <c r="A328" s="1655" t="s">
        <v>2072</v>
      </c>
      <c r="B328" s="1655" t="s">
        <v>2073</v>
      </c>
      <c r="C328" s="1655" t="s">
        <v>1993</v>
      </c>
      <c r="D328" s="2" t="s">
        <v>1367</v>
      </c>
      <c r="E328" s="1655" t="s">
        <v>2073</v>
      </c>
      <c r="F328" s="1656" t="s">
        <v>1382</v>
      </c>
    </row>
    <row r="329" spans="1:6">
      <c r="A329" s="1655" t="s">
        <v>2074</v>
      </c>
      <c r="B329" s="1655" t="s">
        <v>2075</v>
      </c>
      <c r="C329" s="1655" t="s">
        <v>1361</v>
      </c>
      <c r="D329" s="2" t="s">
        <v>1367</v>
      </c>
      <c r="E329" s="1655" t="s">
        <v>2075</v>
      </c>
      <c r="F329" s="1656" t="s">
        <v>1375</v>
      </c>
    </row>
    <row r="330" spans="1:6">
      <c r="A330" s="1655" t="s">
        <v>2076</v>
      </c>
      <c r="B330" s="1655" t="s">
        <v>2077</v>
      </c>
      <c r="C330" s="1655" t="s">
        <v>1406</v>
      </c>
      <c r="D330" s="2" t="s">
        <v>1367</v>
      </c>
      <c r="E330" s="1655" t="s">
        <v>2077</v>
      </c>
      <c r="F330" s="1656" t="s">
        <v>1368</v>
      </c>
    </row>
    <row r="331" spans="1:6">
      <c r="A331" s="1655" t="s">
        <v>2078</v>
      </c>
      <c r="B331" s="1655" t="s">
        <v>2079</v>
      </c>
      <c r="C331" s="1655" t="s">
        <v>1461</v>
      </c>
      <c r="D331" s="2" t="s">
        <v>1367</v>
      </c>
      <c r="E331" s="1655" t="s">
        <v>2079</v>
      </c>
      <c r="F331" s="1656" t="s">
        <v>1368</v>
      </c>
    </row>
    <row r="332" spans="1:6">
      <c r="A332" s="1655" t="s">
        <v>2080</v>
      </c>
      <c r="B332" s="1655" t="s">
        <v>2081</v>
      </c>
      <c r="C332" s="1655" t="s">
        <v>1862</v>
      </c>
      <c r="D332" s="2" t="s">
        <v>1367</v>
      </c>
      <c r="E332" s="1655" t="s">
        <v>2081</v>
      </c>
      <c r="F332" s="1656" t="s">
        <v>1368</v>
      </c>
    </row>
    <row r="333" spans="1:6">
      <c r="A333" s="1655" t="s">
        <v>2082</v>
      </c>
      <c r="B333" s="1655" t="s">
        <v>2083</v>
      </c>
      <c r="C333" s="1655" t="s">
        <v>1436</v>
      </c>
      <c r="D333" s="2" t="s">
        <v>1367</v>
      </c>
      <c r="E333" s="1655" t="s">
        <v>2083</v>
      </c>
      <c r="F333" s="1656" t="s">
        <v>1368</v>
      </c>
    </row>
    <row r="334" spans="1:6">
      <c r="A334" s="1655" t="s">
        <v>2084</v>
      </c>
      <c r="B334" s="1655" t="s">
        <v>2085</v>
      </c>
      <c r="C334" s="1655" t="s">
        <v>1706</v>
      </c>
      <c r="D334" s="2" t="s">
        <v>1367</v>
      </c>
      <c r="E334" s="1655" t="s">
        <v>2085</v>
      </c>
      <c r="F334" s="1656" t="s">
        <v>1375</v>
      </c>
    </row>
    <row r="335" spans="1:6">
      <c r="A335" s="1655" t="s">
        <v>2086</v>
      </c>
      <c r="B335" s="1655" t="s">
        <v>2087</v>
      </c>
      <c r="C335" s="1655" t="s">
        <v>1385</v>
      </c>
      <c r="D335" s="2" t="s">
        <v>1367</v>
      </c>
      <c r="E335" s="1655" t="s">
        <v>2087</v>
      </c>
      <c r="F335" s="1656" t="s">
        <v>1375</v>
      </c>
    </row>
    <row r="336" spans="1:6">
      <c r="A336" s="1655" t="s">
        <v>2088</v>
      </c>
      <c r="B336" s="1655" t="s">
        <v>2089</v>
      </c>
      <c r="C336" s="1655" t="s">
        <v>1635</v>
      </c>
      <c r="D336" s="2" t="s">
        <v>1367</v>
      </c>
      <c r="E336" s="1655" t="s">
        <v>2089</v>
      </c>
      <c r="F336" s="1656" t="s">
        <v>1382</v>
      </c>
    </row>
    <row r="337" spans="1:6">
      <c r="A337" s="1655" t="s">
        <v>2090</v>
      </c>
      <c r="B337" s="1655" t="s">
        <v>2091</v>
      </c>
      <c r="C337" s="1655" t="s">
        <v>2022</v>
      </c>
      <c r="D337" s="2" t="s">
        <v>1367</v>
      </c>
      <c r="E337" s="1655" t="s">
        <v>2091</v>
      </c>
      <c r="F337" s="1656" t="s">
        <v>1368</v>
      </c>
    </row>
    <row r="338" spans="1:6">
      <c r="A338" s="1655" t="s">
        <v>2092</v>
      </c>
      <c r="B338" s="1655" t="s">
        <v>2093</v>
      </c>
      <c r="C338" s="1655" t="s">
        <v>1729</v>
      </c>
      <c r="D338" s="2" t="s">
        <v>1367</v>
      </c>
      <c r="E338" s="1655" t="s">
        <v>2093</v>
      </c>
      <c r="F338" s="1656" t="s">
        <v>1382</v>
      </c>
    </row>
    <row r="339" spans="1:6">
      <c r="A339" s="1655" t="s">
        <v>2094</v>
      </c>
      <c r="B339" s="1655" t="s">
        <v>2095</v>
      </c>
      <c r="C339" s="1655" t="s">
        <v>1598</v>
      </c>
      <c r="D339" s="2" t="s">
        <v>1367</v>
      </c>
      <c r="E339" s="1655" t="s">
        <v>2095</v>
      </c>
      <c r="F339" s="1656" t="s">
        <v>1368</v>
      </c>
    </row>
    <row r="340" spans="1:6">
      <c r="A340" s="1655" t="s">
        <v>2096</v>
      </c>
      <c r="B340" s="1655" t="s">
        <v>2097</v>
      </c>
      <c r="C340" s="1655" t="s">
        <v>1374</v>
      </c>
      <c r="D340" s="2" t="s">
        <v>1367</v>
      </c>
      <c r="E340" s="1655" t="s">
        <v>2097</v>
      </c>
      <c r="F340" s="1656" t="s">
        <v>1375</v>
      </c>
    </row>
    <row r="341" spans="1:6">
      <c r="A341" s="1655" t="s">
        <v>2098</v>
      </c>
      <c r="B341" s="1655" t="s">
        <v>2099</v>
      </c>
      <c r="C341" s="1655" t="s">
        <v>1374</v>
      </c>
      <c r="D341" s="2" t="s">
        <v>1367</v>
      </c>
      <c r="E341" s="1655" t="s">
        <v>2099</v>
      </c>
      <c r="F341" s="1656" t="s">
        <v>1437</v>
      </c>
    </row>
    <row r="342" spans="1:6">
      <c r="A342" s="1655" t="s">
        <v>2100</v>
      </c>
      <c r="B342" s="1655" t="s">
        <v>2101</v>
      </c>
      <c r="C342" s="1655" t="s">
        <v>1361</v>
      </c>
      <c r="D342" s="2" t="s">
        <v>1367</v>
      </c>
      <c r="E342" s="1655" t="s">
        <v>2101</v>
      </c>
      <c r="F342" s="1656" t="s">
        <v>1437</v>
      </c>
    </row>
    <row r="343" spans="1:6">
      <c r="A343" s="1655" t="s">
        <v>2102</v>
      </c>
      <c r="B343" s="1655" t="s">
        <v>2103</v>
      </c>
      <c r="C343" s="1655" t="s">
        <v>1361</v>
      </c>
      <c r="D343" s="2" t="s">
        <v>1367</v>
      </c>
      <c r="E343" s="1655" t="s">
        <v>2103</v>
      </c>
      <c r="F343" s="1656" t="s">
        <v>1375</v>
      </c>
    </row>
    <row r="344" spans="1:6">
      <c r="A344" s="1655" t="s">
        <v>2104</v>
      </c>
      <c r="B344" s="1655" t="s">
        <v>2105</v>
      </c>
      <c r="C344" s="1655" t="s">
        <v>1361</v>
      </c>
      <c r="D344" s="2" t="s">
        <v>1367</v>
      </c>
      <c r="E344" s="1655" t="s">
        <v>2105</v>
      </c>
      <c r="F344" s="1656" t="s">
        <v>1382</v>
      </c>
    </row>
    <row r="345" spans="1:6">
      <c r="A345" s="1655" t="s">
        <v>2106</v>
      </c>
      <c r="B345" s="1655" t="s">
        <v>2107</v>
      </c>
      <c r="C345" s="1655" t="s">
        <v>1361</v>
      </c>
      <c r="D345" s="2" t="s">
        <v>1367</v>
      </c>
      <c r="E345" s="1655" t="s">
        <v>2107</v>
      </c>
      <c r="F345" s="1656" t="s">
        <v>1375</v>
      </c>
    </row>
    <row r="346" spans="1:6">
      <c r="A346" s="1655" t="s">
        <v>2108</v>
      </c>
      <c r="B346" s="1655" t="s">
        <v>2109</v>
      </c>
      <c r="C346" s="1655" t="s">
        <v>1595</v>
      </c>
      <c r="D346" s="2" t="s">
        <v>1367</v>
      </c>
      <c r="E346" s="1655" t="s">
        <v>2109</v>
      </c>
      <c r="F346" s="1656" t="s">
        <v>1368</v>
      </c>
    </row>
    <row r="347" spans="1:6">
      <c r="A347" s="1655" t="s">
        <v>2110</v>
      </c>
      <c r="B347" s="1655" t="s">
        <v>2111</v>
      </c>
      <c r="C347" s="1655" t="s">
        <v>1374</v>
      </c>
      <c r="D347" s="2" t="s">
        <v>1367</v>
      </c>
      <c r="E347" s="1655" t="s">
        <v>2111</v>
      </c>
      <c r="F347" s="1656" t="s">
        <v>1375</v>
      </c>
    </row>
    <row r="348" spans="1:6">
      <c r="A348" s="1655" t="s">
        <v>2112</v>
      </c>
      <c r="B348" s="1655" t="s">
        <v>2113</v>
      </c>
      <c r="C348" s="1655" t="s">
        <v>1525</v>
      </c>
      <c r="D348" s="2" t="s">
        <v>1367</v>
      </c>
      <c r="E348" s="1655" t="s">
        <v>2113</v>
      </c>
      <c r="F348" s="1656" t="s">
        <v>1382</v>
      </c>
    </row>
    <row r="349" spans="1:6">
      <c r="A349" s="1655" t="s">
        <v>2114</v>
      </c>
      <c r="B349" s="1655" t="s">
        <v>2115</v>
      </c>
      <c r="C349" s="1655" t="s">
        <v>1395</v>
      </c>
      <c r="D349" s="2" t="s">
        <v>1367</v>
      </c>
      <c r="E349" s="1655" t="s">
        <v>2115</v>
      </c>
      <c r="F349" s="1656" t="s">
        <v>1382</v>
      </c>
    </row>
    <row r="350" spans="1:6">
      <c r="A350" s="1655" t="s">
        <v>2116</v>
      </c>
      <c r="B350" s="1655" t="s">
        <v>2117</v>
      </c>
      <c r="C350" s="1655" t="s">
        <v>1403</v>
      </c>
      <c r="D350" s="2" t="s">
        <v>1367</v>
      </c>
      <c r="E350" s="1655" t="s">
        <v>2117</v>
      </c>
      <c r="F350" s="1656" t="s">
        <v>1368</v>
      </c>
    </row>
    <row r="351" spans="1:6">
      <c r="A351" s="1655" t="s">
        <v>2118</v>
      </c>
      <c r="B351" s="1655" t="s">
        <v>2119</v>
      </c>
      <c r="C351" s="1655" t="s">
        <v>1493</v>
      </c>
      <c r="D351" s="2" t="s">
        <v>1367</v>
      </c>
      <c r="E351" s="1655" t="s">
        <v>2119</v>
      </c>
      <c r="F351" s="1656" t="s">
        <v>1382</v>
      </c>
    </row>
    <row r="352" spans="1:6">
      <c r="A352" s="1655" t="s">
        <v>2120</v>
      </c>
      <c r="B352" s="1655" t="s">
        <v>2121</v>
      </c>
      <c r="C352" s="1655" t="s">
        <v>1378</v>
      </c>
      <c r="D352" s="2" t="s">
        <v>1367</v>
      </c>
      <c r="E352" s="1655" t="s">
        <v>2121</v>
      </c>
      <c r="F352" s="1656" t="s">
        <v>1415</v>
      </c>
    </row>
    <row r="353" spans="1:6">
      <c r="A353" s="1655" t="s">
        <v>2122</v>
      </c>
      <c r="B353" s="1655" t="s">
        <v>2123</v>
      </c>
      <c r="C353" s="1655" t="s">
        <v>1562</v>
      </c>
      <c r="D353" s="2" t="s">
        <v>1367</v>
      </c>
      <c r="E353" s="1655" t="s">
        <v>2123</v>
      </c>
      <c r="F353" s="1656" t="s">
        <v>1368</v>
      </c>
    </row>
    <row r="354" spans="1:6">
      <c r="A354" s="1655" t="s">
        <v>2124</v>
      </c>
      <c r="B354" s="1655" t="s">
        <v>2125</v>
      </c>
      <c r="C354" s="1655" t="s">
        <v>1378</v>
      </c>
      <c r="D354" s="2" t="s">
        <v>1367</v>
      </c>
      <c r="E354" s="1655" t="s">
        <v>2125</v>
      </c>
      <c r="F354" s="1656" t="s">
        <v>1375</v>
      </c>
    </row>
    <row r="355" spans="1:6">
      <c r="A355" s="1655" t="s">
        <v>2126</v>
      </c>
      <c r="B355" s="1655" t="s">
        <v>2127</v>
      </c>
      <c r="C355" s="1655" t="s">
        <v>1378</v>
      </c>
      <c r="D355" s="2" t="s">
        <v>1367</v>
      </c>
      <c r="E355" s="1655" t="s">
        <v>2127</v>
      </c>
      <c r="F355" s="1656" t="s">
        <v>1382</v>
      </c>
    </row>
    <row r="356" spans="1:6">
      <c r="A356" s="1655" t="s">
        <v>2128</v>
      </c>
      <c r="B356" s="1655" t="s">
        <v>2129</v>
      </c>
      <c r="C356" s="1655" t="s">
        <v>1378</v>
      </c>
      <c r="D356" s="2" t="s">
        <v>1367</v>
      </c>
      <c r="E356" s="1655" t="s">
        <v>2129</v>
      </c>
      <c r="F356" s="1656" t="s">
        <v>1415</v>
      </c>
    </row>
    <row r="357" spans="1:6">
      <c r="A357" s="1655" t="s">
        <v>2130</v>
      </c>
      <c r="B357" s="1655" t="s">
        <v>2131</v>
      </c>
      <c r="C357" s="1655" t="s">
        <v>1652</v>
      </c>
      <c r="D357" s="2" t="s">
        <v>1367</v>
      </c>
      <c r="E357" s="1655" t="s">
        <v>2131</v>
      </c>
      <c r="F357" s="1656" t="s">
        <v>1368</v>
      </c>
    </row>
    <row r="358" spans="1:6">
      <c r="A358" s="1655" t="s">
        <v>2132</v>
      </c>
      <c r="B358" s="1655" t="s">
        <v>2133</v>
      </c>
      <c r="C358" s="1655" t="s">
        <v>1658</v>
      </c>
      <c r="D358" s="2" t="s">
        <v>1367</v>
      </c>
      <c r="E358" s="1655" t="s">
        <v>2133</v>
      </c>
      <c r="F358" s="1656" t="s">
        <v>1368</v>
      </c>
    </row>
    <row r="359" spans="1:6">
      <c r="A359" s="1655" t="s">
        <v>2134</v>
      </c>
      <c r="B359" s="1655" t="s">
        <v>2135</v>
      </c>
      <c r="C359" s="1655" t="s">
        <v>1453</v>
      </c>
      <c r="D359" s="2" t="s">
        <v>1367</v>
      </c>
      <c r="E359" s="1655" t="s">
        <v>2135</v>
      </c>
      <c r="F359" s="1656" t="s">
        <v>1368</v>
      </c>
    </row>
    <row r="360" spans="1:6">
      <c r="A360" s="1655" t="s">
        <v>2136</v>
      </c>
      <c r="B360" s="1655" t="s">
        <v>2137</v>
      </c>
      <c r="C360" s="1655" t="s">
        <v>2138</v>
      </c>
      <c r="D360" s="2" t="s">
        <v>1367</v>
      </c>
      <c r="E360" s="1655" t="s">
        <v>2137</v>
      </c>
      <c r="F360" s="1656" t="s">
        <v>1368</v>
      </c>
    </row>
    <row r="361" spans="1:6">
      <c r="A361" s="1655" t="s">
        <v>2139</v>
      </c>
      <c r="B361" s="1655" t="s">
        <v>6635</v>
      </c>
      <c r="C361" s="1657" t="s">
        <v>1565</v>
      </c>
      <c r="D361" s="2" t="s">
        <v>1362</v>
      </c>
      <c r="E361" s="1655" t="s">
        <v>6635</v>
      </c>
      <c r="F361" s="1656" t="s">
        <v>1630</v>
      </c>
    </row>
    <row r="362" spans="1:6">
      <c r="A362" s="1655" t="s">
        <v>2140</v>
      </c>
      <c r="B362" s="1655" t="s">
        <v>6636</v>
      </c>
      <c r="C362" s="1657" t="s">
        <v>1565</v>
      </c>
      <c r="D362" s="2" t="s">
        <v>1362</v>
      </c>
      <c r="E362" s="1655" t="s">
        <v>6636</v>
      </c>
      <c r="F362" s="1656" t="s">
        <v>1528</v>
      </c>
    </row>
    <row r="363" spans="1:6">
      <c r="A363" s="1655" t="s">
        <v>2141</v>
      </c>
      <c r="B363" s="1655" t="s">
        <v>2142</v>
      </c>
      <c r="C363" s="1655" t="s">
        <v>1378</v>
      </c>
      <c r="D363" s="2" t="s">
        <v>1367</v>
      </c>
      <c r="E363" s="1655" t="s">
        <v>2142</v>
      </c>
      <c r="F363" s="1656" t="s">
        <v>1375</v>
      </c>
    </row>
    <row r="364" spans="1:6">
      <c r="A364" s="1655" t="s">
        <v>2143</v>
      </c>
      <c r="B364" s="1655" t="s">
        <v>2144</v>
      </c>
      <c r="C364" s="1655" t="s">
        <v>1603</v>
      </c>
      <c r="D364" s="2" t="s">
        <v>1367</v>
      </c>
      <c r="E364" s="1655" t="s">
        <v>2144</v>
      </c>
      <c r="F364" s="1656" t="s">
        <v>1437</v>
      </c>
    </row>
    <row r="365" spans="1:6">
      <c r="A365" s="1655" t="s">
        <v>2145</v>
      </c>
      <c r="B365" s="1655" t="s">
        <v>2146</v>
      </c>
      <c r="C365" s="1655" t="s">
        <v>1664</v>
      </c>
      <c r="D365" s="2" t="s">
        <v>1367</v>
      </c>
      <c r="E365" s="1655" t="s">
        <v>2146</v>
      </c>
      <c r="F365" s="1656" t="s">
        <v>1389</v>
      </c>
    </row>
    <row r="366" spans="1:6">
      <c r="A366" s="1655" t="s">
        <v>2147</v>
      </c>
      <c r="B366" s="1655" t="s">
        <v>2148</v>
      </c>
      <c r="C366" s="1655" t="s">
        <v>2149</v>
      </c>
      <c r="D366" s="2" t="s">
        <v>1367</v>
      </c>
      <c r="E366" s="1655" t="s">
        <v>2148</v>
      </c>
      <c r="F366" s="1656" t="s">
        <v>1368</v>
      </c>
    </row>
    <row r="367" spans="1:6">
      <c r="A367" s="1655" t="s">
        <v>2150</v>
      </c>
      <c r="B367" s="1655" t="s">
        <v>2151</v>
      </c>
      <c r="C367" s="1655" t="s">
        <v>1535</v>
      </c>
      <c r="D367" s="2" t="s">
        <v>1367</v>
      </c>
      <c r="E367" s="1655" t="s">
        <v>2151</v>
      </c>
      <c r="F367" s="1656" t="s">
        <v>1375</v>
      </c>
    </row>
    <row r="368" spans="1:6">
      <c r="A368" s="1655" t="s">
        <v>2152</v>
      </c>
      <c r="B368" s="1655" t="s">
        <v>2153</v>
      </c>
      <c r="C368" s="1655" t="s">
        <v>2154</v>
      </c>
      <c r="D368" s="2" t="s">
        <v>1367</v>
      </c>
      <c r="E368" s="1655" t="s">
        <v>2153</v>
      </c>
      <c r="F368" s="1656" t="s">
        <v>1368</v>
      </c>
    </row>
    <row r="369" spans="1:6">
      <c r="A369" s="1655" t="s">
        <v>2155</v>
      </c>
      <c r="B369" s="1655" t="s">
        <v>2156</v>
      </c>
      <c r="C369" s="1655" t="s">
        <v>1805</v>
      </c>
      <c r="D369" s="2" t="s">
        <v>1367</v>
      </c>
      <c r="E369" s="1655" t="s">
        <v>2156</v>
      </c>
      <c r="F369" s="1656" t="s">
        <v>1462</v>
      </c>
    </row>
    <row r="370" spans="1:6">
      <c r="A370" s="1655" t="s">
        <v>2157</v>
      </c>
      <c r="B370" s="1655" t="s">
        <v>2158</v>
      </c>
      <c r="C370" s="1655" t="s">
        <v>1493</v>
      </c>
      <c r="D370" s="2" t="s">
        <v>1367</v>
      </c>
      <c r="E370" s="1655" t="s">
        <v>2158</v>
      </c>
      <c r="F370" s="1656" t="s">
        <v>1375</v>
      </c>
    </row>
    <row r="371" spans="1:6">
      <c r="A371" s="1655" t="s">
        <v>2159</v>
      </c>
      <c r="B371" s="1655" t="s">
        <v>2160</v>
      </c>
      <c r="C371" s="1655" t="s">
        <v>1655</v>
      </c>
      <c r="D371" s="2" t="s">
        <v>1367</v>
      </c>
      <c r="E371" s="1655" t="s">
        <v>2160</v>
      </c>
      <c r="F371" s="1656" t="s">
        <v>1368</v>
      </c>
    </row>
    <row r="372" spans="1:6">
      <c r="A372" s="1655" t="s">
        <v>2161</v>
      </c>
      <c r="B372" s="1655" t="s">
        <v>2162</v>
      </c>
      <c r="C372" s="1655" t="s">
        <v>1388</v>
      </c>
      <c r="D372" s="2" t="s">
        <v>1367</v>
      </c>
      <c r="E372" s="1655" t="s">
        <v>2162</v>
      </c>
      <c r="F372" s="1656" t="s">
        <v>1375</v>
      </c>
    </row>
    <row r="373" spans="1:6">
      <c r="A373" s="1655" t="s">
        <v>2163</v>
      </c>
      <c r="B373" s="1655" t="s">
        <v>2164</v>
      </c>
      <c r="C373" s="1655" t="s">
        <v>1745</v>
      </c>
      <c r="D373" s="2" t="s">
        <v>1367</v>
      </c>
      <c r="E373" s="1655" t="s">
        <v>2164</v>
      </c>
      <c r="F373" s="1656" t="s">
        <v>1368</v>
      </c>
    </row>
    <row r="374" spans="1:6">
      <c r="A374" s="1655" t="s">
        <v>2165</v>
      </c>
      <c r="B374" s="1655" t="s">
        <v>2166</v>
      </c>
      <c r="C374" s="1655" t="s">
        <v>1388</v>
      </c>
      <c r="D374" s="2" t="s">
        <v>1367</v>
      </c>
      <c r="E374" s="1655" t="s">
        <v>2166</v>
      </c>
      <c r="F374" s="1656" t="s">
        <v>1368</v>
      </c>
    </row>
    <row r="375" spans="1:6">
      <c r="A375" s="1655" t="s">
        <v>2167</v>
      </c>
      <c r="B375" s="1655" t="s">
        <v>2168</v>
      </c>
      <c r="C375" s="1655" t="s">
        <v>1361</v>
      </c>
      <c r="D375" s="2" t="s">
        <v>1367</v>
      </c>
      <c r="E375" s="1655" t="s">
        <v>2168</v>
      </c>
      <c r="F375" s="1656" t="s">
        <v>1375</v>
      </c>
    </row>
    <row r="376" spans="1:6">
      <c r="A376" s="1655" t="s">
        <v>2169</v>
      </c>
      <c r="B376" s="1655" t="s">
        <v>2170</v>
      </c>
      <c r="C376" s="1655" t="s">
        <v>2171</v>
      </c>
      <c r="D376" s="2" t="s">
        <v>1367</v>
      </c>
      <c r="E376" s="1655" t="s">
        <v>2170</v>
      </c>
      <c r="F376" s="1656" t="s">
        <v>1368</v>
      </c>
    </row>
    <row r="377" spans="1:6">
      <c r="A377" s="1655" t="s">
        <v>2172</v>
      </c>
      <c r="B377" s="1655" t="s">
        <v>2173</v>
      </c>
      <c r="C377" s="1655" t="s">
        <v>1378</v>
      </c>
      <c r="D377" s="2" t="s">
        <v>1367</v>
      </c>
      <c r="E377" s="1655" t="s">
        <v>2173</v>
      </c>
      <c r="F377" s="1656" t="s">
        <v>1382</v>
      </c>
    </row>
    <row r="378" spans="1:6">
      <c r="A378" s="1655" t="s">
        <v>2174</v>
      </c>
      <c r="B378" s="1655" t="s">
        <v>2175</v>
      </c>
      <c r="C378" s="1655" t="s">
        <v>1361</v>
      </c>
      <c r="D378" s="2" t="s">
        <v>1367</v>
      </c>
      <c r="E378" s="1655" t="s">
        <v>2175</v>
      </c>
      <c r="F378" s="1656" t="s">
        <v>1375</v>
      </c>
    </row>
    <row r="379" spans="1:6">
      <c r="A379" s="1655" t="s">
        <v>6637</v>
      </c>
      <c r="B379" s="1655" t="s">
        <v>6638</v>
      </c>
      <c r="C379" s="1655" t="s">
        <v>1541</v>
      </c>
      <c r="D379" s="2" t="s">
        <v>1362</v>
      </c>
      <c r="E379" s="1655" t="s">
        <v>6638</v>
      </c>
      <c r="F379" s="1656" t="s">
        <v>2176</v>
      </c>
    </row>
    <row r="380" spans="1:6">
      <c r="A380" s="1655" t="s">
        <v>2177</v>
      </c>
      <c r="B380" s="1655" t="s">
        <v>6639</v>
      </c>
      <c r="C380"/>
      <c r="D380" s="2" t="s">
        <v>1362</v>
      </c>
      <c r="E380" s="1655" t="s">
        <v>6639</v>
      </c>
      <c r="F380" s="1656" t="s">
        <v>1643</v>
      </c>
    </row>
    <row r="381" spans="1:6">
      <c r="A381" s="1655" t="s">
        <v>2178</v>
      </c>
      <c r="B381" s="1655" t="s">
        <v>6640</v>
      </c>
      <c r="C381" s="1657" t="s">
        <v>1429</v>
      </c>
      <c r="D381" s="2" t="s">
        <v>1362</v>
      </c>
      <c r="E381" s="1655" t="s">
        <v>6640</v>
      </c>
      <c r="F381" s="1656" t="s">
        <v>1542</v>
      </c>
    </row>
    <row r="382" spans="1:6">
      <c r="A382" s="1655" t="s">
        <v>2179</v>
      </c>
      <c r="B382" s="1655" t="s">
        <v>2180</v>
      </c>
      <c r="C382" s="1655" t="s">
        <v>1553</v>
      </c>
      <c r="D382" s="2" t="s">
        <v>1367</v>
      </c>
      <c r="E382" s="1655" t="s">
        <v>2180</v>
      </c>
      <c r="F382" s="1656" t="s">
        <v>1368</v>
      </c>
    </row>
    <row r="383" spans="1:6">
      <c r="A383" s="1655" t="s">
        <v>2181</v>
      </c>
      <c r="B383" s="1655" t="s">
        <v>6641</v>
      </c>
      <c r="C383" s="1657" t="s">
        <v>1406</v>
      </c>
      <c r="D383" s="2" t="s">
        <v>1362</v>
      </c>
      <c r="E383" s="1655" t="s">
        <v>6641</v>
      </c>
      <c r="F383" s="1656" t="s">
        <v>1363</v>
      </c>
    </row>
    <row r="384" spans="1:6">
      <c r="A384" s="1655" t="s">
        <v>2182</v>
      </c>
      <c r="B384" s="1655" t="s">
        <v>2183</v>
      </c>
      <c r="C384" s="1655" t="s">
        <v>1729</v>
      </c>
      <c r="D384" s="2" t="s">
        <v>1367</v>
      </c>
      <c r="E384" s="1655" t="s">
        <v>2183</v>
      </c>
      <c r="F384" s="1656" t="s">
        <v>1368</v>
      </c>
    </row>
    <row r="385" spans="1:6">
      <c r="A385" s="1655" t="s">
        <v>2184</v>
      </c>
      <c r="B385" s="1655" t="s">
        <v>2185</v>
      </c>
      <c r="C385" s="1655" t="s">
        <v>1661</v>
      </c>
      <c r="D385" s="2" t="s">
        <v>1367</v>
      </c>
      <c r="E385" s="1655" t="s">
        <v>2185</v>
      </c>
      <c r="F385" s="1656" t="s">
        <v>1368</v>
      </c>
    </row>
    <row r="386" spans="1:6">
      <c r="A386" s="1655" t="s">
        <v>2186</v>
      </c>
      <c r="B386" s="1655" t="s">
        <v>2187</v>
      </c>
      <c r="C386" s="1655" t="s">
        <v>1562</v>
      </c>
      <c r="D386" s="2" t="s">
        <v>1367</v>
      </c>
      <c r="E386" s="1655" t="s">
        <v>2187</v>
      </c>
      <c r="F386" s="1656" t="s">
        <v>1368</v>
      </c>
    </row>
    <row r="387" spans="1:6">
      <c r="A387" s="1655" t="s">
        <v>2188</v>
      </c>
      <c r="B387" s="1655" t="s">
        <v>2189</v>
      </c>
      <c r="C387" s="1655" t="s">
        <v>1541</v>
      </c>
      <c r="D387" s="2" t="s">
        <v>1367</v>
      </c>
      <c r="E387" s="1655" t="s">
        <v>2189</v>
      </c>
      <c r="F387" s="1656" t="s">
        <v>1368</v>
      </c>
    </row>
    <row r="388" spans="1:6">
      <c r="A388" s="1655" t="s">
        <v>2190</v>
      </c>
      <c r="B388" s="1655" t="s">
        <v>2191</v>
      </c>
      <c r="C388" s="1655" t="s">
        <v>1862</v>
      </c>
      <c r="D388" s="2" t="s">
        <v>1367</v>
      </c>
      <c r="E388" s="1655" t="s">
        <v>2191</v>
      </c>
      <c r="F388" s="1656" t="s">
        <v>1368</v>
      </c>
    </row>
    <row r="389" spans="1:6">
      <c r="A389" s="1655" t="s">
        <v>2192</v>
      </c>
      <c r="B389" s="1655" t="s">
        <v>2193</v>
      </c>
      <c r="C389" s="1655" t="s">
        <v>1493</v>
      </c>
      <c r="D389" s="2" t="s">
        <v>1367</v>
      </c>
      <c r="E389" s="1655" t="s">
        <v>2193</v>
      </c>
      <c r="F389" s="1656" t="s">
        <v>1375</v>
      </c>
    </row>
    <row r="390" spans="1:6">
      <c r="A390" s="1655" t="s">
        <v>2194</v>
      </c>
      <c r="B390" s="1655" t="s">
        <v>2195</v>
      </c>
      <c r="C390" s="1655" t="s">
        <v>1403</v>
      </c>
      <c r="D390" s="2" t="s">
        <v>1367</v>
      </c>
      <c r="E390" s="1655" t="s">
        <v>2195</v>
      </c>
      <c r="F390" s="1656" t="s">
        <v>1368</v>
      </c>
    </row>
    <row r="391" spans="1:6">
      <c r="A391" s="1655" t="s">
        <v>2196</v>
      </c>
      <c r="B391" s="1655" t="s">
        <v>2197</v>
      </c>
      <c r="C391" s="1655" t="s">
        <v>2198</v>
      </c>
      <c r="D391" s="2" t="s">
        <v>1367</v>
      </c>
      <c r="E391" s="1655" t="s">
        <v>2197</v>
      </c>
      <c r="F391" s="1656" t="s">
        <v>1368</v>
      </c>
    </row>
    <row r="392" spans="1:6">
      <c r="A392" s="1655" t="s">
        <v>2199</v>
      </c>
      <c r="B392" s="1655" t="s">
        <v>2200</v>
      </c>
      <c r="C392" s="1655" t="s">
        <v>1361</v>
      </c>
      <c r="D392" s="2" t="s">
        <v>1367</v>
      </c>
      <c r="E392" s="1655" t="s">
        <v>2200</v>
      </c>
      <c r="F392" s="1656" t="s">
        <v>1375</v>
      </c>
    </row>
    <row r="393" spans="1:6">
      <c r="A393" s="1655" t="s">
        <v>2201</v>
      </c>
      <c r="B393" s="1655" t="s">
        <v>2202</v>
      </c>
      <c r="C393" s="1655" t="s">
        <v>1862</v>
      </c>
      <c r="D393" s="2" t="s">
        <v>1367</v>
      </c>
      <c r="E393" s="1655" t="s">
        <v>2202</v>
      </c>
      <c r="F393" s="1656" t="s">
        <v>1368</v>
      </c>
    </row>
    <row r="394" spans="1:6">
      <c r="A394" s="1655" t="s">
        <v>2203</v>
      </c>
      <c r="B394" s="1655" t="s">
        <v>2204</v>
      </c>
      <c r="C394" s="1655" t="s">
        <v>1374</v>
      </c>
      <c r="D394" s="2" t="s">
        <v>1367</v>
      </c>
      <c r="E394" s="1655" t="s">
        <v>2204</v>
      </c>
      <c r="F394" s="1656" t="s">
        <v>1382</v>
      </c>
    </row>
    <row r="395" spans="1:6">
      <c r="A395" s="1655" t="s">
        <v>2205</v>
      </c>
      <c r="B395" s="1655" t="s">
        <v>2206</v>
      </c>
      <c r="C395" s="1655" t="s">
        <v>1374</v>
      </c>
      <c r="D395" s="2" t="s">
        <v>1367</v>
      </c>
      <c r="E395" s="1655" t="s">
        <v>2206</v>
      </c>
      <c r="F395" s="1656" t="s">
        <v>1437</v>
      </c>
    </row>
    <row r="396" spans="1:6">
      <c r="A396" s="1655" t="s">
        <v>2207</v>
      </c>
      <c r="B396" s="1655" t="s">
        <v>2208</v>
      </c>
      <c r="C396" s="1655" t="s">
        <v>1479</v>
      </c>
      <c r="D396" s="2" t="s">
        <v>1367</v>
      </c>
      <c r="E396" s="1655" t="s">
        <v>2208</v>
      </c>
      <c r="F396" s="1656" t="s">
        <v>1440</v>
      </c>
    </row>
    <row r="397" spans="1:6">
      <c r="A397" s="1655" t="s">
        <v>2209</v>
      </c>
      <c r="B397" s="1655" t="s">
        <v>2210</v>
      </c>
      <c r="C397" s="1655" t="s">
        <v>1490</v>
      </c>
      <c r="D397" s="2" t="s">
        <v>1367</v>
      </c>
      <c r="E397" s="1655" t="s">
        <v>2210</v>
      </c>
      <c r="F397" s="1656" t="s">
        <v>1382</v>
      </c>
    </row>
    <row r="398" spans="1:6">
      <c r="A398" s="1655" t="s">
        <v>2211</v>
      </c>
      <c r="B398" s="1655" t="s">
        <v>2212</v>
      </c>
      <c r="C398" s="1655" t="s">
        <v>1361</v>
      </c>
      <c r="D398" s="2" t="s">
        <v>1367</v>
      </c>
      <c r="E398" s="1655" t="s">
        <v>2212</v>
      </c>
      <c r="F398" s="1656" t="s">
        <v>1415</v>
      </c>
    </row>
    <row r="399" spans="1:6">
      <c r="A399" s="1655" t="s">
        <v>2213</v>
      </c>
      <c r="B399" s="1655" t="s">
        <v>2214</v>
      </c>
      <c r="C399" s="1655" t="s">
        <v>1361</v>
      </c>
      <c r="D399" s="2" t="s">
        <v>1367</v>
      </c>
      <c r="E399" s="1655" t="s">
        <v>2214</v>
      </c>
      <c r="F399" s="1656" t="s">
        <v>1375</v>
      </c>
    </row>
    <row r="400" spans="1:6">
      <c r="A400" s="1655" t="s">
        <v>2215</v>
      </c>
      <c r="B400" s="1655" t="s">
        <v>2216</v>
      </c>
      <c r="C400" s="1655" t="s">
        <v>1805</v>
      </c>
      <c r="D400" s="2" t="s">
        <v>1367</v>
      </c>
      <c r="E400" s="1655" t="s">
        <v>2216</v>
      </c>
      <c r="F400" s="1656" t="s">
        <v>1415</v>
      </c>
    </row>
    <row r="401" spans="1:6">
      <c r="A401" s="1655" t="s">
        <v>2217</v>
      </c>
      <c r="B401" s="1655" t="s">
        <v>2218</v>
      </c>
      <c r="C401" s="1655" t="s">
        <v>1436</v>
      </c>
      <c r="D401" s="2" t="s">
        <v>1367</v>
      </c>
      <c r="E401" s="1655" t="s">
        <v>2218</v>
      </c>
      <c r="F401" s="1656" t="s">
        <v>1368</v>
      </c>
    </row>
    <row r="402" spans="1:6">
      <c r="A402" s="1655" t="s">
        <v>2219</v>
      </c>
      <c r="B402" s="1655" t="s">
        <v>2220</v>
      </c>
      <c r="C402" s="1655" t="s">
        <v>1361</v>
      </c>
      <c r="D402" s="2" t="s">
        <v>1367</v>
      </c>
      <c r="E402" s="1655" t="s">
        <v>2220</v>
      </c>
      <c r="F402" s="1656" t="s">
        <v>1375</v>
      </c>
    </row>
    <row r="403" spans="1:6">
      <c r="A403" s="1655" t="s">
        <v>2221</v>
      </c>
      <c r="B403" s="1655" t="s">
        <v>2222</v>
      </c>
      <c r="C403" s="1655" t="s">
        <v>1388</v>
      </c>
      <c r="D403" s="2" t="s">
        <v>1367</v>
      </c>
      <c r="E403" s="1655" t="s">
        <v>2222</v>
      </c>
      <c r="F403" s="1656" t="s">
        <v>1462</v>
      </c>
    </row>
    <row r="404" spans="1:6">
      <c r="A404" s="1655" t="s">
        <v>2223</v>
      </c>
      <c r="B404" s="1655" t="s">
        <v>2224</v>
      </c>
      <c r="C404" s="1655" t="s">
        <v>2225</v>
      </c>
      <c r="D404" s="2" t="s">
        <v>1367</v>
      </c>
      <c r="E404" s="1655" t="s">
        <v>2224</v>
      </c>
      <c r="F404" s="1656" t="s">
        <v>1368</v>
      </c>
    </row>
    <row r="405" spans="1:6">
      <c r="A405" s="1655" t="s">
        <v>2226</v>
      </c>
      <c r="B405" s="1655" t="s">
        <v>6642</v>
      </c>
      <c r="C405" s="1655" t="s">
        <v>1361</v>
      </c>
      <c r="D405" s="2" t="s">
        <v>1362</v>
      </c>
      <c r="E405" s="1655" t="s">
        <v>6642</v>
      </c>
      <c r="F405" s="1656" t="s">
        <v>1528</v>
      </c>
    </row>
    <row r="406" spans="1:6">
      <c r="A406" s="1655" t="s">
        <v>2227</v>
      </c>
      <c r="B406" s="1655" t="s">
        <v>2228</v>
      </c>
      <c r="C406" s="1655" t="s">
        <v>1479</v>
      </c>
      <c r="D406" s="2" t="s">
        <v>1367</v>
      </c>
      <c r="E406" s="1655" t="s">
        <v>2228</v>
      </c>
      <c r="F406" s="1656" t="s">
        <v>1368</v>
      </c>
    </row>
    <row r="407" spans="1:6">
      <c r="A407" s="1655" t="s">
        <v>2229</v>
      </c>
      <c r="B407" s="1655" t="s">
        <v>2230</v>
      </c>
      <c r="C407" s="1655" t="s">
        <v>1479</v>
      </c>
      <c r="D407" s="2" t="s">
        <v>1367</v>
      </c>
      <c r="E407" s="1655" t="s">
        <v>2230</v>
      </c>
      <c r="F407" s="1656" t="s">
        <v>1368</v>
      </c>
    </row>
    <row r="408" spans="1:6">
      <c r="A408" s="1655" t="s">
        <v>2231</v>
      </c>
      <c r="B408" s="1655" t="s">
        <v>2232</v>
      </c>
      <c r="C408" s="1655" t="s">
        <v>2171</v>
      </c>
      <c r="D408" s="2" t="s">
        <v>1367</v>
      </c>
      <c r="E408" s="1655" t="s">
        <v>2232</v>
      </c>
      <c r="F408" s="1656" t="s">
        <v>1368</v>
      </c>
    </row>
    <row r="409" spans="1:6">
      <c r="A409" s="1655" t="s">
        <v>2233</v>
      </c>
      <c r="B409" s="1655" t="s">
        <v>2234</v>
      </c>
      <c r="C409" s="1655" t="s">
        <v>1664</v>
      </c>
      <c r="D409" s="2" t="s">
        <v>1367</v>
      </c>
      <c r="E409" s="1655" t="s">
        <v>2234</v>
      </c>
      <c r="F409" s="1656" t="s">
        <v>1415</v>
      </c>
    </row>
    <row r="410" spans="1:6">
      <c r="A410" s="1655" t="s">
        <v>2235</v>
      </c>
      <c r="B410" s="1655" t="s">
        <v>2236</v>
      </c>
      <c r="C410" s="1655" t="s">
        <v>1862</v>
      </c>
      <c r="D410" s="2" t="s">
        <v>1367</v>
      </c>
      <c r="E410" s="1655" t="s">
        <v>2236</v>
      </c>
      <c r="F410" s="1656" t="s">
        <v>1368</v>
      </c>
    </row>
    <row r="411" spans="1:6">
      <c r="A411" s="1655" t="s">
        <v>2237</v>
      </c>
      <c r="B411" s="1655" t="s">
        <v>2238</v>
      </c>
      <c r="C411" s="1655" t="s">
        <v>1374</v>
      </c>
      <c r="D411" s="2" t="s">
        <v>1367</v>
      </c>
      <c r="E411" s="1655" t="s">
        <v>2238</v>
      </c>
      <c r="F411" s="1656" t="s">
        <v>1368</v>
      </c>
    </row>
    <row r="412" spans="1:6">
      <c r="A412" s="1655" t="s">
        <v>2239</v>
      </c>
      <c r="B412" s="1655" t="s">
        <v>2240</v>
      </c>
      <c r="C412" s="1655" t="s">
        <v>1361</v>
      </c>
      <c r="D412" s="2" t="s">
        <v>1367</v>
      </c>
      <c r="E412" s="1655" t="s">
        <v>2240</v>
      </c>
      <c r="F412" s="1656" t="s">
        <v>1375</v>
      </c>
    </row>
    <row r="413" spans="1:6">
      <c r="A413" s="1655" t="s">
        <v>2241</v>
      </c>
      <c r="B413" s="1655" t="s">
        <v>6643</v>
      </c>
      <c r="C413" s="1657" t="s">
        <v>1862</v>
      </c>
      <c r="D413" s="2" t="s">
        <v>1362</v>
      </c>
      <c r="E413" s="1655" t="s">
        <v>6643</v>
      </c>
      <c r="F413" s="1656" t="s">
        <v>1630</v>
      </c>
    </row>
    <row r="414" spans="1:6">
      <c r="A414" s="1655" t="s">
        <v>2242</v>
      </c>
      <c r="B414" s="1655" t="s">
        <v>6644</v>
      </c>
      <c r="C414"/>
      <c r="D414" s="2" t="s">
        <v>1362</v>
      </c>
      <c r="E414" s="1655" t="s">
        <v>6644</v>
      </c>
      <c r="F414" s="1656" t="s">
        <v>2243</v>
      </c>
    </row>
    <row r="415" spans="1:6">
      <c r="A415" s="1655" t="s">
        <v>2244</v>
      </c>
      <c r="B415" s="1655" t="s">
        <v>2245</v>
      </c>
      <c r="C415" s="1655" t="s">
        <v>1704</v>
      </c>
      <c r="D415" s="2" t="s">
        <v>1367</v>
      </c>
      <c r="E415" s="1655" t="s">
        <v>2245</v>
      </c>
      <c r="F415" s="1656" t="s">
        <v>1368</v>
      </c>
    </row>
    <row r="416" spans="1:6">
      <c r="A416" s="1655" t="s">
        <v>2246</v>
      </c>
      <c r="B416" s="1655" t="s">
        <v>6645</v>
      </c>
      <c r="C416" s="1657" t="s">
        <v>1704</v>
      </c>
      <c r="D416" s="2" t="s">
        <v>1362</v>
      </c>
      <c r="E416" s="1655" t="s">
        <v>6645</v>
      </c>
      <c r="F416" s="1656" t="s">
        <v>1363</v>
      </c>
    </row>
    <row r="417" spans="1:6">
      <c r="A417" s="1655" t="s">
        <v>2247</v>
      </c>
      <c r="B417" s="1655" t="s">
        <v>2248</v>
      </c>
      <c r="C417" s="1655" t="s">
        <v>1704</v>
      </c>
      <c r="D417" s="2" t="s">
        <v>1367</v>
      </c>
      <c r="E417" s="1655" t="s">
        <v>2248</v>
      </c>
      <c r="F417" s="1656" t="s">
        <v>1368</v>
      </c>
    </row>
    <row r="418" spans="1:6">
      <c r="A418" s="1655" t="s">
        <v>2249</v>
      </c>
      <c r="B418" s="1655" t="s">
        <v>2250</v>
      </c>
      <c r="C418" s="1655" t="s">
        <v>1445</v>
      </c>
      <c r="D418" s="2" t="s">
        <v>1367</v>
      </c>
      <c r="E418" s="1655" t="s">
        <v>2250</v>
      </c>
      <c r="F418" s="1656" t="s">
        <v>1382</v>
      </c>
    </row>
    <row r="419" spans="1:6">
      <c r="A419" s="1655" t="s">
        <v>2251</v>
      </c>
      <c r="B419" s="1655" t="s">
        <v>2252</v>
      </c>
      <c r="C419" s="1655" t="s">
        <v>1374</v>
      </c>
      <c r="D419" s="2" t="s">
        <v>1367</v>
      </c>
      <c r="E419" s="1655" t="s">
        <v>2252</v>
      </c>
      <c r="F419" s="1656" t="s">
        <v>1375</v>
      </c>
    </row>
    <row r="420" spans="1:6">
      <c r="A420" s="1655" t="s">
        <v>2253</v>
      </c>
      <c r="B420" s="1655" t="s">
        <v>2254</v>
      </c>
      <c r="C420" s="1655" t="s">
        <v>1696</v>
      </c>
      <c r="D420" s="2" t="s">
        <v>1367</v>
      </c>
      <c r="E420" s="1655" t="s">
        <v>2254</v>
      </c>
      <c r="F420" s="1656" t="s">
        <v>1382</v>
      </c>
    </row>
    <row r="421" spans="1:6">
      <c r="A421" s="1655" t="s">
        <v>2255</v>
      </c>
      <c r="B421" s="1655" t="s">
        <v>2256</v>
      </c>
      <c r="C421" s="1655" t="s">
        <v>1361</v>
      </c>
      <c r="D421" s="2" t="s">
        <v>1367</v>
      </c>
      <c r="E421" s="1655" t="s">
        <v>2256</v>
      </c>
      <c r="F421" s="1656" t="s">
        <v>1437</v>
      </c>
    </row>
    <row r="422" spans="1:6">
      <c r="A422" s="1655" t="s">
        <v>2257</v>
      </c>
      <c r="B422" s="1655" t="s">
        <v>6646</v>
      </c>
      <c r="C422"/>
      <c r="D422" s="2" t="s">
        <v>1362</v>
      </c>
      <c r="E422" s="1655" t="s">
        <v>6646</v>
      </c>
      <c r="F422" s="1656" t="s">
        <v>1643</v>
      </c>
    </row>
    <row r="423" spans="1:6">
      <c r="A423" s="1655" t="s">
        <v>2258</v>
      </c>
      <c r="B423" s="1655" t="s">
        <v>2259</v>
      </c>
      <c r="C423" s="1655" t="s">
        <v>2030</v>
      </c>
      <c r="D423" s="2" t="s">
        <v>1367</v>
      </c>
      <c r="E423" s="1655" t="s">
        <v>2259</v>
      </c>
      <c r="F423" s="1656" t="s">
        <v>1462</v>
      </c>
    </row>
    <row r="424" spans="1:6">
      <c r="A424" s="1655" t="s">
        <v>2260</v>
      </c>
      <c r="B424" s="1655" t="s">
        <v>6647</v>
      </c>
      <c r="C424" s="1657" t="s">
        <v>1721</v>
      </c>
      <c r="D424" s="2" t="s">
        <v>1362</v>
      </c>
      <c r="E424" s="1655" t="s">
        <v>6647</v>
      </c>
      <c r="F424" s="1656" t="s">
        <v>1363</v>
      </c>
    </row>
    <row r="425" spans="1:6">
      <c r="A425" s="1655" t="s">
        <v>2261</v>
      </c>
      <c r="B425" s="1655" t="s">
        <v>2262</v>
      </c>
      <c r="C425" s="1655" t="s">
        <v>1993</v>
      </c>
      <c r="D425" s="2" t="s">
        <v>1367</v>
      </c>
      <c r="E425" s="1655" t="s">
        <v>2262</v>
      </c>
      <c r="F425" s="1656" t="s">
        <v>1382</v>
      </c>
    </row>
    <row r="426" spans="1:6">
      <c r="A426" s="1655" t="s">
        <v>2263</v>
      </c>
      <c r="B426" s="1655" t="s">
        <v>2264</v>
      </c>
      <c r="C426" s="1655" t="s">
        <v>2265</v>
      </c>
      <c r="D426" s="2" t="s">
        <v>1367</v>
      </c>
      <c r="E426" s="1655" t="s">
        <v>2264</v>
      </c>
      <c r="F426" s="1656" t="s">
        <v>1368</v>
      </c>
    </row>
    <row r="427" spans="1:6">
      <c r="A427" s="1655" t="s">
        <v>2266</v>
      </c>
      <c r="B427" s="1655" t="s">
        <v>2267</v>
      </c>
      <c r="C427" s="1655" t="s">
        <v>2268</v>
      </c>
      <c r="D427" s="2" t="s">
        <v>1367</v>
      </c>
      <c r="E427" s="1655" t="s">
        <v>2267</v>
      </c>
      <c r="F427" s="1656" t="s">
        <v>1368</v>
      </c>
    </row>
    <row r="428" spans="1:6">
      <c r="A428" s="1655" t="s">
        <v>2269</v>
      </c>
      <c r="B428" s="1655" t="s">
        <v>6648</v>
      </c>
      <c r="C428" s="1657" t="s">
        <v>1909</v>
      </c>
      <c r="D428" s="2" t="s">
        <v>1362</v>
      </c>
      <c r="E428" s="1655" t="s">
        <v>6648</v>
      </c>
      <c r="F428" s="1656" t="s">
        <v>1630</v>
      </c>
    </row>
    <row r="429" spans="1:6">
      <c r="A429" s="1655" t="s">
        <v>2270</v>
      </c>
      <c r="B429" s="1655" t="s">
        <v>2271</v>
      </c>
      <c r="C429" s="1655" t="s">
        <v>1388</v>
      </c>
      <c r="D429" s="2" t="s">
        <v>1367</v>
      </c>
      <c r="E429" s="1655" t="s">
        <v>2271</v>
      </c>
      <c r="F429" s="1656" t="s">
        <v>1368</v>
      </c>
    </row>
    <row r="430" spans="1:6">
      <c r="A430" s="1655" t="s">
        <v>2272</v>
      </c>
      <c r="B430" s="1655" t="s">
        <v>2273</v>
      </c>
      <c r="C430" s="1655" t="s">
        <v>1661</v>
      </c>
      <c r="D430" s="2" t="s">
        <v>1367</v>
      </c>
      <c r="E430" s="1655" t="s">
        <v>2273</v>
      </c>
      <c r="F430" s="1656" t="s">
        <v>1368</v>
      </c>
    </row>
    <row r="431" spans="1:6">
      <c r="A431" s="1655" t="s">
        <v>2274</v>
      </c>
      <c r="B431" s="1655" t="s">
        <v>2275</v>
      </c>
      <c r="C431" s="1655" t="s">
        <v>1490</v>
      </c>
      <c r="D431" s="2" t="s">
        <v>1367</v>
      </c>
      <c r="E431" s="1655" t="s">
        <v>2275</v>
      </c>
      <c r="F431" s="1656" t="s">
        <v>2276</v>
      </c>
    </row>
    <row r="432" spans="1:6">
      <c r="A432" s="1655" t="s">
        <v>2277</v>
      </c>
      <c r="B432" s="1655" t="s">
        <v>2278</v>
      </c>
      <c r="C432" s="1655" t="s">
        <v>1490</v>
      </c>
      <c r="D432" s="2" t="s">
        <v>1367</v>
      </c>
      <c r="E432" s="1655" t="s">
        <v>2278</v>
      </c>
      <c r="F432" s="1656" t="s">
        <v>1437</v>
      </c>
    </row>
    <row r="433" spans="1:6">
      <c r="A433" s="1655" t="s">
        <v>2279</v>
      </c>
      <c r="B433" s="1655" t="s">
        <v>2280</v>
      </c>
      <c r="C433" s="1655" t="s">
        <v>2281</v>
      </c>
      <c r="D433" s="2" t="s">
        <v>1367</v>
      </c>
      <c r="E433" s="1655" t="s">
        <v>2280</v>
      </c>
      <c r="F433" s="1656" t="s">
        <v>1368</v>
      </c>
    </row>
    <row r="434" spans="1:6">
      <c r="A434" s="1655" t="s">
        <v>2282</v>
      </c>
      <c r="B434" s="1655" t="s">
        <v>2283</v>
      </c>
      <c r="C434" s="1655" t="s">
        <v>1461</v>
      </c>
      <c r="D434" s="2" t="s">
        <v>1367</v>
      </c>
      <c r="E434" s="1655" t="s">
        <v>2283</v>
      </c>
      <c r="F434" s="1656" t="s">
        <v>1368</v>
      </c>
    </row>
    <row r="435" spans="1:6">
      <c r="A435" s="1655" t="s">
        <v>2284</v>
      </c>
      <c r="B435" s="1655" t="s">
        <v>6649</v>
      </c>
      <c r="C435"/>
      <c r="D435" s="2" t="s">
        <v>1362</v>
      </c>
      <c r="E435" s="1655" t="s">
        <v>6649</v>
      </c>
      <c r="F435" s="1656" t="s">
        <v>1630</v>
      </c>
    </row>
    <row r="436" spans="1:6">
      <c r="A436" s="1655" t="s">
        <v>2285</v>
      </c>
      <c r="B436" s="1655" t="s">
        <v>6650</v>
      </c>
      <c r="C436"/>
      <c r="D436" s="2" t="s">
        <v>1362</v>
      </c>
      <c r="E436" s="1655" t="s">
        <v>6650</v>
      </c>
      <c r="F436" s="1656" t="s">
        <v>1643</v>
      </c>
    </row>
    <row r="437" spans="1:6">
      <c r="A437" s="1655" t="s">
        <v>2286</v>
      </c>
      <c r="B437" s="1655" t="s">
        <v>6651</v>
      </c>
      <c r="C437" s="1657" t="s">
        <v>1562</v>
      </c>
      <c r="D437" s="2" t="s">
        <v>1362</v>
      </c>
      <c r="E437" s="1655" t="s">
        <v>6651</v>
      </c>
      <c r="F437" s="1656" t="s">
        <v>1363</v>
      </c>
    </row>
    <row r="438" spans="1:6">
      <c r="A438" s="1655" t="s">
        <v>2287</v>
      </c>
      <c r="B438" s="1655" t="s">
        <v>2288</v>
      </c>
      <c r="C438" s="1655" t="s">
        <v>1562</v>
      </c>
      <c r="D438" s="2" t="s">
        <v>1367</v>
      </c>
      <c r="E438" s="1655" t="s">
        <v>2288</v>
      </c>
      <c r="F438" s="1656" t="s">
        <v>1545</v>
      </c>
    </row>
    <row r="439" spans="1:6">
      <c r="A439" s="1655" t="s">
        <v>2289</v>
      </c>
      <c r="B439" s="1655" t="s">
        <v>2290</v>
      </c>
      <c r="C439" s="1655" t="s">
        <v>1938</v>
      </c>
      <c r="D439" s="2" t="s">
        <v>1367</v>
      </c>
      <c r="E439" s="1655" t="s">
        <v>2290</v>
      </c>
      <c r="F439" s="1656" t="s">
        <v>1368</v>
      </c>
    </row>
    <row r="440" spans="1:6">
      <c r="A440" s="1655" t="s">
        <v>2291</v>
      </c>
      <c r="B440" s="1655" t="s">
        <v>6652</v>
      </c>
      <c r="C440" s="1655" t="s">
        <v>1696</v>
      </c>
      <c r="D440" s="2" t="s">
        <v>1362</v>
      </c>
      <c r="E440" s="1655" t="s">
        <v>6652</v>
      </c>
      <c r="F440" s="1656" t="s">
        <v>1363</v>
      </c>
    </row>
    <row r="441" spans="1:6">
      <c r="A441" s="1655" t="s">
        <v>2292</v>
      </c>
      <c r="B441" s="1655" t="s">
        <v>2293</v>
      </c>
      <c r="C441" s="1655" t="s">
        <v>1374</v>
      </c>
      <c r="D441" s="2" t="s">
        <v>1367</v>
      </c>
      <c r="E441" s="1655" t="s">
        <v>2293</v>
      </c>
      <c r="F441" s="1656" t="s">
        <v>1375</v>
      </c>
    </row>
    <row r="442" spans="1:6">
      <c r="A442" s="1655" t="s">
        <v>2294</v>
      </c>
      <c r="B442" s="1655" t="s">
        <v>2295</v>
      </c>
      <c r="C442" s="1655" t="s">
        <v>1696</v>
      </c>
      <c r="D442" s="2" t="s">
        <v>1367</v>
      </c>
      <c r="E442" s="1655" t="s">
        <v>2295</v>
      </c>
      <c r="F442" s="1656" t="s">
        <v>1440</v>
      </c>
    </row>
    <row r="443" spans="1:6">
      <c r="A443" s="1655" t="s">
        <v>2296</v>
      </c>
      <c r="B443" s="1655" t="s">
        <v>2297</v>
      </c>
      <c r="C443" s="1655" t="s">
        <v>1361</v>
      </c>
      <c r="D443" s="2" t="s">
        <v>1367</v>
      </c>
      <c r="E443" s="1655" t="s">
        <v>2297</v>
      </c>
      <c r="F443" s="1656" t="s">
        <v>1375</v>
      </c>
    </row>
    <row r="444" spans="1:6">
      <c r="A444" s="1655" t="s">
        <v>2298</v>
      </c>
      <c r="B444" s="1655" t="s">
        <v>2299</v>
      </c>
      <c r="C444" s="1655" t="s">
        <v>1406</v>
      </c>
      <c r="D444" s="2" t="s">
        <v>1367</v>
      </c>
      <c r="E444" s="1655" t="s">
        <v>2299</v>
      </c>
      <c r="F444" s="1656" t="s">
        <v>1368</v>
      </c>
    </row>
    <row r="445" spans="1:6">
      <c r="A445" s="1655" t="s">
        <v>2300</v>
      </c>
      <c r="B445" s="1655" t="s">
        <v>2301</v>
      </c>
      <c r="C445" s="1655" t="s">
        <v>1378</v>
      </c>
      <c r="D445" s="2" t="s">
        <v>1367</v>
      </c>
      <c r="E445" s="1655" t="s">
        <v>2301</v>
      </c>
      <c r="F445" s="1656" t="s">
        <v>1382</v>
      </c>
    </row>
    <row r="446" spans="1:6">
      <c r="A446" s="1655" t="s">
        <v>2302</v>
      </c>
      <c r="B446" s="1655" t="s">
        <v>2303</v>
      </c>
      <c r="C446" s="1655" t="s">
        <v>1613</v>
      </c>
      <c r="D446" s="2" t="s">
        <v>1367</v>
      </c>
      <c r="E446" s="1655" t="s">
        <v>2303</v>
      </c>
      <c r="F446" s="1656" t="s">
        <v>1440</v>
      </c>
    </row>
    <row r="447" spans="1:6">
      <c r="A447" s="1655" t="s">
        <v>2304</v>
      </c>
      <c r="B447" s="1655" t="s">
        <v>2305</v>
      </c>
      <c r="C447" s="1655" t="s">
        <v>1805</v>
      </c>
      <c r="D447" s="2" t="s">
        <v>1367</v>
      </c>
      <c r="E447" s="1655" t="s">
        <v>2305</v>
      </c>
      <c r="F447" s="1656" t="s">
        <v>1382</v>
      </c>
    </row>
    <row r="448" spans="1:6">
      <c r="A448" s="1655" t="s">
        <v>2306</v>
      </c>
      <c r="B448" s="1655" t="s">
        <v>2307</v>
      </c>
      <c r="C448" s="1655" t="s">
        <v>1361</v>
      </c>
      <c r="D448" s="2" t="s">
        <v>1367</v>
      </c>
      <c r="E448" s="1655" t="s">
        <v>2307</v>
      </c>
      <c r="F448" s="1656" t="s">
        <v>1375</v>
      </c>
    </row>
    <row r="449" spans="1:6">
      <c r="A449" s="1655" t="s">
        <v>2308</v>
      </c>
      <c r="B449" s="1655" t="s">
        <v>6653</v>
      </c>
      <c r="C449"/>
      <c r="D449" s="2" t="s">
        <v>1362</v>
      </c>
      <c r="E449" s="1655" t="s">
        <v>6653</v>
      </c>
      <c r="F449" s="1656" t="s">
        <v>1643</v>
      </c>
    </row>
    <row r="450" spans="1:6">
      <c r="A450" s="1655" t="s">
        <v>2309</v>
      </c>
      <c r="B450" s="1655" t="s">
        <v>6654</v>
      </c>
      <c r="C450" s="1657" t="s">
        <v>1366</v>
      </c>
      <c r="D450" s="2" t="s">
        <v>1362</v>
      </c>
      <c r="E450" s="1655" t="s">
        <v>6654</v>
      </c>
      <c r="F450" s="1656" t="s">
        <v>1363</v>
      </c>
    </row>
    <row r="451" spans="1:6">
      <c r="A451" s="1655" t="s">
        <v>2310</v>
      </c>
      <c r="B451" s="1655" t="s">
        <v>2311</v>
      </c>
      <c r="C451" s="1655" t="s">
        <v>1366</v>
      </c>
      <c r="D451" s="2" t="s">
        <v>1367</v>
      </c>
      <c r="E451" s="1655" t="s">
        <v>2311</v>
      </c>
      <c r="F451" s="1656" t="s">
        <v>1368</v>
      </c>
    </row>
    <row r="452" spans="1:6">
      <c r="A452" s="1655" t="s">
        <v>2312</v>
      </c>
      <c r="B452" s="1655" t="s">
        <v>2313</v>
      </c>
      <c r="C452" s="1655" t="s">
        <v>1361</v>
      </c>
      <c r="D452" s="2" t="s">
        <v>1367</v>
      </c>
      <c r="E452" s="1655" t="s">
        <v>2313</v>
      </c>
      <c r="F452" s="1656" t="s">
        <v>1375</v>
      </c>
    </row>
    <row r="453" spans="1:6">
      <c r="A453" s="1655" t="s">
        <v>2314</v>
      </c>
      <c r="B453" s="1655" t="s">
        <v>2315</v>
      </c>
      <c r="C453" s="1655" t="s">
        <v>1361</v>
      </c>
      <c r="D453" s="2" t="s">
        <v>1367</v>
      </c>
      <c r="E453" s="1655" t="s">
        <v>2315</v>
      </c>
      <c r="F453" s="1656" t="s">
        <v>1375</v>
      </c>
    </row>
    <row r="454" spans="1:6">
      <c r="A454" s="1655" t="s">
        <v>2316</v>
      </c>
      <c r="B454" s="1655" t="s">
        <v>2317</v>
      </c>
      <c r="C454" s="1655" t="s">
        <v>1361</v>
      </c>
      <c r="D454" s="2" t="s">
        <v>1367</v>
      </c>
      <c r="E454" s="1655" t="s">
        <v>2317</v>
      </c>
      <c r="F454" s="1656" t="s">
        <v>1375</v>
      </c>
    </row>
    <row r="455" spans="1:6">
      <c r="A455" s="1655" t="s">
        <v>2318</v>
      </c>
      <c r="B455" s="1655" t="s">
        <v>2319</v>
      </c>
      <c r="C455" s="1655" t="s">
        <v>1664</v>
      </c>
      <c r="D455" s="2" t="s">
        <v>1367</v>
      </c>
      <c r="E455" s="1655" t="s">
        <v>2319</v>
      </c>
      <c r="F455" s="1656" t="s">
        <v>1382</v>
      </c>
    </row>
    <row r="456" spans="1:6">
      <c r="A456" s="1655" t="s">
        <v>2320</v>
      </c>
      <c r="B456" s="1655" t="s">
        <v>2321</v>
      </c>
      <c r="C456" s="1655" t="s">
        <v>1603</v>
      </c>
      <c r="D456" s="2" t="s">
        <v>1367</v>
      </c>
      <c r="E456" s="1655" t="s">
        <v>2321</v>
      </c>
      <c r="F456" s="1656" t="s">
        <v>1368</v>
      </c>
    </row>
    <row r="457" spans="1:6">
      <c r="A457" s="1655" t="s">
        <v>2322</v>
      </c>
      <c r="B457" s="1655" t="s">
        <v>2323</v>
      </c>
      <c r="C457" s="1655" t="s">
        <v>1395</v>
      </c>
      <c r="D457" s="2" t="s">
        <v>1367</v>
      </c>
      <c r="E457" s="1655" t="s">
        <v>2323</v>
      </c>
      <c r="F457" s="1656" t="s">
        <v>1375</v>
      </c>
    </row>
    <row r="458" spans="1:6">
      <c r="A458" s="1655" t="s">
        <v>2324</v>
      </c>
      <c r="B458" s="1655" t="s">
        <v>6655</v>
      </c>
      <c r="C458" s="1657" t="s">
        <v>1395</v>
      </c>
      <c r="D458" s="2" t="s">
        <v>1362</v>
      </c>
      <c r="E458" s="1655" t="s">
        <v>6655</v>
      </c>
      <c r="F458" s="1656" t="s">
        <v>1630</v>
      </c>
    </row>
    <row r="459" spans="1:6">
      <c r="A459" s="1655" t="s">
        <v>2325</v>
      </c>
      <c r="B459" s="1655" t="s">
        <v>2326</v>
      </c>
      <c r="C459" s="1655" t="s">
        <v>1395</v>
      </c>
      <c r="D459" s="2" t="s">
        <v>1367</v>
      </c>
      <c r="E459" s="1655" t="s">
        <v>2326</v>
      </c>
      <c r="F459" s="1656" t="s">
        <v>1437</v>
      </c>
    </row>
    <row r="460" spans="1:6">
      <c r="A460" s="1655" t="s">
        <v>2327</v>
      </c>
      <c r="B460" s="1655" t="s">
        <v>2328</v>
      </c>
      <c r="C460" s="1655" t="s">
        <v>1603</v>
      </c>
      <c r="D460" s="2" t="s">
        <v>1367</v>
      </c>
      <c r="E460" s="1655" t="s">
        <v>2328</v>
      </c>
      <c r="F460" s="1656" t="s">
        <v>1382</v>
      </c>
    </row>
    <row r="461" spans="1:6">
      <c r="A461" s="1655" t="s">
        <v>2329</v>
      </c>
      <c r="B461" s="1655" t="s">
        <v>6656</v>
      </c>
      <c r="C461" s="1655" t="s">
        <v>1361</v>
      </c>
      <c r="D461" s="2" t="s">
        <v>1362</v>
      </c>
      <c r="E461" s="1655" t="s">
        <v>6656</v>
      </c>
      <c r="F461" s="1656" t="s">
        <v>1528</v>
      </c>
    </row>
    <row r="462" spans="1:6">
      <c r="A462" s="1655" t="s">
        <v>2330</v>
      </c>
      <c r="B462" s="1655" t="s">
        <v>2331</v>
      </c>
      <c r="C462" s="1655" t="s">
        <v>1361</v>
      </c>
      <c r="D462" s="2" t="s">
        <v>1367</v>
      </c>
      <c r="E462" s="1655" t="s">
        <v>2331</v>
      </c>
      <c r="F462" s="1656" t="s">
        <v>1375</v>
      </c>
    </row>
    <row r="463" spans="1:6">
      <c r="A463" s="1655" t="s">
        <v>2332</v>
      </c>
      <c r="B463" s="1655" t="s">
        <v>2333</v>
      </c>
      <c r="C463" s="1655" t="s">
        <v>1378</v>
      </c>
      <c r="D463" s="2" t="s">
        <v>1367</v>
      </c>
      <c r="E463" s="1655" t="s">
        <v>2333</v>
      </c>
      <c r="F463" s="1656" t="s">
        <v>1375</v>
      </c>
    </row>
    <row r="464" spans="1:6">
      <c r="A464" s="1655" t="s">
        <v>2334</v>
      </c>
      <c r="B464" s="1655" t="s">
        <v>6657</v>
      </c>
      <c r="C464" s="1657" t="s">
        <v>1378</v>
      </c>
      <c r="D464" s="2" t="s">
        <v>1362</v>
      </c>
      <c r="E464" s="1655" t="s">
        <v>6657</v>
      </c>
      <c r="F464" s="1656" t="s">
        <v>1630</v>
      </c>
    </row>
    <row r="465" spans="1:6">
      <c r="A465" s="1655" t="s">
        <v>2335</v>
      </c>
      <c r="B465" s="1655" t="s">
        <v>6658</v>
      </c>
      <c r="C465" s="1657" t="s">
        <v>1378</v>
      </c>
      <c r="D465" s="2" t="s">
        <v>1362</v>
      </c>
      <c r="E465" s="1655" t="s">
        <v>6658</v>
      </c>
      <c r="F465" s="1656" t="s">
        <v>1643</v>
      </c>
    </row>
    <row r="466" spans="1:6">
      <c r="A466" s="1655" t="s">
        <v>2336</v>
      </c>
      <c r="B466" s="1655" t="s">
        <v>2337</v>
      </c>
      <c r="C466" s="1655" t="s">
        <v>1378</v>
      </c>
      <c r="D466" s="2" t="s">
        <v>1367</v>
      </c>
      <c r="E466" s="1655" t="s">
        <v>2337</v>
      </c>
      <c r="F466" s="1656" t="s">
        <v>1415</v>
      </c>
    </row>
    <row r="467" spans="1:6">
      <c r="A467" s="1655" t="s">
        <v>2338</v>
      </c>
      <c r="B467" s="1655" t="s">
        <v>2339</v>
      </c>
      <c r="C467" s="1655" t="s">
        <v>1378</v>
      </c>
      <c r="D467" s="2" t="s">
        <v>1367</v>
      </c>
      <c r="E467" s="1655" t="s">
        <v>2339</v>
      </c>
      <c r="F467" s="1656" t="s">
        <v>2276</v>
      </c>
    </row>
    <row r="468" spans="1:6">
      <c r="A468" s="1655" t="s">
        <v>2340</v>
      </c>
      <c r="B468" s="1655" t="s">
        <v>2341</v>
      </c>
      <c r="C468" s="1655" t="s">
        <v>1374</v>
      </c>
      <c r="D468" s="2" t="s">
        <v>1367</v>
      </c>
      <c r="E468" s="1655" t="s">
        <v>2341</v>
      </c>
      <c r="F468" s="1656" t="s">
        <v>1415</v>
      </c>
    </row>
    <row r="469" spans="1:6">
      <c r="A469" s="1655" t="s">
        <v>2342</v>
      </c>
      <c r="B469" s="1655" t="s">
        <v>2343</v>
      </c>
      <c r="C469" s="1655" t="s">
        <v>1378</v>
      </c>
      <c r="D469" s="2" t="s">
        <v>1367</v>
      </c>
      <c r="E469" s="1655" t="s">
        <v>2343</v>
      </c>
      <c r="F469" s="1656" t="s">
        <v>1382</v>
      </c>
    </row>
    <row r="470" spans="1:6">
      <c r="A470" s="1655" t="s">
        <v>2344</v>
      </c>
      <c r="B470" s="1655" t="s">
        <v>2345</v>
      </c>
      <c r="C470" s="1655" t="s">
        <v>1378</v>
      </c>
      <c r="D470" s="2" t="s">
        <v>1367</v>
      </c>
      <c r="E470" s="1655" t="s">
        <v>2345</v>
      </c>
      <c r="F470" s="1656" t="s">
        <v>1368</v>
      </c>
    </row>
    <row r="471" spans="1:6">
      <c r="A471" s="1655" t="s">
        <v>2346</v>
      </c>
      <c r="B471" s="1655" t="s">
        <v>2347</v>
      </c>
      <c r="C471" s="1655" t="s">
        <v>1361</v>
      </c>
      <c r="D471" s="2" t="s">
        <v>1367</v>
      </c>
      <c r="E471" s="1655" t="s">
        <v>2347</v>
      </c>
      <c r="F471" s="1656" t="s">
        <v>1375</v>
      </c>
    </row>
    <row r="472" spans="1:6">
      <c r="A472" s="1655" t="s">
        <v>2348</v>
      </c>
      <c r="B472" s="1655" t="s">
        <v>2349</v>
      </c>
      <c r="C472" s="1655" t="s">
        <v>1490</v>
      </c>
      <c r="D472" s="2" t="s">
        <v>1367</v>
      </c>
      <c r="E472" s="1655" t="s">
        <v>2349</v>
      </c>
      <c r="F472" s="1656" t="s">
        <v>1382</v>
      </c>
    </row>
    <row r="473" spans="1:6">
      <c r="A473" s="1655" t="s">
        <v>2350</v>
      </c>
      <c r="B473" s="1655" t="s">
        <v>6659</v>
      </c>
      <c r="C473" s="1657" t="s">
        <v>1395</v>
      </c>
      <c r="D473" s="2" t="s">
        <v>1362</v>
      </c>
      <c r="E473" s="1655" t="s">
        <v>6659</v>
      </c>
      <c r="F473" s="1656" t="s">
        <v>1528</v>
      </c>
    </row>
    <row r="474" spans="1:6">
      <c r="A474" s="1655" t="s">
        <v>2351</v>
      </c>
      <c r="B474" s="1655" t="s">
        <v>2352</v>
      </c>
      <c r="C474" s="1655" t="s">
        <v>2353</v>
      </c>
      <c r="D474" s="2" t="s">
        <v>1367</v>
      </c>
      <c r="E474" s="1655" t="s">
        <v>2352</v>
      </c>
      <c r="F474" s="1656" t="s">
        <v>1368</v>
      </c>
    </row>
    <row r="475" spans="1:6">
      <c r="A475" s="1655" t="s">
        <v>2354</v>
      </c>
      <c r="B475" s="1655" t="s">
        <v>2355</v>
      </c>
      <c r="C475" s="1655" t="s">
        <v>1493</v>
      </c>
      <c r="D475" s="2" t="s">
        <v>1367</v>
      </c>
      <c r="E475" s="1655" t="s">
        <v>2355</v>
      </c>
      <c r="F475" s="1656" t="s">
        <v>1368</v>
      </c>
    </row>
    <row r="476" spans="1:6">
      <c r="A476" s="1655" t="s">
        <v>2356</v>
      </c>
      <c r="B476" s="1655" t="s">
        <v>6660</v>
      </c>
      <c r="C476" s="1657" t="s">
        <v>1409</v>
      </c>
      <c r="D476" s="2" t="s">
        <v>1362</v>
      </c>
      <c r="E476" s="1655" t="s">
        <v>6660</v>
      </c>
      <c r="F476" s="1656" t="s">
        <v>1528</v>
      </c>
    </row>
    <row r="477" spans="1:6">
      <c r="A477" s="1655" t="s">
        <v>2357</v>
      </c>
      <c r="B477" s="1655" t="s">
        <v>2358</v>
      </c>
      <c r="C477" s="1655" t="s">
        <v>1395</v>
      </c>
      <c r="D477" s="2" t="s">
        <v>1367</v>
      </c>
      <c r="E477" s="1655" t="s">
        <v>2358</v>
      </c>
      <c r="F477" s="1656" t="s">
        <v>1368</v>
      </c>
    </row>
    <row r="478" spans="1:6">
      <c r="A478" s="1655" t="s">
        <v>2359</v>
      </c>
      <c r="B478" s="1655" t="s">
        <v>2360</v>
      </c>
      <c r="C478" s="1655" t="s">
        <v>1361</v>
      </c>
      <c r="D478" s="2" t="s">
        <v>1367</v>
      </c>
      <c r="E478" s="1655" t="s">
        <v>2360</v>
      </c>
      <c r="F478" s="1656" t="s">
        <v>1437</v>
      </c>
    </row>
    <row r="479" spans="1:6">
      <c r="A479" s="1655" t="s">
        <v>2361</v>
      </c>
      <c r="B479" s="1655" t="s">
        <v>2362</v>
      </c>
      <c r="C479" s="1655" t="s">
        <v>1361</v>
      </c>
      <c r="D479" s="2" t="s">
        <v>1367</v>
      </c>
      <c r="E479" s="1655" t="s">
        <v>2362</v>
      </c>
      <c r="F479" s="1656" t="s">
        <v>1375</v>
      </c>
    </row>
    <row r="480" spans="1:6">
      <c r="A480" s="1655" t="s">
        <v>2363</v>
      </c>
      <c r="B480" s="1655" t="s">
        <v>2364</v>
      </c>
      <c r="C480" s="1655" t="s">
        <v>1639</v>
      </c>
      <c r="D480" s="2" t="s">
        <v>1367</v>
      </c>
      <c r="E480" s="1655" t="s">
        <v>2364</v>
      </c>
      <c r="F480" s="1656" t="s">
        <v>1368</v>
      </c>
    </row>
    <row r="481" spans="1:6">
      <c r="A481" s="1655" t="s">
        <v>2365</v>
      </c>
      <c r="B481" s="1655" t="s">
        <v>2366</v>
      </c>
      <c r="C481" s="1655" t="s">
        <v>1541</v>
      </c>
      <c r="D481" s="2" t="s">
        <v>1367</v>
      </c>
      <c r="E481" s="1655" t="s">
        <v>2366</v>
      </c>
      <c r="F481" s="1656" t="s">
        <v>1368</v>
      </c>
    </row>
    <row r="482" spans="1:6">
      <c r="A482" s="1655" t="s">
        <v>2367</v>
      </c>
      <c r="B482" s="1655" t="s">
        <v>2368</v>
      </c>
      <c r="C482" s="1655" t="s">
        <v>1450</v>
      </c>
      <c r="D482" s="2" t="s">
        <v>1367</v>
      </c>
      <c r="E482" s="1655" t="s">
        <v>2368</v>
      </c>
      <c r="F482" s="1656" t="s">
        <v>1368</v>
      </c>
    </row>
    <row r="483" spans="1:6">
      <c r="A483" s="1655" t="s">
        <v>2369</v>
      </c>
      <c r="B483" s="1655" t="s">
        <v>2370</v>
      </c>
      <c r="C483" s="1655" t="s">
        <v>1541</v>
      </c>
      <c r="D483" s="2" t="s">
        <v>1367</v>
      </c>
      <c r="E483" s="1655" t="s">
        <v>2370</v>
      </c>
      <c r="F483" s="1656" t="s">
        <v>1368</v>
      </c>
    </row>
    <row r="484" spans="1:6">
      <c r="A484" s="1655" t="s">
        <v>2371</v>
      </c>
      <c r="B484" s="1655" t="s">
        <v>6661</v>
      </c>
      <c r="C484" s="1655" t="s">
        <v>1361</v>
      </c>
      <c r="D484" s="2" t="s">
        <v>1362</v>
      </c>
      <c r="E484" s="1655" t="s">
        <v>6661</v>
      </c>
      <c r="F484" s="1656" t="s">
        <v>1528</v>
      </c>
    </row>
    <row r="485" spans="1:6">
      <c r="A485" s="1655" t="s">
        <v>2372</v>
      </c>
      <c r="B485" s="1655" t="s">
        <v>2373</v>
      </c>
      <c r="C485" s="1655" t="s">
        <v>1361</v>
      </c>
      <c r="D485" s="2" t="s">
        <v>1367</v>
      </c>
      <c r="E485" s="1655" t="s">
        <v>2373</v>
      </c>
      <c r="F485" s="1656" t="s">
        <v>1415</v>
      </c>
    </row>
    <row r="486" spans="1:6">
      <c r="A486" s="1655" t="s">
        <v>2374</v>
      </c>
      <c r="B486" s="1655" t="s">
        <v>2375</v>
      </c>
      <c r="C486" s="1655" t="s">
        <v>1699</v>
      </c>
      <c r="D486" s="2" t="s">
        <v>1367</v>
      </c>
      <c r="E486" s="1655" t="s">
        <v>2375</v>
      </c>
      <c r="F486" s="1656" t="s">
        <v>1368</v>
      </c>
    </row>
    <row r="487" spans="1:6">
      <c r="A487" s="1655" t="s">
        <v>2376</v>
      </c>
      <c r="B487" s="1655" t="s">
        <v>2377</v>
      </c>
      <c r="C487" s="1655" t="s">
        <v>1378</v>
      </c>
      <c r="D487" s="2" t="s">
        <v>1367</v>
      </c>
      <c r="E487" s="1655" t="s">
        <v>2377</v>
      </c>
      <c r="F487" s="1656" t="s">
        <v>1375</v>
      </c>
    </row>
    <row r="488" spans="1:6">
      <c r="A488" s="1655" t="s">
        <v>2378</v>
      </c>
      <c r="B488" s="1655" t="s">
        <v>2379</v>
      </c>
      <c r="C488" s="1655" t="s">
        <v>1412</v>
      </c>
      <c r="D488" s="2" t="s">
        <v>1367</v>
      </c>
      <c r="E488" s="1655" t="s">
        <v>2379</v>
      </c>
      <c r="F488" s="1656" t="s">
        <v>1382</v>
      </c>
    </row>
    <row r="489" spans="1:6">
      <c r="A489" s="1655" t="s">
        <v>2380</v>
      </c>
      <c r="B489" s="1655" t="s">
        <v>2381</v>
      </c>
      <c r="C489" s="1655" t="s">
        <v>1479</v>
      </c>
      <c r="D489" s="2" t="s">
        <v>1367</v>
      </c>
      <c r="E489" s="1655" t="s">
        <v>2381</v>
      </c>
      <c r="F489" s="1656" t="s">
        <v>1415</v>
      </c>
    </row>
    <row r="490" spans="1:6">
      <c r="A490" s="1655" t="s">
        <v>2382</v>
      </c>
      <c r="B490" s="1655" t="s">
        <v>2383</v>
      </c>
      <c r="C490" s="1655" t="s">
        <v>1479</v>
      </c>
      <c r="D490" s="2" t="s">
        <v>1367</v>
      </c>
      <c r="E490" s="1655" t="s">
        <v>2383</v>
      </c>
      <c r="F490" s="1656" t="s">
        <v>1382</v>
      </c>
    </row>
    <row r="491" spans="1:6">
      <c r="A491" s="1655" t="s">
        <v>2384</v>
      </c>
      <c r="B491" s="1655" t="s">
        <v>2385</v>
      </c>
      <c r="C491" s="1655" t="s">
        <v>1745</v>
      </c>
      <c r="D491" s="2" t="s">
        <v>1367</v>
      </c>
      <c r="E491" s="1655" t="s">
        <v>2385</v>
      </c>
      <c r="F491" s="1656" t="s">
        <v>1415</v>
      </c>
    </row>
    <row r="492" spans="1:6">
      <c r="A492" s="1655" t="s">
        <v>2386</v>
      </c>
      <c r="B492" s="1655" t="s">
        <v>2387</v>
      </c>
      <c r="C492" s="1655" t="s">
        <v>1361</v>
      </c>
      <c r="D492" s="2" t="s">
        <v>1367</v>
      </c>
      <c r="E492" s="1655" t="s">
        <v>2387</v>
      </c>
      <c r="F492" s="1656" t="s">
        <v>1375</v>
      </c>
    </row>
    <row r="493" spans="1:6">
      <c r="A493" s="1655" t="s">
        <v>2388</v>
      </c>
      <c r="B493" s="1655" t="s">
        <v>2389</v>
      </c>
      <c r="C493" s="1655" t="s">
        <v>1745</v>
      </c>
      <c r="D493" s="2" t="s">
        <v>1367</v>
      </c>
      <c r="E493" s="1655" t="s">
        <v>2389</v>
      </c>
      <c r="F493" s="1656" t="s">
        <v>1375</v>
      </c>
    </row>
    <row r="494" spans="1:6">
      <c r="A494" s="1655" t="s">
        <v>2390</v>
      </c>
      <c r="B494" s="1655" t="s">
        <v>2391</v>
      </c>
      <c r="C494" s="1655" t="s">
        <v>1490</v>
      </c>
      <c r="D494" s="2" t="s">
        <v>1367</v>
      </c>
      <c r="E494" s="1655" t="s">
        <v>2391</v>
      </c>
      <c r="F494" s="1656" t="s">
        <v>1415</v>
      </c>
    </row>
    <row r="495" spans="1:6">
      <c r="A495" s="1655" t="s">
        <v>2392</v>
      </c>
      <c r="B495" s="1655" t="s">
        <v>6662</v>
      </c>
      <c r="C495" s="1657" t="s">
        <v>1745</v>
      </c>
      <c r="D495" s="2" t="s">
        <v>1362</v>
      </c>
      <c r="E495" s="1655" t="s">
        <v>6662</v>
      </c>
      <c r="F495" s="1656" t="s">
        <v>1643</v>
      </c>
    </row>
    <row r="496" spans="1:6">
      <c r="A496" s="1655" t="s">
        <v>2393</v>
      </c>
      <c r="B496" s="1655" t="s">
        <v>6663</v>
      </c>
      <c r="C496" s="1657" t="s">
        <v>1745</v>
      </c>
      <c r="D496" s="2" t="s">
        <v>1362</v>
      </c>
      <c r="E496" s="1655" t="s">
        <v>6663</v>
      </c>
      <c r="F496" s="1656" t="s">
        <v>1542</v>
      </c>
    </row>
    <row r="497" spans="1:6">
      <c r="A497" s="1655" t="s">
        <v>2394</v>
      </c>
      <c r="B497" s="1655" t="s">
        <v>2395</v>
      </c>
      <c r="C497" s="1655" t="s">
        <v>1378</v>
      </c>
      <c r="D497" s="2" t="s">
        <v>1367</v>
      </c>
      <c r="E497" s="1655" t="s">
        <v>2395</v>
      </c>
      <c r="F497" s="1656" t="s">
        <v>1375</v>
      </c>
    </row>
    <row r="498" spans="1:6">
      <c r="A498" s="1655" t="s">
        <v>2396</v>
      </c>
      <c r="B498" s="1655" t="s">
        <v>6664</v>
      </c>
      <c r="C498" s="1657" t="s">
        <v>1490</v>
      </c>
      <c r="D498" s="2" t="s">
        <v>1362</v>
      </c>
      <c r="E498" s="1655" t="s">
        <v>6664</v>
      </c>
      <c r="F498" s="1656" t="s">
        <v>1363</v>
      </c>
    </row>
    <row r="499" spans="1:6">
      <c r="A499" s="1655" t="s">
        <v>2397</v>
      </c>
      <c r="B499" s="1655" t="s">
        <v>2398</v>
      </c>
      <c r="C499" s="1655" t="s">
        <v>1361</v>
      </c>
      <c r="D499" s="2" t="s">
        <v>1367</v>
      </c>
      <c r="E499" s="1655" t="s">
        <v>2398</v>
      </c>
      <c r="F499" s="1656" t="s">
        <v>1375</v>
      </c>
    </row>
    <row r="500" spans="1:6">
      <c r="A500" s="1655" t="s">
        <v>2399</v>
      </c>
      <c r="B500" s="1655" t="s">
        <v>2400</v>
      </c>
      <c r="C500" s="1655" t="s">
        <v>1361</v>
      </c>
      <c r="D500" s="2" t="s">
        <v>1367</v>
      </c>
      <c r="E500" s="1655" t="s">
        <v>2400</v>
      </c>
      <c r="F500" s="1656" t="s">
        <v>1375</v>
      </c>
    </row>
    <row r="501" spans="1:6">
      <c r="A501" s="1655" t="s">
        <v>2401</v>
      </c>
      <c r="B501" s="1655" t="s">
        <v>2402</v>
      </c>
      <c r="C501" s="1655" t="s">
        <v>1835</v>
      </c>
      <c r="D501" s="2" t="s">
        <v>1367</v>
      </c>
      <c r="E501" s="1655" t="s">
        <v>2402</v>
      </c>
      <c r="F501" s="1656" t="s">
        <v>1382</v>
      </c>
    </row>
    <row r="502" spans="1:6">
      <c r="A502" s="1655" t="s">
        <v>2403</v>
      </c>
      <c r="B502" s="1655" t="s">
        <v>2404</v>
      </c>
      <c r="C502" s="1655" t="s">
        <v>1374</v>
      </c>
      <c r="D502" s="2" t="s">
        <v>1367</v>
      </c>
      <c r="E502" s="1655" t="s">
        <v>2404</v>
      </c>
      <c r="F502" s="1656" t="s">
        <v>1368</v>
      </c>
    </row>
    <row r="503" spans="1:6">
      <c r="A503" s="1655" t="s">
        <v>2405</v>
      </c>
      <c r="B503" s="1655" t="s">
        <v>2406</v>
      </c>
      <c r="C503" s="1655" t="s">
        <v>2198</v>
      </c>
      <c r="D503" s="2" t="s">
        <v>1367</v>
      </c>
      <c r="E503" s="1655" t="s">
        <v>2406</v>
      </c>
      <c r="F503" s="1656" t="s">
        <v>1368</v>
      </c>
    </row>
    <row r="504" spans="1:6">
      <c r="A504" s="1655" t="s">
        <v>2407</v>
      </c>
      <c r="B504" s="1655" t="s">
        <v>6665</v>
      </c>
      <c r="C504" s="1657" t="s">
        <v>1796</v>
      </c>
      <c r="D504" s="2" t="s">
        <v>1362</v>
      </c>
      <c r="E504" s="1655" t="s">
        <v>6665</v>
      </c>
      <c r="F504" s="1656" t="s">
        <v>1542</v>
      </c>
    </row>
    <row r="505" spans="1:6">
      <c r="A505" s="1655" t="s">
        <v>2408</v>
      </c>
      <c r="B505" s="1655" t="s">
        <v>6666</v>
      </c>
      <c r="C505" s="1657" t="s">
        <v>1796</v>
      </c>
      <c r="D505" s="2" t="s">
        <v>1362</v>
      </c>
      <c r="E505" s="1655" t="s">
        <v>6666</v>
      </c>
      <c r="F505" s="1656" t="s">
        <v>1643</v>
      </c>
    </row>
    <row r="506" spans="1:6">
      <c r="A506" s="1655" t="s">
        <v>2409</v>
      </c>
      <c r="B506" s="1655" t="s">
        <v>6667</v>
      </c>
      <c r="C506" s="1655" t="s">
        <v>1796</v>
      </c>
      <c r="D506" s="2" t="s">
        <v>1362</v>
      </c>
      <c r="E506" s="1655" t="s">
        <v>6667</v>
      </c>
      <c r="F506" s="1656" t="s">
        <v>1528</v>
      </c>
    </row>
    <row r="507" spans="1:6">
      <c r="A507" s="1655" t="s">
        <v>2410</v>
      </c>
      <c r="B507" s="1655" t="s">
        <v>6668</v>
      </c>
      <c r="C507" s="1657" t="s">
        <v>1490</v>
      </c>
      <c r="D507" s="2" t="s">
        <v>1362</v>
      </c>
      <c r="E507" s="1655" t="s">
        <v>6668</v>
      </c>
      <c r="F507" s="1656" t="s">
        <v>1528</v>
      </c>
    </row>
    <row r="508" spans="1:6">
      <c r="A508" s="1655" t="s">
        <v>2411</v>
      </c>
      <c r="B508" s="1655" t="s">
        <v>2412</v>
      </c>
      <c r="C508" s="1655" t="s">
        <v>1490</v>
      </c>
      <c r="D508" s="2" t="s">
        <v>1367</v>
      </c>
      <c r="E508" s="1655" t="s">
        <v>2412</v>
      </c>
      <c r="F508" s="1656" t="s">
        <v>1375</v>
      </c>
    </row>
    <row r="509" spans="1:6">
      <c r="A509" s="1655" t="s">
        <v>2413</v>
      </c>
      <c r="B509" s="1655" t="s">
        <v>2414</v>
      </c>
      <c r="C509" s="1655" t="s">
        <v>1490</v>
      </c>
      <c r="D509" s="2" t="s">
        <v>1367</v>
      </c>
      <c r="E509" s="1655" t="s">
        <v>2414</v>
      </c>
      <c r="F509" s="1656" t="s">
        <v>1437</v>
      </c>
    </row>
    <row r="510" spans="1:6">
      <c r="A510" s="1655" t="s">
        <v>2415</v>
      </c>
      <c r="B510" s="1655" t="s">
        <v>2416</v>
      </c>
      <c r="C510" s="1655" t="s">
        <v>1374</v>
      </c>
      <c r="D510" s="2" t="s">
        <v>1367</v>
      </c>
      <c r="E510" s="1655" t="s">
        <v>2416</v>
      </c>
      <c r="F510" s="1656" t="s">
        <v>1375</v>
      </c>
    </row>
    <row r="511" spans="1:6">
      <c r="A511" s="1655" t="s">
        <v>2417</v>
      </c>
      <c r="B511" s="1655" t="s">
        <v>2418</v>
      </c>
      <c r="C511" s="1655" t="s">
        <v>1395</v>
      </c>
      <c r="D511" s="2" t="s">
        <v>1367</v>
      </c>
      <c r="E511" s="1655" t="s">
        <v>2418</v>
      </c>
      <c r="F511" s="1656" t="s">
        <v>1368</v>
      </c>
    </row>
    <row r="512" spans="1:6">
      <c r="A512" s="1655" t="s">
        <v>2419</v>
      </c>
      <c r="B512" s="1655" t="s">
        <v>2420</v>
      </c>
      <c r="C512" s="1655" t="s">
        <v>1706</v>
      </c>
      <c r="D512" s="2" t="s">
        <v>1367</v>
      </c>
      <c r="E512" s="1655" t="s">
        <v>2420</v>
      </c>
      <c r="F512" s="1656" t="s">
        <v>1368</v>
      </c>
    </row>
    <row r="513" spans="1:6">
      <c r="A513" s="1655" t="s">
        <v>2421</v>
      </c>
      <c r="B513" s="1655" t="s">
        <v>2422</v>
      </c>
      <c r="C513" s="1655" t="s">
        <v>1729</v>
      </c>
      <c r="D513" s="2" t="s">
        <v>1367</v>
      </c>
      <c r="E513" s="1655" t="s">
        <v>2422</v>
      </c>
      <c r="F513" s="1656" t="s">
        <v>1382</v>
      </c>
    </row>
    <row r="514" spans="1:6">
      <c r="A514" s="1655" t="s">
        <v>2423</v>
      </c>
      <c r="B514" s="1655" t="s">
        <v>2424</v>
      </c>
      <c r="C514" s="1655" t="s">
        <v>1361</v>
      </c>
      <c r="D514" s="2" t="s">
        <v>1367</v>
      </c>
      <c r="E514" s="1655" t="s">
        <v>2424</v>
      </c>
      <c r="F514" s="1656" t="s">
        <v>1375</v>
      </c>
    </row>
    <row r="515" spans="1:6">
      <c r="A515" s="1655" t="s">
        <v>2425</v>
      </c>
      <c r="B515" s="1655" t="s">
        <v>2426</v>
      </c>
      <c r="C515" s="1655" t="s">
        <v>1361</v>
      </c>
      <c r="D515" s="2" t="s">
        <v>1367</v>
      </c>
      <c r="E515" s="1655" t="s">
        <v>2426</v>
      </c>
      <c r="F515" s="1656" t="s">
        <v>1437</v>
      </c>
    </row>
    <row r="516" spans="1:6">
      <c r="A516" s="1655" t="s">
        <v>2427</v>
      </c>
      <c r="B516" s="1655" t="s">
        <v>2428</v>
      </c>
      <c r="C516" s="1655" t="s">
        <v>1608</v>
      </c>
      <c r="D516" s="2" t="s">
        <v>1367</v>
      </c>
      <c r="E516" s="1655" t="s">
        <v>2428</v>
      </c>
      <c r="F516" s="1656" t="s">
        <v>1368</v>
      </c>
    </row>
    <row r="517" spans="1:6">
      <c r="A517" s="1655" t="s">
        <v>2429</v>
      </c>
      <c r="B517" s="1655" t="s">
        <v>6669</v>
      </c>
      <c r="C517" s="1657" t="s">
        <v>1429</v>
      </c>
      <c r="D517" s="2" t="s">
        <v>1362</v>
      </c>
      <c r="E517" s="1655" t="s">
        <v>6669</v>
      </c>
      <c r="F517" s="1656" t="s">
        <v>1528</v>
      </c>
    </row>
    <row r="518" spans="1:6">
      <c r="A518" s="1655" t="s">
        <v>2430</v>
      </c>
      <c r="B518" s="1655" t="s">
        <v>6670</v>
      </c>
      <c r="C518" s="1657" t="s">
        <v>1403</v>
      </c>
      <c r="D518" s="2" t="s">
        <v>1362</v>
      </c>
      <c r="E518" s="1655" t="s">
        <v>6670</v>
      </c>
      <c r="F518" s="1656" t="s">
        <v>1559</v>
      </c>
    </row>
    <row r="519" spans="1:6">
      <c r="A519" s="1655" t="s">
        <v>2431</v>
      </c>
      <c r="B519" s="1655" t="s">
        <v>6671</v>
      </c>
      <c r="C519" s="1657" t="s">
        <v>1403</v>
      </c>
      <c r="D519" s="2" t="s">
        <v>1362</v>
      </c>
      <c r="E519" s="1655" t="s">
        <v>6671</v>
      </c>
      <c r="F519" s="1656" t="s">
        <v>1528</v>
      </c>
    </row>
    <row r="520" spans="1:6">
      <c r="A520" s="1655" t="s">
        <v>2432</v>
      </c>
      <c r="B520" s="1655" t="s">
        <v>6672</v>
      </c>
      <c r="C520" s="1657" t="s">
        <v>1403</v>
      </c>
      <c r="D520" s="2" t="s">
        <v>1362</v>
      </c>
      <c r="E520" s="1655" t="s">
        <v>6672</v>
      </c>
      <c r="F520" s="1656" t="s">
        <v>2176</v>
      </c>
    </row>
    <row r="521" spans="1:6">
      <c r="A521" s="1655" t="s">
        <v>2433</v>
      </c>
      <c r="B521" s="1655" t="s">
        <v>2434</v>
      </c>
      <c r="C521" s="1655" t="s">
        <v>1403</v>
      </c>
      <c r="D521" s="2" t="s">
        <v>1367</v>
      </c>
      <c r="E521" s="1655" t="s">
        <v>2434</v>
      </c>
      <c r="F521" s="1656" t="s">
        <v>1368</v>
      </c>
    </row>
    <row r="522" spans="1:6">
      <c r="A522" s="1655" t="s">
        <v>2435</v>
      </c>
      <c r="B522" s="1655" t="s">
        <v>2436</v>
      </c>
      <c r="C522" s="1655" t="s">
        <v>1374</v>
      </c>
      <c r="D522" s="2" t="s">
        <v>1367</v>
      </c>
      <c r="E522" s="1655" t="s">
        <v>2436</v>
      </c>
      <c r="F522" s="1656" t="s">
        <v>1375</v>
      </c>
    </row>
    <row r="523" spans="1:6">
      <c r="A523" s="1655" t="s">
        <v>2437</v>
      </c>
      <c r="B523" s="1655" t="s">
        <v>2438</v>
      </c>
      <c r="C523" s="1655" t="s">
        <v>1729</v>
      </c>
      <c r="D523" s="2" t="s">
        <v>1367</v>
      </c>
      <c r="E523" s="1655" t="s">
        <v>2438</v>
      </c>
      <c r="F523" s="1656" t="s">
        <v>1368</v>
      </c>
    </row>
    <row r="524" spans="1:6">
      <c r="A524" s="1655" t="s">
        <v>2439</v>
      </c>
      <c r="B524" s="1655" t="s">
        <v>2440</v>
      </c>
      <c r="C524" s="1655" t="s">
        <v>1361</v>
      </c>
      <c r="D524" s="2" t="s">
        <v>1367</v>
      </c>
      <c r="E524" s="1655" t="s">
        <v>2440</v>
      </c>
      <c r="F524" s="1656" t="s">
        <v>1437</v>
      </c>
    </row>
    <row r="525" spans="1:6">
      <c r="A525" s="1655" t="s">
        <v>2441</v>
      </c>
      <c r="B525" s="1655" t="s">
        <v>2442</v>
      </c>
      <c r="C525" s="1655" t="s">
        <v>1603</v>
      </c>
      <c r="D525" s="2" t="s">
        <v>1367</v>
      </c>
      <c r="E525" s="1655" t="s">
        <v>2442</v>
      </c>
      <c r="F525" s="1656" t="s">
        <v>1382</v>
      </c>
    </row>
    <row r="526" spans="1:6">
      <c r="A526" s="1655" t="s">
        <v>2443</v>
      </c>
      <c r="B526" s="1655" t="s">
        <v>2444</v>
      </c>
      <c r="C526" s="1655" t="s">
        <v>1490</v>
      </c>
      <c r="D526" s="2" t="s">
        <v>1367</v>
      </c>
      <c r="E526" s="1655" t="s">
        <v>2444</v>
      </c>
      <c r="F526" s="1656" t="s">
        <v>1375</v>
      </c>
    </row>
    <row r="527" spans="1:6">
      <c r="A527" s="1655" t="s">
        <v>2445</v>
      </c>
      <c r="B527" s="1655" t="s">
        <v>2446</v>
      </c>
      <c r="C527" s="1655" t="s">
        <v>1361</v>
      </c>
      <c r="D527" s="2" t="s">
        <v>1367</v>
      </c>
      <c r="E527" s="1655" t="s">
        <v>2446</v>
      </c>
      <c r="F527" s="1656" t="s">
        <v>1375</v>
      </c>
    </row>
    <row r="528" spans="1:6">
      <c r="A528" s="1655" t="s">
        <v>2447</v>
      </c>
      <c r="B528" s="1655" t="s">
        <v>2448</v>
      </c>
      <c r="C528" s="1655" t="s">
        <v>1562</v>
      </c>
      <c r="D528" s="2" t="s">
        <v>1367</v>
      </c>
      <c r="E528" s="1655" t="s">
        <v>2448</v>
      </c>
      <c r="F528" s="1656" t="s">
        <v>1368</v>
      </c>
    </row>
    <row r="529" spans="1:6">
      <c r="A529" s="1655" t="s">
        <v>2449</v>
      </c>
      <c r="B529" s="1655" t="s">
        <v>2450</v>
      </c>
      <c r="C529" s="1655" t="s">
        <v>1388</v>
      </c>
      <c r="D529" s="2" t="s">
        <v>1367</v>
      </c>
      <c r="E529" s="1655" t="s">
        <v>2450</v>
      </c>
      <c r="F529" s="1656" t="s">
        <v>1415</v>
      </c>
    </row>
    <row r="530" spans="1:6">
      <c r="A530" s="1655" t="s">
        <v>2451</v>
      </c>
      <c r="B530" s="1655" t="s">
        <v>2452</v>
      </c>
      <c r="C530" s="1655" t="s">
        <v>1388</v>
      </c>
      <c r="D530" s="2" t="s">
        <v>1367</v>
      </c>
      <c r="E530" s="1655" t="s">
        <v>2452</v>
      </c>
      <c r="F530" s="1656" t="s">
        <v>1440</v>
      </c>
    </row>
    <row r="531" spans="1:6">
      <c r="A531" s="1655" t="s">
        <v>2453</v>
      </c>
      <c r="B531" s="1655" t="s">
        <v>2454</v>
      </c>
      <c r="C531" s="1655" t="s">
        <v>1661</v>
      </c>
      <c r="D531" s="2" t="s">
        <v>1367</v>
      </c>
      <c r="E531" s="1655" t="s">
        <v>2454</v>
      </c>
      <c r="F531" s="1656" t="s">
        <v>1368</v>
      </c>
    </row>
    <row r="532" spans="1:6">
      <c r="A532" s="1655" t="s">
        <v>2455</v>
      </c>
      <c r="B532" s="1655" t="s">
        <v>6673</v>
      </c>
      <c r="C532"/>
      <c r="D532" s="2" t="s">
        <v>1362</v>
      </c>
      <c r="E532" s="1655" t="s">
        <v>6673</v>
      </c>
      <c r="F532" s="1656" t="s">
        <v>1643</v>
      </c>
    </row>
    <row r="533" spans="1:6">
      <c r="A533" s="1655" t="s">
        <v>2456</v>
      </c>
      <c r="B533" s="1655" t="s">
        <v>2457</v>
      </c>
      <c r="C533" s="1655" t="s">
        <v>1493</v>
      </c>
      <c r="D533" s="2" t="s">
        <v>1367</v>
      </c>
      <c r="E533" s="1655" t="s">
        <v>2457</v>
      </c>
      <c r="F533" s="1656" t="s">
        <v>1368</v>
      </c>
    </row>
    <row r="534" spans="1:6">
      <c r="A534" s="1655" t="s">
        <v>2458</v>
      </c>
      <c r="B534" s="1655" t="s">
        <v>2459</v>
      </c>
      <c r="C534" s="1655" t="s">
        <v>1429</v>
      </c>
      <c r="D534" s="2" t="s">
        <v>1367</v>
      </c>
      <c r="E534" s="1655" t="s">
        <v>2459</v>
      </c>
      <c r="F534" s="1656" t="s">
        <v>1368</v>
      </c>
    </row>
    <row r="535" spans="1:6">
      <c r="A535" s="1655" t="s">
        <v>2460</v>
      </c>
      <c r="B535" s="1655" t="s">
        <v>2461</v>
      </c>
      <c r="C535" s="1655" t="s">
        <v>1374</v>
      </c>
      <c r="D535" s="2" t="s">
        <v>1367</v>
      </c>
      <c r="E535" s="1655" t="s">
        <v>2461</v>
      </c>
      <c r="F535" s="1656" t="s">
        <v>1375</v>
      </c>
    </row>
    <row r="536" spans="1:6">
      <c r="A536" s="1655" t="s">
        <v>2462</v>
      </c>
      <c r="B536" s="1655" t="s">
        <v>2463</v>
      </c>
      <c r="C536" s="1655" t="s">
        <v>1395</v>
      </c>
      <c r="D536" s="2" t="s">
        <v>1367</v>
      </c>
      <c r="E536" s="1655" t="s">
        <v>2463</v>
      </c>
      <c r="F536" s="1656" t="s">
        <v>1375</v>
      </c>
    </row>
    <row r="537" spans="1:6">
      <c r="A537" s="1655" t="s">
        <v>2464</v>
      </c>
      <c r="B537" s="1655" t="s">
        <v>2465</v>
      </c>
      <c r="C537" s="1655" t="s">
        <v>1669</v>
      </c>
      <c r="D537" s="2" t="s">
        <v>1367</v>
      </c>
      <c r="E537" s="1655" t="s">
        <v>2465</v>
      </c>
      <c r="F537" s="1656" t="s">
        <v>1368</v>
      </c>
    </row>
    <row r="538" spans="1:6">
      <c r="A538" s="1655" t="s">
        <v>2466</v>
      </c>
      <c r="B538" s="1655" t="s">
        <v>2467</v>
      </c>
      <c r="C538" s="1655" t="s">
        <v>1669</v>
      </c>
      <c r="D538" s="2" t="s">
        <v>1367</v>
      </c>
      <c r="E538" s="1655" t="s">
        <v>2467</v>
      </c>
      <c r="F538" s="1656" t="s">
        <v>1368</v>
      </c>
    </row>
    <row r="539" spans="1:6">
      <c r="A539" s="1655" t="s">
        <v>2468</v>
      </c>
      <c r="B539" s="1655" t="s">
        <v>2469</v>
      </c>
      <c r="C539" s="1655" t="s">
        <v>1493</v>
      </c>
      <c r="D539" s="2" t="s">
        <v>1367</v>
      </c>
      <c r="E539" s="1655" t="s">
        <v>2469</v>
      </c>
      <c r="F539" s="1656" t="s">
        <v>1368</v>
      </c>
    </row>
    <row r="540" spans="1:6">
      <c r="A540" s="1655" t="s">
        <v>2470</v>
      </c>
      <c r="B540" s="1655" t="s">
        <v>2471</v>
      </c>
      <c r="C540" s="1655" t="s">
        <v>2281</v>
      </c>
      <c r="D540" s="2" t="s">
        <v>1367</v>
      </c>
      <c r="E540" s="1655" t="s">
        <v>2471</v>
      </c>
      <c r="F540" s="1656" t="s">
        <v>1368</v>
      </c>
    </row>
    <row r="541" spans="1:6">
      <c r="A541" s="1655" t="s">
        <v>2472</v>
      </c>
      <c r="B541" s="1655" t="s">
        <v>2473</v>
      </c>
      <c r="C541" s="1655" t="s">
        <v>1361</v>
      </c>
      <c r="D541" s="2" t="s">
        <v>1367</v>
      </c>
      <c r="E541" s="1655" t="s">
        <v>2473</v>
      </c>
      <c r="F541" s="1656" t="s">
        <v>1375</v>
      </c>
    </row>
    <row r="542" spans="1:6">
      <c r="A542" s="1655" t="s">
        <v>2474</v>
      </c>
      <c r="B542" s="1655" t="s">
        <v>2475</v>
      </c>
      <c r="C542" s="1655" t="s">
        <v>1736</v>
      </c>
      <c r="D542" s="2" t="s">
        <v>1367</v>
      </c>
      <c r="E542" s="1655" t="s">
        <v>2475</v>
      </c>
      <c r="F542" s="1656" t="s">
        <v>1368</v>
      </c>
    </row>
    <row r="543" spans="1:6">
      <c r="A543" s="1655" t="s">
        <v>2476</v>
      </c>
      <c r="B543" s="1655" t="s">
        <v>2477</v>
      </c>
      <c r="C543" s="1655" t="s">
        <v>1361</v>
      </c>
      <c r="D543" s="2" t="s">
        <v>1367</v>
      </c>
      <c r="E543" s="1655" t="s">
        <v>2477</v>
      </c>
      <c r="F543" s="1656" t="s">
        <v>1375</v>
      </c>
    </row>
    <row r="544" spans="1:6">
      <c r="A544" s="1655" t="s">
        <v>2478</v>
      </c>
      <c r="B544" s="1655" t="s">
        <v>2479</v>
      </c>
      <c r="C544" s="1655" t="s">
        <v>1565</v>
      </c>
      <c r="D544" s="2" t="s">
        <v>1367</v>
      </c>
      <c r="E544" s="1655" t="s">
        <v>2479</v>
      </c>
      <c r="F544" s="1656" t="s">
        <v>1375</v>
      </c>
    </row>
    <row r="545" spans="1:6">
      <c r="A545" s="1655" t="s">
        <v>2480</v>
      </c>
      <c r="B545" s="1655" t="s">
        <v>2481</v>
      </c>
      <c r="C545" s="1655" t="s">
        <v>1525</v>
      </c>
      <c r="D545" s="2" t="s">
        <v>1367</v>
      </c>
      <c r="E545" s="1655" t="s">
        <v>2481</v>
      </c>
      <c r="F545" s="1656" t="s">
        <v>1382</v>
      </c>
    </row>
    <row r="546" spans="1:6">
      <c r="A546" s="1655" t="s">
        <v>2482</v>
      </c>
      <c r="B546" s="1655" t="s">
        <v>2483</v>
      </c>
      <c r="C546" s="1655" t="s">
        <v>1388</v>
      </c>
      <c r="D546" s="2" t="s">
        <v>1367</v>
      </c>
      <c r="E546" s="1655" t="s">
        <v>2483</v>
      </c>
      <c r="F546" s="1656" t="s">
        <v>1382</v>
      </c>
    </row>
    <row r="547" spans="1:6">
      <c r="A547" s="1655" t="s">
        <v>2484</v>
      </c>
      <c r="B547" s="1655" t="s">
        <v>2485</v>
      </c>
      <c r="C547" s="1655" t="s">
        <v>1388</v>
      </c>
      <c r="D547" s="2" t="s">
        <v>1367</v>
      </c>
      <c r="E547" s="1655" t="s">
        <v>2485</v>
      </c>
      <c r="F547" s="1656" t="s">
        <v>1415</v>
      </c>
    </row>
    <row r="548" spans="1:6">
      <c r="A548" s="1655" t="s">
        <v>2486</v>
      </c>
      <c r="B548" s="1655" t="s">
        <v>6674</v>
      </c>
      <c r="C548"/>
      <c r="D548" s="2" t="s">
        <v>1362</v>
      </c>
      <c r="E548" s="1655" t="s">
        <v>6674</v>
      </c>
      <c r="F548" s="1656" t="s">
        <v>1643</v>
      </c>
    </row>
    <row r="549" spans="1:6">
      <c r="A549" s="1655" t="s">
        <v>2487</v>
      </c>
      <c r="B549" s="1655" t="s">
        <v>2488</v>
      </c>
      <c r="C549" s="1655" t="s">
        <v>1541</v>
      </c>
      <c r="D549" s="2" t="s">
        <v>1367</v>
      </c>
      <c r="E549" s="1655" t="s">
        <v>2488</v>
      </c>
      <c r="F549" s="1656" t="s">
        <v>1368</v>
      </c>
    </row>
    <row r="550" spans="1:6">
      <c r="A550" s="1655" t="s">
        <v>2489</v>
      </c>
      <c r="B550" s="1655" t="s">
        <v>6675</v>
      </c>
      <c r="C550" s="1657" t="s">
        <v>1541</v>
      </c>
      <c r="D550" s="2" t="s">
        <v>1362</v>
      </c>
      <c r="E550" s="1655" t="s">
        <v>6675</v>
      </c>
      <c r="F550" s="1656" t="s">
        <v>1643</v>
      </c>
    </row>
    <row r="551" spans="1:6">
      <c r="A551" s="1655" t="s">
        <v>2490</v>
      </c>
      <c r="B551" s="1655" t="s">
        <v>2491</v>
      </c>
      <c r="C551" s="1655" t="s">
        <v>1374</v>
      </c>
      <c r="D551" s="2" t="s">
        <v>1367</v>
      </c>
      <c r="E551" s="1655" t="s">
        <v>2491</v>
      </c>
      <c r="F551" s="1656" t="s">
        <v>1375</v>
      </c>
    </row>
    <row r="552" spans="1:6">
      <c r="A552" s="1655" t="s">
        <v>2492</v>
      </c>
      <c r="B552" s="1655" t="s">
        <v>2493</v>
      </c>
      <c r="C552" s="1655" t="s">
        <v>1395</v>
      </c>
      <c r="D552" s="2" t="s">
        <v>1367</v>
      </c>
      <c r="E552" s="1655" t="s">
        <v>2493</v>
      </c>
      <c r="F552" s="1656" t="s">
        <v>1382</v>
      </c>
    </row>
    <row r="553" spans="1:6">
      <c r="A553" s="1655" t="s">
        <v>2494</v>
      </c>
      <c r="B553" s="1655" t="s">
        <v>2495</v>
      </c>
      <c r="C553" s="1655" t="s">
        <v>1395</v>
      </c>
      <c r="D553" s="2" t="s">
        <v>1367</v>
      </c>
      <c r="E553" s="1655" t="s">
        <v>2495</v>
      </c>
      <c r="F553" s="1656" t="s">
        <v>1437</v>
      </c>
    </row>
    <row r="554" spans="1:6">
      <c r="A554" s="1655" t="s">
        <v>2496</v>
      </c>
      <c r="B554" s="1655" t="s">
        <v>2497</v>
      </c>
      <c r="C554" s="1655" t="s">
        <v>2498</v>
      </c>
      <c r="D554" s="2" t="s">
        <v>1367</v>
      </c>
      <c r="E554" s="1655" t="s">
        <v>2497</v>
      </c>
      <c r="F554" s="1656" t="s">
        <v>1368</v>
      </c>
    </row>
    <row r="555" spans="1:6">
      <c r="A555" s="1655" t="s">
        <v>2499</v>
      </c>
      <c r="B555" s="1655" t="s">
        <v>2500</v>
      </c>
      <c r="C555" s="1655" t="s">
        <v>2030</v>
      </c>
      <c r="D555" s="2" t="s">
        <v>1367</v>
      </c>
      <c r="E555" s="1655" t="s">
        <v>2500</v>
      </c>
      <c r="F555" s="1656" t="s">
        <v>1368</v>
      </c>
    </row>
    <row r="556" spans="1:6">
      <c r="A556" s="1655" t="s">
        <v>2501</v>
      </c>
      <c r="B556" s="1655" t="s">
        <v>2502</v>
      </c>
      <c r="C556" s="1655" t="s">
        <v>1721</v>
      </c>
      <c r="D556" s="2" t="s">
        <v>1367</v>
      </c>
      <c r="E556" s="1655" t="s">
        <v>2502</v>
      </c>
      <c r="F556" s="1656" t="s">
        <v>1368</v>
      </c>
    </row>
    <row r="557" spans="1:6">
      <c r="A557" s="1655" t="s">
        <v>2503</v>
      </c>
      <c r="B557" s="1655" t="s">
        <v>2504</v>
      </c>
      <c r="C557" s="1655" t="s">
        <v>1429</v>
      </c>
      <c r="D557" s="2" t="s">
        <v>1367</v>
      </c>
      <c r="E557" s="1655" t="s">
        <v>2504</v>
      </c>
      <c r="F557" s="1656" t="s">
        <v>1368</v>
      </c>
    </row>
    <row r="558" spans="1:6">
      <c r="A558" s="1655" t="s">
        <v>2505</v>
      </c>
      <c r="B558" s="1655" t="s">
        <v>2506</v>
      </c>
      <c r="C558" s="1655" t="s">
        <v>1613</v>
      </c>
      <c r="D558" s="2" t="s">
        <v>1367</v>
      </c>
      <c r="E558" s="1655" t="s">
        <v>2506</v>
      </c>
      <c r="F558" s="1656" t="s">
        <v>1368</v>
      </c>
    </row>
    <row r="559" spans="1:6">
      <c r="A559" s="1655" t="s">
        <v>2507</v>
      </c>
      <c r="B559" s="1655" t="s">
        <v>2508</v>
      </c>
      <c r="C559" s="1655" t="s">
        <v>1706</v>
      </c>
      <c r="D559" s="2" t="s">
        <v>1367</v>
      </c>
      <c r="E559" s="1655" t="s">
        <v>2508</v>
      </c>
      <c r="F559" s="1656" t="s">
        <v>1382</v>
      </c>
    </row>
    <row r="560" spans="1:6">
      <c r="A560" s="1655" t="s">
        <v>2509</v>
      </c>
      <c r="B560" s="1655" t="s">
        <v>2510</v>
      </c>
      <c r="C560" s="1655" t="s">
        <v>1553</v>
      </c>
      <c r="D560" s="2" t="s">
        <v>1367</v>
      </c>
      <c r="E560" s="1655" t="s">
        <v>2510</v>
      </c>
      <c r="F560" s="1656" t="s">
        <v>1368</v>
      </c>
    </row>
    <row r="561" spans="1:6">
      <c r="A561" s="1655" t="s">
        <v>2511</v>
      </c>
      <c r="B561" s="1655" t="s">
        <v>2512</v>
      </c>
      <c r="C561" s="1655" t="s">
        <v>1361</v>
      </c>
      <c r="D561" s="2" t="s">
        <v>1367</v>
      </c>
      <c r="E561" s="1655" t="s">
        <v>2512</v>
      </c>
      <c r="F561" s="1656" t="s">
        <v>1375</v>
      </c>
    </row>
    <row r="562" spans="1:6">
      <c r="A562" s="1655" t="s">
        <v>2513</v>
      </c>
      <c r="B562" s="1655" t="s">
        <v>6676</v>
      </c>
      <c r="C562" s="1655" t="s">
        <v>1941</v>
      </c>
      <c r="D562" s="2" t="s">
        <v>1362</v>
      </c>
      <c r="E562" s="1655" t="s">
        <v>6676</v>
      </c>
      <c r="F562" s="1656" t="s">
        <v>1363</v>
      </c>
    </row>
    <row r="563" spans="1:6">
      <c r="A563" s="1655" t="s">
        <v>2514</v>
      </c>
      <c r="B563" s="1655" t="s">
        <v>6677</v>
      </c>
      <c r="C563" s="1657" t="s">
        <v>1461</v>
      </c>
      <c r="D563" s="2" t="s">
        <v>1362</v>
      </c>
      <c r="E563" s="1655" t="s">
        <v>6677</v>
      </c>
      <c r="F563" s="1656" t="s">
        <v>1528</v>
      </c>
    </row>
    <row r="564" spans="1:6">
      <c r="A564" s="1655" t="s">
        <v>2515</v>
      </c>
      <c r="B564" s="1655" t="s">
        <v>2516</v>
      </c>
      <c r="C564" s="1655" t="s">
        <v>2171</v>
      </c>
      <c r="D564" s="2" t="s">
        <v>1367</v>
      </c>
      <c r="E564" s="1655" t="s">
        <v>2516</v>
      </c>
      <c r="F564" s="1656" t="s">
        <v>1368</v>
      </c>
    </row>
    <row r="565" spans="1:6">
      <c r="A565" s="1655" t="s">
        <v>2517</v>
      </c>
      <c r="B565" s="1655" t="s">
        <v>2518</v>
      </c>
      <c r="C565" s="1655" t="s">
        <v>1704</v>
      </c>
      <c r="D565" s="2" t="s">
        <v>1367</v>
      </c>
      <c r="E565" s="1655" t="s">
        <v>2518</v>
      </c>
      <c r="F565" s="1656" t="s">
        <v>1368</v>
      </c>
    </row>
    <row r="566" spans="1:6">
      <c r="A566" s="1655" t="s">
        <v>2519</v>
      </c>
      <c r="B566" s="1655" t="s">
        <v>2520</v>
      </c>
      <c r="C566" s="1655" t="s">
        <v>1378</v>
      </c>
      <c r="D566" s="2" t="s">
        <v>1367</v>
      </c>
      <c r="E566" s="1655" t="s">
        <v>2520</v>
      </c>
      <c r="F566" s="1656" t="s">
        <v>1382</v>
      </c>
    </row>
    <row r="567" spans="1:6">
      <c r="A567" s="1655" t="s">
        <v>2521</v>
      </c>
      <c r="B567" s="1655" t="s">
        <v>2522</v>
      </c>
      <c r="C567" s="1655" t="s">
        <v>1395</v>
      </c>
      <c r="D567" s="2" t="s">
        <v>1367</v>
      </c>
      <c r="E567" s="1655" t="s">
        <v>2522</v>
      </c>
      <c r="F567" s="1656" t="s">
        <v>1382</v>
      </c>
    </row>
    <row r="568" spans="1:6">
      <c r="A568" s="1655" t="s">
        <v>2523</v>
      </c>
      <c r="B568" s="1655" t="s">
        <v>2524</v>
      </c>
      <c r="C568" s="1655" t="s">
        <v>1493</v>
      </c>
      <c r="D568" s="2" t="s">
        <v>1367</v>
      </c>
      <c r="E568" s="1655" t="s">
        <v>2524</v>
      </c>
      <c r="F568" s="1656" t="s">
        <v>1382</v>
      </c>
    </row>
    <row r="569" spans="1:6">
      <c r="A569" s="1655" t="s">
        <v>2525</v>
      </c>
      <c r="B569" s="1655" t="s">
        <v>2526</v>
      </c>
      <c r="C569" s="1655" t="s">
        <v>1565</v>
      </c>
      <c r="D569" s="2" t="s">
        <v>1367</v>
      </c>
      <c r="E569" s="1655" t="s">
        <v>2526</v>
      </c>
      <c r="F569" s="1656" t="s">
        <v>1382</v>
      </c>
    </row>
    <row r="570" spans="1:6">
      <c r="A570" s="1655" t="s">
        <v>2527</v>
      </c>
      <c r="B570" s="1655" t="s">
        <v>2528</v>
      </c>
      <c r="C570" s="1655" t="s">
        <v>1565</v>
      </c>
      <c r="D570" s="2" t="s">
        <v>1367</v>
      </c>
      <c r="E570" s="1655" t="s">
        <v>2528</v>
      </c>
      <c r="F570" s="1656" t="s">
        <v>1415</v>
      </c>
    </row>
    <row r="571" spans="1:6">
      <c r="A571" s="1655" t="s">
        <v>2529</v>
      </c>
      <c r="B571" s="1655" t="s">
        <v>2530</v>
      </c>
      <c r="C571" s="1655" t="s">
        <v>1490</v>
      </c>
      <c r="D571" s="2" t="s">
        <v>1367</v>
      </c>
      <c r="E571" s="1655" t="s">
        <v>2530</v>
      </c>
      <c r="F571" s="1656" t="s">
        <v>1375</v>
      </c>
    </row>
    <row r="572" spans="1:6">
      <c r="A572" s="1655" t="s">
        <v>2531</v>
      </c>
      <c r="B572" s="1655" t="s">
        <v>2532</v>
      </c>
      <c r="C572" s="1655" t="s">
        <v>1535</v>
      </c>
      <c r="D572" s="2" t="s">
        <v>1367</v>
      </c>
      <c r="E572" s="1655" t="s">
        <v>2532</v>
      </c>
      <c r="F572" s="1656" t="s">
        <v>1462</v>
      </c>
    </row>
    <row r="573" spans="1:6">
      <c r="A573" s="1655" t="s">
        <v>2533</v>
      </c>
      <c r="B573" s="1655" t="s">
        <v>2534</v>
      </c>
      <c r="C573" s="1655" t="s">
        <v>1562</v>
      </c>
      <c r="D573" s="2" t="s">
        <v>1367</v>
      </c>
      <c r="E573" s="1655" t="s">
        <v>2534</v>
      </c>
      <c r="F573" s="1656" t="s">
        <v>1368</v>
      </c>
    </row>
    <row r="574" spans="1:6">
      <c r="A574" s="1655" t="s">
        <v>2535</v>
      </c>
      <c r="B574" s="1655" t="s">
        <v>2536</v>
      </c>
      <c r="C574" s="1655" t="s">
        <v>1864</v>
      </c>
      <c r="D574" s="2" t="s">
        <v>1367</v>
      </c>
      <c r="E574" s="1655" t="s">
        <v>2536</v>
      </c>
      <c r="F574" s="1656" t="s">
        <v>1368</v>
      </c>
    </row>
    <row r="575" spans="1:6">
      <c r="A575" s="1655" t="s">
        <v>2537</v>
      </c>
      <c r="B575" s="1655" t="s">
        <v>2538</v>
      </c>
      <c r="C575" s="1655" t="s">
        <v>1479</v>
      </c>
      <c r="D575" s="2" t="s">
        <v>1367</v>
      </c>
      <c r="E575" s="1655" t="s">
        <v>2538</v>
      </c>
      <c r="F575" s="1656" t="s">
        <v>1375</v>
      </c>
    </row>
    <row r="576" spans="1:6">
      <c r="A576" s="1655" t="s">
        <v>2539</v>
      </c>
      <c r="B576" s="1655" t="s">
        <v>2540</v>
      </c>
      <c r="C576" s="1655" t="s">
        <v>1506</v>
      </c>
      <c r="D576" s="2" t="s">
        <v>1367</v>
      </c>
      <c r="E576" s="1655" t="s">
        <v>2540</v>
      </c>
      <c r="F576" s="1656" t="s">
        <v>1368</v>
      </c>
    </row>
    <row r="577" spans="1:6">
      <c r="A577" s="1655" t="s">
        <v>2541</v>
      </c>
      <c r="B577" s="1655" t="s">
        <v>2542</v>
      </c>
      <c r="C577" s="1655" t="s">
        <v>1527</v>
      </c>
      <c r="D577" s="2" t="s">
        <v>1367</v>
      </c>
      <c r="E577" s="1655" t="s">
        <v>2542</v>
      </c>
      <c r="F577" s="1656" t="s">
        <v>1382</v>
      </c>
    </row>
    <row r="578" spans="1:6">
      <c r="A578" s="1655" t="s">
        <v>2543</v>
      </c>
      <c r="B578" s="1655" t="s">
        <v>6678</v>
      </c>
      <c r="C578" s="1657" t="s">
        <v>1361</v>
      </c>
      <c r="D578" s="2" t="s">
        <v>1362</v>
      </c>
      <c r="E578" s="1655" t="s">
        <v>6678</v>
      </c>
      <c r="F578" s="1656" t="s">
        <v>1643</v>
      </c>
    </row>
    <row r="579" spans="1:6">
      <c r="A579" s="1655" t="s">
        <v>2544</v>
      </c>
      <c r="B579" s="1655" t="s">
        <v>2545</v>
      </c>
      <c r="C579" s="1655" t="s">
        <v>1565</v>
      </c>
      <c r="D579" s="2" t="s">
        <v>1367</v>
      </c>
      <c r="E579" s="1655" t="s">
        <v>2545</v>
      </c>
      <c r="F579" s="1656" t="s">
        <v>1415</v>
      </c>
    </row>
    <row r="580" spans="1:6">
      <c r="A580" s="1655" t="s">
        <v>2546</v>
      </c>
      <c r="B580" s="1655" t="s">
        <v>2547</v>
      </c>
      <c r="C580" s="1655" t="s">
        <v>1565</v>
      </c>
      <c r="D580" s="2" t="s">
        <v>1367</v>
      </c>
      <c r="E580" s="1655" t="s">
        <v>2547</v>
      </c>
      <c r="F580" s="1656" t="s">
        <v>1375</v>
      </c>
    </row>
    <row r="581" spans="1:6">
      <c r="A581" s="1655" t="s">
        <v>2548</v>
      </c>
      <c r="B581" s="1655" t="s">
        <v>2549</v>
      </c>
      <c r="C581" s="1655" t="s">
        <v>1527</v>
      </c>
      <c r="D581" s="2" t="s">
        <v>1367</v>
      </c>
      <c r="E581" s="1655" t="s">
        <v>2549</v>
      </c>
      <c r="F581" s="1656" t="s">
        <v>1368</v>
      </c>
    </row>
    <row r="582" spans="1:6">
      <c r="A582" s="1655" t="s">
        <v>2550</v>
      </c>
      <c r="B582" s="1655" t="s">
        <v>2551</v>
      </c>
      <c r="C582" s="1655" t="s">
        <v>1941</v>
      </c>
      <c r="D582" s="2" t="s">
        <v>1367</v>
      </c>
      <c r="E582" s="1655" t="s">
        <v>2551</v>
      </c>
      <c r="F582" s="1656" t="s">
        <v>1368</v>
      </c>
    </row>
    <row r="583" spans="1:6">
      <c r="A583" s="1655" t="s">
        <v>2552</v>
      </c>
      <c r="B583" s="1655" t="s">
        <v>2553</v>
      </c>
      <c r="C583" s="1655" t="s">
        <v>1712</v>
      </c>
      <c r="D583" s="2" t="s">
        <v>1367</v>
      </c>
      <c r="E583" s="1655" t="s">
        <v>2553</v>
      </c>
      <c r="F583" s="1656" t="s">
        <v>1368</v>
      </c>
    </row>
    <row r="584" spans="1:6">
      <c r="A584" s="1655" t="s">
        <v>2554</v>
      </c>
      <c r="B584" s="1655" t="s">
        <v>2555</v>
      </c>
      <c r="C584" s="1655" t="s">
        <v>1361</v>
      </c>
      <c r="D584" s="2" t="s">
        <v>1367</v>
      </c>
      <c r="E584" s="1655" t="s">
        <v>2555</v>
      </c>
      <c r="F584" s="1656" t="s">
        <v>1375</v>
      </c>
    </row>
    <row r="585" spans="1:6">
      <c r="A585" s="1655" t="s">
        <v>2556</v>
      </c>
      <c r="B585" s="1655" t="s">
        <v>2557</v>
      </c>
      <c r="C585" s="1655" t="s">
        <v>1598</v>
      </c>
      <c r="D585" s="2" t="s">
        <v>1367</v>
      </c>
      <c r="E585" s="1655" t="s">
        <v>2557</v>
      </c>
      <c r="F585" s="1656" t="s">
        <v>1368</v>
      </c>
    </row>
    <row r="586" spans="1:6">
      <c r="A586" s="1655" t="s">
        <v>2558</v>
      </c>
      <c r="B586" s="1655" t="s">
        <v>2559</v>
      </c>
      <c r="C586" s="1655" t="s">
        <v>1361</v>
      </c>
      <c r="D586" s="2" t="s">
        <v>1367</v>
      </c>
      <c r="E586" s="1655" t="s">
        <v>2559</v>
      </c>
      <c r="F586" s="1656" t="s">
        <v>1375</v>
      </c>
    </row>
    <row r="587" spans="1:6">
      <c r="A587" s="1655" t="s">
        <v>2560</v>
      </c>
      <c r="B587" s="1655" t="s">
        <v>2561</v>
      </c>
      <c r="C587" s="1655" t="s">
        <v>1525</v>
      </c>
      <c r="D587" s="2" t="s">
        <v>1367</v>
      </c>
      <c r="E587" s="1655" t="s">
        <v>2561</v>
      </c>
      <c r="F587" s="1656" t="s">
        <v>1375</v>
      </c>
    </row>
    <row r="588" spans="1:6">
      <c r="A588" s="1655" t="s">
        <v>2562</v>
      </c>
      <c r="B588" s="1655" t="s">
        <v>2563</v>
      </c>
      <c r="C588" s="1655" t="s">
        <v>1745</v>
      </c>
      <c r="D588" s="2" t="s">
        <v>1367</v>
      </c>
      <c r="E588" s="1655" t="s">
        <v>2563</v>
      </c>
      <c r="F588" s="1656" t="s">
        <v>1368</v>
      </c>
    </row>
    <row r="589" spans="1:6">
      <c r="A589" s="1655" t="s">
        <v>6679</v>
      </c>
      <c r="B589" s="1655" t="s">
        <v>6680</v>
      </c>
      <c r="C589"/>
      <c r="D589" s="2" t="s">
        <v>1362</v>
      </c>
      <c r="E589" s="1655" t="s">
        <v>6680</v>
      </c>
      <c r="F589" s="1656" t="s">
        <v>1542</v>
      </c>
    </row>
    <row r="590" spans="1:6">
      <c r="A590" s="1655" t="s">
        <v>2564</v>
      </c>
      <c r="B590" s="1655" t="s">
        <v>2565</v>
      </c>
      <c r="C590" s="1655" t="s">
        <v>1525</v>
      </c>
      <c r="D590" s="2" t="s">
        <v>1367</v>
      </c>
      <c r="E590" s="1655" t="s">
        <v>2565</v>
      </c>
      <c r="F590" s="1656" t="s">
        <v>1437</v>
      </c>
    </row>
    <row r="591" spans="1:6">
      <c r="A591" s="1655" t="s">
        <v>2566</v>
      </c>
      <c r="B591" s="1655" t="s">
        <v>2567</v>
      </c>
      <c r="C591" s="1655" t="s">
        <v>1429</v>
      </c>
      <c r="D591" s="2" t="s">
        <v>1367</v>
      </c>
      <c r="E591" s="1655" t="s">
        <v>2567</v>
      </c>
      <c r="F591" s="1656" t="s">
        <v>1368</v>
      </c>
    </row>
    <row r="592" spans="1:6">
      <c r="A592" s="1655" t="s">
        <v>2568</v>
      </c>
      <c r="B592" s="1655" t="s">
        <v>2569</v>
      </c>
      <c r="C592" s="1655" t="s">
        <v>1556</v>
      </c>
      <c r="D592" s="2" t="s">
        <v>1367</v>
      </c>
      <c r="E592" s="1655" t="s">
        <v>2569</v>
      </c>
      <c r="F592" s="1656" t="s">
        <v>1368</v>
      </c>
    </row>
    <row r="593" spans="1:6">
      <c r="A593" s="1655" t="s">
        <v>2570</v>
      </c>
      <c r="B593" s="1655" t="s">
        <v>2571</v>
      </c>
      <c r="C593" s="1655" t="s">
        <v>1378</v>
      </c>
      <c r="D593" s="2" t="s">
        <v>1367</v>
      </c>
      <c r="E593" s="1655" t="s">
        <v>2571</v>
      </c>
      <c r="F593" s="1656" t="s">
        <v>1072</v>
      </c>
    </row>
    <row r="594" spans="1:6">
      <c r="A594" s="1655" t="s">
        <v>2572</v>
      </c>
      <c r="B594" s="1655" t="s">
        <v>2573</v>
      </c>
      <c r="C594" s="1655" t="s">
        <v>1378</v>
      </c>
      <c r="D594" s="2" t="s">
        <v>1367</v>
      </c>
      <c r="E594" s="1655" t="s">
        <v>2573</v>
      </c>
      <c r="F594" s="1656" t="s">
        <v>1375</v>
      </c>
    </row>
    <row r="595" spans="1:6">
      <c r="A595" s="1655" t="s">
        <v>2574</v>
      </c>
      <c r="B595" s="1655" t="s">
        <v>2575</v>
      </c>
      <c r="C595" s="1655" t="s">
        <v>1635</v>
      </c>
      <c r="D595" s="2" t="s">
        <v>1367</v>
      </c>
      <c r="E595" s="1655" t="s">
        <v>2575</v>
      </c>
      <c r="F595" s="1656" t="s">
        <v>1368</v>
      </c>
    </row>
    <row r="596" spans="1:6">
      <c r="A596" s="1655" t="s">
        <v>2576</v>
      </c>
      <c r="B596" s="1655" t="s">
        <v>2577</v>
      </c>
      <c r="C596" s="1655" t="s">
        <v>1712</v>
      </c>
      <c r="D596" s="2" t="s">
        <v>1367</v>
      </c>
      <c r="E596" s="1655" t="s">
        <v>2577</v>
      </c>
      <c r="F596" s="1656" t="s">
        <v>1375</v>
      </c>
    </row>
    <row r="597" spans="1:6">
      <c r="A597" s="1655" t="s">
        <v>2578</v>
      </c>
      <c r="B597" s="1655" t="s">
        <v>2579</v>
      </c>
      <c r="C597" s="1655" t="s">
        <v>1374</v>
      </c>
      <c r="D597" s="2" t="s">
        <v>1367</v>
      </c>
      <c r="E597" s="1655" t="s">
        <v>2579</v>
      </c>
      <c r="F597" s="1656" t="s">
        <v>1368</v>
      </c>
    </row>
    <row r="598" spans="1:6">
      <c r="A598" s="1655" t="s">
        <v>2580</v>
      </c>
      <c r="B598" s="1655" t="s">
        <v>2581</v>
      </c>
      <c r="C598" s="1655" t="s">
        <v>1445</v>
      </c>
      <c r="D598" s="2" t="s">
        <v>1367</v>
      </c>
      <c r="E598" s="1655" t="s">
        <v>2581</v>
      </c>
      <c r="F598" s="1656" t="s">
        <v>1382</v>
      </c>
    </row>
    <row r="599" spans="1:6">
      <c r="A599" s="1655" t="s">
        <v>2582</v>
      </c>
      <c r="B599" s="1655" t="s">
        <v>2583</v>
      </c>
      <c r="C599" s="1655" t="s">
        <v>1445</v>
      </c>
      <c r="D599" s="2" t="s">
        <v>1367</v>
      </c>
      <c r="E599" s="1655" t="s">
        <v>2583</v>
      </c>
      <c r="F599" s="1656" t="s">
        <v>1415</v>
      </c>
    </row>
    <row r="600" spans="1:6">
      <c r="A600" s="1655" t="s">
        <v>2584</v>
      </c>
      <c r="B600" s="1655" t="s">
        <v>2585</v>
      </c>
      <c r="C600" s="1655" t="s">
        <v>1664</v>
      </c>
      <c r="D600" s="2" t="s">
        <v>1367</v>
      </c>
      <c r="E600" s="1655" t="s">
        <v>2585</v>
      </c>
      <c r="F600" s="1656" t="s">
        <v>1368</v>
      </c>
    </row>
    <row r="601" spans="1:6">
      <c r="A601" s="1655" t="s">
        <v>2586</v>
      </c>
      <c r="B601" s="1655" t="s">
        <v>2587</v>
      </c>
      <c r="C601" s="1655" t="s">
        <v>1824</v>
      </c>
      <c r="D601" s="2" t="s">
        <v>1367</v>
      </c>
      <c r="E601" s="1655" t="s">
        <v>2587</v>
      </c>
      <c r="F601" s="1656" t="s">
        <v>1368</v>
      </c>
    </row>
    <row r="602" spans="1:6">
      <c r="A602" s="1655" t="s">
        <v>2588</v>
      </c>
      <c r="B602" s="1655" t="s">
        <v>2589</v>
      </c>
      <c r="C602" s="1655" t="s">
        <v>1565</v>
      </c>
      <c r="D602" s="2" t="s">
        <v>1367</v>
      </c>
      <c r="E602" s="1655" t="s">
        <v>2589</v>
      </c>
      <c r="F602" s="1656" t="s">
        <v>1382</v>
      </c>
    </row>
    <row r="603" spans="1:6">
      <c r="A603" s="1655" t="s">
        <v>2590</v>
      </c>
      <c r="B603" s="1655" t="s">
        <v>2591</v>
      </c>
      <c r="C603" s="1655" t="s">
        <v>1493</v>
      </c>
      <c r="D603" s="2" t="s">
        <v>1367</v>
      </c>
      <c r="E603" s="1655" t="s">
        <v>2591</v>
      </c>
      <c r="F603" s="1656" t="s">
        <v>1368</v>
      </c>
    </row>
    <row r="604" spans="1:6">
      <c r="A604" s="1655" t="s">
        <v>2592</v>
      </c>
      <c r="B604" s="1655" t="s">
        <v>2593</v>
      </c>
      <c r="C604" s="1655" t="s">
        <v>1458</v>
      </c>
      <c r="D604" s="2" t="s">
        <v>1367</v>
      </c>
      <c r="E604" s="1655" t="s">
        <v>2593</v>
      </c>
      <c r="F604" s="1656" t="s">
        <v>1368</v>
      </c>
    </row>
    <row r="605" spans="1:6">
      <c r="A605" s="1655" t="s">
        <v>2594</v>
      </c>
      <c r="B605" s="1655" t="s">
        <v>2595</v>
      </c>
      <c r="C605" s="1655" t="s">
        <v>1745</v>
      </c>
      <c r="D605" s="2" t="s">
        <v>1367</v>
      </c>
      <c r="E605" s="1655" t="s">
        <v>2595</v>
      </c>
      <c r="F605" s="1656" t="s">
        <v>1375</v>
      </c>
    </row>
    <row r="606" spans="1:6">
      <c r="A606" s="1655" t="s">
        <v>2596</v>
      </c>
      <c r="B606" s="1655" t="s">
        <v>2597</v>
      </c>
      <c r="C606" s="1655" t="s">
        <v>1993</v>
      </c>
      <c r="D606" s="2" t="s">
        <v>1367</v>
      </c>
      <c r="E606" s="1655" t="s">
        <v>2597</v>
      </c>
      <c r="F606" s="1656" t="s">
        <v>1382</v>
      </c>
    </row>
    <row r="607" spans="1:6">
      <c r="A607" s="1655" t="s">
        <v>2598</v>
      </c>
      <c r="B607" s="1655" t="s">
        <v>2599</v>
      </c>
      <c r="C607" s="1655" t="s">
        <v>1490</v>
      </c>
      <c r="D607" s="2" t="s">
        <v>1367</v>
      </c>
      <c r="E607" s="1655" t="s">
        <v>2599</v>
      </c>
      <c r="F607" s="1656" t="s">
        <v>1375</v>
      </c>
    </row>
    <row r="608" spans="1:6">
      <c r="A608" s="1655" t="s">
        <v>2600</v>
      </c>
      <c r="B608" s="1655" t="s">
        <v>2601</v>
      </c>
      <c r="C608" s="1655" t="s">
        <v>1595</v>
      </c>
      <c r="D608" s="2" t="s">
        <v>1367</v>
      </c>
      <c r="E608" s="1655" t="s">
        <v>2601</v>
      </c>
      <c r="F608" s="1656" t="s">
        <v>1440</v>
      </c>
    </row>
    <row r="609" spans="1:6">
      <c r="A609" s="1655" t="s">
        <v>2602</v>
      </c>
      <c r="B609" s="1655" t="s">
        <v>2603</v>
      </c>
      <c r="C609" s="1655" t="s">
        <v>1361</v>
      </c>
      <c r="D609" s="2" t="s">
        <v>1367</v>
      </c>
      <c r="E609" s="1655" t="s">
        <v>2603</v>
      </c>
      <c r="F609" s="1656" t="s">
        <v>1437</v>
      </c>
    </row>
    <row r="610" spans="1:6">
      <c r="A610" s="1655" t="s">
        <v>2604</v>
      </c>
      <c r="B610" s="1655" t="s">
        <v>2605</v>
      </c>
      <c r="C610" s="1655" t="s">
        <v>1835</v>
      </c>
      <c r="D610" s="2" t="s">
        <v>1367</v>
      </c>
      <c r="E610" s="1655" t="s">
        <v>2605</v>
      </c>
      <c r="F610" s="1656" t="s">
        <v>1382</v>
      </c>
    </row>
    <row r="611" spans="1:6">
      <c r="A611" s="1655" t="s">
        <v>2606</v>
      </c>
      <c r="B611" s="1655" t="s">
        <v>2607</v>
      </c>
      <c r="C611" s="1655" t="s">
        <v>1835</v>
      </c>
      <c r="D611" s="2" t="s">
        <v>1367</v>
      </c>
      <c r="E611" s="1655" t="s">
        <v>2607</v>
      </c>
      <c r="F611" s="1656" t="s">
        <v>1415</v>
      </c>
    </row>
    <row r="612" spans="1:6">
      <c r="A612" s="1655" t="s">
        <v>2608</v>
      </c>
      <c r="B612" s="1655" t="s">
        <v>2609</v>
      </c>
      <c r="C612" s="1655" t="s">
        <v>1361</v>
      </c>
      <c r="D612" s="2" t="s">
        <v>1367</v>
      </c>
      <c r="E612" s="1655" t="s">
        <v>2609</v>
      </c>
      <c r="F612" s="1656" t="s">
        <v>1375</v>
      </c>
    </row>
    <row r="613" spans="1:6">
      <c r="A613" s="1655" t="s">
        <v>2610</v>
      </c>
      <c r="B613" s="1655" t="s">
        <v>6681</v>
      </c>
      <c r="C613" s="1655" t="s">
        <v>1361</v>
      </c>
      <c r="D613" s="2" t="s">
        <v>1362</v>
      </c>
      <c r="E613" s="1655" t="s">
        <v>6681</v>
      </c>
      <c r="F613" s="1656" t="s">
        <v>1363</v>
      </c>
    </row>
    <row r="614" spans="1:6">
      <c r="A614" s="1655" t="s">
        <v>2611</v>
      </c>
      <c r="B614" s="1655" t="s">
        <v>2612</v>
      </c>
      <c r="C614" s="1655" t="s">
        <v>1361</v>
      </c>
      <c r="D614" s="2" t="s">
        <v>1367</v>
      </c>
      <c r="E614" s="1655" t="s">
        <v>2612</v>
      </c>
      <c r="F614" s="1656" t="s">
        <v>1437</v>
      </c>
    </row>
    <row r="615" spans="1:6">
      <c r="A615" s="1655" t="s">
        <v>2613</v>
      </c>
      <c r="B615" s="1655" t="s">
        <v>2614</v>
      </c>
      <c r="C615" s="1655" t="s">
        <v>1388</v>
      </c>
      <c r="D615" s="2" t="s">
        <v>1367</v>
      </c>
      <c r="E615" s="1655" t="s">
        <v>2614</v>
      </c>
      <c r="F615" s="1656" t="s">
        <v>1440</v>
      </c>
    </row>
    <row r="616" spans="1:6">
      <c r="A616" s="1655" t="s">
        <v>2615</v>
      </c>
      <c r="B616" s="1655" t="s">
        <v>2616</v>
      </c>
      <c r="C616" s="1655" t="s">
        <v>2198</v>
      </c>
      <c r="D616" s="2" t="s">
        <v>1367</v>
      </c>
      <c r="E616" s="1655" t="s">
        <v>2616</v>
      </c>
      <c r="F616" s="1656" t="s">
        <v>1368</v>
      </c>
    </row>
    <row r="617" spans="1:6">
      <c r="A617" s="1655" t="s">
        <v>2617</v>
      </c>
      <c r="B617" s="1655" t="s">
        <v>2618</v>
      </c>
      <c r="C617" s="1655" t="s">
        <v>1361</v>
      </c>
      <c r="D617" s="2" t="s">
        <v>1367</v>
      </c>
      <c r="E617" s="1655" t="s">
        <v>2618</v>
      </c>
      <c r="F617" s="1656" t="s">
        <v>1375</v>
      </c>
    </row>
    <row r="618" spans="1:6">
      <c r="A618" s="1655" t="s">
        <v>2619</v>
      </c>
      <c r="B618" s="1655" t="s">
        <v>2620</v>
      </c>
      <c r="C618" s="1655" t="s">
        <v>1652</v>
      </c>
      <c r="D618" s="2" t="s">
        <v>1367</v>
      </c>
      <c r="E618" s="1655" t="s">
        <v>2620</v>
      </c>
      <c r="F618" s="1656" t="s">
        <v>1368</v>
      </c>
    </row>
    <row r="619" spans="1:6">
      <c r="A619" s="1655" t="s">
        <v>2621</v>
      </c>
      <c r="B619" s="1655" t="s">
        <v>2622</v>
      </c>
      <c r="C619" s="1655" t="s">
        <v>1503</v>
      </c>
      <c r="D619" s="2" t="s">
        <v>1367</v>
      </c>
      <c r="E619" s="1655" t="s">
        <v>2622</v>
      </c>
      <c r="F619" s="1656" t="s">
        <v>1368</v>
      </c>
    </row>
    <row r="620" spans="1:6">
      <c r="A620" s="1655" t="s">
        <v>2623</v>
      </c>
      <c r="B620" s="1655" t="s">
        <v>2624</v>
      </c>
      <c r="C620" s="1655" t="s">
        <v>1378</v>
      </c>
      <c r="D620" s="2" t="s">
        <v>1367</v>
      </c>
      <c r="E620" s="1655" t="s">
        <v>2624</v>
      </c>
      <c r="F620" s="1656" t="s">
        <v>1368</v>
      </c>
    </row>
    <row r="621" spans="1:6">
      <c r="A621" s="1655" t="s">
        <v>2625</v>
      </c>
      <c r="B621" s="1655" t="s">
        <v>2626</v>
      </c>
      <c r="C621" s="1655" t="s">
        <v>1770</v>
      </c>
      <c r="D621" s="2" t="s">
        <v>1367</v>
      </c>
      <c r="E621" s="1655" t="s">
        <v>2626</v>
      </c>
      <c r="F621" s="1656" t="s">
        <v>1368</v>
      </c>
    </row>
    <row r="622" spans="1:6">
      <c r="A622" s="1655" t="s">
        <v>2627</v>
      </c>
      <c r="B622" s="1655" t="s">
        <v>6682</v>
      </c>
      <c r="C622" s="1657" t="s">
        <v>1374</v>
      </c>
      <c r="D622" s="2" t="s">
        <v>1362</v>
      </c>
      <c r="E622" s="1655" t="s">
        <v>6682</v>
      </c>
      <c r="F622" s="1656" t="s">
        <v>1363</v>
      </c>
    </row>
    <row r="623" spans="1:6">
      <c r="A623" s="1655" t="s">
        <v>2628</v>
      </c>
      <c r="B623" s="1655" t="s">
        <v>2629</v>
      </c>
      <c r="C623" s="1655" t="s">
        <v>1658</v>
      </c>
      <c r="D623" s="2" t="s">
        <v>1367</v>
      </c>
      <c r="E623" s="1655" t="s">
        <v>2629</v>
      </c>
      <c r="F623" s="1656" t="s">
        <v>1368</v>
      </c>
    </row>
    <row r="624" spans="1:6">
      <c r="A624" s="1655" t="s">
        <v>2630</v>
      </c>
      <c r="B624" s="1655" t="s">
        <v>2631</v>
      </c>
      <c r="C624" s="1655" t="s">
        <v>1598</v>
      </c>
      <c r="D624" s="2" t="s">
        <v>1367</v>
      </c>
      <c r="E624" s="1655" t="s">
        <v>2631</v>
      </c>
      <c r="F624" s="1656" t="s">
        <v>1368</v>
      </c>
    </row>
    <row r="625" spans="1:6">
      <c r="A625" s="1655" t="s">
        <v>2632</v>
      </c>
      <c r="B625" s="1655" t="s">
        <v>2633</v>
      </c>
      <c r="C625" s="1655" t="s">
        <v>1361</v>
      </c>
      <c r="D625" s="2" t="s">
        <v>1367</v>
      </c>
      <c r="E625" s="1655" t="s">
        <v>2633</v>
      </c>
      <c r="F625" s="1656" t="s">
        <v>1375</v>
      </c>
    </row>
    <row r="626" spans="1:6">
      <c r="A626" s="1655" t="s">
        <v>2634</v>
      </c>
      <c r="B626" s="1655" t="s">
        <v>2635</v>
      </c>
      <c r="C626" s="1655" t="s">
        <v>1378</v>
      </c>
      <c r="D626" s="2" t="s">
        <v>1367</v>
      </c>
      <c r="E626" s="1655" t="s">
        <v>2635</v>
      </c>
      <c r="F626" s="1656" t="s">
        <v>1375</v>
      </c>
    </row>
    <row r="627" spans="1:6">
      <c r="A627" s="1655" t="s">
        <v>2636</v>
      </c>
      <c r="B627" s="1655" t="s">
        <v>6683</v>
      </c>
      <c r="C627" s="1657" t="s">
        <v>1361</v>
      </c>
      <c r="D627" s="2" t="s">
        <v>1362</v>
      </c>
      <c r="E627" s="1655" t="s">
        <v>6683</v>
      </c>
      <c r="F627" s="1656" t="s">
        <v>1643</v>
      </c>
    </row>
    <row r="628" spans="1:6">
      <c r="A628" s="1655" t="s">
        <v>2637</v>
      </c>
      <c r="B628" s="1655" t="s">
        <v>2638</v>
      </c>
      <c r="C628" s="1655" t="s">
        <v>1385</v>
      </c>
      <c r="D628" s="2" t="s">
        <v>1367</v>
      </c>
      <c r="E628" s="1655" t="s">
        <v>2638</v>
      </c>
      <c r="F628" s="1656" t="s">
        <v>1375</v>
      </c>
    </row>
    <row r="629" spans="1:6">
      <c r="A629" s="1655" t="s">
        <v>2639</v>
      </c>
      <c r="B629" s="1655" t="s">
        <v>2640</v>
      </c>
      <c r="C629" s="1655" t="s">
        <v>1993</v>
      </c>
      <c r="D629" s="2" t="s">
        <v>1367</v>
      </c>
      <c r="E629" s="1655" t="s">
        <v>2640</v>
      </c>
      <c r="F629" s="1656" t="s">
        <v>1368</v>
      </c>
    </row>
    <row r="630" spans="1:6">
      <c r="A630" s="1655" t="s">
        <v>2641</v>
      </c>
      <c r="B630" s="1655" t="s">
        <v>2642</v>
      </c>
      <c r="C630" s="1655" t="s">
        <v>1361</v>
      </c>
      <c r="D630" s="2" t="s">
        <v>1367</v>
      </c>
      <c r="E630" s="1655" t="s">
        <v>2642</v>
      </c>
      <c r="F630" s="1656" t="s">
        <v>1375</v>
      </c>
    </row>
    <row r="631" spans="1:6">
      <c r="A631" s="1655" t="s">
        <v>2643</v>
      </c>
      <c r="B631" s="1655" t="s">
        <v>2644</v>
      </c>
      <c r="C631" s="1655" t="s">
        <v>1361</v>
      </c>
      <c r="D631" s="2" t="s">
        <v>1367</v>
      </c>
      <c r="E631" s="1655" t="s">
        <v>2644</v>
      </c>
      <c r="F631" s="1656" t="s">
        <v>1375</v>
      </c>
    </row>
    <row r="632" spans="1:6">
      <c r="A632" s="1655" t="s">
        <v>2645</v>
      </c>
      <c r="B632" s="1655" t="s">
        <v>2646</v>
      </c>
      <c r="C632" s="1655" t="s">
        <v>1361</v>
      </c>
      <c r="D632" s="2" t="s">
        <v>1367</v>
      </c>
      <c r="E632" s="1655" t="s">
        <v>2646</v>
      </c>
      <c r="F632" s="1656" t="s">
        <v>1375</v>
      </c>
    </row>
    <row r="633" spans="1:6">
      <c r="A633" s="1655" t="s">
        <v>2647</v>
      </c>
      <c r="B633" s="1655" t="s">
        <v>6684</v>
      </c>
      <c r="C633" s="1657" t="s">
        <v>1461</v>
      </c>
      <c r="D633" s="2" t="s">
        <v>1362</v>
      </c>
      <c r="E633" s="1655" t="s">
        <v>6684</v>
      </c>
      <c r="F633" s="1656" t="s">
        <v>1643</v>
      </c>
    </row>
    <row r="634" spans="1:6">
      <c r="A634" s="1655" t="s">
        <v>2648</v>
      </c>
      <c r="B634" s="1655" t="s">
        <v>6685</v>
      </c>
      <c r="C634" s="1657" t="s">
        <v>1361</v>
      </c>
      <c r="D634" s="2" t="s">
        <v>1362</v>
      </c>
      <c r="E634" s="1655" t="s">
        <v>6685</v>
      </c>
      <c r="F634" s="1656" t="s">
        <v>1643</v>
      </c>
    </row>
    <row r="635" spans="1:6">
      <c r="A635" s="1655" t="s">
        <v>2649</v>
      </c>
      <c r="B635" s="1655" t="s">
        <v>6686</v>
      </c>
      <c r="C635" s="1655" t="s">
        <v>1909</v>
      </c>
      <c r="D635" s="2" t="s">
        <v>1362</v>
      </c>
      <c r="E635" s="1655" t="s">
        <v>6686</v>
      </c>
      <c r="F635" s="1656" t="s">
        <v>1528</v>
      </c>
    </row>
    <row r="636" spans="1:6">
      <c r="A636" s="1655" t="s">
        <v>2650</v>
      </c>
      <c r="B636" s="1655" t="s">
        <v>2651</v>
      </c>
      <c r="C636" s="1655" t="s">
        <v>1598</v>
      </c>
      <c r="D636" s="2" t="s">
        <v>1367</v>
      </c>
      <c r="E636" s="1655" t="s">
        <v>2651</v>
      </c>
      <c r="F636" s="1656" t="s">
        <v>1368</v>
      </c>
    </row>
    <row r="637" spans="1:6">
      <c r="A637" s="1655" t="s">
        <v>2652</v>
      </c>
      <c r="B637" s="1655" t="s">
        <v>6687</v>
      </c>
      <c r="C637" s="1655" t="s">
        <v>1862</v>
      </c>
      <c r="D637" s="2" t="s">
        <v>1362</v>
      </c>
      <c r="E637" s="1655" t="s">
        <v>6687</v>
      </c>
      <c r="F637" s="1656" t="s">
        <v>1528</v>
      </c>
    </row>
    <row r="638" spans="1:6">
      <c r="A638" s="1655" t="s">
        <v>2653</v>
      </c>
      <c r="B638" s="1655" t="s">
        <v>2654</v>
      </c>
      <c r="C638" s="1655" t="s">
        <v>1479</v>
      </c>
      <c r="D638" s="2" t="s">
        <v>1367</v>
      </c>
      <c r="E638" s="1655" t="s">
        <v>2654</v>
      </c>
      <c r="F638" s="1656" t="s">
        <v>1375</v>
      </c>
    </row>
    <row r="639" spans="1:6">
      <c r="A639" s="1655" t="s">
        <v>2655</v>
      </c>
      <c r="B639" s="1655" t="s">
        <v>6688</v>
      </c>
      <c r="C639" s="1655" t="s">
        <v>1941</v>
      </c>
      <c r="D639" s="2" t="s">
        <v>1362</v>
      </c>
      <c r="E639" s="1655" t="s">
        <v>6688</v>
      </c>
      <c r="F639" s="1656" t="s">
        <v>1363</v>
      </c>
    </row>
    <row r="640" spans="1:6">
      <c r="A640" s="1655" t="s">
        <v>2656</v>
      </c>
      <c r="B640" s="1655" t="s">
        <v>6689</v>
      </c>
      <c r="C640" s="1655" t="s">
        <v>1361</v>
      </c>
      <c r="D640" s="2" t="s">
        <v>1362</v>
      </c>
      <c r="E640" s="1655" t="s">
        <v>6689</v>
      </c>
      <c r="F640" s="1656" t="s">
        <v>1363</v>
      </c>
    </row>
    <row r="641" spans="1:6">
      <c r="A641" s="1655" t="s">
        <v>2657</v>
      </c>
      <c r="B641" s="1655" t="s">
        <v>2658</v>
      </c>
      <c r="C641" s="1655" t="s">
        <v>1493</v>
      </c>
      <c r="D641" s="2" t="s">
        <v>1367</v>
      </c>
      <c r="E641" s="1655" t="s">
        <v>2658</v>
      </c>
      <c r="F641" s="1656" t="s">
        <v>1382</v>
      </c>
    </row>
    <row r="642" spans="1:6">
      <c r="A642" s="1655" t="s">
        <v>2659</v>
      </c>
      <c r="B642" s="1655" t="s">
        <v>2660</v>
      </c>
      <c r="C642" s="1655" t="s">
        <v>1493</v>
      </c>
      <c r="D642" s="2" t="s">
        <v>1367</v>
      </c>
      <c r="E642" s="1655" t="s">
        <v>2660</v>
      </c>
      <c r="F642" s="1656" t="s">
        <v>1437</v>
      </c>
    </row>
    <row r="643" spans="1:6">
      <c r="A643" s="1655" t="s">
        <v>2661</v>
      </c>
      <c r="B643" s="1655" t="s">
        <v>2662</v>
      </c>
      <c r="C643" s="1655" t="s">
        <v>1479</v>
      </c>
      <c r="D643" s="2" t="s">
        <v>1367</v>
      </c>
      <c r="E643" s="1655" t="s">
        <v>2662</v>
      </c>
      <c r="F643" s="1656" t="s">
        <v>1375</v>
      </c>
    </row>
    <row r="644" spans="1:6">
      <c r="A644" s="1655" t="s">
        <v>2663</v>
      </c>
      <c r="B644" s="1655" t="s">
        <v>2664</v>
      </c>
      <c r="C644" s="1655" t="s">
        <v>1378</v>
      </c>
      <c r="D644" s="2" t="s">
        <v>1367</v>
      </c>
      <c r="E644" s="1655" t="s">
        <v>2664</v>
      </c>
      <c r="F644" s="1656" t="s">
        <v>1375</v>
      </c>
    </row>
    <row r="645" spans="1:6">
      <c r="A645" s="1655" t="s">
        <v>2665</v>
      </c>
      <c r="B645" s="1655" t="s">
        <v>2666</v>
      </c>
      <c r="C645" s="1655" t="s">
        <v>1361</v>
      </c>
      <c r="D645" s="2" t="s">
        <v>1367</v>
      </c>
      <c r="E645" s="1655" t="s">
        <v>2666</v>
      </c>
      <c r="F645" s="1656" t="s">
        <v>1415</v>
      </c>
    </row>
    <row r="646" spans="1:6">
      <c r="A646" s="1655" t="s">
        <v>2667</v>
      </c>
      <c r="B646" s="1655" t="s">
        <v>2668</v>
      </c>
      <c r="C646" s="1655" t="s">
        <v>1361</v>
      </c>
      <c r="D646" s="2" t="s">
        <v>1367</v>
      </c>
      <c r="E646" s="1655" t="s">
        <v>2668</v>
      </c>
      <c r="F646" s="1656" t="s">
        <v>1375</v>
      </c>
    </row>
    <row r="647" spans="1:6">
      <c r="A647" s="1655" t="s">
        <v>2669</v>
      </c>
      <c r="B647" s="1655" t="s">
        <v>2670</v>
      </c>
      <c r="C647" s="1655" t="s">
        <v>1361</v>
      </c>
      <c r="D647" s="2" t="s">
        <v>1367</v>
      </c>
      <c r="E647" s="1655" t="s">
        <v>2670</v>
      </c>
      <c r="F647" s="1656" t="s">
        <v>1072</v>
      </c>
    </row>
    <row r="648" spans="1:6">
      <c r="A648" s="1655" t="s">
        <v>2671</v>
      </c>
      <c r="B648" s="1655" t="s">
        <v>2672</v>
      </c>
      <c r="C648" s="1655" t="s">
        <v>1361</v>
      </c>
      <c r="D648" s="2" t="s">
        <v>1367</v>
      </c>
      <c r="E648" s="1655" t="s">
        <v>2672</v>
      </c>
      <c r="F648" s="1656" t="s">
        <v>1375</v>
      </c>
    </row>
    <row r="649" spans="1:6">
      <c r="A649" s="1655" t="s">
        <v>2673</v>
      </c>
      <c r="B649" s="1655" t="s">
        <v>2674</v>
      </c>
      <c r="C649" s="1655" t="s">
        <v>1445</v>
      </c>
      <c r="D649" s="2" t="s">
        <v>1367</v>
      </c>
      <c r="E649" s="1655" t="s">
        <v>2674</v>
      </c>
      <c r="F649" s="1656" t="s">
        <v>1382</v>
      </c>
    </row>
    <row r="650" spans="1:6">
      <c r="A650" s="1655" t="s">
        <v>2675</v>
      </c>
      <c r="B650" s="1655" t="s">
        <v>2676</v>
      </c>
      <c r="C650" s="1655" t="s">
        <v>1736</v>
      </c>
      <c r="D650" s="2" t="s">
        <v>1367</v>
      </c>
      <c r="E650" s="1655" t="s">
        <v>2676</v>
      </c>
      <c r="F650" s="1656" t="s">
        <v>1368</v>
      </c>
    </row>
    <row r="651" spans="1:6">
      <c r="A651" s="1655" t="s">
        <v>2677</v>
      </c>
      <c r="B651" s="1655" t="s">
        <v>2678</v>
      </c>
      <c r="C651" s="1655" t="s">
        <v>1436</v>
      </c>
      <c r="D651" s="2" t="s">
        <v>1367</v>
      </c>
      <c r="E651" s="1655" t="s">
        <v>2678</v>
      </c>
      <c r="F651" s="1656" t="s">
        <v>1368</v>
      </c>
    </row>
    <row r="652" spans="1:6">
      <c r="A652" s="1655" t="s">
        <v>2679</v>
      </c>
      <c r="B652" s="1655" t="s">
        <v>2680</v>
      </c>
      <c r="C652" s="1655" t="s">
        <v>2225</v>
      </c>
      <c r="D652" s="2" t="s">
        <v>1367</v>
      </c>
      <c r="E652" s="1655" t="s">
        <v>2680</v>
      </c>
      <c r="F652" s="1656" t="s">
        <v>1368</v>
      </c>
    </row>
    <row r="653" spans="1:6">
      <c r="A653" s="1655" t="s">
        <v>2681</v>
      </c>
      <c r="B653" s="1655" t="s">
        <v>2682</v>
      </c>
      <c r="C653" s="1655" t="s">
        <v>1796</v>
      </c>
      <c r="D653" s="2" t="s">
        <v>1367</v>
      </c>
      <c r="E653" s="1655" t="s">
        <v>2682</v>
      </c>
      <c r="F653" s="1656" t="s">
        <v>1382</v>
      </c>
    </row>
    <row r="654" spans="1:6">
      <c r="A654" s="1655" t="s">
        <v>2683</v>
      </c>
      <c r="B654" s="1655" t="s">
        <v>2684</v>
      </c>
      <c r="C654" s="1655" t="s">
        <v>1696</v>
      </c>
      <c r="D654" s="2" t="s">
        <v>1367</v>
      </c>
      <c r="E654" s="1655" t="s">
        <v>2684</v>
      </c>
      <c r="F654" s="1656" t="s">
        <v>1368</v>
      </c>
    </row>
    <row r="655" spans="1:6">
      <c r="A655" s="1655" t="s">
        <v>2685</v>
      </c>
      <c r="B655" s="1655" t="s">
        <v>6690</v>
      </c>
      <c r="C655" s="1657" t="s">
        <v>1613</v>
      </c>
      <c r="D655" s="2" t="s">
        <v>1362</v>
      </c>
      <c r="E655" s="1655" t="s">
        <v>6690</v>
      </c>
      <c r="F655" s="1656" t="s">
        <v>1363</v>
      </c>
    </row>
    <row r="656" spans="1:6">
      <c r="A656" s="1655" t="s">
        <v>2686</v>
      </c>
      <c r="B656" s="1655" t="s">
        <v>2687</v>
      </c>
      <c r="C656" s="1655" t="s">
        <v>1395</v>
      </c>
      <c r="D656" s="2" t="s">
        <v>1367</v>
      </c>
      <c r="E656" s="1655" t="s">
        <v>2687</v>
      </c>
      <c r="F656" s="1656" t="s">
        <v>1375</v>
      </c>
    </row>
    <row r="657" spans="1:6">
      <c r="A657" s="1655" t="s">
        <v>2688</v>
      </c>
      <c r="B657" s="1655" t="s">
        <v>6691</v>
      </c>
      <c r="C657"/>
      <c r="D657" s="2" t="s">
        <v>1362</v>
      </c>
      <c r="E657" s="1655" t="s">
        <v>6691</v>
      </c>
      <c r="F657" s="1656" t="s">
        <v>1643</v>
      </c>
    </row>
    <row r="658" spans="1:6">
      <c r="A658" s="1655" t="s">
        <v>2689</v>
      </c>
      <c r="B658" s="1655" t="s">
        <v>2690</v>
      </c>
      <c r="C658" s="1655" t="s">
        <v>1603</v>
      </c>
      <c r="D658" s="2" t="s">
        <v>1367</v>
      </c>
      <c r="E658" s="1655" t="s">
        <v>2690</v>
      </c>
      <c r="F658" s="1656" t="s">
        <v>1382</v>
      </c>
    </row>
    <row r="659" spans="1:6">
      <c r="A659" s="1655" t="s">
        <v>2691</v>
      </c>
      <c r="B659" s="1655" t="s">
        <v>2692</v>
      </c>
      <c r="C659" s="1655" t="s">
        <v>1603</v>
      </c>
      <c r="D659" s="2" t="s">
        <v>1367</v>
      </c>
      <c r="E659" s="1655" t="s">
        <v>2692</v>
      </c>
      <c r="F659" s="1656" t="s">
        <v>1415</v>
      </c>
    </row>
    <row r="660" spans="1:6">
      <c r="A660" s="1655" t="s">
        <v>2693</v>
      </c>
      <c r="B660" s="1655" t="s">
        <v>6692</v>
      </c>
      <c r="C660" s="1655" t="s">
        <v>1558</v>
      </c>
      <c r="D660" s="2" t="s">
        <v>1362</v>
      </c>
      <c r="E660" s="1655" t="s">
        <v>6692</v>
      </c>
      <c r="F660" s="1656" t="s">
        <v>1542</v>
      </c>
    </row>
    <row r="661" spans="1:6">
      <c r="A661" s="1655" t="s">
        <v>2694</v>
      </c>
      <c r="B661" s="1655" t="s">
        <v>6693</v>
      </c>
      <c r="C661"/>
      <c r="D661" s="2" t="s">
        <v>1362</v>
      </c>
      <c r="E661" s="1655" t="s">
        <v>6693</v>
      </c>
      <c r="F661" s="1656" t="s">
        <v>1643</v>
      </c>
    </row>
    <row r="662" spans="1:6">
      <c r="A662" s="1655" t="s">
        <v>2695</v>
      </c>
      <c r="B662" s="1655" t="s">
        <v>2696</v>
      </c>
      <c r="C662" s="1655" t="s">
        <v>2697</v>
      </c>
      <c r="D662" s="2" t="s">
        <v>1367</v>
      </c>
      <c r="E662" s="1655" t="s">
        <v>2696</v>
      </c>
      <c r="F662" s="1656" t="s">
        <v>1368</v>
      </c>
    </row>
    <row r="663" spans="1:6">
      <c r="A663" s="1655" t="s">
        <v>2698</v>
      </c>
      <c r="B663" s="1655" t="s">
        <v>2699</v>
      </c>
      <c r="C663" s="1655" t="s">
        <v>1541</v>
      </c>
      <c r="D663" s="2" t="s">
        <v>1367</v>
      </c>
      <c r="E663" s="1655" t="s">
        <v>2699</v>
      </c>
      <c r="F663" s="1656" t="s">
        <v>1368</v>
      </c>
    </row>
    <row r="664" spans="1:6">
      <c r="A664" s="1655" t="s">
        <v>2700</v>
      </c>
      <c r="B664" s="1655" t="s">
        <v>2701</v>
      </c>
      <c r="C664" s="1655" t="s">
        <v>1525</v>
      </c>
      <c r="D664" s="2" t="s">
        <v>1367</v>
      </c>
      <c r="E664" s="1655" t="s">
        <v>2701</v>
      </c>
      <c r="F664" s="1656" t="s">
        <v>1382</v>
      </c>
    </row>
    <row r="665" spans="1:6">
      <c r="A665" s="1655" t="s">
        <v>2702</v>
      </c>
      <c r="B665" s="1655" t="s">
        <v>2703</v>
      </c>
      <c r="C665" s="1655" t="s">
        <v>1639</v>
      </c>
      <c r="D665" s="2" t="s">
        <v>1367</v>
      </c>
      <c r="E665" s="1655" t="s">
        <v>2703</v>
      </c>
      <c r="F665" s="1656" t="s">
        <v>1368</v>
      </c>
    </row>
    <row r="666" spans="1:6">
      <c r="A666" s="1655" t="s">
        <v>2704</v>
      </c>
      <c r="B666" s="1655" t="s">
        <v>2705</v>
      </c>
      <c r="C666" s="1655" t="s">
        <v>1613</v>
      </c>
      <c r="D666" s="2" t="s">
        <v>1367</v>
      </c>
      <c r="E666" s="1655" t="s">
        <v>2705</v>
      </c>
      <c r="F666" s="1656" t="s">
        <v>1368</v>
      </c>
    </row>
    <row r="667" spans="1:6">
      <c r="A667" s="1655" t="s">
        <v>2706</v>
      </c>
      <c r="B667" s="1655" t="s">
        <v>2707</v>
      </c>
      <c r="C667" s="1655" t="s">
        <v>1406</v>
      </c>
      <c r="D667" s="2" t="s">
        <v>1367</v>
      </c>
      <c r="E667" s="1655" t="s">
        <v>2707</v>
      </c>
      <c r="F667" s="1656" t="s">
        <v>1368</v>
      </c>
    </row>
    <row r="668" spans="1:6">
      <c r="A668" s="1655" t="s">
        <v>2708</v>
      </c>
      <c r="B668" s="1655" t="s">
        <v>2709</v>
      </c>
      <c r="C668" s="1655" t="s">
        <v>1361</v>
      </c>
      <c r="D668" s="2" t="s">
        <v>1367</v>
      </c>
      <c r="E668" s="1655" t="s">
        <v>2709</v>
      </c>
      <c r="F668" s="1656" t="s">
        <v>1375</v>
      </c>
    </row>
    <row r="669" spans="1:6">
      <c r="A669" s="1655" t="s">
        <v>2710</v>
      </c>
      <c r="B669" s="1655" t="s">
        <v>2711</v>
      </c>
      <c r="C669" s="1655" t="s">
        <v>1395</v>
      </c>
      <c r="D669" s="2" t="s">
        <v>1367</v>
      </c>
      <c r="E669" s="1655" t="s">
        <v>2711</v>
      </c>
      <c r="F669" s="1656" t="s">
        <v>1375</v>
      </c>
    </row>
    <row r="670" spans="1:6">
      <c r="A670" s="1655" t="s">
        <v>2712</v>
      </c>
      <c r="B670" s="1655" t="s">
        <v>2713</v>
      </c>
      <c r="C670" s="1655" t="s">
        <v>1395</v>
      </c>
      <c r="D670" s="2" t="s">
        <v>1367</v>
      </c>
      <c r="E670" s="1655" t="s">
        <v>2713</v>
      </c>
      <c r="F670" s="1656" t="s">
        <v>1437</v>
      </c>
    </row>
    <row r="671" spans="1:6">
      <c r="A671" s="1655" t="s">
        <v>2714</v>
      </c>
      <c r="B671" s="1655" t="s">
        <v>2715</v>
      </c>
      <c r="C671" s="1655" t="s">
        <v>1361</v>
      </c>
      <c r="D671" s="2" t="s">
        <v>1367</v>
      </c>
      <c r="E671" s="1655" t="s">
        <v>2715</v>
      </c>
      <c r="F671" s="1656" t="s">
        <v>1382</v>
      </c>
    </row>
    <row r="672" spans="1:6">
      <c r="A672" s="1655" t="s">
        <v>2716</v>
      </c>
      <c r="B672" s="1655" t="s">
        <v>2717</v>
      </c>
      <c r="C672" s="1655" t="s">
        <v>2225</v>
      </c>
      <c r="D672" s="2" t="s">
        <v>1367</v>
      </c>
      <c r="E672" s="1655" t="s">
        <v>2717</v>
      </c>
      <c r="F672" s="1656" t="s">
        <v>1368</v>
      </c>
    </row>
    <row r="673" spans="1:6">
      <c r="A673" s="1655" t="s">
        <v>2718</v>
      </c>
      <c r="B673" s="1655" t="s">
        <v>2719</v>
      </c>
      <c r="C673" s="1655" t="s">
        <v>1361</v>
      </c>
      <c r="D673" s="2" t="s">
        <v>1367</v>
      </c>
      <c r="E673" s="1655" t="s">
        <v>2719</v>
      </c>
      <c r="F673" s="1656" t="s">
        <v>1382</v>
      </c>
    </row>
    <row r="674" spans="1:6">
      <c r="A674" s="1655" t="s">
        <v>2720</v>
      </c>
      <c r="B674" s="1655" t="s">
        <v>2721</v>
      </c>
      <c r="C674" s="1655" t="s">
        <v>1361</v>
      </c>
      <c r="D674" s="2" t="s">
        <v>1367</v>
      </c>
      <c r="E674" s="1655" t="s">
        <v>2721</v>
      </c>
      <c r="F674" s="1656" t="s">
        <v>1375</v>
      </c>
    </row>
    <row r="675" spans="1:6">
      <c r="A675" s="1655" t="s">
        <v>2722</v>
      </c>
      <c r="B675" s="1655" t="s">
        <v>2723</v>
      </c>
      <c r="C675" s="1655" t="s">
        <v>1941</v>
      </c>
      <c r="D675" s="2" t="s">
        <v>1367</v>
      </c>
      <c r="E675" s="1655" t="s">
        <v>2723</v>
      </c>
      <c r="F675" s="1656" t="s">
        <v>1368</v>
      </c>
    </row>
    <row r="676" spans="1:6">
      <c r="A676" s="1655" t="s">
        <v>2724</v>
      </c>
      <c r="B676" s="1655" t="s">
        <v>2725</v>
      </c>
      <c r="C676" s="1655" t="s">
        <v>2198</v>
      </c>
      <c r="D676" s="2" t="s">
        <v>1367</v>
      </c>
      <c r="E676" s="1655" t="s">
        <v>2725</v>
      </c>
      <c r="F676" s="1656" t="s">
        <v>1368</v>
      </c>
    </row>
    <row r="677" spans="1:6">
      <c r="A677" s="1655" t="s">
        <v>6694</v>
      </c>
      <c r="B677" s="1655" t="s">
        <v>6695</v>
      </c>
      <c r="C677" s="1655" t="s">
        <v>1938</v>
      </c>
      <c r="D677" s="2" t="s">
        <v>1362</v>
      </c>
      <c r="E677" s="1655" t="s">
        <v>6695</v>
      </c>
      <c r="F677" s="1656" t="s">
        <v>6598</v>
      </c>
    </row>
    <row r="678" spans="1:6">
      <c r="A678" s="1655" t="s">
        <v>2726</v>
      </c>
      <c r="B678" s="1655" t="s">
        <v>2727</v>
      </c>
      <c r="C678" s="1655" t="s">
        <v>1938</v>
      </c>
      <c r="D678" s="2" t="s">
        <v>1367</v>
      </c>
      <c r="E678" s="1655" t="s">
        <v>2727</v>
      </c>
      <c r="F678" s="1656" t="s">
        <v>1368</v>
      </c>
    </row>
    <row r="679" spans="1:6">
      <c r="A679" s="1655" t="s">
        <v>2728</v>
      </c>
      <c r="B679" s="1655" t="s">
        <v>2729</v>
      </c>
      <c r="C679" s="1655" t="s">
        <v>1938</v>
      </c>
      <c r="D679" s="2" t="s">
        <v>1367</v>
      </c>
      <c r="E679" s="1655" t="s">
        <v>2729</v>
      </c>
      <c r="F679" s="1656" t="s">
        <v>1545</v>
      </c>
    </row>
    <row r="680" spans="1:6">
      <c r="A680" s="1658" t="s">
        <v>6696</v>
      </c>
      <c r="B680" s="1658" t="s">
        <v>2730</v>
      </c>
      <c r="C680" s="1658" t="s">
        <v>1361</v>
      </c>
      <c r="D680" s="2" t="s">
        <v>1367</v>
      </c>
      <c r="E680" s="1658" t="s">
        <v>2730</v>
      </c>
      <c r="F680" s="1659" t="s">
        <v>1375</v>
      </c>
    </row>
    <row r="681" spans="1:6">
      <c r="A681" s="1655" t="s">
        <v>2731</v>
      </c>
      <c r="B681" s="1655" t="s">
        <v>2732</v>
      </c>
      <c r="C681" s="1655" t="s">
        <v>1361</v>
      </c>
      <c r="D681" s="2" t="s">
        <v>1367</v>
      </c>
      <c r="E681" s="1655" t="s">
        <v>2732</v>
      </c>
      <c r="F681" s="1656" t="s">
        <v>1382</v>
      </c>
    </row>
    <row r="682" spans="1:6">
      <c r="A682" s="1655" t="s">
        <v>2733</v>
      </c>
      <c r="B682" s="1655" t="s">
        <v>2734</v>
      </c>
      <c r="C682" s="1655" t="s">
        <v>1696</v>
      </c>
      <c r="D682" s="2" t="s">
        <v>1367</v>
      </c>
      <c r="E682" s="1655" t="s">
        <v>2734</v>
      </c>
      <c r="F682" s="1656" t="s">
        <v>1368</v>
      </c>
    </row>
    <row r="683" spans="1:6">
      <c r="A683" s="1655" t="s">
        <v>2735</v>
      </c>
      <c r="B683" s="1655" t="s">
        <v>2736</v>
      </c>
      <c r="C683" s="1655" t="s">
        <v>1409</v>
      </c>
      <c r="D683" s="2" t="s">
        <v>1367</v>
      </c>
      <c r="E683" s="1655" t="s">
        <v>2736</v>
      </c>
      <c r="F683" s="1656" t="s">
        <v>1368</v>
      </c>
    </row>
    <row r="684" spans="1:6">
      <c r="A684" s="1655" t="s">
        <v>2737</v>
      </c>
      <c r="B684" s="1655" t="s">
        <v>2738</v>
      </c>
      <c r="C684" s="1655" t="s">
        <v>1458</v>
      </c>
      <c r="D684" s="2" t="s">
        <v>1367</v>
      </c>
      <c r="E684" s="1655" t="s">
        <v>2738</v>
      </c>
      <c r="F684" s="1656" t="s">
        <v>1368</v>
      </c>
    </row>
    <row r="685" spans="1:6">
      <c r="A685" s="1655" t="s">
        <v>2739</v>
      </c>
      <c r="B685" s="1655" t="s">
        <v>2740</v>
      </c>
      <c r="C685" s="1655" t="s">
        <v>2022</v>
      </c>
      <c r="D685" s="2" t="s">
        <v>1367</v>
      </c>
      <c r="E685" s="1655" t="s">
        <v>2740</v>
      </c>
      <c r="F685" s="1656" t="s">
        <v>1368</v>
      </c>
    </row>
    <row r="686" spans="1:6">
      <c r="A686" s="1655" t="s">
        <v>2741</v>
      </c>
      <c r="B686" s="1655" t="s">
        <v>2742</v>
      </c>
      <c r="C686" s="1655" t="s">
        <v>1699</v>
      </c>
      <c r="D686" s="2" t="s">
        <v>1367</v>
      </c>
      <c r="E686" s="1655" t="s">
        <v>2742</v>
      </c>
      <c r="F686" s="1656" t="s">
        <v>1368</v>
      </c>
    </row>
    <row r="687" spans="1:6">
      <c r="A687" s="1655" t="s">
        <v>2743</v>
      </c>
      <c r="B687" s="1655" t="s">
        <v>2744</v>
      </c>
      <c r="C687" s="1655" t="s">
        <v>1639</v>
      </c>
      <c r="D687" s="2" t="s">
        <v>1367</v>
      </c>
      <c r="E687" s="1655" t="s">
        <v>2744</v>
      </c>
      <c r="F687" s="1656" t="s">
        <v>1368</v>
      </c>
    </row>
    <row r="688" spans="1:6">
      <c r="A688" s="1655" t="s">
        <v>2745</v>
      </c>
      <c r="B688" s="1655" t="s">
        <v>2746</v>
      </c>
      <c r="C688" s="1655" t="s">
        <v>1805</v>
      </c>
      <c r="D688" s="2" t="s">
        <v>1367</v>
      </c>
      <c r="E688" s="1655" t="s">
        <v>2746</v>
      </c>
      <c r="F688" s="1656" t="s">
        <v>1368</v>
      </c>
    </row>
    <row r="689" spans="1:6">
      <c r="A689" s="1655" t="s">
        <v>2747</v>
      </c>
      <c r="B689" s="1655" t="s">
        <v>2748</v>
      </c>
      <c r="C689" s="1655" t="s">
        <v>1712</v>
      </c>
      <c r="D689" s="2" t="s">
        <v>1367</v>
      </c>
      <c r="E689" s="1655" t="s">
        <v>2748</v>
      </c>
      <c r="F689" s="1656" t="s">
        <v>1415</v>
      </c>
    </row>
    <row r="690" spans="1:6">
      <c r="A690" s="1655" t="s">
        <v>2749</v>
      </c>
      <c r="B690" s="1655" t="s">
        <v>2750</v>
      </c>
      <c r="C690" s="1655" t="s">
        <v>1712</v>
      </c>
      <c r="D690" s="2" t="s">
        <v>1367</v>
      </c>
      <c r="E690" s="1655" t="s">
        <v>2750</v>
      </c>
      <c r="F690" s="1656" t="s">
        <v>1375</v>
      </c>
    </row>
    <row r="691" spans="1:6">
      <c r="A691" s="1655" t="s">
        <v>2751</v>
      </c>
      <c r="B691" s="1655" t="s">
        <v>2752</v>
      </c>
      <c r="C691" s="1655" t="s">
        <v>1562</v>
      </c>
      <c r="D691" s="2" t="s">
        <v>1367</v>
      </c>
      <c r="E691" s="1655" t="s">
        <v>2752</v>
      </c>
      <c r="F691" s="1656" t="s">
        <v>1382</v>
      </c>
    </row>
    <row r="692" spans="1:6">
      <c r="A692" s="1655" t="s">
        <v>2753</v>
      </c>
      <c r="B692" s="1655" t="s">
        <v>2754</v>
      </c>
      <c r="C692" s="1655" t="s">
        <v>1361</v>
      </c>
      <c r="D692" s="2" t="s">
        <v>1367</v>
      </c>
      <c r="E692" s="1655" t="s">
        <v>2754</v>
      </c>
      <c r="F692" s="1656" t="s">
        <v>1375</v>
      </c>
    </row>
    <row r="693" spans="1:6">
      <c r="A693" s="1655" t="s">
        <v>2755</v>
      </c>
      <c r="B693" s="1655" t="s">
        <v>6697</v>
      </c>
      <c r="C693"/>
      <c r="D693" s="2" t="s">
        <v>1362</v>
      </c>
      <c r="E693" s="1655" t="s">
        <v>6697</v>
      </c>
      <c r="F693" s="1656" t="s">
        <v>1643</v>
      </c>
    </row>
    <row r="694" spans="1:6">
      <c r="A694" s="1655" t="s">
        <v>2756</v>
      </c>
      <c r="B694" s="1655" t="s">
        <v>2757</v>
      </c>
      <c r="C694" s="1655" t="s">
        <v>1479</v>
      </c>
      <c r="D694" s="2" t="s">
        <v>1367</v>
      </c>
      <c r="E694" s="1655" t="s">
        <v>2757</v>
      </c>
      <c r="F694" s="1656" t="s">
        <v>1368</v>
      </c>
    </row>
    <row r="695" spans="1:6">
      <c r="A695" s="1655" t="s">
        <v>2758</v>
      </c>
      <c r="B695" s="1655" t="s">
        <v>2759</v>
      </c>
      <c r="C695" s="1655" t="s">
        <v>1479</v>
      </c>
      <c r="D695" s="2" t="s">
        <v>1367</v>
      </c>
      <c r="E695" s="1655" t="s">
        <v>2759</v>
      </c>
      <c r="F695" s="1656" t="s">
        <v>1545</v>
      </c>
    </row>
    <row r="696" spans="1:6">
      <c r="A696" s="1655" t="s">
        <v>2760</v>
      </c>
      <c r="B696" s="1655" t="s">
        <v>2761</v>
      </c>
      <c r="C696" s="1655" t="s">
        <v>1490</v>
      </c>
      <c r="D696" s="2" t="s">
        <v>1367</v>
      </c>
      <c r="E696" s="1655" t="s">
        <v>2761</v>
      </c>
      <c r="F696" s="1656" t="s">
        <v>1368</v>
      </c>
    </row>
    <row r="697" spans="1:6">
      <c r="A697" s="1655" t="s">
        <v>2762</v>
      </c>
      <c r="B697" s="1655" t="s">
        <v>6698</v>
      </c>
      <c r="C697" s="1657" t="s">
        <v>1739</v>
      </c>
      <c r="D697" s="2" t="s">
        <v>1362</v>
      </c>
      <c r="E697" s="1655" t="s">
        <v>6698</v>
      </c>
      <c r="F697" s="1656" t="s">
        <v>1528</v>
      </c>
    </row>
    <row r="698" spans="1:6">
      <c r="A698" s="1655" t="s">
        <v>2763</v>
      </c>
      <c r="B698" s="1655" t="s">
        <v>2764</v>
      </c>
      <c r="C698" s="1655" t="s">
        <v>1395</v>
      </c>
      <c r="D698" s="2" t="s">
        <v>1367</v>
      </c>
      <c r="E698" s="1655" t="s">
        <v>2764</v>
      </c>
      <c r="F698" s="1656" t="s">
        <v>1375</v>
      </c>
    </row>
    <row r="699" spans="1:6">
      <c r="A699" s="1655" t="s">
        <v>2765</v>
      </c>
      <c r="B699" s="1655" t="s">
        <v>2766</v>
      </c>
      <c r="C699" s="1655" t="s">
        <v>2138</v>
      </c>
      <c r="D699" s="2" t="s">
        <v>1367</v>
      </c>
      <c r="E699" s="1655" t="s">
        <v>2766</v>
      </c>
      <c r="F699" s="1656" t="s">
        <v>1368</v>
      </c>
    </row>
    <row r="700" spans="1:6">
      <c r="A700" s="1655" t="s">
        <v>2767</v>
      </c>
      <c r="B700" s="1655" t="s">
        <v>2768</v>
      </c>
      <c r="C700" s="1655" t="s">
        <v>1680</v>
      </c>
      <c r="D700" s="2" t="s">
        <v>1367</v>
      </c>
      <c r="E700" s="1655" t="s">
        <v>2768</v>
      </c>
      <c r="F700" s="1656" t="s">
        <v>1415</v>
      </c>
    </row>
    <row r="701" spans="1:6">
      <c r="A701" s="1655" t="s">
        <v>2769</v>
      </c>
      <c r="B701" s="1655" t="s">
        <v>2770</v>
      </c>
      <c r="C701" s="1655" t="s">
        <v>1680</v>
      </c>
      <c r="D701" s="2" t="s">
        <v>1367</v>
      </c>
      <c r="E701" s="1655" t="s">
        <v>2770</v>
      </c>
      <c r="F701" s="1656" t="s">
        <v>1375</v>
      </c>
    </row>
    <row r="702" spans="1:6">
      <c r="A702" s="1655" t="s">
        <v>2771</v>
      </c>
      <c r="B702" s="1655" t="s">
        <v>2772</v>
      </c>
      <c r="C702" s="1655" t="s">
        <v>1490</v>
      </c>
      <c r="D702" s="2" t="s">
        <v>1367</v>
      </c>
      <c r="E702" s="1655" t="s">
        <v>2772</v>
      </c>
      <c r="F702" s="1656" t="s">
        <v>1462</v>
      </c>
    </row>
    <row r="703" spans="1:6">
      <c r="A703" s="1655" t="s">
        <v>2773</v>
      </c>
      <c r="B703" s="1655" t="s">
        <v>6699</v>
      </c>
      <c r="C703" s="1657" t="s">
        <v>1835</v>
      </c>
      <c r="D703" s="2" t="s">
        <v>1362</v>
      </c>
      <c r="E703" s="1655" t="s">
        <v>6699</v>
      </c>
      <c r="F703" s="1656" t="s">
        <v>1528</v>
      </c>
    </row>
    <row r="704" spans="1:6">
      <c r="A704" s="1655" t="s">
        <v>2774</v>
      </c>
      <c r="B704" s="1655" t="s">
        <v>2775</v>
      </c>
      <c r="C704" s="1655" t="s">
        <v>1835</v>
      </c>
      <c r="D704" s="2" t="s">
        <v>1367</v>
      </c>
      <c r="E704" s="1655" t="s">
        <v>2775</v>
      </c>
      <c r="F704" s="1656" t="s">
        <v>1368</v>
      </c>
    </row>
    <row r="705" spans="1:6">
      <c r="A705" s="1655" t="s">
        <v>2776</v>
      </c>
      <c r="B705" s="1655" t="s">
        <v>2777</v>
      </c>
      <c r="C705" s="1655" t="s">
        <v>2138</v>
      </c>
      <c r="D705" s="2" t="s">
        <v>1367</v>
      </c>
      <c r="E705" s="1655" t="s">
        <v>2777</v>
      </c>
      <c r="F705" s="1656" t="s">
        <v>1368</v>
      </c>
    </row>
    <row r="706" spans="1:6">
      <c r="A706" s="1655" t="s">
        <v>2778</v>
      </c>
      <c r="B706" s="1655" t="s">
        <v>2779</v>
      </c>
      <c r="C706" s="1655" t="s">
        <v>1479</v>
      </c>
      <c r="D706" s="2" t="s">
        <v>1367</v>
      </c>
      <c r="E706" s="1655" t="s">
        <v>2779</v>
      </c>
      <c r="F706" s="1656" t="s">
        <v>1375</v>
      </c>
    </row>
    <row r="707" spans="1:6">
      <c r="A707" s="1655" t="s">
        <v>2780</v>
      </c>
      <c r="B707" s="1655" t="s">
        <v>2781</v>
      </c>
      <c r="C707" s="1655" t="s">
        <v>1458</v>
      </c>
      <c r="D707" s="2" t="s">
        <v>1367</v>
      </c>
      <c r="E707" s="1655" t="s">
        <v>2781</v>
      </c>
      <c r="F707" s="1656" t="s">
        <v>1368</v>
      </c>
    </row>
    <row r="708" spans="1:6">
      <c r="A708" s="1655" t="s">
        <v>2782</v>
      </c>
      <c r="B708" s="1655" t="s">
        <v>2783</v>
      </c>
      <c r="C708" s="1655" t="s">
        <v>1479</v>
      </c>
      <c r="D708" s="2" t="s">
        <v>1367</v>
      </c>
      <c r="E708" s="1655" t="s">
        <v>2783</v>
      </c>
      <c r="F708" s="1656" t="s">
        <v>1375</v>
      </c>
    </row>
    <row r="709" spans="1:6">
      <c r="A709" s="1655" t="s">
        <v>2784</v>
      </c>
      <c r="B709" s="1655" t="s">
        <v>2785</v>
      </c>
      <c r="C709" s="1655" t="s">
        <v>1361</v>
      </c>
      <c r="D709" s="2" t="s">
        <v>1367</v>
      </c>
      <c r="E709" s="1655" t="s">
        <v>2785</v>
      </c>
      <c r="F709" s="1656" t="s">
        <v>1375</v>
      </c>
    </row>
    <row r="710" spans="1:6">
      <c r="A710" s="1655" t="s">
        <v>2786</v>
      </c>
      <c r="B710" s="1655" t="s">
        <v>2787</v>
      </c>
      <c r="C710" s="1655" t="s">
        <v>1613</v>
      </c>
      <c r="D710" s="2" t="s">
        <v>1367</v>
      </c>
      <c r="E710" s="1655" t="s">
        <v>2787</v>
      </c>
      <c r="F710" s="1656" t="s">
        <v>1368</v>
      </c>
    </row>
    <row r="711" spans="1:6">
      <c r="A711" s="1655" t="s">
        <v>2788</v>
      </c>
      <c r="B711" s="1655" t="s">
        <v>2789</v>
      </c>
      <c r="C711" s="1655" t="s">
        <v>1796</v>
      </c>
      <c r="D711" s="2" t="s">
        <v>1367</v>
      </c>
      <c r="E711" s="1655" t="s">
        <v>2789</v>
      </c>
      <c r="F711" s="1656" t="s">
        <v>1382</v>
      </c>
    </row>
    <row r="712" spans="1:6">
      <c r="A712" s="1655" t="s">
        <v>2790</v>
      </c>
      <c r="B712" s="1655" t="s">
        <v>2791</v>
      </c>
      <c r="C712" s="1655" t="s">
        <v>1796</v>
      </c>
      <c r="D712" s="2" t="s">
        <v>1367</v>
      </c>
      <c r="E712" s="1655" t="s">
        <v>2791</v>
      </c>
      <c r="F712" s="1656" t="s">
        <v>1437</v>
      </c>
    </row>
    <row r="713" spans="1:6">
      <c r="A713" s="1655" t="s">
        <v>2792</v>
      </c>
      <c r="B713" s="1655" t="s">
        <v>2793</v>
      </c>
      <c r="C713" s="1655" t="s">
        <v>1493</v>
      </c>
      <c r="D713" s="2" t="s">
        <v>1367</v>
      </c>
      <c r="E713" s="1655" t="s">
        <v>2793</v>
      </c>
      <c r="F713" s="1656" t="s">
        <v>1375</v>
      </c>
    </row>
    <row r="714" spans="1:6">
      <c r="A714" s="1655" t="s">
        <v>2794</v>
      </c>
      <c r="B714" s="1655" t="s">
        <v>2795</v>
      </c>
      <c r="C714" s="1655" t="s">
        <v>2796</v>
      </c>
      <c r="D714" s="2" t="s">
        <v>1367</v>
      </c>
      <c r="E714" s="1655" t="s">
        <v>2795</v>
      </c>
      <c r="F714" s="1656" t="s">
        <v>1368</v>
      </c>
    </row>
    <row r="715" spans="1:6">
      <c r="A715" s="1655" t="s">
        <v>2797</v>
      </c>
      <c r="B715" s="1655" t="s">
        <v>2798</v>
      </c>
      <c r="C715" s="1655" t="s">
        <v>1453</v>
      </c>
      <c r="D715" s="2" t="s">
        <v>1367</v>
      </c>
      <c r="E715" s="1655" t="s">
        <v>2798</v>
      </c>
      <c r="F715" s="1656" t="s">
        <v>1368</v>
      </c>
    </row>
    <row r="716" spans="1:6">
      <c r="A716" s="1655" t="s">
        <v>2799</v>
      </c>
      <c r="B716" s="1655" t="s">
        <v>2800</v>
      </c>
      <c r="C716" s="1655" t="s">
        <v>1361</v>
      </c>
      <c r="D716" s="2" t="s">
        <v>1367</v>
      </c>
      <c r="E716" s="1655" t="s">
        <v>2800</v>
      </c>
      <c r="F716" s="1656" t="s">
        <v>1375</v>
      </c>
    </row>
    <row r="717" spans="1:6">
      <c r="A717" s="1655" t="s">
        <v>2801</v>
      </c>
      <c r="B717" s="1655" t="s">
        <v>2802</v>
      </c>
      <c r="C717" s="1655" t="s">
        <v>1436</v>
      </c>
      <c r="D717" s="2" t="s">
        <v>1367</v>
      </c>
      <c r="E717" s="1655" t="s">
        <v>2802</v>
      </c>
      <c r="F717" s="1656" t="s">
        <v>1368</v>
      </c>
    </row>
    <row r="718" spans="1:6">
      <c r="A718" s="1655" t="s">
        <v>2803</v>
      </c>
      <c r="B718" s="1655" t="s">
        <v>2804</v>
      </c>
      <c r="C718" s="1655" t="s">
        <v>1796</v>
      </c>
      <c r="D718" s="2" t="s">
        <v>1367</v>
      </c>
      <c r="E718" s="1655" t="s">
        <v>2804</v>
      </c>
      <c r="F718" s="1656" t="s">
        <v>1368</v>
      </c>
    </row>
    <row r="719" spans="1:6">
      <c r="A719" s="1655" t="s">
        <v>2805</v>
      </c>
      <c r="B719" s="1655" t="s">
        <v>2806</v>
      </c>
      <c r="C719" s="1655" t="s">
        <v>1739</v>
      </c>
      <c r="D719" s="2" t="s">
        <v>1367</v>
      </c>
      <c r="E719" s="1655" t="s">
        <v>2806</v>
      </c>
      <c r="F719" s="1656" t="s">
        <v>1382</v>
      </c>
    </row>
    <row r="720" spans="1:6">
      <c r="A720" s="1655" t="s">
        <v>2807</v>
      </c>
      <c r="B720" s="1655" t="s">
        <v>2808</v>
      </c>
      <c r="C720" s="1655" t="s">
        <v>1388</v>
      </c>
      <c r="D720" s="2" t="s">
        <v>1367</v>
      </c>
      <c r="E720" s="1655" t="s">
        <v>2808</v>
      </c>
      <c r="F720" s="1656" t="s">
        <v>1440</v>
      </c>
    </row>
    <row r="721" spans="1:6">
      <c r="A721" s="1655" t="s">
        <v>2809</v>
      </c>
      <c r="B721" s="1655" t="s">
        <v>2810</v>
      </c>
      <c r="C721" s="1655" t="s">
        <v>1805</v>
      </c>
      <c r="D721" s="2" t="s">
        <v>1367</v>
      </c>
      <c r="E721" s="1655" t="s">
        <v>2810</v>
      </c>
      <c r="F721" s="1656" t="s">
        <v>1382</v>
      </c>
    </row>
    <row r="722" spans="1:6">
      <c r="A722" s="1655" t="s">
        <v>2811</v>
      </c>
      <c r="B722" s="1655" t="s">
        <v>2812</v>
      </c>
      <c r="C722" s="1655" t="s">
        <v>1361</v>
      </c>
      <c r="D722" s="2" t="s">
        <v>1367</v>
      </c>
      <c r="E722" s="1655" t="s">
        <v>2812</v>
      </c>
      <c r="F722" s="1656" t="s">
        <v>1375</v>
      </c>
    </row>
    <row r="723" spans="1:6">
      <c r="A723" s="1655" t="s">
        <v>2813</v>
      </c>
      <c r="B723" s="1655" t="s">
        <v>2814</v>
      </c>
      <c r="C723" s="1655" t="s">
        <v>1729</v>
      </c>
      <c r="D723" s="2" t="s">
        <v>1367</v>
      </c>
      <c r="E723" s="1655" t="s">
        <v>2814</v>
      </c>
      <c r="F723" s="1656" t="s">
        <v>1382</v>
      </c>
    </row>
    <row r="724" spans="1:6">
      <c r="A724" s="1655" t="s">
        <v>2815</v>
      </c>
      <c r="B724" s="1655" t="s">
        <v>2816</v>
      </c>
      <c r="C724" s="1655" t="s">
        <v>1603</v>
      </c>
      <c r="D724" s="2" t="s">
        <v>1367</v>
      </c>
      <c r="E724" s="1655" t="s">
        <v>2816</v>
      </c>
      <c r="F724" s="1656" t="s">
        <v>1375</v>
      </c>
    </row>
    <row r="725" spans="1:6">
      <c r="A725" s="1655" t="s">
        <v>2817</v>
      </c>
      <c r="B725" s="1655" t="s">
        <v>2818</v>
      </c>
      <c r="C725" s="1655" t="s">
        <v>1603</v>
      </c>
      <c r="D725" s="2" t="s">
        <v>1367</v>
      </c>
      <c r="E725" s="1655" t="s">
        <v>2818</v>
      </c>
      <c r="F725" s="1656" t="s">
        <v>2819</v>
      </c>
    </row>
    <row r="726" spans="1:6">
      <c r="A726" s="1655" t="s">
        <v>2820</v>
      </c>
      <c r="B726" s="1655" t="s">
        <v>2821</v>
      </c>
      <c r="C726" s="1655" t="s">
        <v>1479</v>
      </c>
      <c r="D726" s="2" t="s">
        <v>1367</v>
      </c>
      <c r="E726" s="1655" t="s">
        <v>2821</v>
      </c>
      <c r="F726" s="1656" t="s">
        <v>1368</v>
      </c>
    </row>
    <row r="727" spans="1:6">
      <c r="A727" s="1655" t="s">
        <v>2822</v>
      </c>
      <c r="B727" s="1655" t="s">
        <v>2823</v>
      </c>
      <c r="C727" s="1655" t="s">
        <v>1527</v>
      </c>
      <c r="D727" s="2" t="s">
        <v>1367</v>
      </c>
      <c r="E727" s="1655" t="s">
        <v>2823</v>
      </c>
      <c r="F727" s="1656" t="s">
        <v>1368</v>
      </c>
    </row>
    <row r="728" spans="1:6">
      <c r="A728" s="1655" t="s">
        <v>2824</v>
      </c>
      <c r="B728" s="1655" t="s">
        <v>2825</v>
      </c>
      <c r="C728" s="1655" t="s">
        <v>1361</v>
      </c>
      <c r="D728" s="2" t="s">
        <v>1367</v>
      </c>
      <c r="E728" s="1655" t="s">
        <v>2825</v>
      </c>
      <c r="F728" s="1656" t="s">
        <v>1375</v>
      </c>
    </row>
    <row r="729" spans="1:6">
      <c r="A729" s="1655" t="s">
        <v>2826</v>
      </c>
      <c r="B729" s="1655" t="s">
        <v>6700</v>
      </c>
      <c r="C729" s="1655" t="s">
        <v>1361</v>
      </c>
      <c r="D729" s="2" t="s">
        <v>1362</v>
      </c>
      <c r="E729" s="1655" t="s">
        <v>6700</v>
      </c>
      <c r="F729" s="1656" t="s">
        <v>1363</v>
      </c>
    </row>
    <row r="730" spans="1:6">
      <c r="A730" s="1655" t="s">
        <v>2827</v>
      </c>
      <c r="B730" s="1655" t="s">
        <v>2828</v>
      </c>
      <c r="C730" s="1655" t="s">
        <v>1361</v>
      </c>
      <c r="D730" s="2" t="s">
        <v>1367</v>
      </c>
      <c r="E730" s="1655" t="s">
        <v>2828</v>
      </c>
      <c r="F730" s="1656" t="s">
        <v>1437</v>
      </c>
    </row>
    <row r="731" spans="1:6">
      <c r="A731" s="1655" t="s">
        <v>2829</v>
      </c>
      <c r="B731" s="1655" t="s">
        <v>2830</v>
      </c>
      <c r="C731" s="1655" t="s">
        <v>2831</v>
      </c>
      <c r="D731" s="2" t="s">
        <v>1367</v>
      </c>
      <c r="E731" s="1655" t="s">
        <v>2830</v>
      </c>
      <c r="F731" s="1656" t="s">
        <v>1368</v>
      </c>
    </row>
    <row r="732" spans="1:6">
      <c r="A732" s="1655" t="s">
        <v>2832</v>
      </c>
      <c r="B732" s="1655" t="s">
        <v>6701</v>
      </c>
      <c r="C732" s="1657" t="s">
        <v>1535</v>
      </c>
      <c r="D732" s="2" t="s">
        <v>1362</v>
      </c>
      <c r="E732" s="1655" t="s">
        <v>6701</v>
      </c>
      <c r="F732" s="1656" t="s">
        <v>1643</v>
      </c>
    </row>
    <row r="733" spans="1:6">
      <c r="A733" s="1655" t="s">
        <v>2833</v>
      </c>
      <c r="B733" s="1655" t="s">
        <v>2834</v>
      </c>
      <c r="C733" s="1655" t="s">
        <v>1374</v>
      </c>
      <c r="D733" s="2" t="s">
        <v>1367</v>
      </c>
      <c r="E733" s="1655" t="s">
        <v>2834</v>
      </c>
      <c r="F733" s="1656" t="s">
        <v>1375</v>
      </c>
    </row>
    <row r="734" spans="1:6">
      <c r="A734" s="1655" t="s">
        <v>2835</v>
      </c>
      <c r="B734" s="1655" t="s">
        <v>6702</v>
      </c>
      <c r="C734" s="1655" t="s">
        <v>1699</v>
      </c>
      <c r="D734" s="2" t="s">
        <v>1362</v>
      </c>
      <c r="E734" s="1655" t="s">
        <v>6702</v>
      </c>
      <c r="F734" s="1656" t="s">
        <v>1542</v>
      </c>
    </row>
    <row r="735" spans="1:6">
      <c r="A735" s="1655" t="s">
        <v>2836</v>
      </c>
      <c r="B735" s="1655" t="s">
        <v>2837</v>
      </c>
      <c r="C735" s="1655" t="s">
        <v>1699</v>
      </c>
      <c r="D735" s="2" t="s">
        <v>1367</v>
      </c>
      <c r="E735" s="1655" t="s">
        <v>2837</v>
      </c>
      <c r="F735" s="1656" t="s">
        <v>1462</v>
      </c>
    </row>
    <row r="736" spans="1:6">
      <c r="A736" s="1655" t="s">
        <v>2838</v>
      </c>
      <c r="B736" s="1655" t="s">
        <v>2839</v>
      </c>
      <c r="C736" s="1655" t="s">
        <v>1366</v>
      </c>
      <c r="D736" s="2" t="s">
        <v>1367</v>
      </c>
      <c r="E736" s="1655" t="s">
        <v>2839</v>
      </c>
      <c r="F736" s="1656" t="s">
        <v>1368</v>
      </c>
    </row>
    <row r="737" spans="1:6">
      <c r="A737" s="1655" t="s">
        <v>2840</v>
      </c>
      <c r="B737" s="1655" t="s">
        <v>2841</v>
      </c>
      <c r="C737" s="1655" t="s">
        <v>1696</v>
      </c>
      <c r="D737" s="2" t="s">
        <v>1367</v>
      </c>
      <c r="E737" s="1655" t="s">
        <v>2841</v>
      </c>
      <c r="F737" s="1656" t="s">
        <v>1440</v>
      </c>
    </row>
    <row r="738" spans="1:6">
      <c r="A738" s="1655" t="s">
        <v>2842</v>
      </c>
      <c r="B738" s="1655" t="s">
        <v>2843</v>
      </c>
      <c r="C738" s="1655" t="s">
        <v>1558</v>
      </c>
      <c r="D738" s="2" t="s">
        <v>1367</v>
      </c>
      <c r="E738" s="1655" t="s">
        <v>2843</v>
      </c>
      <c r="F738" s="1656" t="s">
        <v>1368</v>
      </c>
    </row>
    <row r="739" spans="1:6">
      <c r="A739" s="1655" t="s">
        <v>2844</v>
      </c>
      <c r="B739" s="1655" t="s">
        <v>2845</v>
      </c>
      <c r="C739" s="1655" t="s">
        <v>1712</v>
      </c>
      <c r="D739" s="2" t="s">
        <v>1367</v>
      </c>
      <c r="E739" s="1655" t="s">
        <v>2845</v>
      </c>
      <c r="F739" s="1656" t="s">
        <v>1375</v>
      </c>
    </row>
    <row r="740" spans="1:6">
      <c r="A740" s="1655" t="s">
        <v>2846</v>
      </c>
      <c r="B740" s="1655" t="s">
        <v>2847</v>
      </c>
      <c r="C740" s="1655" t="s">
        <v>1729</v>
      </c>
      <c r="D740" s="2" t="s">
        <v>1367</v>
      </c>
      <c r="E740" s="1655" t="s">
        <v>2847</v>
      </c>
      <c r="F740" s="1656" t="s">
        <v>1375</v>
      </c>
    </row>
    <row r="741" spans="1:6">
      <c r="A741" s="1655" t="s">
        <v>2848</v>
      </c>
      <c r="B741" s="1655" t="s">
        <v>2849</v>
      </c>
      <c r="C741" s="1655" t="s">
        <v>1729</v>
      </c>
      <c r="D741" s="2" t="s">
        <v>1367</v>
      </c>
      <c r="E741" s="1655" t="s">
        <v>2849</v>
      </c>
      <c r="F741" s="1656" t="s">
        <v>1437</v>
      </c>
    </row>
    <row r="742" spans="1:6">
      <c r="A742" s="1655" t="s">
        <v>2850</v>
      </c>
      <c r="B742" s="1655" t="s">
        <v>2851</v>
      </c>
      <c r="C742" s="1655" t="s">
        <v>1361</v>
      </c>
      <c r="D742" s="2" t="s">
        <v>1367</v>
      </c>
      <c r="E742" s="1655" t="s">
        <v>2851</v>
      </c>
      <c r="F742" s="1656" t="s">
        <v>1437</v>
      </c>
    </row>
    <row r="743" spans="1:6">
      <c r="A743" s="1655" t="s">
        <v>2852</v>
      </c>
      <c r="B743" s="1655" t="s">
        <v>2853</v>
      </c>
      <c r="C743" s="1655" t="s">
        <v>1739</v>
      </c>
      <c r="D743" s="2" t="s">
        <v>1367</v>
      </c>
      <c r="E743" s="1655" t="s">
        <v>2853</v>
      </c>
      <c r="F743" s="1656" t="s">
        <v>1368</v>
      </c>
    </row>
    <row r="744" spans="1:6">
      <c r="A744" s="1655" t="s">
        <v>2854</v>
      </c>
      <c r="B744" s="1655" t="s">
        <v>2855</v>
      </c>
      <c r="C744" s="1655" t="s">
        <v>2353</v>
      </c>
      <c r="D744" s="2" t="s">
        <v>1367</v>
      </c>
      <c r="E744" s="1655" t="s">
        <v>2855</v>
      </c>
      <c r="F744" s="1656" t="s">
        <v>1368</v>
      </c>
    </row>
    <row r="745" spans="1:6">
      <c r="A745" s="1655" t="s">
        <v>2856</v>
      </c>
      <c r="B745" s="1655" t="s">
        <v>2857</v>
      </c>
      <c r="C745" s="1655" t="s">
        <v>1490</v>
      </c>
      <c r="D745" s="2" t="s">
        <v>1367</v>
      </c>
      <c r="E745" s="1655" t="s">
        <v>2857</v>
      </c>
      <c r="F745" s="1656" t="s">
        <v>1368</v>
      </c>
    </row>
    <row r="746" spans="1:6">
      <c r="A746" s="1655" t="s">
        <v>2858</v>
      </c>
      <c r="B746" s="1655" t="s">
        <v>6703</v>
      </c>
      <c r="C746" s="1657" t="s">
        <v>1403</v>
      </c>
      <c r="D746" s="2" t="s">
        <v>1362</v>
      </c>
      <c r="E746" s="1655" t="s">
        <v>6703</v>
      </c>
      <c r="F746" s="1656" t="s">
        <v>1363</v>
      </c>
    </row>
    <row r="747" spans="1:6">
      <c r="A747" s="1655" t="s">
        <v>2859</v>
      </c>
      <c r="B747" s="1655" t="s">
        <v>6704</v>
      </c>
      <c r="C747" s="1657" t="s">
        <v>1458</v>
      </c>
      <c r="D747" s="2" t="s">
        <v>1362</v>
      </c>
      <c r="E747" s="1655" t="s">
        <v>6704</v>
      </c>
      <c r="F747" s="1656" t="s">
        <v>1559</v>
      </c>
    </row>
    <row r="748" spans="1:6">
      <c r="A748" s="1655" t="s">
        <v>2860</v>
      </c>
      <c r="B748" s="1655" t="s">
        <v>6705</v>
      </c>
      <c r="C748"/>
      <c r="D748" s="2" t="s">
        <v>1362</v>
      </c>
      <c r="E748" s="1655" t="s">
        <v>6705</v>
      </c>
      <c r="F748" s="1656" t="s">
        <v>2243</v>
      </c>
    </row>
    <row r="749" spans="1:6">
      <c r="A749" s="1655" t="s">
        <v>2861</v>
      </c>
      <c r="B749" s="1655" t="s">
        <v>2862</v>
      </c>
      <c r="C749" s="1655" t="s">
        <v>1361</v>
      </c>
      <c r="D749" s="2" t="s">
        <v>1367</v>
      </c>
      <c r="E749" s="1655" t="s">
        <v>2862</v>
      </c>
      <c r="F749" s="1656" t="s">
        <v>1375</v>
      </c>
    </row>
    <row r="750" spans="1:6">
      <c r="A750" s="1655" t="s">
        <v>2863</v>
      </c>
      <c r="B750" s="1655" t="s">
        <v>2864</v>
      </c>
      <c r="C750" s="1655" t="s">
        <v>1361</v>
      </c>
      <c r="D750" s="2" t="s">
        <v>1367</v>
      </c>
      <c r="E750" s="1655" t="s">
        <v>2864</v>
      </c>
      <c r="F750" s="1656" t="s">
        <v>1437</v>
      </c>
    </row>
    <row r="751" spans="1:6">
      <c r="A751" s="1655" t="s">
        <v>2865</v>
      </c>
      <c r="B751" s="1655" t="s">
        <v>2866</v>
      </c>
      <c r="C751" s="1655" t="s">
        <v>2867</v>
      </c>
      <c r="D751" s="2" t="s">
        <v>1367</v>
      </c>
      <c r="E751" s="1655" t="s">
        <v>2866</v>
      </c>
      <c r="F751" s="1656" t="s">
        <v>1368</v>
      </c>
    </row>
    <row r="752" spans="1:6">
      <c r="A752" s="1655" t="s">
        <v>2868</v>
      </c>
      <c r="B752" s="1655" t="s">
        <v>2869</v>
      </c>
      <c r="C752" s="1655" t="s">
        <v>1490</v>
      </c>
      <c r="D752" s="2" t="s">
        <v>1367</v>
      </c>
      <c r="E752" s="1655" t="s">
        <v>2869</v>
      </c>
      <c r="F752" s="1656" t="s">
        <v>1375</v>
      </c>
    </row>
    <row r="753" spans="1:6">
      <c r="A753" s="1655" t="s">
        <v>2870</v>
      </c>
      <c r="B753" s="1655" t="s">
        <v>2871</v>
      </c>
      <c r="C753" s="1655" t="s">
        <v>1388</v>
      </c>
      <c r="D753" s="2" t="s">
        <v>1367</v>
      </c>
      <c r="E753" s="1655" t="s">
        <v>2871</v>
      </c>
      <c r="F753" s="1656" t="s">
        <v>1415</v>
      </c>
    </row>
    <row r="754" spans="1:6">
      <c r="A754" s="1655" t="s">
        <v>2872</v>
      </c>
      <c r="B754" s="1655" t="s">
        <v>2873</v>
      </c>
      <c r="C754" s="1655" t="s">
        <v>1361</v>
      </c>
      <c r="D754" s="2" t="s">
        <v>1367</v>
      </c>
      <c r="E754" s="1655" t="s">
        <v>2873</v>
      </c>
      <c r="F754" s="1656" t="s">
        <v>1375</v>
      </c>
    </row>
    <row r="755" spans="1:6">
      <c r="A755" s="1655" t="s">
        <v>2874</v>
      </c>
      <c r="B755" s="1655" t="s">
        <v>2875</v>
      </c>
      <c r="C755" s="1655" t="s">
        <v>1541</v>
      </c>
      <c r="D755" s="2" t="s">
        <v>1367</v>
      </c>
      <c r="E755" s="1655" t="s">
        <v>2875</v>
      </c>
      <c r="F755" s="1656" t="s">
        <v>1368</v>
      </c>
    </row>
    <row r="756" spans="1:6">
      <c r="A756" s="1655" t="s">
        <v>2876</v>
      </c>
      <c r="B756" s="1655" t="s">
        <v>2877</v>
      </c>
      <c r="C756" s="1655" t="s">
        <v>1361</v>
      </c>
      <c r="D756" s="2" t="s">
        <v>1367</v>
      </c>
      <c r="E756" s="1655" t="s">
        <v>2877</v>
      </c>
      <c r="F756" s="1656" t="s">
        <v>1415</v>
      </c>
    </row>
    <row r="757" spans="1:6">
      <c r="A757" s="1655" t="s">
        <v>2878</v>
      </c>
      <c r="B757" s="1655" t="s">
        <v>2879</v>
      </c>
      <c r="C757" s="1655" t="s">
        <v>1388</v>
      </c>
      <c r="D757" s="2" t="s">
        <v>1367</v>
      </c>
      <c r="E757" s="1655" t="s">
        <v>2879</v>
      </c>
      <c r="F757" s="1656" t="s">
        <v>1382</v>
      </c>
    </row>
    <row r="758" spans="1:6">
      <c r="A758" s="1655" t="s">
        <v>2880</v>
      </c>
      <c r="B758" s="1655" t="s">
        <v>2881</v>
      </c>
      <c r="C758" s="1655" t="s">
        <v>1527</v>
      </c>
      <c r="D758" s="2" t="s">
        <v>1367</v>
      </c>
      <c r="E758" s="1655" t="s">
        <v>2881</v>
      </c>
      <c r="F758" s="1656" t="s">
        <v>1368</v>
      </c>
    </row>
    <row r="759" spans="1:6">
      <c r="A759" s="1655" t="s">
        <v>2882</v>
      </c>
      <c r="B759" s="1655" t="s">
        <v>2883</v>
      </c>
      <c r="C759" s="1655" t="s">
        <v>1361</v>
      </c>
      <c r="D759" s="2" t="s">
        <v>1367</v>
      </c>
      <c r="E759" s="1655" t="s">
        <v>2883</v>
      </c>
      <c r="F759" s="1656" t="s">
        <v>1375</v>
      </c>
    </row>
    <row r="760" spans="1:6">
      <c r="A760" s="1655" t="s">
        <v>2884</v>
      </c>
      <c r="B760" s="1655" t="s">
        <v>2885</v>
      </c>
      <c r="C760" s="1655" t="s">
        <v>1361</v>
      </c>
      <c r="D760" s="2" t="s">
        <v>1367</v>
      </c>
      <c r="E760" s="1655" t="s">
        <v>2885</v>
      </c>
      <c r="F760" s="1656" t="s">
        <v>1375</v>
      </c>
    </row>
    <row r="761" spans="1:6">
      <c r="A761" s="1655" t="s">
        <v>2886</v>
      </c>
      <c r="B761" s="1655" t="s">
        <v>2887</v>
      </c>
      <c r="C761" s="1655" t="s">
        <v>1909</v>
      </c>
      <c r="D761" s="2" t="s">
        <v>1367</v>
      </c>
      <c r="E761" s="1655" t="s">
        <v>2887</v>
      </c>
      <c r="F761" s="1656" t="s">
        <v>1368</v>
      </c>
    </row>
    <row r="762" spans="1:6">
      <c r="A762" s="1655" t="s">
        <v>2888</v>
      </c>
      <c r="B762" s="1655" t="s">
        <v>2889</v>
      </c>
      <c r="C762" s="1655" t="s">
        <v>1361</v>
      </c>
      <c r="D762" s="2" t="s">
        <v>1367</v>
      </c>
      <c r="E762" s="1655" t="s">
        <v>2889</v>
      </c>
      <c r="F762" s="1656" t="s">
        <v>1375</v>
      </c>
    </row>
    <row r="763" spans="1:6">
      <c r="A763" s="1655" t="s">
        <v>2890</v>
      </c>
      <c r="B763" s="1655" t="s">
        <v>2891</v>
      </c>
      <c r="C763" s="1655" t="s">
        <v>1535</v>
      </c>
      <c r="D763" s="2" t="s">
        <v>1367</v>
      </c>
      <c r="E763" s="1655" t="s">
        <v>2891</v>
      </c>
      <c r="F763" s="1656" t="s">
        <v>1368</v>
      </c>
    </row>
    <row r="764" spans="1:6">
      <c r="A764" s="1655" t="s">
        <v>2892</v>
      </c>
      <c r="B764" s="1655" t="s">
        <v>2893</v>
      </c>
      <c r="C764" s="1655" t="s">
        <v>1361</v>
      </c>
      <c r="D764" s="2" t="s">
        <v>1367</v>
      </c>
      <c r="E764" s="1655" t="s">
        <v>2893</v>
      </c>
      <c r="F764" s="1656" t="s">
        <v>1375</v>
      </c>
    </row>
    <row r="765" spans="1:6">
      <c r="A765" s="1655" t="s">
        <v>2894</v>
      </c>
      <c r="B765" s="1655" t="s">
        <v>2895</v>
      </c>
      <c r="C765" s="1655" t="s">
        <v>1361</v>
      </c>
      <c r="D765" s="2" t="s">
        <v>1367</v>
      </c>
      <c r="E765" s="1655" t="s">
        <v>2895</v>
      </c>
      <c r="F765" s="1656" t="s">
        <v>1437</v>
      </c>
    </row>
    <row r="766" spans="1:6">
      <c r="A766" s="1655" t="s">
        <v>2896</v>
      </c>
      <c r="B766" s="1655" t="s">
        <v>2897</v>
      </c>
      <c r="C766" s="1655" t="s">
        <v>1458</v>
      </c>
      <c r="D766" s="2" t="s">
        <v>1367</v>
      </c>
      <c r="E766" s="1655" t="s">
        <v>2897</v>
      </c>
      <c r="F766" s="1656" t="s">
        <v>1368</v>
      </c>
    </row>
    <row r="767" spans="1:6">
      <c r="A767" s="1655" t="s">
        <v>2898</v>
      </c>
      <c r="B767" s="1655" t="s">
        <v>2899</v>
      </c>
      <c r="C767" s="1655" t="s">
        <v>1706</v>
      </c>
      <c r="D767" s="2" t="s">
        <v>1367</v>
      </c>
      <c r="E767" s="1655" t="s">
        <v>2899</v>
      </c>
      <c r="F767" s="1656" t="s">
        <v>1382</v>
      </c>
    </row>
    <row r="768" spans="1:6">
      <c r="A768" s="1655" t="s">
        <v>2900</v>
      </c>
      <c r="B768" s="1655" t="s">
        <v>2901</v>
      </c>
      <c r="C768" s="1655" t="s">
        <v>1706</v>
      </c>
      <c r="D768" s="2" t="s">
        <v>1367</v>
      </c>
      <c r="E768" s="1655" t="s">
        <v>2901</v>
      </c>
      <c r="F768" s="1656" t="s">
        <v>1368</v>
      </c>
    </row>
    <row r="769" spans="1:6">
      <c r="A769" s="1655" t="s">
        <v>2902</v>
      </c>
      <c r="B769" s="1655" t="s">
        <v>2903</v>
      </c>
      <c r="C769" s="1655" t="s">
        <v>1712</v>
      </c>
      <c r="D769" s="2" t="s">
        <v>1367</v>
      </c>
      <c r="E769" s="1655" t="s">
        <v>2903</v>
      </c>
      <c r="F769" s="1656" t="s">
        <v>1375</v>
      </c>
    </row>
    <row r="770" spans="1:6">
      <c r="A770" s="1655" t="s">
        <v>2904</v>
      </c>
      <c r="B770" s="1655" t="s">
        <v>2905</v>
      </c>
      <c r="C770" s="1655" t="s">
        <v>2225</v>
      </c>
      <c r="D770" s="2" t="s">
        <v>1367</v>
      </c>
      <c r="E770" s="1655" t="s">
        <v>2905</v>
      </c>
      <c r="F770" s="1656" t="s">
        <v>1368</v>
      </c>
    </row>
    <row r="771" spans="1:6">
      <c r="A771" s="1655" t="s">
        <v>2906</v>
      </c>
      <c r="B771" s="1655" t="s">
        <v>2907</v>
      </c>
      <c r="C771" s="1655" t="s">
        <v>1613</v>
      </c>
      <c r="D771" s="2" t="s">
        <v>1367</v>
      </c>
      <c r="E771" s="1655" t="s">
        <v>2907</v>
      </c>
      <c r="F771" s="1656" t="s">
        <v>1382</v>
      </c>
    </row>
    <row r="772" spans="1:6">
      <c r="A772" s="1655" t="s">
        <v>2908</v>
      </c>
      <c r="B772" s="1655" t="s">
        <v>2909</v>
      </c>
      <c r="C772" s="1655" t="s">
        <v>1613</v>
      </c>
      <c r="D772" s="2" t="s">
        <v>1367</v>
      </c>
      <c r="E772" s="1655" t="s">
        <v>2909</v>
      </c>
      <c r="F772" s="1656" t="s">
        <v>1437</v>
      </c>
    </row>
    <row r="773" spans="1:6">
      <c r="A773" s="1655" t="s">
        <v>2910</v>
      </c>
      <c r="B773" s="1655" t="s">
        <v>2911</v>
      </c>
      <c r="C773" s="1655" t="s">
        <v>1458</v>
      </c>
      <c r="D773" s="2" t="s">
        <v>1367</v>
      </c>
      <c r="E773" s="1655" t="s">
        <v>2911</v>
      </c>
      <c r="F773" s="1656" t="s">
        <v>1368</v>
      </c>
    </row>
    <row r="774" spans="1:6">
      <c r="A774" s="1655" t="s">
        <v>2912</v>
      </c>
      <c r="B774" s="1655" t="s">
        <v>2913</v>
      </c>
      <c r="C774" s="1655" t="s">
        <v>1527</v>
      </c>
      <c r="D774" s="2" t="s">
        <v>1367</v>
      </c>
      <c r="E774" s="1655" t="s">
        <v>2913</v>
      </c>
      <c r="F774" s="1656" t="s">
        <v>1375</v>
      </c>
    </row>
    <row r="775" spans="1:6">
      <c r="A775" s="1655" t="s">
        <v>2914</v>
      </c>
      <c r="B775" s="1655" t="s">
        <v>2915</v>
      </c>
      <c r="C775" s="1655" t="s">
        <v>1527</v>
      </c>
      <c r="D775" s="2" t="s">
        <v>1367</v>
      </c>
      <c r="E775" s="1655" t="s">
        <v>2915</v>
      </c>
      <c r="F775" s="1656" t="s">
        <v>1437</v>
      </c>
    </row>
    <row r="776" spans="1:6">
      <c r="A776" s="1655" t="s">
        <v>2916</v>
      </c>
      <c r="B776" s="1655" t="s">
        <v>2917</v>
      </c>
      <c r="C776" s="1655" t="s">
        <v>1535</v>
      </c>
      <c r="D776" s="2" t="s">
        <v>1367</v>
      </c>
      <c r="E776" s="1655" t="s">
        <v>2917</v>
      </c>
      <c r="F776" s="1656" t="s">
        <v>1545</v>
      </c>
    </row>
    <row r="777" spans="1:6">
      <c r="A777" s="1655" t="s">
        <v>2918</v>
      </c>
      <c r="B777" s="1655" t="s">
        <v>2919</v>
      </c>
      <c r="C777" s="1655" t="s">
        <v>1490</v>
      </c>
      <c r="D777" s="2" t="s">
        <v>1367</v>
      </c>
      <c r="E777" s="1655" t="s">
        <v>2919</v>
      </c>
      <c r="F777" s="1656" t="s">
        <v>1375</v>
      </c>
    </row>
    <row r="778" spans="1:6">
      <c r="A778" s="1655" t="s">
        <v>2920</v>
      </c>
      <c r="B778" s="1655" t="s">
        <v>2921</v>
      </c>
      <c r="C778" s="1655" t="s">
        <v>1805</v>
      </c>
      <c r="D778" s="2" t="s">
        <v>1367</v>
      </c>
      <c r="E778" s="1655" t="s">
        <v>2921</v>
      </c>
      <c r="F778" s="1656" t="s">
        <v>1545</v>
      </c>
    </row>
    <row r="779" spans="1:6">
      <c r="A779" s="1655" t="s">
        <v>2922</v>
      </c>
      <c r="B779" s="1655" t="s">
        <v>2923</v>
      </c>
      <c r="C779" s="1655" t="s">
        <v>1535</v>
      </c>
      <c r="D779" s="2" t="s">
        <v>1367</v>
      </c>
      <c r="E779" s="1655" t="s">
        <v>2923</v>
      </c>
      <c r="F779" s="1656" t="s">
        <v>1368</v>
      </c>
    </row>
    <row r="780" spans="1:6">
      <c r="A780" s="1655" t="s">
        <v>2924</v>
      </c>
      <c r="B780" s="1655" t="s">
        <v>2925</v>
      </c>
      <c r="C780" s="1655" t="s">
        <v>1805</v>
      </c>
      <c r="D780" s="2" t="s">
        <v>1367</v>
      </c>
      <c r="E780" s="1655" t="s">
        <v>2925</v>
      </c>
      <c r="F780" s="1656" t="s">
        <v>1382</v>
      </c>
    </row>
    <row r="781" spans="1:6">
      <c r="A781" s="1655" t="s">
        <v>2926</v>
      </c>
      <c r="B781" s="1655" t="s">
        <v>2927</v>
      </c>
      <c r="C781" s="1655" t="s">
        <v>1525</v>
      </c>
      <c r="D781" s="2" t="s">
        <v>1367</v>
      </c>
      <c r="E781" s="1655" t="s">
        <v>2927</v>
      </c>
      <c r="F781" s="1656" t="s">
        <v>1382</v>
      </c>
    </row>
    <row r="782" spans="1:6">
      <c r="A782" s="1655" t="s">
        <v>2928</v>
      </c>
      <c r="B782" s="1655" t="s">
        <v>2929</v>
      </c>
      <c r="C782" s="1655" t="s">
        <v>1378</v>
      </c>
      <c r="D782" s="2" t="s">
        <v>1367</v>
      </c>
      <c r="E782" s="1655" t="s">
        <v>2929</v>
      </c>
      <c r="F782" s="1656" t="s">
        <v>1375</v>
      </c>
    </row>
    <row r="783" spans="1:6">
      <c r="A783" s="1655" t="s">
        <v>2930</v>
      </c>
      <c r="B783" s="1655" t="s">
        <v>2931</v>
      </c>
      <c r="C783" s="1655" t="s">
        <v>1796</v>
      </c>
      <c r="D783" s="2" t="s">
        <v>1367</v>
      </c>
      <c r="E783" s="1655" t="s">
        <v>2931</v>
      </c>
      <c r="F783" s="1656" t="s">
        <v>1382</v>
      </c>
    </row>
    <row r="784" spans="1:6">
      <c r="A784" s="1655" t="s">
        <v>2932</v>
      </c>
      <c r="B784" s="1655" t="s">
        <v>2933</v>
      </c>
      <c r="C784" s="1655" t="s">
        <v>1374</v>
      </c>
      <c r="D784" s="2" t="s">
        <v>1367</v>
      </c>
      <c r="E784" s="1655" t="s">
        <v>2933</v>
      </c>
      <c r="F784" s="1656" t="s">
        <v>1375</v>
      </c>
    </row>
    <row r="785" spans="1:6">
      <c r="A785" s="1655" t="s">
        <v>2934</v>
      </c>
      <c r="B785" s="1655" t="s">
        <v>2935</v>
      </c>
      <c r="C785" s="1655" t="s">
        <v>1361</v>
      </c>
      <c r="D785" s="2" t="s">
        <v>1367</v>
      </c>
      <c r="E785" s="1655" t="s">
        <v>2935</v>
      </c>
      <c r="F785" s="1656" t="s">
        <v>1375</v>
      </c>
    </row>
    <row r="786" spans="1:6">
      <c r="A786" s="1655" t="s">
        <v>2936</v>
      </c>
      <c r="B786" s="1655" t="s">
        <v>2937</v>
      </c>
      <c r="C786" s="1655" t="s">
        <v>1436</v>
      </c>
      <c r="D786" s="2" t="s">
        <v>1367</v>
      </c>
      <c r="E786" s="1655" t="s">
        <v>2937</v>
      </c>
      <c r="F786" s="1656" t="s">
        <v>1368</v>
      </c>
    </row>
    <row r="787" spans="1:6">
      <c r="A787" s="1655" t="s">
        <v>2938</v>
      </c>
      <c r="B787" s="1655" t="s">
        <v>2939</v>
      </c>
      <c r="C787" s="1655" t="s">
        <v>1378</v>
      </c>
      <c r="D787" s="2" t="s">
        <v>1367</v>
      </c>
      <c r="E787" s="1655" t="s">
        <v>2939</v>
      </c>
      <c r="F787" s="1656" t="s">
        <v>1368</v>
      </c>
    </row>
    <row r="788" spans="1:6">
      <c r="A788" s="1655" t="s">
        <v>2940</v>
      </c>
      <c r="B788" s="1655" t="s">
        <v>2941</v>
      </c>
      <c r="C788" s="1655" t="s">
        <v>1403</v>
      </c>
      <c r="D788" s="2" t="s">
        <v>1367</v>
      </c>
      <c r="E788" s="1655" t="s">
        <v>2941</v>
      </c>
      <c r="F788" s="1656" t="s">
        <v>1368</v>
      </c>
    </row>
    <row r="789" spans="1:6">
      <c r="A789" s="1655" t="s">
        <v>2942</v>
      </c>
      <c r="B789" s="1655" t="s">
        <v>6706</v>
      </c>
      <c r="C789" s="1655" t="s">
        <v>1729</v>
      </c>
      <c r="D789" s="2" t="s">
        <v>1362</v>
      </c>
      <c r="E789" s="1655" t="s">
        <v>6706</v>
      </c>
      <c r="F789" s="1656" t="s">
        <v>1363</v>
      </c>
    </row>
    <row r="790" spans="1:6">
      <c r="A790" s="1655" t="s">
        <v>2943</v>
      </c>
      <c r="B790" s="1655" t="s">
        <v>2944</v>
      </c>
      <c r="C790" s="1655" t="s">
        <v>1395</v>
      </c>
      <c r="D790" s="2" t="s">
        <v>1367</v>
      </c>
      <c r="E790" s="1655" t="s">
        <v>2944</v>
      </c>
      <c r="F790" s="1656" t="s">
        <v>1382</v>
      </c>
    </row>
    <row r="791" spans="1:6">
      <c r="A791" s="1655" t="s">
        <v>2945</v>
      </c>
      <c r="B791" s="1655" t="s">
        <v>2946</v>
      </c>
      <c r="C791" s="1657" t="s">
        <v>1490</v>
      </c>
      <c r="D791" s="2" t="s">
        <v>1362</v>
      </c>
      <c r="E791" s="1655" t="s">
        <v>2946</v>
      </c>
      <c r="F791" s="1656" t="s">
        <v>1528</v>
      </c>
    </row>
    <row r="792" spans="1:6">
      <c r="A792" s="1655" t="s">
        <v>2947</v>
      </c>
      <c r="B792" s="1655" t="s">
        <v>2948</v>
      </c>
      <c r="C792" s="1655" t="s">
        <v>1696</v>
      </c>
      <c r="D792" s="2" t="s">
        <v>1367</v>
      </c>
      <c r="E792" s="1655" t="s">
        <v>2948</v>
      </c>
      <c r="F792" s="1656" t="s">
        <v>1415</v>
      </c>
    </row>
    <row r="793" spans="1:6">
      <c r="A793" s="1655" t="s">
        <v>2949</v>
      </c>
      <c r="B793" s="1655" t="s">
        <v>2950</v>
      </c>
      <c r="C793" s="1655" t="s">
        <v>1696</v>
      </c>
      <c r="D793" s="2" t="s">
        <v>1367</v>
      </c>
      <c r="E793" s="1655" t="s">
        <v>2950</v>
      </c>
      <c r="F793" s="1656" t="s">
        <v>1375</v>
      </c>
    </row>
    <row r="794" spans="1:6">
      <c r="A794" s="1655" t="s">
        <v>2951</v>
      </c>
      <c r="B794" s="1655" t="s">
        <v>2952</v>
      </c>
      <c r="C794" s="1655" t="s">
        <v>1374</v>
      </c>
      <c r="D794" s="2" t="s">
        <v>1367</v>
      </c>
      <c r="E794" s="1655" t="s">
        <v>2952</v>
      </c>
      <c r="F794" s="1656" t="s">
        <v>1375</v>
      </c>
    </row>
    <row r="795" spans="1:6">
      <c r="A795" s="1655" t="s">
        <v>2953</v>
      </c>
      <c r="B795" s="1655" t="s">
        <v>2954</v>
      </c>
      <c r="C795" s="1655" t="s">
        <v>1436</v>
      </c>
      <c r="D795" s="2" t="s">
        <v>1367</v>
      </c>
      <c r="E795" s="1655" t="s">
        <v>2954</v>
      </c>
      <c r="F795" s="1656" t="s">
        <v>1368</v>
      </c>
    </row>
    <row r="796" spans="1:6">
      <c r="A796" s="1655" t="s">
        <v>2955</v>
      </c>
      <c r="B796" s="1655" t="s">
        <v>2956</v>
      </c>
      <c r="C796" s="1655" t="s">
        <v>1696</v>
      </c>
      <c r="D796" s="2" t="s">
        <v>1367</v>
      </c>
      <c r="E796" s="1655" t="s">
        <v>2956</v>
      </c>
      <c r="F796" s="1656" t="s">
        <v>1368</v>
      </c>
    </row>
    <row r="797" spans="1:6">
      <c r="A797" s="1655" t="s">
        <v>2957</v>
      </c>
      <c r="B797" s="1655" t="s">
        <v>2958</v>
      </c>
      <c r="C797" s="1655" t="s">
        <v>1361</v>
      </c>
      <c r="D797" s="2" t="s">
        <v>1367</v>
      </c>
      <c r="E797" s="1655" t="s">
        <v>2958</v>
      </c>
      <c r="F797" s="1656" t="s">
        <v>1375</v>
      </c>
    </row>
    <row r="798" spans="1:6">
      <c r="A798" s="1655" t="s">
        <v>2959</v>
      </c>
      <c r="B798" s="1655" t="s">
        <v>2960</v>
      </c>
      <c r="C798" s="1655" t="s">
        <v>1862</v>
      </c>
      <c r="D798" s="2" t="s">
        <v>1367</v>
      </c>
      <c r="E798" s="1655" t="s">
        <v>2960</v>
      </c>
      <c r="F798" s="1656" t="s">
        <v>1368</v>
      </c>
    </row>
    <row r="799" spans="1:6">
      <c r="A799" s="1655" t="s">
        <v>2961</v>
      </c>
      <c r="B799" s="1655" t="s">
        <v>6707</v>
      </c>
      <c r="C799" s="1657" t="s">
        <v>1458</v>
      </c>
      <c r="D799" s="2" t="s">
        <v>1362</v>
      </c>
      <c r="E799" s="1655" t="s">
        <v>6707</v>
      </c>
      <c r="F799" s="1656" t="s">
        <v>1528</v>
      </c>
    </row>
    <row r="800" spans="1:6">
      <c r="A800" s="1655" t="s">
        <v>2962</v>
      </c>
      <c r="B800" s="1655" t="s">
        <v>2963</v>
      </c>
      <c r="C800" s="1655" t="s">
        <v>1429</v>
      </c>
      <c r="D800" s="2" t="s">
        <v>1367</v>
      </c>
      <c r="E800" s="1655" t="s">
        <v>2963</v>
      </c>
      <c r="F800" s="1656" t="s">
        <v>1368</v>
      </c>
    </row>
    <row r="801" spans="1:6">
      <c r="A801" s="1655" t="s">
        <v>2964</v>
      </c>
      <c r="B801" s="1655" t="s">
        <v>2965</v>
      </c>
      <c r="C801" s="1655" t="s">
        <v>1565</v>
      </c>
      <c r="D801" s="2" t="s">
        <v>1367</v>
      </c>
      <c r="E801" s="1655" t="s">
        <v>2965</v>
      </c>
      <c r="F801" s="1656" t="s">
        <v>1382</v>
      </c>
    </row>
    <row r="802" spans="1:6">
      <c r="A802" s="1655" t="s">
        <v>2966</v>
      </c>
      <c r="B802" s="1655" t="s">
        <v>2967</v>
      </c>
      <c r="C802" s="1655" t="s">
        <v>1796</v>
      </c>
      <c r="D802" s="2" t="s">
        <v>1367</v>
      </c>
      <c r="E802" s="1655" t="s">
        <v>2967</v>
      </c>
      <c r="F802" s="1656" t="s">
        <v>1382</v>
      </c>
    </row>
    <row r="803" spans="1:6">
      <c r="A803" s="1655" t="s">
        <v>2968</v>
      </c>
      <c r="B803" s="1655" t="s">
        <v>2969</v>
      </c>
      <c r="C803" s="1655" t="s">
        <v>1909</v>
      </c>
      <c r="D803" s="2" t="s">
        <v>1367</v>
      </c>
      <c r="E803" s="1655" t="s">
        <v>2969</v>
      </c>
      <c r="F803" s="1656" t="s">
        <v>1368</v>
      </c>
    </row>
    <row r="804" spans="1:6">
      <c r="A804" s="1655" t="s">
        <v>2970</v>
      </c>
      <c r="B804" s="1655" t="s">
        <v>2971</v>
      </c>
      <c r="C804" s="1655" t="s">
        <v>1361</v>
      </c>
      <c r="D804" s="2" t="s">
        <v>1367</v>
      </c>
      <c r="E804" s="1655" t="s">
        <v>2971</v>
      </c>
      <c r="F804" s="1656" t="s">
        <v>1382</v>
      </c>
    </row>
    <row r="805" spans="1:6">
      <c r="A805" s="1655" t="s">
        <v>2972</v>
      </c>
      <c r="B805" s="1655" t="s">
        <v>2973</v>
      </c>
      <c r="C805" s="1655" t="s">
        <v>1361</v>
      </c>
      <c r="D805" s="2" t="s">
        <v>1367</v>
      </c>
      <c r="E805" s="1655" t="s">
        <v>2973</v>
      </c>
      <c r="F805" s="1656" t="s">
        <v>1375</v>
      </c>
    </row>
    <row r="806" spans="1:6">
      <c r="A806" s="1655" t="s">
        <v>2974</v>
      </c>
      <c r="B806" s="1655" t="s">
        <v>6708</v>
      </c>
      <c r="C806" s="1657" t="s">
        <v>1374</v>
      </c>
      <c r="D806" s="2" t="s">
        <v>1362</v>
      </c>
      <c r="E806" s="1655" t="s">
        <v>6708</v>
      </c>
      <c r="F806" s="1656" t="s">
        <v>1363</v>
      </c>
    </row>
    <row r="807" spans="1:6">
      <c r="A807" s="1655" t="s">
        <v>2975</v>
      </c>
      <c r="B807" s="1655" t="s">
        <v>2976</v>
      </c>
      <c r="C807" s="1655" t="s">
        <v>2977</v>
      </c>
      <c r="D807" s="2" t="s">
        <v>1367</v>
      </c>
      <c r="E807" s="1655" t="s">
        <v>2976</v>
      </c>
      <c r="F807" s="1656" t="s">
        <v>1368</v>
      </c>
    </row>
    <row r="808" spans="1:6">
      <c r="A808" s="1655" t="s">
        <v>2978</v>
      </c>
      <c r="B808" s="1655" t="s">
        <v>2979</v>
      </c>
      <c r="C808" s="1655" t="s">
        <v>2980</v>
      </c>
      <c r="D808" s="2" t="s">
        <v>1367</v>
      </c>
      <c r="E808" s="1655" t="s">
        <v>2979</v>
      </c>
      <c r="F808" s="1656" t="s">
        <v>1368</v>
      </c>
    </row>
    <row r="809" spans="1:6">
      <c r="A809" s="1655" t="s">
        <v>2981</v>
      </c>
      <c r="B809" s="1655" t="s">
        <v>2982</v>
      </c>
      <c r="C809" s="1655" t="s">
        <v>1374</v>
      </c>
      <c r="D809" s="2" t="s">
        <v>1367</v>
      </c>
      <c r="E809" s="1655" t="s">
        <v>2982</v>
      </c>
      <c r="F809" s="1656" t="s">
        <v>1375</v>
      </c>
    </row>
    <row r="810" spans="1:6">
      <c r="A810" s="1655" t="s">
        <v>2983</v>
      </c>
      <c r="B810" s="1655" t="s">
        <v>2984</v>
      </c>
      <c r="C810" s="1655" t="s">
        <v>1461</v>
      </c>
      <c r="D810" s="2" t="s">
        <v>1367</v>
      </c>
      <c r="E810" s="1655" t="s">
        <v>2984</v>
      </c>
      <c r="F810" s="1656" t="s">
        <v>1462</v>
      </c>
    </row>
    <row r="811" spans="1:6">
      <c r="A811" s="1655" t="s">
        <v>2985</v>
      </c>
      <c r="B811" s="1655" t="s">
        <v>2986</v>
      </c>
      <c r="C811" s="1655" t="s">
        <v>1696</v>
      </c>
      <c r="D811" s="2" t="s">
        <v>1367</v>
      </c>
      <c r="E811" s="1655" t="s">
        <v>2986</v>
      </c>
      <c r="F811" s="1656" t="s">
        <v>1382</v>
      </c>
    </row>
    <row r="812" spans="1:6">
      <c r="A812" s="1655" t="s">
        <v>2987</v>
      </c>
      <c r="B812" s="1655" t="s">
        <v>2988</v>
      </c>
      <c r="C812" s="1655" t="s">
        <v>1395</v>
      </c>
      <c r="D812" s="2" t="s">
        <v>1367</v>
      </c>
      <c r="E812" s="1655" t="s">
        <v>2988</v>
      </c>
      <c r="F812" s="1656" t="s">
        <v>1382</v>
      </c>
    </row>
    <row r="813" spans="1:6">
      <c r="A813" s="1655" t="s">
        <v>2989</v>
      </c>
      <c r="B813" s="1655" t="s">
        <v>2990</v>
      </c>
      <c r="C813" s="1655" t="s">
        <v>1395</v>
      </c>
      <c r="D813" s="2" t="s">
        <v>1367</v>
      </c>
      <c r="E813" s="1655" t="s">
        <v>2990</v>
      </c>
      <c r="F813" s="1656" t="s">
        <v>1437</v>
      </c>
    </row>
    <row r="814" spans="1:6">
      <c r="A814" s="1655" t="s">
        <v>2991</v>
      </c>
      <c r="B814" s="1655" t="s">
        <v>2992</v>
      </c>
      <c r="C814" s="1655" t="s">
        <v>1395</v>
      </c>
      <c r="D814" s="2" t="s">
        <v>1367</v>
      </c>
      <c r="E814" s="1655" t="s">
        <v>2992</v>
      </c>
      <c r="F814" s="1656" t="s">
        <v>1368</v>
      </c>
    </row>
    <row r="815" spans="1:6">
      <c r="A815" s="1655" t="s">
        <v>2993</v>
      </c>
      <c r="B815" s="1655" t="s">
        <v>2994</v>
      </c>
      <c r="C815" s="1655" t="s">
        <v>1381</v>
      </c>
      <c r="D815" s="2" t="s">
        <v>1367</v>
      </c>
      <c r="E815" s="1655" t="s">
        <v>2994</v>
      </c>
      <c r="F815" s="1656" t="s">
        <v>1368</v>
      </c>
    </row>
    <row r="816" spans="1:6">
      <c r="A816" s="1655" t="s">
        <v>2995</v>
      </c>
      <c r="B816" s="1655" t="s">
        <v>2996</v>
      </c>
      <c r="C816" s="1655" t="s">
        <v>1412</v>
      </c>
      <c r="D816" s="2" t="s">
        <v>1367</v>
      </c>
      <c r="E816" s="1655" t="s">
        <v>2996</v>
      </c>
      <c r="F816" s="1656" t="s">
        <v>1368</v>
      </c>
    </row>
    <row r="817" spans="1:6">
      <c r="A817" s="1655" t="s">
        <v>2997</v>
      </c>
      <c r="B817" s="1655" t="s">
        <v>2998</v>
      </c>
      <c r="C817" s="1655" t="s">
        <v>1691</v>
      </c>
      <c r="D817" s="2" t="s">
        <v>1367</v>
      </c>
      <c r="E817" s="1655" t="s">
        <v>2998</v>
      </c>
      <c r="F817" s="1656" t="s">
        <v>1368</v>
      </c>
    </row>
    <row r="818" spans="1:6">
      <c r="A818" s="1655" t="s">
        <v>2999</v>
      </c>
      <c r="B818" s="1655" t="s">
        <v>3000</v>
      </c>
      <c r="C818" s="1655" t="s">
        <v>1535</v>
      </c>
      <c r="D818" s="2" t="s">
        <v>1367</v>
      </c>
      <c r="E818" s="1655" t="s">
        <v>3000</v>
      </c>
      <c r="F818" s="1656" t="s">
        <v>1368</v>
      </c>
    </row>
    <row r="819" spans="1:6">
      <c r="A819" s="1655" t="s">
        <v>3001</v>
      </c>
      <c r="B819" s="1655" t="s">
        <v>3002</v>
      </c>
      <c r="C819" s="1655" t="s">
        <v>1938</v>
      </c>
      <c r="D819" s="2" t="s">
        <v>1367</v>
      </c>
      <c r="E819" s="1655" t="s">
        <v>3002</v>
      </c>
      <c r="F819" s="1656" t="s">
        <v>1368</v>
      </c>
    </row>
    <row r="820" spans="1:6">
      <c r="A820" s="1655" t="s">
        <v>3003</v>
      </c>
      <c r="B820" s="1655" t="s">
        <v>3004</v>
      </c>
      <c r="C820" s="1655" t="s">
        <v>1493</v>
      </c>
      <c r="D820" s="2" t="s">
        <v>1367</v>
      </c>
      <c r="E820" s="1655" t="s">
        <v>3004</v>
      </c>
      <c r="F820" s="1656" t="s">
        <v>1375</v>
      </c>
    </row>
    <row r="821" spans="1:6">
      <c r="A821" s="1655" t="s">
        <v>3005</v>
      </c>
      <c r="B821" s="1655" t="s">
        <v>3006</v>
      </c>
      <c r="C821" s="1655" t="s">
        <v>1805</v>
      </c>
      <c r="D821" s="2" t="s">
        <v>1367</v>
      </c>
      <c r="E821" s="1655" t="s">
        <v>3006</v>
      </c>
      <c r="F821" s="1656" t="s">
        <v>1382</v>
      </c>
    </row>
    <row r="822" spans="1:6">
      <c r="A822" s="1655" t="s">
        <v>3007</v>
      </c>
      <c r="B822" s="1655" t="s">
        <v>3008</v>
      </c>
      <c r="C822" s="1655" t="s">
        <v>1493</v>
      </c>
      <c r="D822" s="2" t="s">
        <v>1367</v>
      </c>
      <c r="E822" s="1655" t="s">
        <v>3008</v>
      </c>
      <c r="F822" s="1656" t="s">
        <v>1375</v>
      </c>
    </row>
    <row r="823" spans="1:6">
      <c r="A823" s="1655" t="s">
        <v>3009</v>
      </c>
      <c r="B823" s="1655" t="s">
        <v>3010</v>
      </c>
      <c r="C823" s="1655" t="s">
        <v>1535</v>
      </c>
      <c r="D823" s="2" t="s">
        <v>1367</v>
      </c>
      <c r="E823" s="1655" t="s">
        <v>3010</v>
      </c>
      <c r="F823" s="1656" t="s">
        <v>1375</v>
      </c>
    </row>
    <row r="824" spans="1:6">
      <c r="A824" s="1655" t="s">
        <v>3011</v>
      </c>
      <c r="B824" s="1655" t="s">
        <v>3012</v>
      </c>
      <c r="C824" s="1655" t="s">
        <v>1361</v>
      </c>
      <c r="D824" s="2" t="s">
        <v>1367</v>
      </c>
      <c r="E824" s="1655" t="s">
        <v>3012</v>
      </c>
      <c r="F824" s="1656" t="s">
        <v>1375</v>
      </c>
    </row>
    <row r="825" spans="1:6">
      <c r="A825" s="1655" t="s">
        <v>3013</v>
      </c>
      <c r="B825" s="1655" t="s">
        <v>3014</v>
      </c>
      <c r="C825" s="1655" t="s">
        <v>1361</v>
      </c>
      <c r="D825" s="2" t="s">
        <v>1367</v>
      </c>
      <c r="E825" s="1655" t="s">
        <v>3014</v>
      </c>
      <c r="F825" s="1656" t="s">
        <v>1375</v>
      </c>
    </row>
    <row r="826" spans="1:6">
      <c r="A826" s="1655" t="s">
        <v>3015</v>
      </c>
      <c r="B826" s="1655" t="s">
        <v>3016</v>
      </c>
      <c r="C826" s="1655" t="s">
        <v>1361</v>
      </c>
      <c r="D826" s="2" t="s">
        <v>1367</v>
      </c>
      <c r="E826" s="1655" t="s">
        <v>3016</v>
      </c>
      <c r="F826" s="1656" t="s">
        <v>1375</v>
      </c>
    </row>
    <row r="827" spans="1:6">
      <c r="A827" s="1655" t="s">
        <v>3017</v>
      </c>
      <c r="B827" s="1655" t="s">
        <v>3018</v>
      </c>
      <c r="C827" s="1655" t="s">
        <v>1493</v>
      </c>
      <c r="D827" s="2" t="s">
        <v>1367</v>
      </c>
      <c r="E827" s="1655" t="s">
        <v>3018</v>
      </c>
      <c r="F827" s="1656" t="s">
        <v>1382</v>
      </c>
    </row>
    <row r="828" spans="1:6">
      <c r="A828" s="1655" t="s">
        <v>3019</v>
      </c>
      <c r="B828" s="1655" t="s">
        <v>3020</v>
      </c>
      <c r="C828" s="1655" t="s">
        <v>1862</v>
      </c>
      <c r="D828" s="2" t="s">
        <v>1367</v>
      </c>
      <c r="E828" s="1655" t="s">
        <v>3020</v>
      </c>
      <c r="F828" s="1656" t="s">
        <v>1368</v>
      </c>
    </row>
    <row r="829" spans="1:6">
      <c r="A829" s="1655" t="s">
        <v>3021</v>
      </c>
      <c r="B829" s="1655" t="s">
        <v>3022</v>
      </c>
      <c r="C829" s="1655" t="s">
        <v>1696</v>
      </c>
      <c r="D829" s="2" t="s">
        <v>1367</v>
      </c>
      <c r="E829" s="1655" t="s">
        <v>3022</v>
      </c>
      <c r="F829" s="1656" t="s">
        <v>1368</v>
      </c>
    </row>
    <row r="830" spans="1:6">
      <c r="A830" s="1655" t="s">
        <v>3023</v>
      </c>
      <c r="B830" s="1655" t="s">
        <v>6709</v>
      </c>
      <c r="C830" s="1655" t="s">
        <v>2198</v>
      </c>
      <c r="D830" s="2" t="s">
        <v>1362</v>
      </c>
      <c r="E830" s="1655" t="s">
        <v>6709</v>
      </c>
      <c r="F830" s="1656" t="s">
        <v>1630</v>
      </c>
    </row>
    <row r="831" spans="1:6">
      <c r="A831" s="1655" t="s">
        <v>3024</v>
      </c>
      <c r="B831" s="1655" t="s">
        <v>6710</v>
      </c>
      <c r="C831" s="1655" t="s">
        <v>2225</v>
      </c>
      <c r="D831" s="2" t="s">
        <v>1362</v>
      </c>
      <c r="E831" s="1655" t="s">
        <v>6710</v>
      </c>
      <c r="F831" s="1656" t="s">
        <v>1363</v>
      </c>
    </row>
    <row r="832" spans="1:6">
      <c r="A832" s="1655" t="s">
        <v>3025</v>
      </c>
      <c r="B832" s="1655" t="s">
        <v>3026</v>
      </c>
      <c r="C832" s="1655" t="s">
        <v>1941</v>
      </c>
      <c r="D832" s="2" t="s">
        <v>1367</v>
      </c>
      <c r="E832" s="1655" t="s">
        <v>3026</v>
      </c>
      <c r="F832" s="1656" t="s">
        <v>1389</v>
      </c>
    </row>
    <row r="833" spans="1:6">
      <c r="A833" s="1655" t="s">
        <v>3027</v>
      </c>
      <c r="B833" s="1655" t="s">
        <v>3028</v>
      </c>
      <c r="C833" s="1655" t="s">
        <v>1361</v>
      </c>
      <c r="D833" s="2" t="s">
        <v>1367</v>
      </c>
      <c r="E833" s="1655" t="s">
        <v>3028</v>
      </c>
      <c r="F833" s="1656" t="s">
        <v>1375</v>
      </c>
    </row>
    <row r="834" spans="1:6">
      <c r="A834" s="1655" t="s">
        <v>3029</v>
      </c>
      <c r="B834" s="1655" t="s">
        <v>3030</v>
      </c>
      <c r="C834" s="1655" t="s">
        <v>1361</v>
      </c>
      <c r="D834" s="2" t="s">
        <v>1367</v>
      </c>
      <c r="E834" s="1655" t="s">
        <v>3030</v>
      </c>
      <c r="F834" s="1656" t="s">
        <v>1375</v>
      </c>
    </row>
    <row r="835" spans="1:6">
      <c r="A835" s="1655" t="s">
        <v>3031</v>
      </c>
      <c r="B835" s="1655" t="s">
        <v>6711</v>
      </c>
      <c r="C835" s="1657" t="s">
        <v>1598</v>
      </c>
      <c r="D835" s="2" t="s">
        <v>1362</v>
      </c>
      <c r="E835" s="1655" t="s">
        <v>6711</v>
      </c>
      <c r="F835" s="1656" t="s">
        <v>1363</v>
      </c>
    </row>
    <row r="836" spans="1:6">
      <c r="A836" s="1655" t="s">
        <v>3032</v>
      </c>
      <c r="B836" s="1655" t="s">
        <v>3033</v>
      </c>
      <c r="C836" s="1655" t="s">
        <v>1712</v>
      </c>
      <c r="D836" s="2" t="s">
        <v>1367</v>
      </c>
      <c r="E836" s="1655" t="s">
        <v>3033</v>
      </c>
      <c r="F836" s="1656" t="s">
        <v>1375</v>
      </c>
    </row>
    <row r="837" spans="1:6">
      <c r="A837" s="1655" t="s">
        <v>3034</v>
      </c>
      <c r="B837" s="1655" t="s">
        <v>3035</v>
      </c>
      <c r="C837" s="1655" t="s">
        <v>1565</v>
      </c>
      <c r="D837" s="2" t="s">
        <v>1367</v>
      </c>
      <c r="E837" s="1655" t="s">
        <v>3035</v>
      </c>
      <c r="F837" s="1656" t="s">
        <v>1440</v>
      </c>
    </row>
    <row r="838" spans="1:6">
      <c r="A838" s="1655" t="s">
        <v>3036</v>
      </c>
      <c r="B838" s="1655" t="s">
        <v>3037</v>
      </c>
      <c r="C838" s="1655" t="s">
        <v>1664</v>
      </c>
      <c r="D838" s="2" t="s">
        <v>1367</v>
      </c>
      <c r="E838" s="1655" t="s">
        <v>3037</v>
      </c>
      <c r="F838" s="1656" t="s">
        <v>1368</v>
      </c>
    </row>
    <row r="839" spans="1:6">
      <c r="A839" s="1655" t="s">
        <v>3038</v>
      </c>
      <c r="B839" s="1655" t="s">
        <v>6712</v>
      </c>
      <c r="C839" s="1655" t="s">
        <v>1361</v>
      </c>
      <c r="D839" s="2" t="s">
        <v>1362</v>
      </c>
      <c r="E839" s="1655" t="s">
        <v>6712</v>
      </c>
      <c r="F839" s="1656" t="s">
        <v>1528</v>
      </c>
    </row>
    <row r="840" spans="1:6">
      <c r="A840" s="1655" t="s">
        <v>3039</v>
      </c>
      <c r="B840" s="1655" t="s">
        <v>3040</v>
      </c>
      <c r="C840" s="1655" t="s">
        <v>1598</v>
      </c>
      <c r="D840" s="2" t="s">
        <v>1367</v>
      </c>
      <c r="E840" s="1655" t="s">
        <v>3040</v>
      </c>
      <c r="F840" s="1656" t="s">
        <v>1368</v>
      </c>
    </row>
    <row r="841" spans="1:6">
      <c r="A841" s="1655" t="s">
        <v>3041</v>
      </c>
      <c r="B841" s="1655" t="s">
        <v>6713</v>
      </c>
      <c r="C841" s="1657" t="s">
        <v>1493</v>
      </c>
      <c r="D841" s="2" t="s">
        <v>1362</v>
      </c>
      <c r="E841" s="1655" t="s">
        <v>6713</v>
      </c>
      <c r="F841" s="1656" t="s">
        <v>1559</v>
      </c>
    </row>
    <row r="842" spans="1:6">
      <c r="A842" s="1655" t="s">
        <v>3042</v>
      </c>
      <c r="B842" s="1655" t="s">
        <v>3043</v>
      </c>
      <c r="C842" s="1655" t="s">
        <v>1739</v>
      </c>
      <c r="D842" s="2" t="s">
        <v>1367</v>
      </c>
      <c r="E842" s="1655" t="s">
        <v>3043</v>
      </c>
      <c r="F842" s="1656" t="s">
        <v>1368</v>
      </c>
    </row>
    <row r="843" spans="1:6">
      <c r="A843" s="1655" t="s">
        <v>3044</v>
      </c>
      <c r="B843" s="1655" t="s">
        <v>6714</v>
      </c>
      <c r="C843" s="1657" t="s">
        <v>1388</v>
      </c>
      <c r="D843" s="2" t="s">
        <v>1362</v>
      </c>
      <c r="E843" s="1655" t="s">
        <v>6714</v>
      </c>
      <c r="F843" s="1656" t="s">
        <v>1363</v>
      </c>
    </row>
    <row r="844" spans="1:6">
      <c r="A844" s="1655" t="s">
        <v>3045</v>
      </c>
      <c r="B844" s="1655" t="s">
        <v>6715</v>
      </c>
      <c r="C844" s="1655" t="s">
        <v>1699</v>
      </c>
      <c r="D844" s="2" t="s">
        <v>1362</v>
      </c>
      <c r="E844" s="1655" t="s">
        <v>6715</v>
      </c>
      <c r="F844" s="1656" t="s">
        <v>1528</v>
      </c>
    </row>
    <row r="845" spans="1:6">
      <c r="A845" s="1655" t="s">
        <v>3046</v>
      </c>
      <c r="B845" s="1655" t="s">
        <v>6716</v>
      </c>
      <c r="C845" s="1657" t="s">
        <v>1479</v>
      </c>
      <c r="D845" s="2" t="s">
        <v>1362</v>
      </c>
      <c r="E845" s="1655" t="s">
        <v>6716</v>
      </c>
      <c r="F845" s="1656" t="s">
        <v>1528</v>
      </c>
    </row>
    <row r="846" spans="1:6">
      <c r="A846" s="1655" t="s">
        <v>3047</v>
      </c>
      <c r="B846" s="1655" t="s">
        <v>6717</v>
      </c>
      <c r="C846" s="1657" t="s">
        <v>1378</v>
      </c>
      <c r="D846" s="2" t="s">
        <v>1362</v>
      </c>
      <c r="E846" s="1655" t="s">
        <v>6717</v>
      </c>
      <c r="F846" s="1656" t="s">
        <v>1363</v>
      </c>
    </row>
    <row r="847" spans="1:6">
      <c r="A847" s="1655" t="s">
        <v>3048</v>
      </c>
      <c r="B847" s="1655" t="s">
        <v>6718</v>
      </c>
      <c r="C847" s="1655" t="s">
        <v>1361</v>
      </c>
      <c r="D847" s="2" t="s">
        <v>1362</v>
      </c>
      <c r="E847" s="1655" t="s">
        <v>6718</v>
      </c>
      <c r="F847" s="1656" t="s">
        <v>1363</v>
      </c>
    </row>
    <row r="848" spans="1:6">
      <c r="A848" s="1655" t="s">
        <v>3049</v>
      </c>
      <c r="B848" s="1655" t="s">
        <v>3050</v>
      </c>
      <c r="C848" s="1655" t="s">
        <v>1450</v>
      </c>
      <c r="D848" s="2" t="s">
        <v>1367</v>
      </c>
      <c r="E848" s="1655" t="s">
        <v>3050</v>
      </c>
      <c r="F848" s="1656" t="s">
        <v>1368</v>
      </c>
    </row>
    <row r="849" spans="1:6">
      <c r="A849" s="1655" t="s">
        <v>3051</v>
      </c>
      <c r="B849" s="1655" t="s">
        <v>3052</v>
      </c>
      <c r="C849" s="1655" t="s">
        <v>1525</v>
      </c>
      <c r="D849" s="2" t="s">
        <v>1367</v>
      </c>
      <c r="E849" s="1655" t="s">
        <v>3052</v>
      </c>
      <c r="F849" s="1656" t="s">
        <v>1382</v>
      </c>
    </row>
    <row r="850" spans="1:6">
      <c r="A850" s="1655" t="s">
        <v>3053</v>
      </c>
      <c r="B850" s="1655" t="s">
        <v>3054</v>
      </c>
      <c r="C850" s="1655" t="s">
        <v>1712</v>
      </c>
      <c r="D850" s="2" t="s">
        <v>1367</v>
      </c>
      <c r="E850" s="1655" t="s">
        <v>3054</v>
      </c>
      <c r="F850" s="1656" t="s">
        <v>1382</v>
      </c>
    </row>
    <row r="851" spans="1:6">
      <c r="A851" s="1655" t="s">
        <v>3055</v>
      </c>
      <c r="B851" s="1655" t="s">
        <v>3056</v>
      </c>
      <c r="C851" s="1655" t="s">
        <v>1603</v>
      </c>
      <c r="D851" s="2" t="s">
        <v>1367</v>
      </c>
      <c r="E851" s="1655" t="s">
        <v>3056</v>
      </c>
      <c r="F851" s="1656" t="s">
        <v>1382</v>
      </c>
    </row>
    <row r="852" spans="1:6">
      <c r="A852" s="1655" t="s">
        <v>3057</v>
      </c>
      <c r="B852" s="1655" t="s">
        <v>3058</v>
      </c>
      <c r="C852" s="1655" t="s">
        <v>1458</v>
      </c>
      <c r="D852" s="2" t="s">
        <v>1367</v>
      </c>
      <c r="E852" s="1655" t="s">
        <v>3058</v>
      </c>
      <c r="F852" s="1656" t="s">
        <v>1545</v>
      </c>
    </row>
    <row r="853" spans="1:6">
      <c r="A853" s="1655" t="s">
        <v>3059</v>
      </c>
      <c r="B853" s="1655" t="s">
        <v>3060</v>
      </c>
      <c r="C853" s="1655" t="s">
        <v>1461</v>
      </c>
      <c r="D853" s="2" t="s">
        <v>1367</v>
      </c>
      <c r="E853" s="1655" t="s">
        <v>3060</v>
      </c>
      <c r="F853" s="1656" t="s">
        <v>1368</v>
      </c>
    </row>
    <row r="854" spans="1:6">
      <c r="A854" s="1655" t="s">
        <v>3061</v>
      </c>
      <c r="B854" s="1655" t="s">
        <v>3062</v>
      </c>
      <c r="C854" s="1655" t="s">
        <v>1558</v>
      </c>
      <c r="D854" s="2" t="s">
        <v>1367</v>
      </c>
      <c r="E854" s="1655" t="s">
        <v>3062</v>
      </c>
      <c r="F854" s="1656" t="s">
        <v>1368</v>
      </c>
    </row>
    <row r="855" spans="1:6">
      <c r="A855" s="1655" t="s">
        <v>3063</v>
      </c>
      <c r="B855" s="1655" t="s">
        <v>3064</v>
      </c>
      <c r="C855" s="1655" t="s">
        <v>1562</v>
      </c>
      <c r="D855" s="2" t="s">
        <v>1367</v>
      </c>
      <c r="E855" s="1655" t="s">
        <v>3064</v>
      </c>
      <c r="F855" s="1656" t="s">
        <v>1382</v>
      </c>
    </row>
    <row r="856" spans="1:6">
      <c r="A856" s="1655" t="s">
        <v>3065</v>
      </c>
      <c r="B856" s="1655" t="s">
        <v>3066</v>
      </c>
      <c r="C856" s="1655" t="s">
        <v>1729</v>
      </c>
      <c r="D856" s="2" t="s">
        <v>1367</v>
      </c>
      <c r="E856" s="1655" t="s">
        <v>3066</v>
      </c>
      <c r="F856" s="1656" t="s">
        <v>1382</v>
      </c>
    </row>
    <row r="857" spans="1:6">
      <c r="A857" s="1655" t="s">
        <v>3067</v>
      </c>
      <c r="B857" s="1655" t="s">
        <v>3068</v>
      </c>
      <c r="C857" s="1655" t="s">
        <v>1729</v>
      </c>
      <c r="D857" s="2" t="s">
        <v>1367</v>
      </c>
      <c r="E857" s="1655" t="s">
        <v>3068</v>
      </c>
      <c r="F857" s="1656" t="s">
        <v>1415</v>
      </c>
    </row>
    <row r="858" spans="1:6">
      <c r="A858" s="1655" t="s">
        <v>3069</v>
      </c>
      <c r="B858" s="1655" t="s">
        <v>3070</v>
      </c>
      <c r="C858" s="1655" t="s">
        <v>1493</v>
      </c>
      <c r="D858" s="2" t="s">
        <v>1367</v>
      </c>
      <c r="E858" s="1655" t="s">
        <v>3070</v>
      </c>
      <c r="F858" s="1656" t="s">
        <v>1440</v>
      </c>
    </row>
    <row r="859" spans="1:6">
      <c r="A859" s="1655" t="s">
        <v>3071</v>
      </c>
      <c r="B859" s="1655" t="s">
        <v>3072</v>
      </c>
      <c r="C859" s="1655" t="s">
        <v>1385</v>
      </c>
      <c r="D859" s="2" t="s">
        <v>1367</v>
      </c>
      <c r="E859" s="1655" t="s">
        <v>3072</v>
      </c>
      <c r="F859" s="1656" t="s">
        <v>1375</v>
      </c>
    </row>
    <row r="860" spans="1:6">
      <c r="A860" s="1655" t="s">
        <v>3073</v>
      </c>
      <c r="B860" s="1655" t="s">
        <v>3074</v>
      </c>
      <c r="C860" s="1655" t="s">
        <v>1562</v>
      </c>
      <c r="D860" s="2" t="s">
        <v>1367</v>
      </c>
      <c r="E860" s="1655" t="s">
        <v>3074</v>
      </c>
      <c r="F860" s="1656" t="s">
        <v>1551</v>
      </c>
    </row>
    <row r="861" spans="1:6">
      <c r="A861" s="1655" t="s">
        <v>3075</v>
      </c>
      <c r="B861" s="1655" t="s">
        <v>3076</v>
      </c>
      <c r="C861" s="1655" t="s">
        <v>1568</v>
      </c>
      <c r="D861" s="2" t="s">
        <v>1367</v>
      </c>
      <c r="E861" s="1655" t="s">
        <v>3076</v>
      </c>
      <c r="F861" s="1656" t="s">
        <v>1368</v>
      </c>
    </row>
    <row r="862" spans="1:6">
      <c r="A862" s="1655" t="s">
        <v>3077</v>
      </c>
      <c r="B862" s="1655" t="s">
        <v>6719</v>
      </c>
      <c r="C862" s="1657" t="s">
        <v>1395</v>
      </c>
      <c r="D862" s="2" t="s">
        <v>1362</v>
      </c>
      <c r="E862" s="1655" t="s">
        <v>6719</v>
      </c>
      <c r="F862" s="1656" t="s">
        <v>1559</v>
      </c>
    </row>
    <row r="863" spans="1:6">
      <c r="A863" s="1655" t="s">
        <v>3078</v>
      </c>
      <c r="B863" s="1655" t="s">
        <v>3079</v>
      </c>
      <c r="C863" s="1655" t="s">
        <v>1598</v>
      </c>
      <c r="D863" s="2" t="s">
        <v>1367</v>
      </c>
      <c r="E863" s="1655" t="s">
        <v>3079</v>
      </c>
      <c r="F863" s="1656" t="s">
        <v>1368</v>
      </c>
    </row>
    <row r="864" spans="1:6">
      <c r="A864" s="1655" t="s">
        <v>3080</v>
      </c>
      <c r="B864" s="1655" t="s">
        <v>3081</v>
      </c>
      <c r="C864" s="1655" t="s">
        <v>1739</v>
      </c>
      <c r="D864" s="2" t="s">
        <v>1367</v>
      </c>
      <c r="E864" s="1655" t="s">
        <v>3081</v>
      </c>
      <c r="F864" s="1656" t="s">
        <v>1368</v>
      </c>
    </row>
    <row r="865" spans="1:6">
      <c r="A865" s="1655" t="s">
        <v>3082</v>
      </c>
      <c r="B865" s="1655" t="s">
        <v>3083</v>
      </c>
      <c r="C865" s="1655" t="s">
        <v>1361</v>
      </c>
      <c r="D865" s="2" t="s">
        <v>1367</v>
      </c>
      <c r="E865" s="1655" t="s">
        <v>3083</v>
      </c>
      <c r="F865" s="1656" t="s">
        <v>1375</v>
      </c>
    </row>
    <row r="866" spans="1:6">
      <c r="A866" s="1655" t="s">
        <v>3084</v>
      </c>
      <c r="B866" s="1655" t="s">
        <v>3085</v>
      </c>
      <c r="C866" s="1655" t="s">
        <v>1527</v>
      </c>
      <c r="D866" s="2" t="s">
        <v>1367</v>
      </c>
      <c r="E866" s="1655" t="s">
        <v>3085</v>
      </c>
      <c r="F866" s="1656" t="s">
        <v>1368</v>
      </c>
    </row>
    <row r="867" spans="1:6">
      <c r="A867" s="1655" t="s">
        <v>3086</v>
      </c>
      <c r="B867" s="1655" t="s">
        <v>3087</v>
      </c>
      <c r="C867" s="1655" t="s">
        <v>1409</v>
      </c>
      <c r="D867" s="2" t="s">
        <v>1367</v>
      </c>
      <c r="E867" s="1655" t="s">
        <v>3087</v>
      </c>
      <c r="F867" s="1656" t="s">
        <v>1375</v>
      </c>
    </row>
    <row r="868" spans="1:6">
      <c r="A868" s="1655" t="s">
        <v>3088</v>
      </c>
      <c r="B868" s="1655" t="s">
        <v>3089</v>
      </c>
      <c r="C868" s="1655" t="s">
        <v>1691</v>
      </c>
      <c r="D868" s="2" t="s">
        <v>1367</v>
      </c>
      <c r="E868" s="1655" t="s">
        <v>3089</v>
      </c>
      <c r="F868" s="1656" t="s">
        <v>1368</v>
      </c>
    </row>
    <row r="869" spans="1:6">
      <c r="A869" s="1655" t="s">
        <v>3090</v>
      </c>
      <c r="B869" s="1655" t="s">
        <v>3091</v>
      </c>
      <c r="C869" s="1655" t="s">
        <v>1909</v>
      </c>
      <c r="D869" s="2" t="s">
        <v>1367</v>
      </c>
      <c r="E869" s="1655" t="s">
        <v>3091</v>
      </c>
      <c r="F869" s="1656" t="s">
        <v>1368</v>
      </c>
    </row>
    <row r="870" spans="1:6">
      <c r="A870" s="1655" t="s">
        <v>3092</v>
      </c>
      <c r="B870" s="1655" t="s">
        <v>3093</v>
      </c>
      <c r="C870" s="1655" t="s">
        <v>1395</v>
      </c>
      <c r="D870" s="2" t="s">
        <v>1367</v>
      </c>
      <c r="E870" s="1655" t="s">
        <v>3093</v>
      </c>
      <c r="F870" s="1656" t="s">
        <v>1375</v>
      </c>
    </row>
    <row r="871" spans="1:6">
      <c r="A871" s="1655" t="s">
        <v>3094</v>
      </c>
      <c r="B871" s="1655" t="s">
        <v>3095</v>
      </c>
      <c r="C871" s="1655" t="s">
        <v>1395</v>
      </c>
      <c r="D871" s="2" t="s">
        <v>1367</v>
      </c>
      <c r="E871" s="1655" t="s">
        <v>3095</v>
      </c>
      <c r="F871" s="1656" t="s">
        <v>1437</v>
      </c>
    </row>
    <row r="872" spans="1:6">
      <c r="A872" s="1655" t="s">
        <v>3096</v>
      </c>
      <c r="B872" s="1655" t="s">
        <v>3097</v>
      </c>
      <c r="C872" s="1655" t="s">
        <v>2697</v>
      </c>
      <c r="D872" s="2" t="s">
        <v>1367</v>
      </c>
      <c r="E872" s="1655" t="s">
        <v>3097</v>
      </c>
      <c r="F872" s="1656" t="s">
        <v>1368</v>
      </c>
    </row>
    <row r="873" spans="1:6">
      <c r="A873" s="1655" t="s">
        <v>3098</v>
      </c>
      <c r="B873" s="1655" t="s">
        <v>3099</v>
      </c>
      <c r="C873" s="1655" t="s">
        <v>1525</v>
      </c>
      <c r="D873" s="2" t="s">
        <v>1367</v>
      </c>
      <c r="E873" s="1655" t="s">
        <v>3099</v>
      </c>
      <c r="F873" s="1656" t="s">
        <v>1375</v>
      </c>
    </row>
    <row r="874" spans="1:6">
      <c r="A874" s="1655" t="s">
        <v>3100</v>
      </c>
      <c r="B874" s="1655" t="s">
        <v>3101</v>
      </c>
      <c r="C874" s="1655" t="s">
        <v>1490</v>
      </c>
      <c r="D874" s="2" t="s">
        <v>1367</v>
      </c>
      <c r="E874" s="1655" t="s">
        <v>3101</v>
      </c>
      <c r="F874" s="1656" t="s">
        <v>1375</v>
      </c>
    </row>
    <row r="875" spans="1:6">
      <c r="A875" s="1655" t="s">
        <v>3102</v>
      </c>
      <c r="B875" s="1655" t="s">
        <v>3103</v>
      </c>
      <c r="C875" s="1655" t="s">
        <v>1361</v>
      </c>
      <c r="D875" s="2" t="s">
        <v>1367</v>
      </c>
      <c r="E875" s="1655" t="s">
        <v>3103</v>
      </c>
      <c r="F875" s="1656" t="s">
        <v>1375</v>
      </c>
    </row>
    <row r="876" spans="1:6">
      <c r="A876" s="1655" t="s">
        <v>3104</v>
      </c>
      <c r="B876" s="1655" t="s">
        <v>3105</v>
      </c>
      <c r="C876" s="1655" t="s">
        <v>1361</v>
      </c>
      <c r="D876" s="2" t="s">
        <v>1367</v>
      </c>
      <c r="E876" s="1655" t="s">
        <v>3105</v>
      </c>
      <c r="F876" s="1656" t="s">
        <v>1375</v>
      </c>
    </row>
    <row r="877" spans="1:6">
      <c r="A877" s="1655" t="s">
        <v>3106</v>
      </c>
      <c r="B877" s="1655" t="s">
        <v>3107</v>
      </c>
      <c r="C877" s="1655" t="s">
        <v>1361</v>
      </c>
      <c r="D877" s="2" t="s">
        <v>1367</v>
      </c>
      <c r="E877" s="1655" t="s">
        <v>3107</v>
      </c>
      <c r="F877" s="1656" t="s">
        <v>1375</v>
      </c>
    </row>
    <row r="878" spans="1:6">
      <c r="A878" s="1655" t="s">
        <v>3108</v>
      </c>
      <c r="B878" s="1655" t="s">
        <v>3109</v>
      </c>
      <c r="C878" s="1655" t="s">
        <v>1862</v>
      </c>
      <c r="D878" s="2" t="s">
        <v>1367</v>
      </c>
      <c r="E878" s="1655" t="s">
        <v>3109</v>
      </c>
      <c r="F878" s="1656" t="s">
        <v>1368</v>
      </c>
    </row>
    <row r="879" spans="1:6">
      <c r="A879" s="1655" t="s">
        <v>3110</v>
      </c>
      <c r="B879" s="1655" t="s">
        <v>3111</v>
      </c>
      <c r="C879" s="1655" t="s">
        <v>1490</v>
      </c>
      <c r="D879" s="2" t="s">
        <v>1367</v>
      </c>
      <c r="E879" s="1655" t="s">
        <v>3111</v>
      </c>
      <c r="F879" s="1656" t="s">
        <v>1375</v>
      </c>
    </row>
    <row r="880" spans="1:6">
      <c r="A880" s="1655" t="s">
        <v>3112</v>
      </c>
      <c r="B880" s="1655" t="s">
        <v>3113</v>
      </c>
      <c r="C880" s="1655" t="s">
        <v>1680</v>
      </c>
      <c r="D880" s="2" t="s">
        <v>1367</v>
      </c>
      <c r="E880" s="1655" t="s">
        <v>3113</v>
      </c>
      <c r="F880" s="1656" t="s">
        <v>1375</v>
      </c>
    </row>
    <row r="881" spans="1:6">
      <c r="A881" s="1655" t="s">
        <v>3114</v>
      </c>
      <c r="B881" s="1655" t="s">
        <v>3115</v>
      </c>
      <c r="C881" s="1655" t="s">
        <v>1941</v>
      </c>
      <c r="D881" s="2" t="s">
        <v>1367</v>
      </c>
      <c r="E881" s="1655" t="s">
        <v>3115</v>
      </c>
      <c r="F881" s="1656" t="s">
        <v>1368</v>
      </c>
    </row>
    <row r="882" spans="1:6">
      <c r="A882" s="1655" t="s">
        <v>3116</v>
      </c>
      <c r="B882" s="1655" t="s">
        <v>6720</v>
      </c>
      <c r="C882"/>
      <c r="D882" s="2" t="s">
        <v>1362</v>
      </c>
      <c r="E882" s="1655" t="s">
        <v>6720</v>
      </c>
      <c r="F882" s="1656" t="s">
        <v>1643</v>
      </c>
    </row>
    <row r="883" spans="1:6">
      <c r="A883" s="1655" t="s">
        <v>3117</v>
      </c>
      <c r="B883" s="1655" t="s">
        <v>6721</v>
      </c>
      <c r="C883" s="1657" t="s">
        <v>1712</v>
      </c>
      <c r="D883" s="2" t="s">
        <v>1362</v>
      </c>
      <c r="E883" s="1655" t="s">
        <v>6721</v>
      </c>
      <c r="F883" s="1656" t="s">
        <v>1528</v>
      </c>
    </row>
    <row r="884" spans="1:6">
      <c r="A884" s="1655" t="s">
        <v>3118</v>
      </c>
      <c r="B884" s="1655" t="s">
        <v>3119</v>
      </c>
      <c r="C884" s="1655" t="s">
        <v>1400</v>
      </c>
      <c r="D884" s="2" t="s">
        <v>1367</v>
      </c>
      <c r="E884" s="1655" t="s">
        <v>3119</v>
      </c>
      <c r="F884" s="1656" t="s">
        <v>1368</v>
      </c>
    </row>
    <row r="885" spans="1:6">
      <c r="A885" s="1655" t="s">
        <v>3120</v>
      </c>
      <c r="B885" s="1655" t="s">
        <v>3121</v>
      </c>
      <c r="C885" s="1655" t="s">
        <v>1729</v>
      </c>
      <c r="D885" s="2" t="s">
        <v>1367</v>
      </c>
      <c r="E885" s="1655" t="s">
        <v>3121</v>
      </c>
      <c r="F885" s="1656" t="s">
        <v>1382</v>
      </c>
    </row>
    <row r="886" spans="1:6">
      <c r="A886" s="1655" t="s">
        <v>3122</v>
      </c>
      <c r="B886" s="1655" t="s">
        <v>3123</v>
      </c>
      <c r="C886" s="1655" t="s">
        <v>1381</v>
      </c>
      <c r="D886" s="2" t="s">
        <v>1367</v>
      </c>
      <c r="E886" s="1655" t="s">
        <v>3123</v>
      </c>
      <c r="F886" s="1656" t="s">
        <v>1368</v>
      </c>
    </row>
    <row r="887" spans="1:6">
      <c r="A887" s="1655" t="s">
        <v>3124</v>
      </c>
      <c r="B887" s="1655" t="s">
        <v>3125</v>
      </c>
      <c r="C887" s="1655" t="s">
        <v>1361</v>
      </c>
      <c r="D887" s="2" t="s">
        <v>1367</v>
      </c>
      <c r="E887" s="1655" t="s">
        <v>3125</v>
      </c>
      <c r="F887" s="1656" t="s">
        <v>1437</v>
      </c>
    </row>
    <row r="888" spans="1:6">
      <c r="A888" s="1655" t="s">
        <v>3126</v>
      </c>
      <c r="B888" s="1655" t="s">
        <v>3127</v>
      </c>
      <c r="C888" s="1655" t="s">
        <v>1361</v>
      </c>
      <c r="D888" s="2" t="s">
        <v>1367</v>
      </c>
      <c r="E888" s="1655" t="s">
        <v>3127</v>
      </c>
      <c r="F888" s="1656" t="s">
        <v>1375</v>
      </c>
    </row>
    <row r="889" spans="1:6">
      <c r="A889" s="1655" t="s">
        <v>3128</v>
      </c>
      <c r="B889" s="1655" t="s">
        <v>3129</v>
      </c>
      <c r="C889" s="1655" t="s">
        <v>1361</v>
      </c>
      <c r="D889" s="2" t="s">
        <v>1367</v>
      </c>
      <c r="E889" s="1655" t="s">
        <v>3129</v>
      </c>
      <c r="F889" s="1656" t="s">
        <v>1437</v>
      </c>
    </row>
    <row r="890" spans="1:6">
      <c r="A890" s="1655" t="s">
        <v>3130</v>
      </c>
      <c r="B890" s="1655" t="s">
        <v>6722</v>
      </c>
      <c r="C890" s="1657" t="s">
        <v>1490</v>
      </c>
      <c r="D890" s="2" t="s">
        <v>1362</v>
      </c>
      <c r="E890" s="1655" t="s">
        <v>6722</v>
      </c>
      <c r="F890" s="1656" t="s">
        <v>1559</v>
      </c>
    </row>
    <row r="891" spans="1:6">
      <c r="A891" s="1655" t="s">
        <v>3131</v>
      </c>
      <c r="B891" s="1655" t="s">
        <v>3132</v>
      </c>
      <c r="C891" s="1655" t="s">
        <v>1729</v>
      </c>
      <c r="D891" s="2" t="s">
        <v>1367</v>
      </c>
      <c r="E891" s="1655" t="s">
        <v>3132</v>
      </c>
      <c r="F891" s="1656" t="s">
        <v>1368</v>
      </c>
    </row>
    <row r="892" spans="1:6">
      <c r="A892" s="1655" t="s">
        <v>3133</v>
      </c>
      <c r="B892" s="1655" t="s">
        <v>3134</v>
      </c>
      <c r="C892" s="1655" t="s">
        <v>1395</v>
      </c>
      <c r="D892" s="2" t="s">
        <v>1367</v>
      </c>
      <c r="E892" s="1655" t="s">
        <v>3134</v>
      </c>
      <c r="F892" s="1656" t="s">
        <v>1382</v>
      </c>
    </row>
    <row r="893" spans="1:6">
      <c r="A893" s="1655" t="s">
        <v>3135</v>
      </c>
      <c r="B893" s="1655" t="s">
        <v>3136</v>
      </c>
      <c r="C893" s="1655" t="s">
        <v>1361</v>
      </c>
      <c r="D893" s="2" t="s">
        <v>1367</v>
      </c>
      <c r="E893" s="1655" t="s">
        <v>3136</v>
      </c>
      <c r="F893" s="1656" t="s">
        <v>1437</v>
      </c>
    </row>
    <row r="894" spans="1:6">
      <c r="A894" s="1655" t="s">
        <v>3137</v>
      </c>
      <c r="B894" s="1655" t="s">
        <v>3138</v>
      </c>
      <c r="C894" s="1655" t="s">
        <v>1361</v>
      </c>
      <c r="D894" s="2" t="s">
        <v>1367</v>
      </c>
      <c r="E894" s="1655" t="s">
        <v>3138</v>
      </c>
      <c r="F894" s="1656" t="s">
        <v>1437</v>
      </c>
    </row>
    <row r="895" spans="1:6">
      <c r="A895" s="1655" t="s">
        <v>3139</v>
      </c>
      <c r="B895" s="1655" t="s">
        <v>3140</v>
      </c>
      <c r="C895" s="1655" t="s">
        <v>1712</v>
      </c>
      <c r="D895" s="2" t="s">
        <v>1367</v>
      </c>
      <c r="E895" s="1655" t="s">
        <v>3140</v>
      </c>
      <c r="F895" s="1656" t="s">
        <v>1368</v>
      </c>
    </row>
    <row r="896" spans="1:6">
      <c r="A896" s="1655" t="s">
        <v>3141</v>
      </c>
      <c r="B896" s="1655" t="s">
        <v>3142</v>
      </c>
      <c r="C896" s="1655" t="s">
        <v>1458</v>
      </c>
      <c r="D896" s="2" t="s">
        <v>1367</v>
      </c>
      <c r="E896" s="1655" t="s">
        <v>3142</v>
      </c>
      <c r="F896" s="1656" t="s">
        <v>1368</v>
      </c>
    </row>
    <row r="897" spans="1:6">
      <c r="A897" s="1655" t="s">
        <v>3143</v>
      </c>
      <c r="B897" s="1655" t="s">
        <v>3144</v>
      </c>
      <c r="C897" s="1655" t="s">
        <v>1796</v>
      </c>
      <c r="D897" s="2" t="s">
        <v>1367</v>
      </c>
      <c r="E897" s="1655" t="s">
        <v>3144</v>
      </c>
      <c r="F897" s="1656" t="s">
        <v>1368</v>
      </c>
    </row>
    <row r="898" spans="1:6">
      <c r="A898" s="1655" t="s">
        <v>3145</v>
      </c>
      <c r="B898" s="1655" t="s">
        <v>3146</v>
      </c>
      <c r="C898" s="1655" t="s">
        <v>1541</v>
      </c>
      <c r="D898" s="2" t="s">
        <v>1367</v>
      </c>
      <c r="E898" s="1655" t="s">
        <v>3146</v>
      </c>
      <c r="F898" s="1656" t="s">
        <v>1368</v>
      </c>
    </row>
    <row r="899" spans="1:6">
      <c r="A899" s="1655" t="s">
        <v>3147</v>
      </c>
      <c r="B899" s="1655" t="s">
        <v>3148</v>
      </c>
      <c r="C899" s="1655" t="s">
        <v>1403</v>
      </c>
      <c r="D899" s="2" t="s">
        <v>1367</v>
      </c>
      <c r="E899" s="1655" t="s">
        <v>3148</v>
      </c>
      <c r="F899" s="1656" t="s">
        <v>1368</v>
      </c>
    </row>
    <row r="900" spans="1:6">
      <c r="A900" s="1655" t="s">
        <v>3149</v>
      </c>
      <c r="B900" s="1655" t="s">
        <v>3150</v>
      </c>
      <c r="C900" s="1655" t="s">
        <v>1635</v>
      </c>
      <c r="D900" s="2" t="s">
        <v>1367</v>
      </c>
      <c r="E900" s="1655" t="s">
        <v>3150</v>
      </c>
      <c r="F900" s="1656" t="s">
        <v>1368</v>
      </c>
    </row>
    <row r="901" spans="1:6">
      <c r="A901" s="1655" t="s">
        <v>3151</v>
      </c>
      <c r="B901" s="1655" t="s">
        <v>6723</v>
      </c>
      <c r="C901" s="1657" t="s">
        <v>1635</v>
      </c>
      <c r="D901" s="2" t="s">
        <v>1362</v>
      </c>
      <c r="E901" s="1655" t="s">
        <v>6723</v>
      </c>
      <c r="F901" s="1656" t="s">
        <v>1528</v>
      </c>
    </row>
    <row r="902" spans="1:6">
      <c r="A902" s="1655" t="s">
        <v>3152</v>
      </c>
      <c r="B902" s="1655" t="s">
        <v>6724</v>
      </c>
      <c r="C902" s="1655" t="s">
        <v>1541</v>
      </c>
      <c r="D902" s="2" t="s">
        <v>1362</v>
      </c>
      <c r="E902" s="1655" t="s">
        <v>6724</v>
      </c>
      <c r="F902" s="1656" t="s">
        <v>1528</v>
      </c>
    </row>
    <row r="903" spans="1:6">
      <c r="A903" s="1655" t="s">
        <v>3153</v>
      </c>
      <c r="B903" s="1655" t="s">
        <v>3154</v>
      </c>
      <c r="C903" s="1655" t="s">
        <v>2030</v>
      </c>
      <c r="D903" s="2" t="s">
        <v>1367</v>
      </c>
      <c r="E903" s="1655" t="s">
        <v>3154</v>
      </c>
      <c r="F903" s="1656" t="s">
        <v>1368</v>
      </c>
    </row>
    <row r="904" spans="1:6">
      <c r="A904" s="1655" t="s">
        <v>3155</v>
      </c>
      <c r="B904" s="1655" t="s">
        <v>3156</v>
      </c>
      <c r="C904" s="1655" t="s">
        <v>1490</v>
      </c>
      <c r="D904" s="2" t="s">
        <v>1367</v>
      </c>
      <c r="E904" s="1655" t="s">
        <v>3156</v>
      </c>
      <c r="F904" s="1656" t="s">
        <v>1382</v>
      </c>
    </row>
    <row r="905" spans="1:6">
      <c r="A905" s="1655" t="s">
        <v>6725</v>
      </c>
      <c r="B905" s="1655" t="s">
        <v>6726</v>
      </c>
      <c r="C905" s="1657" t="s">
        <v>1378</v>
      </c>
      <c r="D905" s="2" t="s">
        <v>1362</v>
      </c>
      <c r="E905" s="1655" t="s">
        <v>6726</v>
      </c>
      <c r="F905" s="1656" t="s">
        <v>1363</v>
      </c>
    </row>
    <row r="906" spans="1:6">
      <c r="A906" s="1655" t="s">
        <v>3157</v>
      </c>
      <c r="B906" s="1655" t="s">
        <v>3158</v>
      </c>
      <c r="C906" s="1655" t="s">
        <v>1426</v>
      </c>
      <c r="D906" s="2" t="s">
        <v>1367</v>
      </c>
      <c r="E906" s="1655" t="s">
        <v>3158</v>
      </c>
      <c r="F906" s="1656" t="s">
        <v>1368</v>
      </c>
    </row>
    <row r="907" spans="1:6">
      <c r="A907" s="1655" t="s">
        <v>3159</v>
      </c>
      <c r="B907" s="1655" t="s">
        <v>6727</v>
      </c>
      <c r="C907"/>
      <c r="D907" s="2" t="s">
        <v>1362</v>
      </c>
      <c r="E907" s="1655" t="s">
        <v>6727</v>
      </c>
      <c r="F907" s="1656" t="s">
        <v>1643</v>
      </c>
    </row>
    <row r="908" spans="1:6">
      <c r="A908" s="1655" t="s">
        <v>3160</v>
      </c>
      <c r="B908" s="1655" t="s">
        <v>6728</v>
      </c>
      <c r="C908" s="1655" t="s">
        <v>1371</v>
      </c>
      <c r="D908" s="2" t="s">
        <v>1362</v>
      </c>
      <c r="E908" s="1655" t="s">
        <v>6728</v>
      </c>
      <c r="F908" s="1656" t="s">
        <v>1559</v>
      </c>
    </row>
    <row r="909" spans="1:6">
      <c r="A909" s="1655" t="s">
        <v>3161</v>
      </c>
      <c r="B909" s="1655" t="s">
        <v>3162</v>
      </c>
      <c r="C909" s="1655" t="s">
        <v>1378</v>
      </c>
      <c r="D909" s="2" t="s">
        <v>1367</v>
      </c>
      <c r="E909" s="1655" t="s">
        <v>3162</v>
      </c>
      <c r="F909" s="1656" t="s">
        <v>1437</v>
      </c>
    </row>
    <row r="910" spans="1:6">
      <c r="A910" s="1655" t="s">
        <v>3163</v>
      </c>
      <c r="B910" s="1655" t="s">
        <v>3164</v>
      </c>
      <c r="C910" s="1655" t="s">
        <v>1361</v>
      </c>
      <c r="D910" s="2" t="s">
        <v>1367</v>
      </c>
      <c r="E910" s="1655" t="s">
        <v>3164</v>
      </c>
      <c r="F910" s="1656" t="s">
        <v>1375</v>
      </c>
    </row>
    <row r="911" spans="1:6">
      <c r="A911" s="1655" t="s">
        <v>3165</v>
      </c>
      <c r="B911" s="1655" t="s">
        <v>3166</v>
      </c>
      <c r="C911" s="1655" t="s">
        <v>1490</v>
      </c>
      <c r="D911" s="2" t="s">
        <v>1367</v>
      </c>
      <c r="E911" s="1655" t="s">
        <v>3166</v>
      </c>
      <c r="F911" s="1656" t="s">
        <v>1375</v>
      </c>
    </row>
    <row r="912" spans="1:6">
      <c r="A912" s="1655" t="s">
        <v>3167</v>
      </c>
      <c r="B912" s="1655" t="s">
        <v>3168</v>
      </c>
      <c r="C912" s="1655" t="s">
        <v>1864</v>
      </c>
      <c r="D912" s="2" t="s">
        <v>1367</v>
      </c>
      <c r="E912" s="1655" t="s">
        <v>3168</v>
      </c>
      <c r="F912" s="1656" t="s">
        <v>1368</v>
      </c>
    </row>
    <row r="913" spans="1:6">
      <c r="A913" s="1655" t="s">
        <v>3169</v>
      </c>
      <c r="B913" s="1655" t="s">
        <v>6729</v>
      </c>
      <c r="C913" s="1657" t="s">
        <v>1535</v>
      </c>
      <c r="D913" s="2" t="s">
        <v>1362</v>
      </c>
      <c r="E913" s="1655" t="s">
        <v>6729</v>
      </c>
      <c r="F913" s="1656" t="s">
        <v>1542</v>
      </c>
    </row>
    <row r="914" spans="1:6">
      <c r="A914" s="1655" t="s">
        <v>3170</v>
      </c>
      <c r="B914" s="1655" t="s">
        <v>3171</v>
      </c>
      <c r="C914" s="1655" t="s">
        <v>1535</v>
      </c>
      <c r="D914" s="2" t="s">
        <v>1367</v>
      </c>
      <c r="E914" s="1655" t="s">
        <v>3171</v>
      </c>
      <c r="F914" s="1656" t="s">
        <v>1437</v>
      </c>
    </row>
    <row r="915" spans="1:6">
      <c r="A915" s="1655" t="s">
        <v>3172</v>
      </c>
      <c r="B915" s="1655" t="s">
        <v>3173</v>
      </c>
      <c r="C915" s="1655" t="s">
        <v>1635</v>
      </c>
      <c r="D915" s="2" t="s">
        <v>1367</v>
      </c>
      <c r="E915" s="1655" t="s">
        <v>3173</v>
      </c>
      <c r="F915" s="1656" t="s">
        <v>1382</v>
      </c>
    </row>
    <row r="916" spans="1:6">
      <c r="A916" s="1655" t="s">
        <v>3174</v>
      </c>
      <c r="B916" s="1655" t="s">
        <v>3175</v>
      </c>
      <c r="C916" s="1655" t="s">
        <v>1729</v>
      </c>
      <c r="D916" s="2" t="s">
        <v>1367</v>
      </c>
      <c r="E916" s="1655" t="s">
        <v>3175</v>
      </c>
      <c r="F916" s="1656" t="s">
        <v>1462</v>
      </c>
    </row>
    <row r="917" spans="1:6">
      <c r="A917" s="1655" t="s">
        <v>3176</v>
      </c>
      <c r="B917" s="1655" t="s">
        <v>3177</v>
      </c>
      <c r="C917" s="1655" t="s">
        <v>1450</v>
      </c>
      <c r="D917" s="2" t="s">
        <v>1367</v>
      </c>
      <c r="E917" s="1655" t="s">
        <v>3177</v>
      </c>
      <c r="F917" s="1656" t="s">
        <v>1368</v>
      </c>
    </row>
    <row r="918" spans="1:6">
      <c r="A918" s="1655" t="s">
        <v>3178</v>
      </c>
      <c r="B918" s="1655" t="s">
        <v>6730</v>
      </c>
      <c r="C918"/>
      <c r="D918" s="2" t="s">
        <v>1362</v>
      </c>
      <c r="E918" s="1655" t="s">
        <v>6730</v>
      </c>
      <c r="F918" s="1656" t="s">
        <v>1643</v>
      </c>
    </row>
    <row r="919" spans="1:6">
      <c r="A919" s="1655" t="s">
        <v>3179</v>
      </c>
      <c r="B919" s="1655" t="s">
        <v>3180</v>
      </c>
      <c r="C919" s="1655" t="s">
        <v>1490</v>
      </c>
      <c r="D919" s="2" t="s">
        <v>1367</v>
      </c>
      <c r="E919" s="1655" t="s">
        <v>3180</v>
      </c>
      <c r="F919" s="1656" t="s">
        <v>1368</v>
      </c>
    </row>
    <row r="920" spans="1:6">
      <c r="A920" s="1655" t="s">
        <v>3181</v>
      </c>
      <c r="B920" s="1655" t="s">
        <v>3182</v>
      </c>
      <c r="C920" s="1655" t="s">
        <v>1641</v>
      </c>
      <c r="D920" s="2" t="s">
        <v>1367</v>
      </c>
      <c r="E920" s="1655" t="s">
        <v>3182</v>
      </c>
      <c r="F920" s="1656" t="s">
        <v>1368</v>
      </c>
    </row>
    <row r="921" spans="1:6">
      <c r="A921" s="1655" t="s">
        <v>3183</v>
      </c>
      <c r="B921" s="1655" t="s">
        <v>3184</v>
      </c>
      <c r="C921" s="1655" t="s">
        <v>1558</v>
      </c>
      <c r="D921" s="2" t="s">
        <v>1367</v>
      </c>
      <c r="E921" s="1655" t="s">
        <v>3184</v>
      </c>
      <c r="F921" s="1656" t="s">
        <v>1368</v>
      </c>
    </row>
    <row r="922" spans="1:6">
      <c r="A922" s="1655" t="s">
        <v>3185</v>
      </c>
      <c r="B922" s="1655" t="s">
        <v>3186</v>
      </c>
      <c r="C922" s="1655" t="s">
        <v>1403</v>
      </c>
      <c r="D922" s="2" t="s">
        <v>1367</v>
      </c>
      <c r="E922" s="1655" t="s">
        <v>3186</v>
      </c>
      <c r="F922" s="1656" t="s">
        <v>1368</v>
      </c>
    </row>
    <row r="923" spans="1:6">
      <c r="A923" s="1655" t="s">
        <v>3187</v>
      </c>
      <c r="B923" s="1655" t="s">
        <v>6731</v>
      </c>
      <c r="C923" s="1657" t="s">
        <v>1436</v>
      </c>
      <c r="D923" s="2" t="s">
        <v>1362</v>
      </c>
      <c r="E923" s="1655" t="s">
        <v>6731</v>
      </c>
      <c r="F923" s="1656" t="s">
        <v>1363</v>
      </c>
    </row>
    <row r="924" spans="1:6">
      <c r="A924" s="1655" t="s">
        <v>3188</v>
      </c>
      <c r="B924" s="1655" t="s">
        <v>6732</v>
      </c>
      <c r="C924" s="1657" t="s">
        <v>1436</v>
      </c>
      <c r="D924" s="2" t="s">
        <v>1362</v>
      </c>
      <c r="E924" s="1655" t="s">
        <v>6732</v>
      </c>
      <c r="F924" s="1656" t="s">
        <v>1559</v>
      </c>
    </row>
    <row r="925" spans="1:6">
      <c r="A925" s="1655" t="s">
        <v>3189</v>
      </c>
      <c r="B925" s="1655" t="s">
        <v>3190</v>
      </c>
      <c r="C925" s="1655" t="s">
        <v>1595</v>
      </c>
      <c r="D925" s="2" t="s">
        <v>1367</v>
      </c>
      <c r="E925" s="1655" t="s">
        <v>3190</v>
      </c>
      <c r="F925" s="1656" t="s">
        <v>1437</v>
      </c>
    </row>
    <row r="926" spans="1:6">
      <c r="A926" s="1655" t="s">
        <v>3191</v>
      </c>
      <c r="B926" s="1655" t="s">
        <v>3192</v>
      </c>
      <c r="C926" s="1655" t="s">
        <v>1595</v>
      </c>
      <c r="D926" s="2" t="s">
        <v>1367</v>
      </c>
      <c r="E926" s="1655" t="s">
        <v>3192</v>
      </c>
      <c r="F926" s="1656" t="s">
        <v>1375</v>
      </c>
    </row>
    <row r="927" spans="1:6">
      <c r="A927" s="1655" t="s">
        <v>3193</v>
      </c>
      <c r="B927" s="1655" t="s">
        <v>3194</v>
      </c>
      <c r="C927" s="1655" t="s">
        <v>1426</v>
      </c>
      <c r="D927" s="2" t="s">
        <v>1367</v>
      </c>
      <c r="E927" s="1655" t="s">
        <v>3194</v>
      </c>
      <c r="F927" s="1656" t="s">
        <v>1368</v>
      </c>
    </row>
    <row r="928" spans="1:6">
      <c r="A928" s="1655" t="s">
        <v>3195</v>
      </c>
      <c r="B928" s="1655" t="s">
        <v>3196</v>
      </c>
      <c r="C928" s="1655" t="s">
        <v>1371</v>
      </c>
      <c r="D928" s="2" t="s">
        <v>1367</v>
      </c>
      <c r="E928" s="1655" t="s">
        <v>3196</v>
      </c>
      <c r="F928" s="1656" t="s">
        <v>1368</v>
      </c>
    </row>
    <row r="929" spans="1:6">
      <c r="A929" s="1655" t="s">
        <v>3197</v>
      </c>
      <c r="B929" s="1655" t="s">
        <v>3198</v>
      </c>
      <c r="C929" s="1655" t="s">
        <v>1361</v>
      </c>
      <c r="D929" s="2" t="s">
        <v>1367</v>
      </c>
      <c r="E929" s="1655" t="s">
        <v>3198</v>
      </c>
      <c r="F929" s="1656" t="s">
        <v>1375</v>
      </c>
    </row>
    <row r="930" spans="1:6">
      <c r="A930" s="1655" t="s">
        <v>3199</v>
      </c>
      <c r="B930" s="1655" t="s">
        <v>6733</v>
      </c>
      <c r="C930" s="1657" t="s">
        <v>1652</v>
      </c>
      <c r="D930" s="2" t="s">
        <v>1362</v>
      </c>
      <c r="E930" s="1655" t="s">
        <v>6733</v>
      </c>
      <c r="F930" s="1656" t="s">
        <v>1363</v>
      </c>
    </row>
    <row r="931" spans="1:6">
      <c r="A931" s="1655" t="s">
        <v>3200</v>
      </c>
      <c r="B931" s="1655" t="s">
        <v>3201</v>
      </c>
      <c r="C931" s="1655" t="s">
        <v>1392</v>
      </c>
      <c r="D931" s="2" t="s">
        <v>1367</v>
      </c>
      <c r="E931" s="1655" t="s">
        <v>3201</v>
      </c>
      <c r="F931" s="1656" t="s">
        <v>1368</v>
      </c>
    </row>
    <row r="932" spans="1:6">
      <c r="A932" s="1655" t="s">
        <v>3202</v>
      </c>
      <c r="B932" s="1655" t="s">
        <v>3203</v>
      </c>
      <c r="C932" s="1655" t="s">
        <v>1395</v>
      </c>
      <c r="D932" s="2" t="s">
        <v>1367</v>
      </c>
      <c r="E932" s="1655" t="s">
        <v>3203</v>
      </c>
      <c r="F932" s="1656" t="s">
        <v>1382</v>
      </c>
    </row>
    <row r="933" spans="1:6">
      <c r="A933" s="1655" t="s">
        <v>3204</v>
      </c>
      <c r="B933" s="1655" t="s">
        <v>3205</v>
      </c>
      <c r="C933" s="1655" t="s">
        <v>1395</v>
      </c>
      <c r="D933" s="2" t="s">
        <v>1367</v>
      </c>
      <c r="E933" s="1655" t="s">
        <v>3205</v>
      </c>
      <c r="F933" s="1656" t="s">
        <v>1382</v>
      </c>
    </row>
    <row r="934" spans="1:6">
      <c r="A934" s="1655" t="s">
        <v>3206</v>
      </c>
      <c r="B934" s="1655" t="s">
        <v>3207</v>
      </c>
      <c r="C934" s="1655" t="s">
        <v>1525</v>
      </c>
      <c r="D934" s="2" t="s">
        <v>1367</v>
      </c>
      <c r="E934" s="1655" t="s">
        <v>3207</v>
      </c>
      <c r="F934" s="1656" t="s">
        <v>1368</v>
      </c>
    </row>
    <row r="935" spans="1:6">
      <c r="A935" s="1655" t="s">
        <v>3208</v>
      </c>
      <c r="B935" s="1655" t="s">
        <v>3209</v>
      </c>
      <c r="C935" s="1655" t="s">
        <v>1909</v>
      </c>
      <c r="D935" s="2" t="s">
        <v>1367</v>
      </c>
      <c r="E935" s="1655" t="s">
        <v>3209</v>
      </c>
      <c r="F935" s="1656" t="s">
        <v>1368</v>
      </c>
    </row>
    <row r="936" spans="1:6">
      <c r="A936" s="1655" t="s">
        <v>3210</v>
      </c>
      <c r="B936" s="1655" t="s">
        <v>3211</v>
      </c>
      <c r="C936" s="1655" t="s">
        <v>1378</v>
      </c>
      <c r="D936" s="2" t="s">
        <v>1367</v>
      </c>
      <c r="E936" s="1655" t="s">
        <v>3211</v>
      </c>
      <c r="F936" s="1656" t="s">
        <v>1437</v>
      </c>
    </row>
    <row r="937" spans="1:6">
      <c r="A937" s="1655" t="s">
        <v>3212</v>
      </c>
      <c r="B937" s="1655" t="s">
        <v>3213</v>
      </c>
      <c r="C937" s="1655" t="s">
        <v>1429</v>
      </c>
      <c r="D937" s="2" t="s">
        <v>1367</v>
      </c>
      <c r="E937" s="1655" t="s">
        <v>3213</v>
      </c>
      <c r="F937" s="1656" t="s">
        <v>1368</v>
      </c>
    </row>
    <row r="938" spans="1:6">
      <c r="A938" s="1655" t="s">
        <v>3214</v>
      </c>
      <c r="B938" s="1655" t="s">
        <v>3215</v>
      </c>
      <c r="C938" s="1655" t="s">
        <v>1664</v>
      </c>
      <c r="D938" s="2" t="s">
        <v>1367</v>
      </c>
      <c r="E938" s="1655" t="s">
        <v>3215</v>
      </c>
      <c r="F938" s="1656" t="s">
        <v>1368</v>
      </c>
    </row>
    <row r="939" spans="1:6">
      <c r="A939" s="1655" t="s">
        <v>3216</v>
      </c>
      <c r="B939" s="1655" t="s">
        <v>3217</v>
      </c>
      <c r="C939" s="1655" t="s">
        <v>1712</v>
      </c>
      <c r="D939" s="2" t="s">
        <v>1367</v>
      </c>
      <c r="E939" s="1655" t="s">
        <v>3217</v>
      </c>
      <c r="F939" s="1656" t="s">
        <v>1415</v>
      </c>
    </row>
    <row r="940" spans="1:6">
      <c r="A940" s="1655" t="s">
        <v>3218</v>
      </c>
      <c r="B940" s="1655" t="s">
        <v>3219</v>
      </c>
      <c r="C940" s="1655" t="s">
        <v>1712</v>
      </c>
      <c r="D940" s="2" t="s">
        <v>1367</v>
      </c>
      <c r="E940" s="1655" t="s">
        <v>3219</v>
      </c>
      <c r="F940" s="1656" t="s">
        <v>1375</v>
      </c>
    </row>
    <row r="941" spans="1:6">
      <c r="A941" s="1655" t="s">
        <v>3220</v>
      </c>
      <c r="B941" s="1655" t="s">
        <v>3221</v>
      </c>
      <c r="C941" s="1655" t="s">
        <v>1641</v>
      </c>
      <c r="D941" s="2" t="s">
        <v>1367</v>
      </c>
      <c r="E941" s="1655" t="s">
        <v>3221</v>
      </c>
      <c r="F941" s="1656" t="s">
        <v>1368</v>
      </c>
    </row>
    <row r="942" spans="1:6">
      <c r="A942" s="1655" t="s">
        <v>3222</v>
      </c>
      <c r="B942" s="1655" t="s">
        <v>3223</v>
      </c>
      <c r="C942" s="1655" t="s">
        <v>1378</v>
      </c>
      <c r="D942" s="2" t="s">
        <v>1367</v>
      </c>
      <c r="E942" s="1655" t="s">
        <v>3223</v>
      </c>
      <c r="F942" s="1656" t="s">
        <v>1368</v>
      </c>
    </row>
    <row r="943" spans="1:6">
      <c r="A943" s="1655" t="s">
        <v>3224</v>
      </c>
      <c r="B943" s="1655" t="s">
        <v>3225</v>
      </c>
      <c r="C943" s="1655" t="s">
        <v>1378</v>
      </c>
      <c r="D943" s="2" t="s">
        <v>1367</v>
      </c>
      <c r="E943" s="1655" t="s">
        <v>3225</v>
      </c>
      <c r="F943" s="1656" t="s">
        <v>1368</v>
      </c>
    </row>
    <row r="944" spans="1:6">
      <c r="A944" s="1655" t="s">
        <v>3226</v>
      </c>
      <c r="B944" s="1655" t="s">
        <v>3227</v>
      </c>
      <c r="C944" s="1655" t="s">
        <v>2030</v>
      </c>
      <c r="D944" s="2" t="s">
        <v>1367</v>
      </c>
      <c r="E944" s="1655" t="s">
        <v>3227</v>
      </c>
      <c r="F944" s="1656" t="s">
        <v>1368</v>
      </c>
    </row>
    <row r="945" spans="1:6">
      <c r="A945" s="1655" t="s">
        <v>3228</v>
      </c>
      <c r="B945" s="1655" t="s">
        <v>3229</v>
      </c>
      <c r="C945" s="1655" t="s">
        <v>1993</v>
      </c>
      <c r="D945" s="2" t="s">
        <v>1367</v>
      </c>
      <c r="E945" s="1655" t="s">
        <v>3229</v>
      </c>
      <c r="F945" s="1656" t="s">
        <v>1368</v>
      </c>
    </row>
    <row r="946" spans="1:6">
      <c r="A946" s="1655" t="s">
        <v>3230</v>
      </c>
      <c r="B946" s="1655" t="s">
        <v>3231</v>
      </c>
      <c r="C946" s="1655" t="s">
        <v>1385</v>
      </c>
      <c r="D946" s="2" t="s">
        <v>1367</v>
      </c>
      <c r="E946" s="1655" t="s">
        <v>3231</v>
      </c>
      <c r="F946" s="1656" t="s">
        <v>1368</v>
      </c>
    </row>
    <row r="947" spans="1:6">
      <c r="A947" s="1655" t="s">
        <v>3232</v>
      </c>
      <c r="B947" s="1655" t="s">
        <v>3233</v>
      </c>
      <c r="C947" s="1655" t="s">
        <v>1726</v>
      </c>
      <c r="D947" s="2" t="s">
        <v>1367</v>
      </c>
      <c r="E947" s="1655" t="s">
        <v>3233</v>
      </c>
      <c r="F947" s="1656" t="s">
        <v>1368</v>
      </c>
    </row>
    <row r="948" spans="1:6">
      <c r="A948" s="1655" t="s">
        <v>3234</v>
      </c>
      <c r="B948" s="1655" t="s">
        <v>3235</v>
      </c>
      <c r="C948" s="1655" t="s">
        <v>3236</v>
      </c>
      <c r="D948" s="2" t="s">
        <v>1367</v>
      </c>
      <c r="E948" s="1655" t="s">
        <v>3235</v>
      </c>
      <c r="F948" s="1656" t="s">
        <v>1368</v>
      </c>
    </row>
    <row r="949" spans="1:6">
      <c r="A949" s="1655" t="s">
        <v>3237</v>
      </c>
      <c r="B949" s="1655" t="s">
        <v>6734</v>
      </c>
      <c r="C949" s="1657" t="s">
        <v>1608</v>
      </c>
      <c r="D949" s="2" t="s">
        <v>1362</v>
      </c>
      <c r="E949" s="1655" t="s">
        <v>6734</v>
      </c>
      <c r="F949" s="1656" t="s">
        <v>1528</v>
      </c>
    </row>
    <row r="950" spans="1:6">
      <c r="A950" s="1655" t="s">
        <v>3238</v>
      </c>
      <c r="B950" s="1655" t="s">
        <v>6735</v>
      </c>
      <c r="C950" s="1655" t="s">
        <v>1699</v>
      </c>
      <c r="D950" s="2" t="s">
        <v>1362</v>
      </c>
      <c r="E950" s="1655" t="s">
        <v>6735</v>
      </c>
      <c r="F950" s="1656" t="s">
        <v>1643</v>
      </c>
    </row>
    <row r="951" spans="1:6">
      <c r="A951" s="1655" t="s">
        <v>3239</v>
      </c>
      <c r="B951" s="1655" t="s">
        <v>3240</v>
      </c>
      <c r="C951" s="1655" t="s">
        <v>1374</v>
      </c>
      <c r="D951" s="2" t="s">
        <v>1367</v>
      </c>
      <c r="E951" s="1655" t="s">
        <v>3240</v>
      </c>
      <c r="F951" s="1656" t="s">
        <v>1375</v>
      </c>
    </row>
    <row r="952" spans="1:6">
      <c r="A952" s="1655" t="s">
        <v>3241</v>
      </c>
      <c r="B952" s="1655" t="s">
        <v>3242</v>
      </c>
      <c r="C952" s="1655" t="s">
        <v>1745</v>
      </c>
      <c r="D952" s="2" t="s">
        <v>1367</v>
      </c>
      <c r="E952" s="1655" t="s">
        <v>3242</v>
      </c>
      <c r="F952" s="1656" t="s">
        <v>1382</v>
      </c>
    </row>
    <row r="953" spans="1:6">
      <c r="A953" s="1655" t="s">
        <v>3243</v>
      </c>
      <c r="B953" s="1655" t="s">
        <v>3244</v>
      </c>
      <c r="C953" s="1655" t="s">
        <v>1361</v>
      </c>
      <c r="D953" s="2" t="s">
        <v>1367</v>
      </c>
      <c r="E953" s="1655" t="s">
        <v>3244</v>
      </c>
      <c r="F953" s="1656" t="s">
        <v>1375</v>
      </c>
    </row>
    <row r="954" spans="1:6">
      <c r="A954" s="1655" t="s">
        <v>3245</v>
      </c>
      <c r="B954" s="1655" t="s">
        <v>3246</v>
      </c>
      <c r="C954" s="1655" t="s">
        <v>1608</v>
      </c>
      <c r="D954" s="2" t="s">
        <v>1367</v>
      </c>
      <c r="E954" s="1655" t="s">
        <v>3246</v>
      </c>
      <c r="F954" s="1656" t="s">
        <v>1368</v>
      </c>
    </row>
    <row r="955" spans="1:6">
      <c r="A955" s="1655" t="s">
        <v>3247</v>
      </c>
      <c r="B955" s="1655" t="s">
        <v>3248</v>
      </c>
      <c r="C955" s="1655" t="s">
        <v>1445</v>
      </c>
      <c r="D955" s="2" t="s">
        <v>1367</v>
      </c>
      <c r="E955" s="1655" t="s">
        <v>3248</v>
      </c>
      <c r="F955" s="1656" t="s">
        <v>1368</v>
      </c>
    </row>
    <row r="956" spans="1:6">
      <c r="A956" s="1655" t="s">
        <v>3249</v>
      </c>
      <c r="B956" s="1655" t="s">
        <v>3250</v>
      </c>
      <c r="C956" s="1655" t="s">
        <v>1361</v>
      </c>
      <c r="D956" s="2" t="s">
        <v>1367</v>
      </c>
      <c r="E956" s="1655" t="s">
        <v>3250</v>
      </c>
      <c r="F956" s="1656" t="s">
        <v>1375</v>
      </c>
    </row>
    <row r="957" spans="1:6">
      <c r="A957" s="1655" t="s">
        <v>3251</v>
      </c>
      <c r="B957" s="1655" t="s">
        <v>6736</v>
      </c>
      <c r="C957"/>
      <c r="D957" s="2" t="s">
        <v>1362</v>
      </c>
      <c r="E957" s="1655" t="s">
        <v>6736</v>
      </c>
      <c r="F957" s="1656" t="s">
        <v>1643</v>
      </c>
    </row>
    <row r="958" spans="1:6">
      <c r="A958" s="1655" t="s">
        <v>3252</v>
      </c>
      <c r="B958" s="1655" t="s">
        <v>3253</v>
      </c>
      <c r="C958" s="1655" t="s">
        <v>2138</v>
      </c>
      <c r="D958" s="2" t="s">
        <v>1367</v>
      </c>
      <c r="E958" s="1655" t="s">
        <v>3253</v>
      </c>
      <c r="F958" s="1656" t="s">
        <v>1368</v>
      </c>
    </row>
    <row r="959" spans="1:6">
      <c r="A959" s="1655" t="s">
        <v>3254</v>
      </c>
      <c r="B959" s="1655" t="s">
        <v>3255</v>
      </c>
      <c r="C959" s="1655" t="s">
        <v>1361</v>
      </c>
      <c r="D959" s="2" t="s">
        <v>1367</v>
      </c>
      <c r="E959" s="1655" t="s">
        <v>3255</v>
      </c>
      <c r="F959" s="1656" t="s">
        <v>1375</v>
      </c>
    </row>
    <row r="960" spans="1:6">
      <c r="A960" s="1655" t="s">
        <v>3256</v>
      </c>
      <c r="B960" s="1655" t="s">
        <v>3257</v>
      </c>
      <c r="C960" s="1655" t="s">
        <v>1436</v>
      </c>
      <c r="D960" s="2" t="s">
        <v>1367</v>
      </c>
      <c r="E960" s="1655" t="s">
        <v>3257</v>
      </c>
      <c r="F960" s="1656" t="s">
        <v>1368</v>
      </c>
    </row>
    <row r="961" spans="1:6">
      <c r="A961" s="1655" t="s">
        <v>3258</v>
      </c>
      <c r="B961" s="1655" t="s">
        <v>3259</v>
      </c>
      <c r="C961" s="1655" t="s">
        <v>1406</v>
      </c>
      <c r="D961" s="2" t="s">
        <v>1367</v>
      </c>
      <c r="E961" s="1655" t="s">
        <v>3259</v>
      </c>
      <c r="F961" s="1656" t="s">
        <v>1368</v>
      </c>
    </row>
    <row r="962" spans="1:6">
      <c r="A962" s="1655" t="s">
        <v>3260</v>
      </c>
      <c r="B962" s="1655" t="s">
        <v>3261</v>
      </c>
      <c r="C962" s="1655" t="s">
        <v>1361</v>
      </c>
      <c r="D962" s="2" t="s">
        <v>1367</v>
      </c>
      <c r="E962" s="1655" t="s">
        <v>3261</v>
      </c>
      <c r="F962" s="1656" t="s">
        <v>1382</v>
      </c>
    </row>
    <row r="963" spans="1:6">
      <c r="A963" s="1655" t="s">
        <v>3262</v>
      </c>
      <c r="B963" s="1655" t="s">
        <v>6737</v>
      </c>
      <c r="C963" s="1657" t="s">
        <v>1527</v>
      </c>
      <c r="D963" s="2" t="s">
        <v>1362</v>
      </c>
      <c r="E963" s="1655" t="s">
        <v>6737</v>
      </c>
      <c r="F963" s="1656" t="s">
        <v>1643</v>
      </c>
    </row>
    <row r="964" spans="1:6">
      <c r="A964" s="1655" t="s">
        <v>3263</v>
      </c>
      <c r="B964" s="1655" t="s">
        <v>3264</v>
      </c>
      <c r="C964" s="1655" t="s">
        <v>1493</v>
      </c>
      <c r="D964" s="2" t="s">
        <v>1367</v>
      </c>
      <c r="E964" s="1655" t="s">
        <v>3264</v>
      </c>
      <c r="F964" s="1656" t="s">
        <v>1375</v>
      </c>
    </row>
    <row r="965" spans="1:6">
      <c r="A965" s="1655" t="s">
        <v>3265</v>
      </c>
      <c r="B965" s="1655" t="s">
        <v>6738</v>
      </c>
      <c r="C965"/>
      <c r="D965" s="2" t="s">
        <v>1362</v>
      </c>
      <c r="E965" s="1655" t="s">
        <v>6738</v>
      </c>
      <c r="F965" s="1656" t="s">
        <v>1630</v>
      </c>
    </row>
    <row r="966" spans="1:6">
      <c r="A966" s="1655" t="s">
        <v>3266</v>
      </c>
      <c r="B966" s="1655" t="s">
        <v>3267</v>
      </c>
      <c r="C966" s="1655" t="s">
        <v>1490</v>
      </c>
      <c r="D966" s="2" t="s">
        <v>1367</v>
      </c>
      <c r="E966" s="1655" t="s">
        <v>3267</v>
      </c>
      <c r="F966" s="1656" t="s">
        <v>1375</v>
      </c>
    </row>
    <row r="967" spans="1:6">
      <c r="A967" s="1655" t="s">
        <v>3268</v>
      </c>
      <c r="B967" s="1655" t="s">
        <v>3269</v>
      </c>
      <c r="C967" s="1655" t="s">
        <v>1366</v>
      </c>
      <c r="D967" s="2" t="s">
        <v>1367</v>
      </c>
      <c r="E967" s="1655" t="s">
        <v>3269</v>
      </c>
      <c r="F967" s="1656" t="s">
        <v>1368</v>
      </c>
    </row>
    <row r="968" spans="1:6">
      <c r="A968" s="1655" t="s">
        <v>3270</v>
      </c>
      <c r="B968" s="1655" t="s">
        <v>6739</v>
      </c>
      <c r="C968" s="1657" t="s">
        <v>1661</v>
      </c>
      <c r="D968" s="2" t="s">
        <v>1362</v>
      </c>
      <c r="E968" s="1655" t="s">
        <v>6739</v>
      </c>
      <c r="F968" s="1656" t="s">
        <v>1643</v>
      </c>
    </row>
    <row r="969" spans="1:6">
      <c r="A969" s="1655" t="s">
        <v>3271</v>
      </c>
      <c r="B969" s="1655" t="s">
        <v>6740</v>
      </c>
      <c r="C969" s="1657" t="s">
        <v>1661</v>
      </c>
      <c r="D969" s="2" t="s">
        <v>1362</v>
      </c>
      <c r="E969" s="1655" t="s">
        <v>6740</v>
      </c>
      <c r="F969" s="1656" t="s">
        <v>1363</v>
      </c>
    </row>
    <row r="970" spans="1:6">
      <c r="A970" s="1655" t="s">
        <v>3272</v>
      </c>
      <c r="B970" s="1655" t="s">
        <v>3273</v>
      </c>
      <c r="C970" s="1655" t="s">
        <v>1458</v>
      </c>
      <c r="D970" s="2" t="s">
        <v>1367</v>
      </c>
      <c r="E970" s="1655" t="s">
        <v>3273</v>
      </c>
      <c r="F970" s="1656" t="s">
        <v>1368</v>
      </c>
    </row>
    <row r="971" spans="1:6">
      <c r="A971" s="1655" t="s">
        <v>3274</v>
      </c>
      <c r="B971" s="1655" t="s">
        <v>3275</v>
      </c>
      <c r="C971" s="1655" t="s">
        <v>1385</v>
      </c>
      <c r="D971" s="2" t="s">
        <v>1367</v>
      </c>
      <c r="E971" s="1655" t="s">
        <v>3275</v>
      </c>
      <c r="F971" s="1656" t="s">
        <v>1375</v>
      </c>
    </row>
    <row r="972" spans="1:6">
      <c r="A972" s="1655" t="s">
        <v>3276</v>
      </c>
      <c r="B972" s="1655" t="s">
        <v>3277</v>
      </c>
      <c r="C972" s="1655" t="s">
        <v>1361</v>
      </c>
      <c r="D972" s="2" t="s">
        <v>1367</v>
      </c>
      <c r="E972" s="1655" t="s">
        <v>3277</v>
      </c>
      <c r="F972" s="1656" t="s">
        <v>1375</v>
      </c>
    </row>
    <row r="973" spans="1:6">
      <c r="A973" s="1655" t="s">
        <v>3278</v>
      </c>
      <c r="B973" s="1655" t="s">
        <v>6741</v>
      </c>
      <c r="C973" s="1655" t="s">
        <v>1361</v>
      </c>
      <c r="D973" s="2" t="s">
        <v>1362</v>
      </c>
      <c r="E973" s="1655" t="s">
        <v>6741</v>
      </c>
      <c r="F973" s="1656" t="s">
        <v>1528</v>
      </c>
    </row>
    <row r="974" spans="1:6">
      <c r="A974" s="1655" t="s">
        <v>3279</v>
      </c>
      <c r="B974" s="1655" t="s">
        <v>3280</v>
      </c>
      <c r="C974" s="1655" t="s">
        <v>1361</v>
      </c>
      <c r="D974" s="2" t="s">
        <v>1367</v>
      </c>
      <c r="E974" s="1655" t="s">
        <v>3280</v>
      </c>
      <c r="F974" s="1656" t="s">
        <v>1375</v>
      </c>
    </row>
    <row r="975" spans="1:6">
      <c r="A975" s="1655" t="s">
        <v>3281</v>
      </c>
      <c r="B975" s="1655" t="s">
        <v>3282</v>
      </c>
      <c r="C975" s="1655" t="s">
        <v>1490</v>
      </c>
      <c r="D975" s="2" t="s">
        <v>1367</v>
      </c>
      <c r="E975" s="1655" t="s">
        <v>3282</v>
      </c>
      <c r="F975" s="1656" t="s">
        <v>1368</v>
      </c>
    </row>
    <row r="976" spans="1:6">
      <c r="A976" s="1655" t="s">
        <v>3283</v>
      </c>
      <c r="B976" s="1655" t="s">
        <v>3284</v>
      </c>
      <c r="C976" s="1655" t="s">
        <v>2980</v>
      </c>
      <c r="D976" s="2" t="s">
        <v>1367</v>
      </c>
      <c r="E976" s="1655" t="s">
        <v>3284</v>
      </c>
      <c r="F976" s="1656" t="s">
        <v>1368</v>
      </c>
    </row>
    <row r="977" spans="1:6">
      <c r="A977" s="1655" t="s">
        <v>3285</v>
      </c>
      <c r="B977" s="1655" t="s">
        <v>3286</v>
      </c>
      <c r="C977" s="1655" t="s">
        <v>1691</v>
      </c>
      <c r="D977" s="2" t="s">
        <v>1367</v>
      </c>
      <c r="E977" s="1655" t="s">
        <v>3286</v>
      </c>
      <c r="F977" s="1656" t="s">
        <v>1368</v>
      </c>
    </row>
    <row r="978" spans="1:6">
      <c r="A978" s="1655" t="s">
        <v>3287</v>
      </c>
      <c r="B978" s="1655" t="s">
        <v>3288</v>
      </c>
      <c r="C978" s="1655" t="s">
        <v>1374</v>
      </c>
      <c r="D978" s="2" t="s">
        <v>1367</v>
      </c>
      <c r="E978" s="1655" t="s">
        <v>3288</v>
      </c>
      <c r="F978" s="1656" t="s">
        <v>1375</v>
      </c>
    </row>
    <row r="979" spans="1:6">
      <c r="A979" s="1655" t="s">
        <v>3289</v>
      </c>
      <c r="B979" s="1655" t="s">
        <v>6742</v>
      </c>
      <c r="C979" s="1655" t="s">
        <v>1805</v>
      </c>
      <c r="D979" s="2" t="s">
        <v>1362</v>
      </c>
      <c r="E979" s="1655" t="s">
        <v>6742</v>
      </c>
      <c r="F979" s="1656" t="s">
        <v>1528</v>
      </c>
    </row>
    <row r="980" spans="1:6">
      <c r="A980" s="1655" t="s">
        <v>3290</v>
      </c>
      <c r="B980" s="1655" t="s">
        <v>3291</v>
      </c>
      <c r="C980" s="1655" t="s">
        <v>1805</v>
      </c>
      <c r="D980" s="2" t="s">
        <v>1367</v>
      </c>
      <c r="E980" s="1655" t="s">
        <v>3291</v>
      </c>
      <c r="F980" s="1656" t="s">
        <v>1368</v>
      </c>
    </row>
    <row r="981" spans="1:6">
      <c r="A981" s="1655" t="s">
        <v>3292</v>
      </c>
      <c r="B981" s="1655" t="s">
        <v>3293</v>
      </c>
      <c r="C981" s="1655" t="s">
        <v>1361</v>
      </c>
      <c r="D981" s="2" t="s">
        <v>1367</v>
      </c>
      <c r="E981" s="1655" t="s">
        <v>3293</v>
      </c>
      <c r="F981" s="1656" t="s">
        <v>1375</v>
      </c>
    </row>
    <row r="982" spans="1:6">
      <c r="A982" s="1655" t="s">
        <v>3294</v>
      </c>
      <c r="B982" s="1655" t="s">
        <v>3295</v>
      </c>
      <c r="C982" s="1655" t="s">
        <v>1378</v>
      </c>
      <c r="D982" s="2" t="s">
        <v>1367</v>
      </c>
      <c r="E982" s="1655" t="s">
        <v>3295</v>
      </c>
      <c r="F982" s="1656" t="s">
        <v>1375</v>
      </c>
    </row>
    <row r="983" spans="1:6">
      <c r="A983" s="1655" t="s">
        <v>3296</v>
      </c>
      <c r="B983" s="1655" t="s">
        <v>3297</v>
      </c>
      <c r="C983" s="1655" t="s">
        <v>1493</v>
      </c>
      <c r="D983" s="2" t="s">
        <v>1367</v>
      </c>
      <c r="E983" s="1655" t="s">
        <v>3297</v>
      </c>
      <c r="F983" s="1656" t="s">
        <v>1375</v>
      </c>
    </row>
    <row r="984" spans="1:6">
      <c r="A984" s="1655" t="s">
        <v>3298</v>
      </c>
      <c r="B984" s="1655" t="s">
        <v>3299</v>
      </c>
      <c r="C984" s="1655" t="s">
        <v>1374</v>
      </c>
      <c r="D984" s="2" t="s">
        <v>1367</v>
      </c>
      <c r="E984" s="1655" t="s">
        <v>3299</v>
      </c>
      <c r="F984" s="1656" t="s">
        <v>1375</v>
      </c>
    </row>
    <row r="985" spans="1:6">
      <c r="A985" s="1655" t="s">
        <v>3300</v>
      </c>
      <c r="B985" s="1655" t="s">
        <v>3301</v>
      </c>
      <c r="C985" s="1655" t="s">
        <v>1403</v>
      </c>
      <c r="D985" s="2" t="s">
        <v>1367</v>
      </c>
      <c r="E985" s="1655" t="s">
        <v>3301</v>
      </c>
      <c r="F985" s="1656" t="s">
        <v>1440</v>
      </c>
    </row>
    <row r="986" spans="1:6">
      <c r="A986" s="1655" t="s">
        <v>3302</v>
      </c>
      <c r="B986" s="1655" t="s">
        <v>6743</v>
      </c>
      <c r="C986" s="1657" t="s">
        <v>1706</v>
      </c>
      <c r="D986" s="2" t="s">
        <v>1362</v>
      </c>
      <c r="E986" s="1655" t="s">
        <v>6743</v>
      </c>
      <c r="F986" s="1656" t="s">
        <v>1363</v>
      </c>
    </row>
    <row r="987" spans="1:6">
      <c r="A987" s="1655" t="s">
        <v>3303</v>
      </c>
      <c r="B987" s="1655" t="s">
        <v>3304</v>
      </c>
      <c r="C987" s="1655" t="s">
        <v>1378</v>
      </c>
      <c r="D987" s="2" t="s">
        <v>1367</v>
      </c>
      <c r="E987" s="1655" t="s">
        <v>3304</v>
      </c>
      <c r="F987" s="1656" t="s">
        <v>1382</v>
      </c>
    </row>
    <row r="988" spans="1:6">
      <c r="A988" s="1655" t="s">
        <v>3305</v>
      </c>
      <c r="B988" s="1655" t="s">
        <v>3306</v>
      </c>
      <c r="C988" s="1655" t="s">
        <v>1796</v>
      </c>
      <c r="D988" s="2" t="s">
        <v>1367</v>
      </c>
      <c r="E988" s="1655" t="s">
        <v>3306</v>
      </c>
      <c r="F988" s="1656" t="s">
        <v>1368</v>
      </c>
    </row>
    <row r="989" spans="1:6">
      <c r="A989" s="1655" t="s">
        <v>3307</v>
      </c>
      <c r="B989" s="1655" t="s">
        <v>3308</v>
      </c>
      <c r="C989" s="1655" t="s">
        <v>1525</v>
      </c>
      <c r="D989" s="2" t="s">
        <v>1367</v>
      </c>
      <c r="E989" s="1655" t="s">
        <v>3308</v>
      </c>
      <c r="F989" s="1656" t="s">
        <v>1551</v>
      </c>
    </row>
    <row r="990" spans="1:6">
      <c r="A990" s="1655" t="s">
        <v>3309</v>
      </c>
      <c r="B990" s="1655" t="s">
        <v>3310</v>
      </c>
      <c r="C990" s="1655" t="s">
        <v>1374</v>
      </c>
      <c r="D990" s="2" t="s">
        <v>1367</v>
      </c>
      <c r="E990" s="1655" t="s">
        <v>3310</v>
      </c>
      <c r="F990" s="1656" t="s">
        <v>1375</v>
      </c>
    </row>
    <row r="991" spans="1:6">
      <c r="A991" s="1655" t="s">
        <v>3311</v>
      </c>
      <c r="B991" s="1655" t="s">
        <v>3312</v>
      </c>
      <c r="C991" s="1655" t="s">
        <v>1388</v>
      </c>
      <c r="D991" s="2" t="s">
        <v>1367</v>
      </c>
      <c r="E991" s="1655" t="s">
        <v>3312</v>
      </c>
      <c r="F991" s="1656" t="s">
        <v>1368</v>
      </c>
    </row>
    <row r="992" spans="1:6">
      <c r="A992" s="1655" t="s">
        <v>3313</v>
      </c>
      <c r="B992" s="1655" t="s">
        <v>3314</v>
      </c>
      <c r="C992" s="1655" t="s">
        <v>1361</v>
      </c>
      <c r="D992" s="2" t="s">
        <v>1367</v>
      </c>
      <c r="E992" s="1655" t="s">
        <v>3314</v>
      </c>
      <c r="F992" s="1656" t="s">
        <v>1375</v>
      </c>
    </row>
    <row r="993" spans="1:6">
      <c r="A993" s="1655" t="s">
        <v>3315</v>
      </c>
      <c r="B993" s="1655" t="s">
        <v>3316</v>
      </c>
      <c r="C993" s="1655" t="s">
        <v>1835</v>
      </c>
      <c r="D993" s="2" t="s">
        <v>1367</v>
      </c>
      <c r="E993" s="1655" t="s">
        <v>3316</v>
      </c>
      <c r="F993" s="1656" t="s">
        <v>1368</v>
      </c>
    </row>
    <row r="994" spans="1:6">
      <c r="A994" s="1655" t="s">
        <v>3317</v>
      </c>
      <c r="B994" s="1655" t="s">
        <v>3318</v>
      </c>
      <c r="C994" s="1655" t="s">
        <v>1381</v>
      </c>
      <c r="D994" s="2" t="s">
        <v>1367</v>
      </c>
      <c r="E994" s="1655" t="s">
        <v>3318</v>
      </c>
      <c r="F994" s="1656" t="s">
        <v>1368</v>
      </c>
    </row>
    <row r="995" spans="1:6">
      <c r="A995" s="1655" t="s">
        <v>3319</v>
      </c>
      <c r="B995" s="1655" t="s">
        <v>3320</v>
      </c>
      <c r="C995" s="1655" t="s">
        <v>1378</v>
      </c>
      <c r="D995" s="2" t="s">
        <v>1367</v>
      </c>
      <c r="E995" s="1655" t="s">
        <v>3320</v>
      </c>
      <c r="F995" s="1656" t="s">
        <v>1375</v>
      </c>
    </row>
    <row r="996" spans="1:6">
      <c r="A996" s="1655" t="s">
        <v>3321</v>
      </c>
      <c r="B996" s="1655" t="s">
        <v>3322</v>
      </c>
      <c r="C996" s="1655" t="s">
        <v>1378</v>
      </c>
      <c r="D996" s="2" t="s">
        <v>1367</v>
      </c>
      <c r="E996" s="1655" t="s">
        <v>3322</v>
      </c>
      <c r="F996" s="1656" t="s">
        <v>1437</v>
      </c>
    </row>
    <row r="997" spans="1:6">
      <c r="A997"/>
      <c r="B997"/>
      <c r="C997"/>
      <c r="D997"/>
      <c r="E997"/>
      <c r="F997"/>
    </row>
    <row r="998" spans="1:6">
      <c r="A998"/>
      <c r="B998"/>
      <c r="C998"/>
      <c r="D998"/>
      <c r="E998"/>
      <c r="F998"/>
    </row>
    <row r="999" spans="1:6">
      <c r="A999"/>
      <c r="B999"/>
      <c r="C999"/>
      <c r="D999"/>
      <c r="E999"/>
      <c r="F999"/>
    </row>
    <row r="1000" spans="1:6">
      <c r="A1000"/>
      <c r="B1000"/>
      <c r="C1000"/>
      <c r="D1000"/>
      <c r="E1000"/>
      <c r="F1000"/>
    </row>
    <row r="1001" spans="1:6">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baseColWidth="10" defaultColWidth="9.1640625" defaultRowHeight="13"/>
  <cols>
    <col min="1" max="1" width="19" customWidth="1"/>
    <col min="2" max="2" width="20.1640625" style="7" bestFit="1" customWidth="1"/>
    <col min="3" max="3" width="6" style="3" bestFit="1" customWidth="1"/>
    <col min="4" max="4" width="55.6640625" style="3" bestFit="1" customWidth="1"/>
    <col min="5" max="5" width="10.33203125" style="2" bestFit="1" customWidth="1"/>
    <col min="6" max="6" width="22.5" style="2" bestFit="1" customWidth="1"/>
    <col min="7" max="7" width="14.5" style="7" bestFit="1" customWidth="1"/>
    <col min="8" max="8" width="6.5" bestFit="1" customWidth="1"/>
    <col min="9" max="9" width="6.1640625" style="3" customWidth="1"/>
    <col min="10" max="10" width="11.1640625" style="3" customWidth="1"/>
    <col min="11" max="11" width="3.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3323</v>
      </c>
      <c r="B1" s="7" t="str">
        <f>Cover!H13</f>
        <v>Gower SD 62</v>
      </c>
      <c r="E1" s="2" t="b">
        <f ca="1">F1=B1</f>
        <v>1</v>
      </c>
      <c r="F1" s="2" t="str" cm="1">
        <f t="array" aca="1" ref="F1" ca="1">IF(G1&lt;&gt;"",INDIRECT("'"&amp;G1&amp;"'!"&amp;H1),"")</f>
        <v>Gower SD 62</v>
      </c>
      <c r="G1" s="1663" t="s">
        <v>3324</v>
      </c>
      <c r="H1" t="s">
        <v>3325</v>
      </c>
      <c r="J1" t="str">
        <f ca="1">IF(COUNTIF(E:E,"FALSE")&lt;&gt;0,"Problem",IF(COUNTIF(E:E,"#REF!")&lt;&gt;0,"Problem","All Good"))</f>
        <v>All Good</v>
      </c>
      <c r="L1" s="510" t="s">
        <v>3326</v>
      </c>
      <c r="M1" s="510"/>
      <c r="S1" s="1663"/>
    </row>
    <row r="2" spans="1:19" ht="16">
      <c r="A2" t="s">
        <v>3327</v>
      </c>
      <c r="B2" s="7" t="str">
        <f>Cover!H14</f>
        <v>19022062002</v>
      </c>
      <c r="E2" s="2" t="b">
        <f t="shared" ref="E2:E5" ca="1" si="0">F2=B2</f>
        <v>1</v>
      </c>
      <c r="F2" s="2" t="str" cm="1">
        <f t="array" aca="1" ref="F2" ca="1">IF(G2&lt;&gt;"",INDIRECT("'"&amp;G2&amp;"'!"&amp;H2),"")</f>
        <v>19022062002</v>
      </c>
      <c r="G2" s="1663" t="s">
        <v>3324</v>
      </c>
      <c r="H2" t="s">
        <v>3328</v>
      </c>
      <c r="L2" s="508">
        <v>2026</v>
      </c>
      <c r="M2" s="508"/>
      <c r="S2" s="1663"/>
    </row>
    <row r="3" spans="1:19">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1</v>
      </c>
      <c r="S3" s="1664"/>
    </row>
    <row r="4" spans="1:19" ht="15">
      <c r="A4" t="s">
        <v>3333</v>
      </c>
      <c r="B4" s="7" t="str">
        <f>IF(Q3=0,0,"x")</f>
        <v>x</v>
      </c>
      <c r="D4" s="1196"/>
      <c r="E4" s="2" t="b">
        <f t="shared" si="0"/>
        <v>1</v>
      </c>
      <c r="F4" s="2" t="str">
        <f>IF(Q3=0,0,"x")</f>
        <v>x</v>
      </c>
      <c r="G4" s="1663" t="s">
        <v>6750</v>
      </c>
      <c r="L4" s="521">
        <v>44834</v>
      </c>
      <c r="M4" s="520">
        <v>2025</v>
      </c>
      <c r="N4" s="521">
        <v>44865</v>
      </c>
      <c r="O4" s="520">
        <v>2025</v>
      </c>
      <c r="Q4" s="7">
        <f>IF(Cover!B3="x",1,0)</f>
        <v>0</v>
      </c>
      <c r="S4" s="1663"/>
    </row>
    <row r="5" spans="1:19" ht="15">
      <c r="A5" t="s">
        <v>3334</v>
      </c>
      <c r="B5" s="7">
        <f>IF(Q4=0,0,"x")</f>
        <v>0</v>
      </c>
      <c r="D5" s="1196"/>
      <c r="E5" s="2" t="b">
        <f t="shared" si="0"/>
        <v>1</v>
      </c>
      <c r="F5" s="2">
        <f>IF(Q4=0,0,"x")</f>
        <v>0</v>
      </c>
      <c r="G5" s="1663" t="s">
        <v>6751</v>
      </c>
      <c r="S5" s="1663"/>
    </row>
    <row r="6" spans="1:19">
      <c r="A6" s="2">
        <v>1</v>
      </c>
      <c r="B6" s="7">
        <f>'BudgetSum 2-4'!C18</f>
        <v>0</v>
      </c>
      <c r="C6" s="3">
        <f t="shared" ref="C6:C20" si="1">A6-B6</f>
        <v>1</v>
      </c>
      <c r="D6" s="4"/>
      <c r="E6" s="2" t="b">
        <f t="shared" ref="E6:E20" ca="1" si="2">F6=B6</f>
        <v>1</v>
      </c>
      <c r="F6" s="2" cm="1">
        <f t="array" aca="1" ref="F6" ca="1">IF(G6&lt;&gt;"",INDIRECT("'"&amp;G6&amp;"'!"&amp;H6),"")</f>
        <v>0</v>
      </c>
      <c r="G6" s="1663" t="s">
        <v>3335</v>
      </c>
      <c r="H6" t="s">
        <v>3336</v>
      </c>
      <c r="I6" s="4"/>
      <c r="J6" s="4"/>
      <c r="K6" s="4"/>
      <c r="L6" s="1184"/>
      <c r="S6" s="1663"/>
    </row>
    <row r="7" spans="1:19">
      <c r="A7" s="2">
        <v>2</v>
      </c>
      <c r="B7" s="7">
        <f>'BudgetSum 2-4'!D18</f>
        <v>0</v>
      </c>
      <c r="C7" s="3">
        <f t="shared" si="1"/>
        <v>2</v>
      </c>
      <c r="D7" s="4"/>
      <c r="E7" s="2" t="b">
        <f t="shared" ca="1" si="2"/>
        <v>1</v>
      </c>
      <c r="F7" s="2" cm="1">
        <f t="array" aca="1" ref="F7" ca="1">IF(G7&lt;&gt;"",INDIRECT("'"&amp;G7&amp;"'!"&amp;H7),"")</f>
        <v>0</v>
      </c>
      <c r="G7" s="1663" t="s">
        <v>3335</v>
      </c>
      <c r="H7" t="s">
        <v>3337</v>
      </c>
      <c r="I7" s="4"/>
      <c r="J7" s="4"/>
      <c r="K7" s="4"/>
      <c r="L7" s="1137"/>
      <c r="M7" s="1137"/>
      <c r="N7" s="1137"/>
      <c r="S7" s="1663"/>
    </row>
    <row r="8" spans="1:19">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c r="A9">
        <v>4</v>
      </c>
      <c r="B9" s="7">
        <f>'BudgetSum 2-4'!F18</f>
        <v>0</v>
      </c>
      <c r="C9" s="3">
        <f t="shared" si="1"/>
        <v>4</v>
      </c>
      <c r="E9" s="2" t="b">
        <f t="shared" ca="1" si="2"/>
        <v>1</v>
      </c>
      <c r="F9" s="2" cm="1">
        <f t="array" aca="1" ref="F9" ca="1">IF(G9&lt;&gt;"",INDIRECT("'"&amp;G9&amp;"'!"&amp;H9),"")</f>
        <v>0</v>
      </c>
      <c r="G9" s="1663" t="s">
        <v>3335</v>
      </c>
      <c r="H9" t="s">
        <v>3339</v>
      </c>
      <c r="L9" s="1137"/>
      <c r="S9" s="1663"/>
    </row>
    <row r="10" spans="1:19">
      <c r="A10">
        <v>5</v>
      </c>
      <c r="B10" s="7">
        <f>'BudgetSum 2-4'!G18</f>
        <v>0</v>
      </c>
      <c r="C10" s="3">
        <f t="shared" si="1"/>
        <v>5</v>
      </c>
      <c r="E10" s="2" t="b">
        <f t="shared" ca="1" si="2"/>
        <v>1</v>
      </c>
      <c r="F10" s="2" cm="1">
        <f t="array" aca="1" ref="F10" ca="1">IF(G10&lt;&gt;"",INDIRECT("'"&amp;G10&amp;"'!"&amp;H10),"")</f>
        <v>0</v>
      </c>
      <c r="G10" s="1663" t="s">
        <v>3335</v>
      </c>
      <c r="H10" t="s">
        <v>3340</v>
      </c>
      <c r="S10" s="1663"/>
    </row>
    <row r="11" spans="1:19">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c r="A13">
        <v>8</v>
      </c>
      <c r="B13" s="8">
        <f>'CashSum 5'!C4</f>
        <v>16038208.069999997</v>
      </c>
      <c r="C13" s="3">
        <f t="shared" si="1"/>
        <v>-16038200.069999997</v>
      </c>
      <c r="E13" s="2" t="b">
        <f t="shared" ca="1" si="2"/>
        <v>1</v>
      </c>
      <c r="F13" s="2" cm="1">
        <f t="array" aca="1" ref="F13" ca="1">IF(G13&lt;&gt;"",INDIRECT("'"&amp;G13&amp;"'!"&amp;H13),"")</f>
        <v>16038208.069999997</v>
      </c>
      <c r="G13" s="1663" t="s">
        <v>3343</v>
      </c>
      <c r="H13" t="s">
        <v>3344</v>
      </c>
      <c r="S13" s="1663"/>
    </row>
    <row r="14" spans="1:19">
      <c r="A14">
        <v>9</v>
      </c>
      <c r="B14" s="8">
        <f>'CashSum 5'!C7</f>
        <v>0</v>
      </c>
      <c r="C14" s="3">
        <f t="shared" si="1"/>
        <v>9</v>
      </c>
      <c r="E14" s="2" t="b">
        <f t="shared" ca="1" si="2"/>
        <v>1</v>
      </c>
      <c r="F14" s="2" cm="1">
        <f t="array" aca="1" ref="F14" ca="1">IF(G14&lt;&gt;"",INDIRECT("'"&amp;G14&amp;"'!"&amp;H14),"")</f>
        <v>0</v>
      </c>
      <c r="G14" s="1663" t="s">
        <v>3343</v>
      </c>
      <c r="H14" t="s">
        <v>3345</v>
      </c>
      <c r="S14" s="1663"/>
    </row>
    <row r="15" spans="1:19">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c r="A16">
        <v>11</v>
      </c>
      <c r="B16" s="8">
        <f>'CashSum 5'!C11</f>
        <v>16038208.069999997</v>
      </c>
      <c r="C16" s="3">
        <f t="shared" si="1"/>
        <v>-16038197.069999997</v>
      </c>
      <c r="E16" s="2" t="b">
        <f t="shared" ca="1" si="2"/>
        <v>1</v>
      </c>
      <c r="F16" s="2" cm="1">
        <f t="array" aca="1" ref="F16" ca="1">IF(G16&lt;&gt;"",INDIRECT("'"&amp;G16&amp;"'!"&amp;H16),"")</f>
        <v>16038208.069999997</v>
      </c>
      <c r="G16" s="1663" t="s">
        <v>3343</v>
      </c>
      <c r="H16" t="s">
        <v>3347</v>
      </c>
      <c r="L16" s="1137"/>
      <c r="S16" s="1663"/>
    </row>
    <row r="17" spans="1:19">
      <c r="A17">
        <v>12</v>
      </c>
      <c r="B17" s="8">
        <f>'CashSum 5'!C12</f>
        <v>30711170.069999997</v>
      </c>
      <c r="C17" s="3">
        <f t="shared" si="1"/>
        <v>-30711158.069999997</v>
      </c>
      <c r="E17" s="2" t="b">
        <f t="shared" ca="1" si="2"/>
        <v>1</v>
      </c>
      <c r="F17" s="2" cm="1">
        <f t="array" aca="1" ref="F17" ca="1">IF(G17&lt;&gt;"",INDIRECT("'"&amp;G17&amp;"'!"&amp;H17),"")</f>
        <v>30711170.069999997</v>
      </c>
      <c r="G17" s="1663" t="s">
        <v>3343</v>
      </c>
      <c r="H17" t="s">
        <v>3348</v>
      </c>
      <c r="S17" s="1663"/>
    </row>
    <row r="18" spans="1:19">
      <c r="A18" s="2">
        <v>13</v>
      </c>
      <c r="B18" s="8">
        <f>'CashSum 5'!C13</f>
        <v>15791000.969999999</v>
      </c>
      <c r="C18" s="3">
        <f t="shared" si="1"/>
        <v>-15790987.969999999</v>
      </c>
      <c r="D18" s="4"/>
      <c r="E18" s="2" t="b">
        <f t="shared" ca="1" si="2"/>
        <v>1</v>
      </c>
      <c r="F18" s="2" cm="1">
        <f t="array" aca="1" ref="F18" ca="1">IF(G18&lt;&gt;"",INDIRECT("'"&amp;G18&amp;"'!"&amp;H18),"")</f>
        <v>15791000.969999999</v>
      </c>
      <c r="G18" s="1663" t="s">
        <v>3343</v>
      </c>
      <c r="H18" t="s">
        <v>3349</v>
      </c>
      <c r="I18" s="4"/>
      <c r="J18" s="4"/>
      <c r="K18" s="4"/>
      <c r="S18" s="1663"/>
    </row>
    <row r="19" spans="1:19">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c r="A20">
        <v>15</v>
      </c>
      <c r="B20" s="8">
        <f>'CashSum 5'!C16</f>
        <v>0</v>
      </c>
      <c r="C20" s="3">
        <f t="shared" si="1"/>
        <v>15</v>
      </c>
      <c r="E20" s="2" t="b">
        <f t="shared" ca="1" si="2"/>
        <v>1</v>
      </c>
      <c r="F20" s="2" cm="1">
        <f t="array" aca="1" ref="F20" ca="1">IF(G20&lt;&gt;"",INDIRECT("'"&amp;G20&amp;"'!"&amp;H20),"")</f>
        <v>0</v>
      </c>
      <c r="G20" s="1663" t="s">
        <v>3343</v>
      </c>
      <c r="H20" t="s">
        <v>3351</v>
      </c>
      <c r="S20" s="1663"/>
    </row>
    <row r="21" spans="1:19" ht="15">
      <c r="A21" s="1">
        <v>16</v>
      </c>
      <c r="D21" s="3" t="s">
        <v>6908</v>
      </c>
      <c r="F21" s="2" t="str" cm="1">
        <f t="array" aca="1" ref="F21" ca="1">IF(G21&lt;&gt;"",INDIRECT("'"&amp;G21&amp;"'!"&amp;H21),"")</f>
        <v/>
      </c>
      <c r="G21" s="1665"/>
      <c r="I21" s="4"/>
      <c r="J21" s="4"/>
      <c r="K21" s="4"/>
      <c r="S21" s="1665"/>
    </row>
    <row r="22" spans="1:19" ht="15">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5">
      <c r="A24" s="1">
        <v>19</v>
      </c>
      <c r="D24" s="3" t="s">
        <v>6908</v>
      </c>
      <c r="F24" s="2" t="str" cm="1">
        <f t="array" aca="1" ref="F24" ca="1">IF(G24&lt;&gt;"",INDIRECT("'"&amp;G24&amp;"'!"&amp;H24),"")</f>
        <v/>
      </c>
      <c r="G24" s="1665"/>
      <c r="I24" s="4"/>
      <c r="J24" s="4"/>
      <c r="K24" s="4"/>
      <c r="S24" s="1665"/>
    </row>
    <row r="25" spans="1:19" ht="15">
      <c r="A25" s="1">
        <v>20</v>
      </c>
      <c r="D25" s="3" t="s">
        <v>6908</v>
      </c>
      <c r="F25" s="2" t="str" cm="1">
        <f t="array" aca="1" ref="F25" ca="1">IF(G25&lt;&gt;"",INDIRECT("'"&amp;G25&amp;"'!"&amp;H25),"")</f>
        <v/>
      </c>
      <c r="G25" s="1665"/>
      <c r="I25" s="4"/>
      <c r="J25" s="4"/>
      <c r="K25" s="4"/>
      <c r="S25" s="1665"/>
    </row>
    <row r="26" spans="1:19">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5">
      <c r="A27">
        <v>22</v>
      </c>
      <c r="B27" s="8">
        <f>'CashSum 5'!C19</f>
        <v>0</v>
      </c>
      <c r="C27" s="3">
        <f t="shared" si="3"/>
        <v>22</v>
      </c>
      <c r="E27" s="2" t="b">
        <f t="shared" ca="1" si="4"/>
        <v>1</v>
      </c>
      <c r="F27" s="2" cm="1">
        <f t="array" aca="1" ref="F27" ca="1">IF(G27&lt;&gt;"",INDIRECT("'"&amp;G27&amp;"'!"&amp;H27),"")</f>
        <v>0</v>
      </c>
      <c r="G27" s="1663" t="s">
        <v>3343</v>
      </c>
      <c r="H27" t="s">
        <v>3354</v>
      </c>
      <c r="S27" s="1665"/>
    </row>
    <row r="28" spans="1:19" ht="15">
      <c r="A28">
        <v>23</v>
      </c>
      <c r="B28" s="8">
        <f>'CashSum 5'!C20</f>
        <v>15791000.969999999</v>
      </c>
      <c r="C28" s="3">
        <f t="shared" si="3"/>
        <v>-15790977.969999999</v>
      </c>
      <c r="E28" s="2" t="b">
        <f t="shared" ca="1" si="4"/>
        <v>1</v>
      </c>
      <c r="F28" s="2" cm="1">
        <f t="array" aca="1" ref="F28" ca="1">IF(G28&lt;&gt;"",INDIRECT("'"&amp;G28&amp;"'!"&amp;H28),"")</f>
        <v>15791000.969999999</v>
      </c>
      <c r="G28" s="1663" t="s">
        <v>3343</v>
      </c>
      <c r="H28" t="s">
        <v>3355</v>
      </c>
      <c r="S28" s="1665"/>
    </row>
    <row r="29" spans="1:19">
      <c r="A29">
        <v>24</v>
      </c>
      <c r="B29" s="8">
        <f>'CashSum 5'!C21</f>
        <v>14920169.099999998</v>
      </c>
      <c r="C29" s="3">
        <f t="shared" si="3"/>
        <v>-14920145.099999998</v>
      </c>
      <c r="E29" s="2" t="b">
        <f t="shared" ca="1" si="4"/>
        <v>1</v>
      </c>
      <c r="F29" s="2" cm="1">
        <f t="array" aca="1" ref="F29" ca="1">IF(G29&lt;&gt;"",INDIRECT("'"&amp;G29&amp;"'!"&amp;H29),"")</f>
        <v>14920169.099999998</v>
      </c>
      <c r="G29" s="1663" t="s">
        <v>3343</v>
      </c>
      <c r="H29" t="s">
        <v>3356</v>
      </c>
      <c r="I29" s="4"/>
      <c r="J29" s="4"/>
      <c r="K29" s="4"/>
      <c r="S29" s="1663"/>
    </row>
    <row r="30" spans="1:19">
      <c r="A30">
        <v>25</v>
      </c>
      <c r="B30" s="8">
        <f>'CashSum 5'!D4</f>
        <v>1729314.11</v>
      </c>
      <c r="C30" s="3">
        <f t="shared" si="3"/>
        <v>-1729289.11</v>
      </c>
      <c r="E30" s="2" t="b">
        <f t="shared" ca="1" si="4"/>
        <v>1</v>
      </c>
      <c r="F30" s="2" cm="1">
        <f t="array" aca="1" ref="F30" ca="1">IF(G30&lt;&gt;"",INDIRECT("'"&amp;G30&amp;"'!"&amp;H30),"")</f>
        <v>1729314.11</v>
      </c>
      <c r="G30" s="1663" t="s">
        <v>3343</v>
      </c>
      <c r="H30" t="s">
        <v>3357</v>
      </c>
      <c r="S30" s="1663"/>
    </row>
    <row r="31" spans="1:19">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c r="A32">
        <v>27</v>
      </c>
      <c r="B32" s="8">
        <f>'CashSum 5'!D10</f>
        <v>0</v>
      </c>
      <c r="C32" s="3">
        <f t="shared" si="3"/>
        <v>27</v>
      </c>
      <c r="E32" s="2" t="b">
        <f t="shared" ca="1" si="4"/>
        <v>1</v>
      </c>
      <c r="F32" s="2" cm="1">
        <f t="array" aca="1" ref="F32" ca="1">IF(G32&lt;&gt;"",INDIRECT("'"&amp;G32&amp;"'!"&amp;H32),"")</f>
        <v>0</v>
      </c>
      <c r="G32" s="1663" t="s">
        <v>3343</v>
      </c>
      <c r="H32" t="s">
        <v>3359</v>
      </c>
      <c r="S32" s="1663"/>
    </row>
    <row r="33" spans="1:19">
      <c r="A33">
        <v>28</v>
      </c>
      <c r="B33" s="8">
        <f>'CashSum 5'!D11</f>
        <v>1729314.11</v>
      </c>
      <c r="C33" s="3">
        <f t="shared" si="3"/>
        <v>-1729286.11</v>
      </c>
      <c r="E33" s="2" t="b">
        <f t="shared" ca="1" si="4"/>
        <v>1</v>
      </c>
      <c r="F33" s="2" cm="1">
        <f t="array" aca="1" ref="F33" ca="1">IF(G33&lt;&gt;"",INDIRECT("'"&amp;G33&amp;"'!"&amp;H33),"")</f>
        <v>1729314.11</v>
      </c>
      <c r="G33" s="1663" t="s">
        <v>3343</v>
      </c>
      <c r="H33" t="s">
        <v>3360</v>
      </c>
      <c r="S33" s="1663"/>
    </row>
    <row r="34" spans="1:19">
      <c r="A34" s="2">
        <v>29</v>
      </c>
      <c r="B34" s="8">
        <f>'CashSum 5'!D12</f>
        <v>3446159.1100000003</v>
      </c>
      <c r="C34" s="3">
        <f t="shared" si="3"/>
        <v>-3446130.1100000003</v>
      </c>
      <c r="D34" s="4"/>
      <c r="E34" s="2" t="b">
        <f t="shared" ca="1" si="4"/>
        <v>1</v>
      </c>
      <c r="F34" s="2" cm="1">
        <f t="array" aca="1" ref="F34" ca="1">IF(G34&lt;&gt;"",INDIRECT("'"&amp;G34&amp;"'!"&amp;H34),"")</f>
        <v>3446159.1100000003</v>
      </c>
      <c r="G34" s="1663" t="s">
        <v>3343</v>
      </c>
      <c r="H34" t="s">
        <v>3361</v>
      </c>
      <c r="I34" s="4"/>
      <c r="J34" s="4"/>
      <c r="K34" s="4"/>
      <c r="S34" s="1663"/>
    </row>
    <row r="35" spans="1:19">
      <c r="A35">
        <v>30</v>
      </c>
      <c r="B35" s="8">
        <f>'CashSum 5'!D13</f>
        <v>1624955.43</v>
      </c>
      <c r="C35" s="3">
        <f t="shared" si="3"/>
        <v>-1624925.43</v>
      </c>
      <c r="E35" s="2" t="b">
        <f t="shared" ca="1" si="4"/>
        <v>1</v>
      </c>
      <c r="F35" s="2" cm="1">
        <f t="array" aca="1" ref="F35" ca="1">IF(G35&lt;&gt;"",INDIRECT("'"&amp;G35&amp;"'!"&amp;H35),"")</f>
        <v>1624955.43</v>
      </c>
      <c r="G35" s="1663" t="s">
        <v>3343</v>
      </c>
      <c r="H35" t="s">
        <v>3362</v>
      </c>
      <c r="S35" s="1663"/>
    </row>
    <row r="36" spans="1:19">
      <c r="A36">
        <v>31</v>
      </c>
      <c r="B36" s="8">
        <f>'CashSum 5'!D15</f>
        <v>0</v>
      </c>
      <c r="C36" s="3">
        <f t="shared" si="3"/>
        <v>31</v>
      </c>
      <c r="E36" s="2" t="b">
        <f t="shared" ca="1" si="4"/>
        <v>1</v>
      </c>
      <c r="F36" s="2" cm="1">
        <f t="array" aca="1" ref="F36" ca="1">IF(G36&lt;&gt;"",INDIRECT("'"&amp;G36&amp;"'!"&amp;H36),"")</f>
        <v>0</v>
      </c>
      <c r="G36" s="1663" t="s">
        <v>3343</v>
      </c>
      <c r="H36" t="s">
        <v>3363</v>
      </c>
      <c r="S36" s="1663"/>
    </row>
    <row r="37" spans="1:19">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5">
      <c r="A38" s="1">
        <v>33</v>
      </c>
      <c r="D38" s="3" t="s">
        <v>6908</v>
      </c>
      <c r="F38" s="2" t="str" cm="1">
        <f t="array" aca="1" ref="F38" ca="1">IF(G38&lt;&gt;"",INDIRECT("'"&amp;G38&amp;"'!"&amp;H38),"")</f>
        <v/>
      </c>
      <c r="G38" s="1665"/>
      <c r="I38" s="4"/>
      <c r="J38" s="4"/>
      <c r="K38" s="4"/>
      <c r="S38" s="1665"/>
    </row>
    <row r="39" spans="1:19">
      <c r="A39" s="2">
        <v>34</v>
      </c>
      <c r="B39" s="8">
        <f>'CashSum 5'!D17</f>
        <v>0</v>
      </c>
      <c r="C39" s="3">
        <f>A39-B39</f>
        <v>34</v>
      </c>
      <c r="D39" s="4"/>
      <c r="E39" s="2" t="b">
        <f ca="1">F39=B39</f>
        <v>1</v>
      </c>
      <c r="F39" s="2" cm="1">
        <f t="array" aca="1" ref="F39" ca="1">IF(G39&lt;&gt;"",INDIRECT("'"&amp;G39&amp;"'!"&amp;H39),"")</f>
        <v>0</v>
      </c>
      <c r="G39" s="1663" t="s">
        <v>3343</v>
      </c>
      <c r="H39" t="s">
        <v>3365</v>
      </c>
      <c r="S39" s="1663"/>
    </row>
    <row r="40" spans="1:19" ht="15">
      <c r="A40" s="1">
        <v>35</v>
      </c>
      <c r="D40" s="3" t="s">
        <v>6908</v>
      </c>
      <c r="F40" s="2" t="str" cm="1">
        <f t="array" aca="1" ref="F40" ca="1">IF(G40&lt;&gt;"",INDIRECT("'"&amp;G40&amp;"'!"&amp;H40),"")</f>
        <v/>
      </c>
      <c r="G40" s="1665"/>
      <c r="I40" s="4"/>
      <c r="J40" s="4"/>
      <c r="K40" s="4"/>
      <c r="S40" s="1665"/>
    </row>
    <row r="41" spans="1:19" ht="15">
      <c r="A41" s="1">
        <v>36</v>
      </c>
      <c r="D41" s="3" t="s">
        <v>6908</v>
      </c>
      <c r="F41" s="2" t="str" cm="1">
        <f t="array" aca="1" ref="F41" ca="1">IF(G41&lt;&gt;"",INDIRECT("'"&amp;G41&amp;"'!"&amp;H41),"")</f>
        <v/>
      </c>
      <c r="G41" s="1665"/>
      <c r="I41" s="4"/>
      <c r="J41" s="4"/>
      <c r="K41" s="4"/>
      <c r="S41" s="1665"/>
    </row>
    <row r="42" spans="1:19" ht="15">
      <c r="A42" s="1">
        <v>37</v>
      </c>
      <c r="D42" s="3" t="s">
        <v>6908</v>
      </c>
      <c r="F42" s="2" t="str" cm="1">
        <f t="array" aca="1" ref="F42" ca="1">IF(G42&lt;&gt;"",INDIRECT("'"&amp;G42&amp;"'!"&amp;H42),"")</f>
        <v/>
      </c>
      <c r="G42" s="1665"/>
      <c r="I42" s="4"/>
      <c r="J42" s="4"/>
      <c r="K42" s="4"/>
      <c r="S42" s="1665"/>
    </row>
    <row r="43" spans="1:19">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5">
      <c r="A45">
        <v>40</v>
      </c>
      <c r="B45" s="8">
        <f>'CashSum 5'!D20</f>
        <v>1624955.43</v>
      </c>
      <c r="C45" s="3">
        <f t="shared" si="5"/>
        <v>-1624915.43</v>
      </c>
      <c r="E45" s="2" t="b">
        <f t="shared" ca="1" si="6"/>
        <v>1</v>
      </c>
      <c r="F45" s="2" cm="1">
        <f t="array" aca="1" ref="F45" ca="1">IF(G45&lt;&gt;"",INDIRECT("'"&amp;G45&amp;"'!"&amp;H45),"")</f>
        <v>1624955.43</v>
      </c>
      <c r="G45" s="1663" t="s">
        <v>3343</v>
      </c>
      <c r="H45" t="s">
        <v>3367</v>
      </c>
      <c r="S45" s="1665"/>
    </row>
    <row r="46" spans="1:19">
      <c r="A46">
        <v>41</v>
      </c>
      <c r="B46" s="8">
        <f>'CashSum 5'!D21</f>
        <v>1821203.6800000004</v>
      </c>
      <c r="C46" s="3">
        <f t="shared" si="5"/>
        <v>-1821162.6800000004</v>
      </c>
      <c r="E46" s="2" t="b">
        <f t="shared" ca="1" si="6"/>
        <v>1</v>
      </c>
      <c r="F46" s="2" cm="1">
        <f t="array" aca="1" ref="F46" ca="1">IF(G46&lt;&gt;"",INDIRECT("'"&amp;G46&amp;"'!"&amp;H46),"")</f>
        <v>1821203.6800000004</v>
      </c>
      <c r="G46" s="1663" t="s">
        <v>3343</v>
      </c>
      <c r="H46" t="s">
        <v>3368</v>
      </c>
      <c r="I46" s="4"/>
      <c r="J46" s="4"/>
      <c r="K46" s="4"/>
      <c r="S46" s="1663"/>
    </row>
    <row r="47" spans="1:19" ht="15">
      <c r="A47" s="2">
        <v>42</v>
      </c>
      <c r="B47" s="8">
        <f>'CashSum 5'!E4</f>
        <v>1154656.71</v>
      </c>
      <c r="C47" s="3">
        <f t="shared" si="5"/>
        <v>-1154614.71</v>
      </c>
      <c r="D47" s="4"/>
      <c r="E47" s="2" t="b">
        <f t="shared" ca="1" si="6"/>
        <v>1</v>
      </c>
      <c r="F47" s="2" cm="1">
        <f t="array" aca="1" ref="F47" ca="1">IF(G47&lt;&gt;"",INDIRECT("'"&amp;G47&amp;"'!"&amp;H47),"")</f>
        <v>1154656.71</v>
      </c>
      <c r="G47" s="1663" t="s">
        <v>3343</v>
      </c>
      <c r="H47" t="s">
        <v>3369</v>
      </c>
      <c r="S47" s="1665"/>
    </row>
    <row r="48" spans="1:19" ht="15">
      <c r="A48">
        <v>43</v>
      </c>
      <c r="B48" s="8">
        <f>'CashSum 5'!E10</f>
        <v>0</v>
      </c>
      <c r="C48" s="3">
        <f t="shared" si="5"/>
        <v>43</v>
      </c>
      <c r="E48" s="2" t="b">
        <f t="shared" ca="1" si="6"/>
        <v>1</v>
      </c>
      <c r="F48" s="2" cm="1">
        <f t="array" aca="1" ref="F48" ca="1">IF(G48&lt;&gt;"",INDIRECT("'"&amp;G48&amp;"'!"&amp;H48),"")</f>
        <v>0</v>
      </c>
      <c r="G48" s="1663" t="s">
        <v>3343</v>
      </c>
      <c r="H48" t="s">
        <v>3370</v>
      </c>
      <c r="S48" s="1665"/>
    </row>
    <row r="49" spans="1:19" ht="15">
      <c r="A49">
        <v>44</v>
      </c>
      <c r="B49" s="8">
        <f>'CashSum 5'!E11</f>
        <v>1154656.71</v>
      </c>
      <c r="C49" s="3">
        <f t="shared" si="5"/>
        <v>-1154612.71</v>
      </c>
      <c r="E49" s="2" t="b">
        <f t="shared" ca="1" si="6"/>
        <v>1</v>
      </c>
      <c r="F49" s="2" cm="1">
        <f t="array" aca="1" ref="F49" ca="1">IF(G49&lt;&gt;"",INDIRECT("'"&amp;G49&amp;"'!"&amp;H49),"")</f>
        <v>1154656.71</v>
      </c>
      <c r="G49" s="1663" t="s">
        <v>3343</v>
      </c>
      <c r="H49" t="s">
        <v>3371</v>
      </c>
      <c r="S49" s="1665"/>
    </row>
    <row r="50" spans="1:19">
      <c r="A50" s="2">
        <v>45</v>
      </c>
      <c r="B50" s="8">
        <f>'CashSum 5'!E12</f>
        <v>2039931.71</v>
      </c>
      <c r="C50" s="3">
        <f t="shared" si="5"/>
        <v>-2039886.71</v>
      </c>
      <c r="D50" s="4"/>
      <c r="E50" s="2" t="b">
        <f t="shared" ca="1" si="6"/>
        <v>1</v>
      </c>
      <c r="F50" s="2" cm="1">
        <f t="array" aca="1" ref="F50" ca="1">IF(G50&lt;&gt;"",INDIRECT("'"&amp;G50&amp;"'!"&amp;H50),"")</f>
        <v>2039931.71</v>
      </c>
      <c r="G50" s="1663" t="s">
        <v>3343</v>
      </c>
      <c r="H50" t="s">
        <v>3372</v>
      </c>
      <c r="I50" s="4"/>
      <c r="J50" s="4"/>
      <c r="K50" s="4"/>
      <c r="S50" s="1663"/>
    </row>
    <row r="51" spans="1:19">
      <c r="A51" s="2">
        <v>46</v>
      </c>
      <c r="B51" s="8">
        <f>'CashSum 5'!E13</f>
        <v>1137200</v>
      </c>
      <c r="C51" s="3">
        <f t="shared" si="5"/>
        <v>-1137154</v>
      </c>
      <c r="D51" s="4"/>
      <c r="E51" s="2" t="b">
        <f t="shared" ca="1" si="6"/>
        <v>1</v>
      </c>
      <c r="F51" s="2" cm="1">
        <f t="array" aca="1" ref="F51" ca="1">IF(G51&lt;&gt;"",INDIRECT("'"&amp;G51&amp;"'!"&amp;H51),"")</f>
        <v>1137200</v>
      </c>
      <c r="G51" s="1663" t="s">
        <v>3343</v>
      </c>
      <c r="H51" t="s">
        <v>3373</v>
      </c>
      <c r="I51" s="4"/>
      <c r="J51" s="4"/>
      <c r="K51" s="4"/>
      <c r="S51" s="1663"/>
    </row>
    <row r="52" spans="1:19">
      <c r="A52">
        <v>47</v>
      </c>
      <c r="B52" s="8">
        <f>'CashSum 5'!E16</f>
        <v>0</v>
      </c>
      <c r="C52" s="3">
        <f t="shared" si="5"/>
        <v>47</v>
      </c>
      <c r="E52" s="2" t="b">
        <f t="shared" ca="1" si="6"/>
        <v>1</v>
      </c>
      <c r="F52" s="2" cm="1">
        <f t="array" aca="1" ref="F52" ca="1">IF(G52&lt;&gt;"",INDIRECT("'"&amp;G52&amp;"'!"&amp;H52),"")</f>
        <v>0</v>
      </c>
      <c r="G52" s="1663" t="s">
        <v>3343</v>
      </c>
      <c r="H52" t="s">
        <v>3374</v>
      </c>
      <c r="S52" s="1663"/>
    </row>
    <row r="53" spans="1:19" ht="15">
      <c r="A53" s="1">
        <v>48</v>
      </c>
      <c r="D53" s="3" t="s">
        <v>6908</v>
      </c>
      <c r="F53" s="2" t="str" cm="1">
        <f t="array" aca="1" ref="F53" ca="1">IF(G53&lt;&gt;"",INDIRECT("'"&amp;G53&amp;"'!"&amp;H53),"")</f>
        <v/>
      </c>
      <c r="G53" s="1665"/>
      <c r="I53" s="4"/>
      <c r="J53" s="4"/>
      <c r="K53" s="4"/>
      <c r="S53" s="1665"/>
    </row>
    <row r="54" spans="1:19" ht="15">
      <c r="A54" s="1">
        <v>49</v>
      </c>
      <c r="D54" s="3" t="s">
        <v>6908</v>
      </c>
      <c r="F54" s="2" t="str" cm="1">
        <f t="array" aca="1" ref="F54" ca="1">IF(G54&lt;&gt;"",INDIRECT("'"&amp;G54&amp;"'!"&amp;H54),"")</f>
        <v/>
      </c>
      <c r="G54" s="1665"/>
      <c r="I54" s="4"/>
      <c r="J54" s="4"/>
      <c r="K54" s="4"/>
      <c r="S54" s="1665"/>
    </row>
    <row r="55" spans="1:19">
      <c r="A55">
        <v>50</v>
      </c>
      <c r="B55" s="8">
        <f>'CashSum 5'!D8</f>
        <v>0</v>
      </c>
      <c r="C55" s="3">
        <f>A55-B55</f>
        <v>50</v>
      </c>
      <c r="E55" s="2" t="b">
        <f ca="1">F55=B55</f>
        <v>1</v>
      </c>
      <c r="F55" s="2" cm="1">
        <f t="array" aca="1" ref="F55" ca="1">IF(G55&lt;&gt;"",INDIRECT("'"&amp;G55&amp;"'!"&amp;H55),"")</f>
        <v>0</v>
      </c>
      <c r="G55" s="1663" t="s">
        <v>3343</v>
      </c>
      <c r="H55" t="s">
        <v>3375</v>
      </c>
      <c r="S55" s="1663"/>
    </row>
    <row r="56" spans="1:19" ht="15">
      <c r="A56" s="1">
        <v>51</v>
      </c>
      <c r="D56" s="3" t="s">
        <v>6908</v>
      </c>
      <c r="F56" s="2" t="str" cm="1">
        <f t="array" aca="1" ref="F56" ca="1">IF(G56&lt;&gt;"",INDIRECT("'"&amp;G56&amp;"'!"&amp;H56),"")</f>
        <v/>
      </c>
      <c r="G56" s="1665"/>
      <c r="S56" s="1663"/>
    </row>
    <row r="57" spans="1:19">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c r="A58">
        <v>53</v>
      </c>
      <c r="B58" s="8">
        <f>'CashSum 5'!E19</f>
        <v>0</v>
      </c>
      <c r="C58" s="3">
        <f t="shared" si="7"/>
        <v>53</v>
      </c>
      <c r="E58" s="2" t="b">
        <f t="shared" ca="1" si="8"/>
        <v>1</v>
      </c>
      <c r="F58" s="2" cm="1">
        <f t="array" aca="1" ref="F58" ca="1">IF(G58&lt;&gt;"",INDIRECT("'"&amp;G58&amp;"'!"&amp;H58),"")</f>
        <v>0</v>
      </c>
      <c r="G58" s="1663" t="s">
        <v>3343</v>
      </c>
      <c r="H58" t="s">
        <v>3377</v>
      </c>
      <c r="S58" s="1663"/>
    </row>
    <row r="59" spans="1:19">
      <c r="A59">
        <v>54</v>
      </c>
      <c r="B59" s="8">
        <f>'CashSum 5'!E20</f>
        <v>1137200</v>
      </c>
      <c r="C59" s="3">
        <f t="shared" si="7"/>
        <v>-1137146</v>
      </c>
      <c r="E59" s="2" t="b">
        <f t="shared" ca="1" si="8"/>
        <v>1</v>
      </c>
      <c r="F59" s="2" cm="1">
        <f t="array" aca="1" ref="F59" ca="1">IF(G59&lt;&gt;"",INDIRECT("'"&amp;G59&amp;"'!"&amp;H59),"")</f>
        <v>1137200</v>
      </c>
      <c r="G59" s="1663" t="s">
        <v>3343</v>
      </c>
      <c r="H59" t="s">
        <v>3378</v>
      </c>
      <c r="S59" s="1663"/>
    </row>
    <row r="60" spans="1:19">
      <c r="A60">
        <v>55</v>
      </c>
      <c r="B60" s="8">
        <f>'CashSum 5'!E21</f>
        <v>902731.71</v>
      </c>
      <c r="C60" s="3">
        <f t="shared" si="7"/>
        <v>-902676.71</v>
      </c>
      <c r="E60" s="2" t="b">
        <f t="shared" ca="1" si="8"/>
        <v>1</v>
      </c>
      <c r="F60" s="2" cm="1">
        <f t="array" aca="1" ref="F60" ca="1">IF(G60&lt;&gt;"",INDIRECT("'"&amp;G60&amp;"'!"&amp;H60),"")</f>
        <v>902731.71</v>
      </c>
      <c r="G60" s="1663" t="s">
        <v>3343</v>
      </c>
      <c r="H60" t="s">
        <v>3379</v>
      </c>
      <c r="I60" s="4"/>
      <c r="J60" s="4"/>
      <c r="K60" s="4"/>
      <c r="S60" s="1663"/>
    </row>
    <row r="61" spans="1:19">
      <c r="A61">
        <v>56</v>
      </c>
      <c r="B61" s="8">
        <f>'CashSum 5'!F4</f>
        <v>866407.85</v>
      </c>
      <c r="C61" s="3">
        <f t="shared" si="7"/>
        <v>-866351.85</v>
      </c>
      <c r="E61" s="2" t="b">
        <f t="shared" ca="1" si="8"/>
        <v>1</v>
      </c>
      <c r="F61" s="2" cm="1">
        <f t="array" aca="1" ref="F61" ca="1">IF(G61&lt;&gt;"",INDIRECT("'"&amp;G61&amp;"'!"&amp;H61),"")</f>
        <v>866407.85</v>
      </c>
      <c r="G61" s="1663" t="s">
        <v>3343</v>
      </c>
      <c r="H61" t="s">
        <v>3380</v>
      </c>
      <c r="I61" s="4"/>
      <c r="J61" s="4"/>
      <c r="K61" s="4"/>
      <c r="S61" s="1663"/>
    </row>
    <row r="62" spans="1:19">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5">
      <c r="A63">
        <v>58</v>
      </c>
      <c r="B63" s="8">
        <f>'CashSum 5'!F10</f>
        <v>0</v>
      </c>
      <c r="C63" s="3">
        <f t="shared" si="7"/>
        <v>58</v>
      </c>
      <c r="E63" s="2" t="b">
        <f t="shared" ca="1" si="8"/>
        <v>1</v>
      </c>
      <c r="F63" s="2" cm="1">
        <f t="array" aca="1" ref="F63" ca="1">IF(G63&lt;&gt;"",INDIRECT("'"&amp;G63&amp;"'!"&amp;H63),"")</f>
        <v>0</v>
      </c>
      <c r="G63" s="1663" t="s">
        <v>3343</v>
      </c>
      <c r="H63" t="s">
        <v>3382</v>
      </c>
      <c r="S63" s="1665"/>
    </row>
    <row r="64" spans="1:19" ht="15">
      <c r="A64">
        <v>59</v>
      </c>
      <c r="B64" s="8">
        <f>'CashSum 5'!F11</f>
        <v>866407.85</v>
      </c>
      <c r="C64" s="3">
        <f t="shared" si="7"/>
        <v>-866348.85</v>
      </c>
      <c r="E64" s="2" t="b">
        <f t="shared" ca="1" si="8"/>
        <v>1</v>
      </c>
      <c r="F64" s="2" cm="1">
        <f t="array" aca="1" ref="F64" ca="1">IF(G64&lt;&gt;"",INDIRECT("'"&amp;G64&amp;"'!"&amp;H64),"")</f>
        <v>866407.85</v>
      </c>
      <c r="G64" s="1663" t="s">
        <v>3343</v>
      </c>
      <c r="H64" t="s">
        <v>3383</v>
      </c>
      <c r="S64" s="1665"/>
    </row>
    <row r="65" spans="1:19">
      <c r="A65" s="2">
        <v>60</v>
      </c>
      <c r="B65" s="8">
        <f>'CashSum 5'!F12</f>
        <v>1722768.85</v>
      </c>
      <c r="C65" s="3">
        <f t="shared" si="7"/>
        <v>-1722708.85</v>
      </c>
      <c r="D65" s="4"/>
      <c r="E65" s="2" t="b">
        <f t="shared" ca="1" si="8"/>
        <v>1</v>
      </c>
      <c r="F65" s="2" cm="1">
        <f t="array" aca="1" ref="F65" ca="1">IF(G65&lt;&gt;"",INDIRECT("'"&amp;G65&amp;"'!"&amp;H65),"")</f>
        <v>1722768.85</v>
      </c>
      <c r="G65" s="1663" t="s">
        <v>3343</v>
      </c>
      <c r="H65" t="s">
        <v>3384</v>
      </c>
      <c r="S65" s="1663"/>
    </row>
    <row r="66" spans="1:19" ht="15">
      <c r="A66">
        <v>61</v>
      </c>
      <c r="B66" s="8">
        <f>'CashSum 5'!F13</f>
        <v>963755.29999999993</v>
      </c>
      <c r="C66" s="3">
        <f t="shared" si="7"/>
        <v>-963694.29999999993</v>
      </c>
      <c r="E66" s="2" t="b">
        <f t="shared" ca="1" si="8"/>
        <v>1</v>
      </c>
      <c r="F66" s="2" cm="1">
        <f t="array" aca="1" ref="F66" ca="1">IF(G66&lt;&gt;"",INDIRECT("'"&amp;G66&amp;"'!"&amp;H66),"")</f>
        <v>963755.29999999993</v>
      </c>
      <c r="G66" s="1663" t="s">
        <v>3343</v>
      </c>
      <c r="H66" t="s">
        <v>3385</v>
      </c>
      <c r="S66" s="1665"/>
    </row>
    <row r="67" spans="1:19">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c r="A68">
        <v>63</v>
      </c>
      <c r="B68" s="8">
        <f>'CashSum 5'!F16</f>
        <v>0</v>
      </c>
      <c r="C68" s="3">
        <f t="shared" si="7"/>
        <v>63</v>
      </c>
      <c r="E68" s="2" t="b">
        <f t="shared" ca="1" si="8"/>
        <v>1</v>
      </c>
      <c r="F68" s="2" cm="1">
        <f t="array" aca="1" ref="F68" ca="1">IF(G68&lt;&gt;"",INDIRECT("'"&amp;G68&amp;"'!"&amp;H68),"")</f>
        <v>0</v>
      </c>
      <c r="G68" s="1663" t="s">
        <v>3343</v>
      </c>
      <c r="H68" t="s">
        <v>3387</v>
      </c>
      <c r="S68" s="1663"/>
    </row>
    <row r="69" spans="1:19" ht="15">
      <c r="A69" s="1">
        <v>64</v>
      </c>
      <c r="D69" s="3" t="s">
        <v>6908</v>
      </c>
      <c r="F69" s="2" t="str" cm="1">
        <f t="array" aca="1" ref="F69" ca="1">IF(G69&lt;&gt;"",INDIRECT("'"&amp;G69&amp;"'!"&amp;H69),"")</f>
        <v/>
      </c>
      <c r="G69" s="1665"/>
      <c r="S69" s="1663"/>
    </row>
    <row r="70" spans="1:19">
      <c r="A70">
        <v>65</v>
      </c>
      <c r="B70" s="8">
        <f>'CashSum 5'!F17</f>
        <v>0</v>
      </c>
      <c r="C70" s="3">
        <f>A70-B70</f>
        <v>65</v>
      </c>
      <c r="E70" s="2" t="b">
        <f ca="1">F70=B70</f>
        <v>1</v>
      </c>
      <c r="F70" s="2" cm="1">
        <f t="array" aca="1" ref="F70" ca="1">IF(G70&lt;&gt;"",INDIRECT("'"&amp;G70&amp;"'!"&amp;H70),"")</f>
        <v>0</v>
      </c>
      <c r="G70" s="1663" t="s">
        <v>3343</v>
      </c>
      <c r="H70" t="s">
        <v>3388</v>
      </c>
      <c r="S70" s="1663"/>
    </row>
    <row r="71" spans="1:19" ht="15">
      <c r="A71" s="1">
        <v>66</v>
      </c>
      <c r="D71" s="3" t="s">
        <v>6908</v>
      </c>
      <c r="F71" s="2" t="str" cm="1">
        <f t="array" aca="1" ref="F71" ca="1">IF(G71&lt;&gt;"",INDIRECT("'"&amp;G71&amp;"'!"&amp;H71),"")</f>
        <v/>
      </c>
      <c r="G71" s="1665"/>
      <c r="S71" s="1663"/>
    </row>
    <row r="72" spans="1:19" ht="15">
      <c r="A72" s="1">
        <v>67</v>
      </c>
      <c r="D72" s="3" t="s">
        <v>6908</v>
      </c>
      <c r="F72" s="2" t="str" cm="1">
        <f t="array" aca="1" ref="F72" ca="1">IF(G72&lt;&gt;"",INDIRECT("'"&amp;G72&amp;"'!"&amp;H72),"")</f>
        <v/>
      </c>
      <c r="G72" s="1665"/>
      <c r="S72" s="1663"/>
    </row>
    <row r="73" spans="1:19" ht="15">
      <c r="A73" s="1">
        <v>68</v>
      </c>
      <c r="D73" s="3" t="s">
        <v>6908</v>
      </c>
      <c r="F73" s="2" t="str" cm="1">
        <f t="array" aca="1" ref="F73" ca="1">IF(G73&lt;&gt;"",INDIRECT("'"&amp;G73&amp;"'!"&amp;H73),"")</f>
        <v/>
      </c>
      <c r="G73" s="1665"/>
      <c r="S73" s="1663"/>
    </row>
    <row r="74" spans="1:19">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c r="A75">
        <v>70</v>
      </c>
      <c r="B75" s="8">
        <f>'CashSum 5'!F19</f>
        <v>0</v>
      </c>
      <c r="C75" s="3">
        <f t="shared" si="9"/>
        <v>70</v>
      </c>
      <c r="E75" s="2" t="b">
        <f t="shared" ca="1" si="10"/>
        <v>1</v>
      </c>
      <c r="F75" s="2" cm="1">
        <f t="array" aca="1" ref="F75" ca="1">IF(G75&lt;&gt;"",INDIRECT("'"&amp;G75&amp;"'!"&amp;H75),"")</f>
        <v>0</v>
      </c>
      <c r="G75" s="1663" t="s">
        <v>3343</v>
      </c>
      <c r="H75" t="s">
        <v>3389</v>
      </c>
      <c r="S75" s="1663"/>
    </row>
    <row r="76" spans="1:19">
      <c r="A76">
        <v>71</v>
      </c>
      <c r="B76" s="8">
        <f>'CashSum 5'!F20</f>
        <v>963755.29999999993</v>
      </c>
      <c r="C76" s="3">
        <f t="shared" si="9"/>
        <v>-963684.29999999993</v>
      </c>
      <c r="E76" s="2" t="b">
        <f t="shared" ca="1" si="10"/>
        <v>1</v>
      </c>
      <c r="F76" s="2" cm="1">
        <f t="array" aca="1" ref="F76" ca="1">IF(G76&lt;&gt;"",INDIRECT("'"&amp;G76&amp;"'!"&amp;H76),"")</f>
        <v>963755.29999999993</v>
      </c>
      <c r="G76" s="1663" t="s">
        <v>3343</v>
      </c>
      <c r="H76" t="s">
        <v>3390</v>
      </c>
      <c r="I76" s="4"/>
      <c r="J76" s="4"/>
      <c r="K76" s="4"/>
      <c r="S76" s="1663"/>
    </row>
    <row r="77" spans="1:19">
      <c r="A77">
        <v>72</v>
      </c>
      <c r="B77" s="8">
        <f>'CashSum 5'!F21</f>
        <v>759013.55000000016</v>
      </c>
      <c r="C77" s="3">
        <f t="shared" si="9"/>
        <v>-758941.55000000016</v>
      </c>
      <c r="E77" s="2" t="b">
        <f t="shared" ca="1" si="10"/>
        <v>1</v>
      </c>
      <c r="F77" s="2" cm="1">
        <f t="array" aca="1" ref="F77" ca="1">IF(G77&lt;&gt;"",INDIRECT("'"&amp;G77&amp;"'!"&amp;H77),"")</f>
        <v>759013.55000000016</v>
      </c>
      <c r="G77" s="1663" t="s">
        <v>3343</v>
      </c>
      <c r="H77" t="s">
        <v>3391</v>
      </c>
      <c r="S77" s="1663"/>
    </row>
    <row r="78" spans="1:19">
      <c r="A78">
        <v>73</v>
      </c>
      <c r="B78" s="8">
        <f>'CashSum 5'!G4</f>
        <v>413073.58</v>
      </c>
      <c r="C78" s="3">
        <f t="shared" si="9"/>
        <v>-413000.58</v>
      </c>
      <c r="E78" s="2" t="b">
        <f t="shared" ca="1" si="10"/>
        <v>1</v>
      </c>
      <c r="F78" s="2" cm="1">
        <f t="array" aca="1" ref="F78" ca="1">IF(G78&lt;&gt;"",INDIRECT("'"&amp;G78&amp;"'!"&amp;H78),"")</f>
        <v>413073.58</v>
      </c>
      <c r="G78" s="1663" t="s">
        <v>3343</v>
      </c>
      <c r="H78" t="s">
        <v>3392</v>
      </c>
      <c r="S78" s="1663"/>
    </row>
    <row r="79" spans="1:19">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c r="A80" s="2">
        <v>75</v>
      </c>
      <c r="B80" s="8">
        <f>'CashSum 5'!G11</f>
        <v>413073.58</v>
      </c>
      <c r="C80" s="3">
        <f t="shared" si="9"/>
        <v>-412998.58</v>
      </c>
      <c r="D80" s="4"/>
      <c r="E80" s="2" t="b">
        <f t="shared" ca="1" si="10"/>
        <v>1</v>
      </c>
      <c r="F80" s="2" cm="1">
        <f t="array" aca="1" ref="F80" ca="1">IF(G80&lt;&gt;"",INDIRECT("'"&amp;G80&amp;"'!"&amp;H80),"")</f>
        <v>413073.58</v>
      </c>
      <c r="G80" s="1663" t="s">
        <v>3343</v>
      </c>
      <c r="H80" t="s">
        <v>3394</v>
      </c>
      <c r="S80" s="1663"/>
    </row>
    <row r="81" spans="1:19">
      <c r="A81" s="2">
        <v>76</v>
      </c>
      <c r="B81" s="8">
        <f>'CashSum 5'!G12</f>
        <v>938996.58000000007</v>
      </c>
      <c r="C81" s="3">
        <f t="shared" si="9"/>
        <v>-938920.58000000007</v>
      </c>
      <c r="D81" s="4"/>
      <c r="E81" s="2" t="b">
        <f t="shared" ca="1" si="10"/>
        <v>1</v>
      </c>
      <c r="F81" s="2" cm="1">
        <f t="array" aca="1" ref="F81" ca="1">IF(G81&lt;&gt;"",INDIRECT("'"&amp;G81&amp;"'!"&amp;H81),"")</f>
        <v>938996.58000000007</v>
      </c>
      <c r="G81" s="1663" t="s">
        <v>3343</v>
      </c>
      <c r="H81" t="s">
        <v>3395</v>
      </c>
      <c r="S81" s="1663"/>
    </row>
    <row r="82" spans="1:19">
      <c r="A82" s="2">
        <v>77</v>
      </c>
      <c r="B82" s="8">
        <f>'CashSum 5'!G13</f>
        <v>454343.68999999994</v>
      </c>
      <c r="C82" s="3">
        <f t="shared" si="9"/>
        <v>-454266.68999999994</v>
      </c>
      <c r="D82" s="4"/>
      <c r="E82" s="2" t="b">
        <f t="shared" ca="1" si="10"/>
        <v>1</v>
      </c>
      <c r="F82" s="2" cm="1">
        <f t="array" aca="1" ref="F82" ca="1">IF(G82&lt;&gt;"",INDIRECT("'"&amp;G82&amp;"'!"&amp;H82),"")</f>
        <v>454343.68999999994</v>
      </c>
      <c r="G82" s="1663" t="s">
        <v>3343</v>
      </c>
      <c r="H82" t="s">
        <v>3396</v>
      </c>
      <c r="S82" s="1663"/>
    </row>
    <row r="83" spans="1:19" ht="15">
      <c r="A83">
        <v>78</v>
      </c>
      <c r="B83" s="8">
        <f>'CashSum 5'!G16</f>
        <v>0</v>
      </c>
      <c r="C83" s="3">
        <f t="shared" si="9"/>
        <v>78</v>
      </c>
      <c r="E83" s="2" t="b">
        <f t="shared" ca="1" si="10"/>
        <v>1</v>
      </c>
      <c r="F83" s="2" cm="1">
        <f t="array" aca="1" ref="F83" ca="1">IF(G83&lt;&gt;"",INDIRECT("'"&amp;G83&amp;"'!"&amp;H83),"")</f>
        <v>0</v>
      </c>
      <c r="G83" s="1663" t="s">
        <v>3343</v>
      </c>
      <c r="H83" t="s">
        <v>3397</v>
      </c>
      <c r="S83" s="1665"/>
    </row>
    <row r="84" spans="1:19" ht="15">
      <c r="A84" s="1">
        <v>79</v>
      </c>
      <c r="D84" s="3" t="s">
        <v>6908</v>
      </c>
      <c r="F84" s="2" t="str" cm="1">
        <f t="array" aca="1" ref="F84" ca="1">IF(G84&lt;&gt;"",INDIRECT("'"&amp;G84&amp;"'!"&amp;H84),"")</f>
        <v/>
      </c>
      <c r="G84" s="1665"/>
      <c r="S84" s="1665"/>
    </row>
    <row r="85" spans="1:19">
      <c r="A85">
        <v>80</v>
      </c>
      <c r="B85" s="8">
        <f>'CashSum 5'!G17</f>
        <v>0</v>
      </c>
      <c r="C85" s="3">
        <f>A85-B85</f>
        <v>80</v>
      </c>
      <c r="E85" s="2" t="b">
        <f ca="1">F85=B85</f>
        <v>1</v>
      </c>
      <c r="F85" s="2" cm="1">
        <f t="array" aca="1" ref="F85" ca="1">IF(G85&lt;&gt;"",INDIRECT("'"&amp;G85&amp;"'!"&amp;H85),"")</f>
        <v>0</v>
      </c>
      <c r="G85" s="1663" t="s">
        <v>3343</v>
      </c>
      <c r="H85" t="s">
        <v>3398</v>
      </c>
      <c r="S85" s="1663"/>
    </row>
    <row r="86" spans="1:19" ht="15">
      <c r="A86" s="1">
        <v>81</v>
      </c>
      <c r="D86" s="3" t="s">
        <v>6909</v>
      </c>
      <c r="F86" s="2" t="str" cm="1">
        <f t="array" aca="1" ref="F86" ca="1">IF(G86&lt;&gt;"",INDIRECT("'"&amp;G86&amp;"'!"&amp;H86),"")</f>
        <v/>
      </c>
      <c r="G86" s="1665"/>
      <c r="S86" s="1665"/>
    </row>
    <row r="87" spans="1:19" ht="15">
      <c r="A87" s="1">
        <v>82</v>
      </c>
      <c r="D87" s="3" t="s">
        <v>6908</v>
      </c>
      <c r="F87" s="2" t="str" cm="1">
        <f t="array" aca="1" ref="F87" ca="1">IF(G87&lt;&gt;"",INDIRECT("'"&amp;G87&amp;"'!"&amp;H87),"")</f>
        <v/>
      </c>
      <c r="G87" s="1665"/>
      <c r="S87" s="1665"/>
    </row>
    <row r="88" spans="1:19" ht="15">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5">
      <c r="A89">
        <v>84</v>
      </c>
      <c r="B89" s="8">
        <f>'CashSum 5'!G19</f>
        <v>0</v>
      </c>
      <c r="C89" s="3">
        <f t="shared" si="11"/>
        <v>84</v>
      </c>
      <c r="E89" s="2" t="b">
        <f t="shared" ca="1" si="12"/>
        <v>1</v>
      </c>
      <c r="F89" s="2" cm="1">
        <f t="array" aca="1" ref="F89" ca="1">IF(G89&lt;&gt;"",INDIRECT("'"&amp;G89&amp;"'!"&amp;H89),"")</f>
        <v>0</v>
      </c>
      <c r="G89" s="1663" t="s">
        <v>3343</v>
      </c>
      <c r="H89" t="s">
        <v>3399</v>
      </c>
      <c r="S89" s="1665"/>
    </row>
    <row r="90" spans="1:19" ht="15">
      <c r="A90">
        <v>85</v>
      </c>
      <c r="B90" s="8">
        <f>'CashSum 5'!G20</f>
        <v>454343.68999999994</v>
      </c>
      <c r="C90" s="3">
        <f t="shared" si="11"/>
        <v>-454258.68999999994</v>
      </c>
      <c r="E90" s="2" t="b">
        <f t="shared" ca="1" si="12"/>
        <v>1</v>
      </c>
      <c r="F90" s="2" cm="1">
        <f t="array" aca="1" ref="F90" ca="1">IF(G90&lt;&gt;"",INDIRECT("'"&amp;G90&amp;"'!"&amp;H90),"")</f>
        <v>454343.68999999994</v>
      </c>
      <c r="G90" s="1663" t="s">
        <v>3343</v>
      </c>
      <c r="H90" t="s">
        <v>3400</v>
      </c>
      <c r="S90" s="1665"/>
    </row>
    <row r="91" spans="1:19">
      <c r="A91" s="2">
        <v>86</v>
      </c>
      <c r="B91" s="8">
        <f>'CashSum 5'!G21</f>
        <v>484652.89000000013</v>
      </c>
      <c r="C91" s="3">
        <f t="shared" si="11"/>
        <v>-484566.89000000013</v>
      </c>
      <c r="D91" s="4"/>
      <c r="E91" s="2" t="b">
        <f t="shared" ca="1" si="12"/>
        <v>1</v>
      </c>
      <c r="F91" s="2" cm="1">
        <f t="array" aca="1" ref="F91" ca="1">IF(G91&lt;&gt;"",INDIRECT("'"&amp;G91&amp;"'!"&amp;H91),"")</f>
        <v>484652.89000000013</v>
      </c>
      <c r="G91" s="1663" t="s">
        <v>3343</v>
      </c>
      <c r="H91" t="s">
        <v>3401</v>
      </c>
      <c r="S91" s="1663"/>
    </row>
    <row r="92" spans="1:19">
      <c r="A92" s="2">
        <v>87</v>
      </c>
      <c r="B92" s="8">
        <f>'CashSum 5'!H4</f>
        <v>0</v>
      </c>
      <c r="C92" s="3">
        <f t="shared" si="11"/>
        <v>87</v>
      </c>
      <c r="D92" s="4"/>
      <c r="E92" s="2" t="b">
        <f t="shared" ca="1" si="12"/>
        <v>1</v>
      </c>
      <c r="F92" s="2" cm="1">
        <f t="array" aca="1" ref="F92" ca="1">IF(G92&lt;&gt;"",INDIRECT("'"&amp;G92&amp;"'!"&amp;H92),"")</f>
        <v>0</v>
      </c>
      <c r="G92" s="1663" t="s">
        <v>3343</v>
      </c>
      <c r="H92" t="s">
        <v>3402</v>
      </c>
      <c r="S92" s="1663"/>
    </row>
    <row r="93" spans="1:19">
      <c r="A93">
        <v>88</v>
      </c>
      <c r="B93" s="8">
        <f>'CashSum 5'!H10</f>
        <v>0</v>
      </c>
      <c r="C93" s="3">
        <f t="shared" si="11"/>
        <v>88</v>
      </c>
      <c r="E93" s="2" t="b">
        <f t="shared" ca="1" si="12"/>
        <v>1</v>
      </c>
      <c r="F93" s="2" cm="1">
        <f t="array" aca="1" ref="F93" ca="1">IF(G93&lt;&gt;"",INDIRECT("'"&amp;G93&amp;"'!"&amp;H93),"")</f>
        <v>0</v>
      </c>
      <c r="G93" s="1663" t="s">
        <v>3343</v>
      </c>
      <c r="H93" t="s">
        <v>3403</v>
      </c>
      <c r="S93" s="1663"/>
    </row>
    <row r="94" spans="1:19">
      <c r="A94">
        <v>89</v>
      </c>
      <c r="B94" s="8">
        <f>'CashSum 5'!H11</f>
        <v>0</v>
      </c>
      <c r="C94" s="3">
        <f t="shared" si="11"/>
        <v>89</v>
      </c>
      <c r="E94" s="2" t="b">
        <f t="shared" ca="1" si="12"/>
        <v>1</v>
      </c>
      <c r="F94" s="2" cm="1">
        <f t="array" aca="1" ref="F94" ca="1">IF(G94&lt;&gt;"",INDIRECT("'"&amp;G94&amp;"'!"&amp;H94),"")</f>
        <v>0</v>
      </c>
      <c r="G94" s="1663" t="s">
        <v>3343</v>
      </c>
      <c r="H94" t="s">
        <v>3404</v>
      </c>
      <c r="S94" s="1663"/>
    </row>
    <row r="95" spans="1:19">
      <c r="A95" s="2">
        <v>90</v>
      </c>
      <c r="B95" s="8">
        <f>'CashSum 5'!H12</f>
        <v>293</v>
      </c>
      <c r="C95" s="3">
        <f t="shared" si="11"/>
        <v>-203</v>
      </c>
      <c r="D95" s="4"/>
      <c r="E95" s="2" t="b">
        <f t="shared" ca="1" si="12"/>
        <v>1</v>
      </c>
      <c r="F95" s="2" cm="1">
        <f t="array" aca="1" ref="F95" ca="1">IF(G95&lt;&gt;"",INDIRECT("'"&amp;G95&amp;"'!"&amp;H95),"")</f>
        <v>293</v>
      </c>
      <c r="G95" s="1663" t="s">
        <v>3343</v>
      </c>
      <c r="H95" t="s">
        <v>3405</v>
      </c>
      <c r="S95" s="1663"/>
    </row>
    <row r="96" spans="1:19">
      <c r="A96">
        <v>91</v>
      </c>
      <c r="B96" s="8">
        <f>'CashSum 5'!H13</f>
        <v>0</v>
      </c>
      <c r="C96" s="3">
        <f t="shared" si="11"/>
        <v>91</v>
      </c>
      <c r="E96" s="2" t="b">
        <f t="shared" ca="1" si="12"/>
        <v>1</v>
      </c>
      <c r="F96" s="2" cm="1">
        <f t="array" aca="1" ref="F96" ca="1">IF(G96&lt;&gt;"",INDIRECT("'"&amp;G96&amp;"'!"&amp;H96),"")</f>
        <v>0</v>
      </c>
      <c r="G96" s="1663" t="s">
        <v>3343</v>
      </c>
      <c r="H96" t="s">
        <v>3325</v>
      </c>
      <c r="S96" s="1663"/>
    </row>
    <row r="97" spans="1:19">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5">
      <c r="A98" s="1">
        <v>93</v>
      </c>
      <c r="D98" s="3" t="s">
        <v>6908</v>
      </c>
      <c r="F98" s="2" t="str" cm="1">
        <f t="array" aca="1" ref="F98" ca="1">IF(G98&lt;&gt;"",INDIRECT("'"&amp;G98&amp;"'!"&amp;H98),"")</f>
        <v/>
      </c>
      <c r="G98" s="1665"/>
      <c r="S98" s="1665"/>
    </row>
    <row r="99" spans="1:19">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c r="A100">
        <v>95</v>
      </c>
      <c r="B100" s="8">
        <f>'CashSum 5'!H20</f>
        <v>0</v>
      </c>
      <c r="C100" s="3">
        <f t="shared" si="13"/>
        <v>95</v>
      </c>
      <c r="E100" s="2" t="b">
        <f t="shared" ca="1" si="14"/>
        <v>1</v>
      </c>
      <c r="F100" s="2" cm="1">
        <f t="array" aca="1" ref="F100" ca="1">IF(G100&lt;&gt;"",INDIRECT("'"&amp;G100&amp;"'!"&amp;H100),"")</f>
        <v>0</v>
      </c>
      <c r="G100" s="1663" t="s">
        <v>3343</v>
      </c>
      <c r="H100" t="s">
        <v>3408</v>
      </c>
      <c r="I100" s="4"/>
      <c r="J100" s="4"/>
      <c r="K100" s="4"/>
      <c r="S100" s="1663"/>
    </row>
    <row r="101" spans="1:19">
      <c r="A101">
        <v>96</v>
      </c>
      <c r="B101" s="8">
        <f>'CashSum 5'!H21</f>
        <v>293</v>
      </c>
      <c r="C101" s="3">
        <f t="shared" si="13"/>
        <v>-197</v>
      </c>
      <c r="E101" s="2" t="b">
        <f t="shared" ca="1" si="14"/>
        <v>1</v>
      </c>
      <c r="F101" s="2" cm="1">
        <f t="array" aca="1" ref="F101" ca="1">IF(G101&lt;&gt;"",INDIRECT("'"&amp;G101&amp;"'!"&amp;H101),"")</f>
        <v>293</v>
      </c>
      <c r="G101" s="1663" t="s">
        <v>3343</v>
      </c>
      <c r="H101" t="s">
        <v>3409</v>
      </c>
      <c r="S101" s="1663"/>
    </row>
    <row r="102" spans="1:19" ht="15">
      <c r="A102" s="2">
        <v>97</v>
      </c>
      <c r="B102" s="8">
        <f>'CashSum 5'!I4</f>
        <v>0</v>
      </c>
      <c r="C102" s="3">
        <f t="shared" si="13"/>
        <v>97</v>
      </c>
      <c r="D102" s="4"/>
      <c r="E102" s="2" t="b">
        <f t="shared" ca="1" si="14"/>
        <v>1</v>
      </c>
      <c r="F102" s="2" cm="1">
        <f t="array" aca="1" ref="F102" ca="1">IF(G102&lt;&gt;"",INDIRECT("'"&amp;G102&amp;"'!"&amp;H102),"")</f>
        <v>0</v>
      </c>
      <c r="G102" s="1663" t="s">
        <v>3343</v>
      </c>
      <c r="H102" t="s">
        <v>3410</v>
      </c>
      <c r="S102" s="1665"/>
    </row>
    <row r="103" spans="1:19">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5">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5">
      <c r="A105">
        <v>100</v>
      </c>
      <c r="B105" s="8">
        <f>'CashSum 5'!I11</f>
        <v>0</v>
      </c>
      <c r="C105" s="3">
        <f t="shared" si="13"/>
        <v>100</v>
      </c>
      <c r="D105" s="4"/>
      <c r="E105" s="2" t="b">
        <f t="shared" ca="1" si="14"/>
        <v>1</v>
      </c>
      <c r="F105" s="2" cm="1">
        <f t="array" aca="1" ref="F105" ca="1">IF(G105&lt;&gt;"",INDIRECT("'"&amp;G105&amp;"'!"&amp;H105),"")</f>
        <v>0</v>
      </c>
      <c r="G105" s="1663" t="s">
        <v>3343</v>
      </c>
      <c r="H105" t="s">
        <v>3413</v>
      </c>
      <c r="S105" s="1665"/>
    </row>
    <row r="106" spans="1:19">
      <c r="A106" s="2">
        <v>101</v>
      </c>
      <c r="B106" s="8">
        <f>'CashSum 5'!I12</f>
        <v>0</v>
      </c>
      <c r="C106" s="3">
        <f t="shared" si="13"/>
        <v>101</v>
      </c>
      <c r="E106" s="2" t="b">
        <f t="shared" ca="1" si="14"/>
        <v>1</v>
      </c>
      <c r="F106" s="2" cm="1">
        <f t="array" aca="1" ref="F106" ca="1">IF(G106&lt;&gt;"",INDIRECT("'"&amp;G106&amp;"'!"&amp;H106),"")</f>
        <v>0</v>
      </c>
      <c r="G106" s="1663" t="s">
        <v>3343</v>
      </c>
      <c r="H106" t="s">
        <v>3414</v>
      </c>
      <c r="I106" s="4"/>
      <c r="J106" s="4"/>
      <c r="K106" s="4"/>
      <c r="S106" s="1663"/>
    </row>
    <row r="107" spans="1:19">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5">
      <c r="A109" s="1">
        <v>104</v>
      </c>
      <c r="D109" s="3" t="s">
        <v>6908</v>
      </c>
      <c r="F109" s="2" t="str" cm="1">
        <f t="array" aca="1" ref="F109" ca="1">IF(G109&lt;&gt;"",INDIRECT("'"&amp;G109&amp;"'!"&amp;H109),"")</f>
        <v/>
      </c>
      <c r="G109" s="1665"/>
      <c r="S109" s="1665"/>
    </row>
    <row r="110" spans="1:19">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c r="A112" s="2">
        <v>107</v>
      </c>
      <c r="B112" s="8">
        <f>'CashSum 5'!I21</f>
        <v>0</v>
      </c>
      <c r="C112" s="3">
        <f>A112-B112</f>
        <v>107</v>
      </c>
      <c r="E112" s="2" t="b">
        <f ca="1">F112=B112</f>
        <v>1</v>
      </c>
      <c r="F112" s="2" cm="1">
        <f t="array" aca="1" ref="F112" ca="1">IF(G112&lt;&gt;"",INDIRECT("'"&amp;G112&amp;"'!"&amp;H112),"")</f>
        <v>0</v>
      </c>
      <c r="G112" s="1663" t="s">
        <v>3343</v>
      </c>
      <c r="H112" t="s">
        <v>3419</v>
      </c>
      <c r="S112" s="1663"/>
    </row>
    <row r="113" spans="1:19" ht="15">
      <c r="A113" s="1">
        <v>108</v>
      </c>
      <c r="D113" s="3" t="s">
        <v>6908</v>
      </c>
      <c r="F113" s="2" t="str" cm="1">
        <f t="array" aca="1" ref="F113" ca="1">IF(G113&lt;&gt;"",INDIRECT("'"&amp;G113&amp;"'!"&amp;H113),"")</f>
        <v/>
      </c>
      <c r="G113" s="1665"/>
      <c r="S113" s="1665"/>
    </row>
    <row r="114" spans="1:19" ht="15">
      <c r="A114" s="1">
        <v>109</v>
      </c>
      <c r="D114" s="3" t="s">
        <v>6908</v>
      </c>
      <c r="F114" s="2" t="str" cm="1">
        <f t="array" aca="1" ref="F114" ca="1">IF(G114&lt;&gt;"",INDIRECT("'"&amp;G114&amp;"'!"&amp;H114),"")</f>
        <v/>
      </c>
      <c r="G114" s="1665"/>
      <c r="S114" s="1665"/>
    </row>
    <row r="115" spans="1:19" ht="15">
      <c r="A115" s="1">
        <v>110</v>
      </c>
      <c r="D115" s="3" t="s">
        <v>6908</v>
      </c>
      <c r="F115" s="2" t="str" cm="1">
        <f t="array" aca="1" ref="F115" ca="1">IF(G115&lt;&gt;"",INDIRECT("'"&amp;G115&amp;"'!"&amp;H115),"")</f>
        <v/>
      </c>
      <c r="G115" s="1665"/>
      <c r="I115" s="4"/>
      <c r="J115" s="4"/>
      <c r="K115" s="4"/>
      <c r="S115" s="1665"/>
    </row>
    <row r="116" spans="1:19" ht="15">
      <c r="A116" s="1">
        <v>111</v>
      </c>
      <c r="D116" s="3" t="s">
        <v>6908</v>
      </c>
      <c r="F116" s="2" t="str" cm="1">
        <f t="array" aca="1" ref="F116" ca="1">IF(G116&lt;&gt;"",INDIRECT("'"&amp;G116&amp;"'!"&amp;H116),"")</f>
        <v/>
      </c>
      <c r="G116" s="1665"/>
      <c r="I116" s="4"/>
      <c r="J116" s="4"/>
      <c r="K116" s="4"/>
      <c r="S116" s="1665"/>
    </row>
    <row r="117" spans="1:19" ht="15">
      <c r="A117" s="1">
        <v>112</v>
      </c>
      <c r="D117" s="3" t="s">
        <v>6908</v>
      </c>
      <c r="F117" s="2" t="str" cm="1">
        <f t="array" aca="1" ref="F117" ca="1">IF(G117&lt;&gt;"",INDIRECT("'"&amp;G117&amp;"'!"&amp;H117),"")</f>
        <v/>
      </c>
      <c r="G117" s="1665"/>
      <c r="I117" s="4"/>
      <c r="J117" s="4"/>
      <c r="K117" s="4"/>
      <c r="S117" s="1665"/>
    </row>
    <row r="118" spans="1:19" ht="15">
      <c r="A118" s="1">
        <v>113</v>
      </c>
      <c r="D118" s="3" t="s">
        <v>6908</v>
      </c>
      <c r="F118" s="2" t="str" cm="1">
        <f t="array" aca="1" ref="F118" ca="1">IF(G118&lt;&gt;"",INDIRECT("'"&amp;G118&amp;"'!"&amp;H118),"")</f>
        <v/>
      </c>
      <c r="G118" s="1665"/>
      <c r="I118" s="4"/>
      <c r="J118" s="4"/>
      <c r="K118" s="4"/>
      <c r="S118" s="1665"/>
    </row>
    <row r="119" spans="1:19" ht="15">
      <c r="A119" s="1">
        <v>114</v>
      </c>
      <c r="D119" s="3" t="s">
        <v>6908</v>
      </c>
      <c r="F119" s="2" t="str" cm="1">
        <f t="array" aca="1" ref="F119" ca="1">IF(G119&lt;&gt;"",INDIRECT("'"&amp;G119&amp;"'!"&amp;H119),"")</f>
        <v/>
      </c>
      <c r="G119" s="1665"/>
      <c r="I119" s="4"/>
      <c r="J119" s="4"/>
      <c r="K119" s="4"/>
      <c r="S119" s="1665"/>
    </row>
    <row r="120" spans="1:19" ht="15">
      <c r="A120" s="1">
        <v>115</v>
      </c>
      <c r="D120" s="3" t="s">
        <v>6908</v>
      </c>
      <c r="F120" s="2" t="str" cm="1">
        <f t="array" aca="1" ref="F120" ca="1">IF(G120&lt;&gt;"",INDIRECT("'"&amp;G120&amp;"'!"&amp;H120),"")</f>
        <v/>
      </c>
      <c r="G120" s="1665"/>
      <c r="I120" s="4"/>
      <c r="J120" s="4"/>
      <c r="K120" s="4"/>
      <c r="S120" s="1665"/>
    </row>
    <row r="121" spans="1:19" ht="15">
      <c r="A121" s="1">
        <v>116</v>
      </c>
      <c r="D121" s="3" t="s">
        <v>6908</v>
      </c>
      <c r="F121" s="2" t="str" cm="1">
        <f t="array" aca="1" ref="F121" ca="1">IF(G121&lt;&gt;"",INDIRECT("'"&amp;G121&amp;"'!"&amp;H121),"")</f>
        <v/>
      </c>
      <c r="G121" s="1665"/>
      <c r="I121" s="4"/>
      <c r="J121" s="4"/>
      <c r="K121" s="4"/>
      <c r="S121" s="1665"/>
    </row>
    <row r="122" spans="1:19" ht="15">
      <c r="A122" s="1">
        <v>117</v>
      </c>
      <c r="D122" s="3" t="s">
        <v>6908</v>
      </c>
      <c r="F122" s="2" t="str" cm="1">
        <f t="array" aca="1" ref="F122" ca="1">IF(G122&lt;&gt;"",INDIRECT("'"&amp;G122&amp;"'!"&amp;H122),"")</f>
        <v/>
      </c>
      <c r="G122" s="1665"/>
      <c r="I122" s="4"/>
      <c r="J122" s="4"/>
      <c r="K122" s="4"/>
      <c r="S122" s="1665"/>
    </row>
    <row r="123" spans="1:19" ht="15">
      <c r="A123" s="1">
        <v>118</v>
      </c>
      <c r="D123" s="3" t="s">
        <v>6908</v>
      </c>
      <c r="F123" s="2" t="str" cm="1">
        <f t="array" aca="1" ref="F123" ca="1">IF(G123&lt;&gt;"",INDIRECT("'"&amp;G123&amp;"'!"&amp;H123),"")</f>
        <v/>
      </c>
      <c r="G123" s="1665"/>
      <c r="I123" s="4"/>
      <c r="J123" s="4"/>
      <c r="K123" s="4"/>
      <c r="S123" s="1665"/>
    </row>
    <row r="124" spans="1:19" ht="15">
      <c r="A124" s="1">
        <v>119</v>
      </c>
      <c r="D124" s="3" t="s">
        <v>6908</v>
      </c>
      <c r="F124" s="2" t="str" cm="1">
        <f t="array" aca="1" ref="F124" ca="1">IF(G124&lt;&gt;"",INDIRECT("'"&amp;G124&amp;"'!"&amp;H124),"")</f>
        <v/>
      </c>
      <c r="G124" s="1665"/>
      <c r="I124" s="4"/>
      <c r="J124" s="4"/>
      <c r="K124" s="4"/>
      <c r="S124" s="1665"/>
    </row>
    <row r="125" spans="1:19">
      <c r="A125" s="2">
        <v>120</v>
      </c>
      <c r="B125" s="8">
        <f>'CashSum 5'!K4</f>
        <v>0</v>
      </c>
      <c r="C125" s="3">
        <f t="shared" ref="C125:C130" si="15">A125-B125</f>
        <v>120</v>
      </c>
      <c r="E125" s="2" t="b">
        <f t="shared" ref="E125:E130" ca="1" si="16">F125=B125</f>
        <v>1</v>
      </c>
      <c r="F125" s="2" cm="1">
        <f t="array" aca="1" ref="F125" ca="1">IF(G125&lt;&gt;"",INDIRECT("'"&amp;G125&amp;"'!"&amp;H125),"")</f>
        <v>0</v>
      </c>
      <c r="G125" s="1663" t="s">
        <v>3343</v>
      </c>
      <c r="H125" t="s">
        <v>3420</v>
      </c>
      <c r="S125" s="1663"/>
    </row>
    <row r="126" spans="1:19">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c r="A127">
        <v>122</v>
      </c>
      <c r="B127" s="8">
        <f>'CashSum 5'!K11</f>
        <v>0</v>
      </c>
      <c r="C127" s="3">
        <f t="shared" si="15"/>
        <v>122</v>
      </c>
      <c r="E127" s="2" t="b">
        <f t="shared" ca="1" si="16"/>
        <v>1</v>
      </c>
      <c r="F127" s="2" cm="1">
        <f t="array" aca="1" ref="F127" ca="1">IF(G127&lt;&gt;"",INDIRECT("'"&amp;G127&amp;"'!"&amp;H127),"")</f>
        <v>0</v>
      </c>
      <c r="G127" s="1663" t="s">
        <v>3343</v>
      </c>
      <c r="H127" t="s">
        <v>3422</v>
      </c>
      <c r="S127" s="1663"/>
    </row>
    <row r="128" spans="1:19">
      <c r="A128">
        <v>123</v>
      </c>
      <c r="B128" s="8">
        <f>'CashSum 5'!K12</f>
        <v>0</v>
      </c>
      <c r="C128" s="3">
        <f t="shared" si="15"/>
        <v>123</v>
      </c>
      <c r="E128" s="2" t="b">
        <f t="shared" ca="1" si="16"/>
        <v>1</v>
      </c>
      <c r="F128" s="2" cm="1">
        <f t="array" aca="1" ref="F128" ca="1">IF(G128&lt;&gt;"",INDIRECT("'"&amp;G128&amp;"'!"&amp;H128),"")</f>
        <v>0</v>
      </c>
      <c r="G128" s="1663" t="s">
        <v>3343</v>
      </c>
      <c r="H128" t="s">
        <v>3423</v>
      </c>
      <c r="S128" s="1663"/>
    </row>
    <row r="129" spans="1:19" ht="15">
      <c r="A129">
        <v>124</v>
      </c>
      <c r="B129" s="8">
        <f>'CashSum 5'!K13</f>
        <v>0</v>
      </c>
      <c r="C129" s="3">
        <f t="shared" si="15"/>
        <v>124</v>
      </c>
      <c r="E129" s="2" t="b">
        <f t="shared" ca="1" si="16"/>
        <v>1</v>
      </c>
      <c r="F129" s="2" cm="1">
        <f t="array" aca="1" ref="F129" ca="1">IF(G129&lt;&gt;"",INDIRECT("'"&amp;G129&amp;"'!"&amp;H129),"")</f>
        <v>0</v>
      </c>
      <c r="G129" s="1663" t="s">
        <v>3343</v>
      </c>
      <c r="H129" t="s">
        <v>3424</v>
      </c>
      <c r="S129" s="1665"/>
    </row>
    <row r="130" spans="1:19">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5">
      <c r="A131" s="1">
        <v>126</v>
      </c>
      <c r="D131" s="3" t="s">
        <v>6908</v>
      </c>
      <c r="F131" s="2" t="str" cm="1">
        <f t="array" aca="1" ref="F131" ca="1">IF(G131&lt;&gt;"",INDIRECT("'"&amp;G131&amp;"'!"&amp;H131),"")</f>
        <v/>
      </c>
      <c r="G131" s="1665"/>
      <c r="S131" s="1663"/>
    </row>
    <row r="132" spans="1:19">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5">
      <c r="A133" s="1">
        <v>128</v>
      </c>
      <c r="D133" s="3" t="s">
        <v>6908</v>
      </c>
      <c r="F133" s="2" t="str" cm="1">
        <f t="array" aca="1" ref="F133" ca="1">IF(G133&lt;&gt;"",INDIRECT("'"&amp;G133&amp;"'!"&amp;H133),"")</f>
        <v/>
      </c>
      <c r="G133" s="1665"/>
      <c r="S133" s="1663"/>
    </row>
    <row r="134" spans="1:19" ht="15">
      <c r="A134" s="1">
        <v>129</v>
      </c>
      <c r="D134" s="3" t="s">
        <v>6908</v>
      </c>
      <c r="F134" s="2" t="str" cm="1">
        <f t="array" aca="1" ref="F134" ca="1">IF(G134&lt;&gt;"",INDIRECT("'"&amp;G134&amp;"'!"&amp;H134),"")</f>
        <v/>
      </c>
      <c r="G134" s="1665"/>
      <c r="S134" s="1663"/>
    </row>
    <row r="135" spans="1:19">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c r="A136" s="2">
        <v>131</v>
      </c>
      <c r="B136" s="8">
        <f>'CashSum 5'!K20</f>
        <v>0</v>
      </c>
      <c r="C136" s="3">
        <f>A136-B136</f>
        <v>131</v>
      </c>
      <c r="D136" s="4"/>
      <c r="E136" s="2" t="b">
        <f ca="1">F136=B136</f>
        <v>1</v>
      </c>
      <c r="F136" s="2" cm="1">
        <f t="array" aca="1" ref="F136" ca="1">IF(G136&lt;&gt;"",INDIRECT("'"&amp;G136&amp;"'!"&amp;H136),"")</f>
        <v>0</v>
      </c>
      <c r="G136" s="1663" t="s">
        <v>3343</v>
      </c>
      <c r="H136" t="s">
        <v>3428</v>
      </c>
      <c r="I136" s="4"/>
      <c r="J136" s="4"/>
      <c r="K136" s="4"/>
      <c r="S136" s="1663"/>
    </row>
    <row r="137" spans="1:19">
      <c r="A137" s="2">
        <v>132</v>
      </c>
      <c r="B137" s="8">
        <f>'CashSum 5'!K21</f>
        <v>0</v>
      </c>
      <c r="C137" s="3">
        <f>A137-B137</f>
        <v>132</v>
      </c>
      <c r="D137" s="4"/>
      <c r="E137" s="2" t="b">
        <f ca="1">F137=B137</f>
        <v>1</v>
      </c>
      <c r="F137" s="2" cm="1">
        <f t="array" aca="1" ref="F137" ca="1">IF(G137&lt;&gt;"",INDIRECT("'"&amp;G137&amp;"'!"&amp;H137),"")</f>
        <v>0</v>
      </c>
      <c r="G137" s="1663" t="s">
        <v>3343</v>
      </c>
      <c r="H137" t="s">
        <v>3429</v>
      </c>
      <c r="S137" s="1663"/>
    </row>
    <row r="138" spans="1:19" ht="15">
      <c r="A138" s="1">
        <v>133</v>
      </c>
      <c r="D138" s="3" t="s">
        <v>6908</v>
      </c>
      <c r="F138" s="2" t="str" cm="1">
        <f t="array" aca="1" ref="F138" ca="1">IF(G138&lt;&gt;"",INDIRECT("'"&amp;G138&amp;"'!"&amp;H138),"")</f>
        <v/>
      </c>
      <c r="G138" s="1665"/>
      <c r="S138" s="1663"/>
    </row>
    <row r="139" spans="1:19" ht="15">
      <c r="A139" s="1">
        <v>134</v>
      </c>
      <c r="D139" s="3" t="s">
        <v>6908</v>
      </c>
      <c r="F139" s="2" t="str" cm="1">
        <f t="array" aca="1" ref="F139" ca="1">IF(G139&lt;&gt;"",INDIRECT("'"&amp;G139&amp;"'!"&amp;H139),"")</f>
        <v/>
      </c>
      <c r="G139" s="1665"/>
      <c r="S139" s="1663"/>
    </row>
    <row r="140" spans="1:19" ht="15">
      <c r="A140" s="1">
        <v>135</v>
      </c>
      <c r="D140" s="3" t="s">
        <v>6908</v>
      </c>
      <c r="F140" s="2" t="str" cm="1">
        <f t="array" aca="1" ref="F140" ca="1">IF(G140&lt;&gt;"",INDIRECT("'"&amp;G140&amp;"'!"&amp;H140),"")</f>
        <v/>
      </c>
      <c r="G140" s="1665"/>
      <c r="S140" s="1665"/>
    </row>
    <row r="141" spans="1:19" ht="15">
      <c r="A141" s="1">
        <v>136</v>
      </c>
      <c r="D141" s="3" t="s">
        <v>6908</v>
      </c>
      <c r="F141" s="2" t="str" cm="1">
        <f t="array" aca="1" ref="F141" ca="1">IF(G141&lt;&gt;"",INDIRECT("'"&amp;G141&amp;"'!"&amp;H141),"")</f>
        <v/>
      </c>
      <c r="G141" s="1665"/>
      <c r="I141" s="4"/>
      <c r="J141" s="4"/>
      <c r="K141" s="4"/>
      <c r="S141" s="1665"/>
    </row>
    <row r="142" spans="1:19" ht="15">
      <c r="A142" s="1">
        <v>137</v>
      </c>
      <c r="D142" s="3" t="s">
        <v>6908</v>
      </c>
      <c r="F142" s="2" t="str" cm="1">
        <f t="array" aca="1" ref="F142" ca="1">IF(G142&lt;&gt;"",INDIRECT("'"&amp;G142&amp;"'!"&amp;H142),"")</f>
        <v/>
      </c>
      <c r="G142" s="1665"/>
      <c r="I142" s="4"/>
      <c r="J142" s="4"/>
      <c r="K142" s="4"/>
      <c r="S142" s="1665"/>
    </row>
    <row r="143" spans="1:19">
      <c r="A143">
        <v>138</v>
      </c>
      <c r="B143" s="7">
        <f>'EstExp 12-20'!H115</f>
        <v>0</v>
      </c>
      <c r="C143" s="3">
        <f>A143-B143</f>
        <v>138</v>
      </c>
      <c r="E143" s="2" t="b">
        <f ca="1">F143=B143</f>
        <v>1</v>
      </c>
      <c r="F143" s="2" cm="1">
        <f t="array" aca="1" ref="F143" ca="1">IF(G143&lt;&gt;"",INDIRECT("'"&amp;G143&amp;"'!"&amp;H143),"")</f>
        <v>0</v>
      </c>
      <c r="G143" s="1663" t="s">
        <v>3430</v>
      </c>
      <c r="H143" t="s">
        <v>3431</v>
      </c>
      <c r="S143" s="1663"/>
    </row>
    <row r="144" spans="1:19" ht="15">
      <c r="A144" s="1">
        <v>139</v>
      </c>
      <c r="D144" s="3" t="s">
        <v>6908</v>
      </c>
      <c r="F144" s="2" t="str" cm="1">
        <f t="array" aca="1" ref="F144" ca="1">IF(G144&lt;&gt;"",INDIRECT("'"&amp;G144&amp;"'!"&amp;H144),"")</f>
        <v/>
      </c>
      <c r="G144" s="1665"/>
      <c r="I144" s="4"/>
      <c r="J144" s="4"/>
      <c r="K144" s="4"/>
      <c r="S144" s="1665"/>
    </row>
    <row r="145" spans="1:19" ht="15">
      <c r="A145" s="1">
        <v>140</v>
      </c>
      <c r="D145" s="3" t="s">
        <v>6908</v>
      </c>
      <c r="F145" s="2" t="str" cm="1">
        <f t="array" aca="1" ref="F145" ca="1">IF(G145&lt;&gt;"",INDIRECT("'"&amp;G145&amp;"'!"&amp;H145),"")</f>
        <v/>
      </c>
      <c r="G145" s="1665"/>
      <c r="I145" s="4"/>
      <c r="J145" s="4"/>
      <c r="K145" s="4"/>
      <c r="S145" s="1665"/>
    </row>
    <row r="146" spans="1:19">
      <c r="A146">
        <v>141</v>
      </c>
      <c r="B146" s="7">
        <f>'EstExp 12-20'!K115</f>
        <v>0</v>
      </c>
      <c r="C146" s="3">
        <f t="shared" ref="C146:C159" si="17">A146-B146</f>
        <v>141</v>
      </c>
      <c r="E146" s="2" t="b">
        <f t="shared" ref="E146:E159" ca="1" si="18">F146=B146</f>
        <v>1</v>
      </c>
      <c r="F146" s="2" cm="1">
        <f t="array" aca="1" ref="F146" ca="1">IF(G146&lt;&gt;"",INDIRECT("'"&amp;G146&amp;"'!"&amp;H146),"")</f>
        <v>0</v>
      </c>
      <c r="G146" s="1663" t="s">
        <v>3430</v>
      </c>
      <c r="H146" t="s">
        <v>3432</v>
      </c>
      <c r="I146" s="4"/>
      <c r="J146" s="4"/>
      <c r="K146" s="4"/>
      <c r="S146" s="1663"/>
    </row>
    <row r="147" spans="1:19">
      <c r="A147">
        <v>142</v>
      </c>
      <c r="B147" s="7">
        <f>'EstExp 12-20'!H154</f>
        <v>0</v>
      </c>
      <c r="C147" s="3">
        <f t="shared" si="17"/>
        <v>142</v>
      </c>
      <c r="E147" s="2" t="b">
        <f t="shared" ca="1" si="18"/>
        <v>1</v>
      </c>
      <c r="F147" s="2" cm="1">
        <f t="array" aca="1" ref="F147" ca="1">IF(G147&lt;&gt;"",INDIRECT("'"&amp;G147&amp;"'!"&amp;H147),"")</f>
        <v>0</v>
      </c>
      <c r="G147" s="1663" t="s">
        <v>3430</v>
      </c>
      <c r="H147" t="s">
        <v>3433</v>
      </c>
      <c r="S147" s="1663"/>
    </row>
    <row r="148" spans="1:19">
      <c r="A148" s="2">
        <v>143</v>
      </c>
      <c r="B148" s="7">
        <f>'EstExp 12-20'!K154</f>
        <v>0</v>
      </c>
      <c r="C148" s="3">
        <f t="shared" si="17"/>
        <v>143</v>
      </c>
      <c r="D148" s="4"/>
      <c r="E148" s="2" t="b">
        <f t="shared" ca="1" si="18"/>
        <v>1</v>
      </c>
      <c r="F148" s="2" cm="1">
        <f t="array" aca="1" ref="F148" ca="1">IF(G148&lt;&gt;"",INDIRECT("'"&amp;G148&amp;"'!"&amp;H148),"")</f>
        <v>0</v>
      </c>
      <c r="G148" s="1663" t="s">
        <v>3430</v>
      </c>
      <c r="H148" t="s">
        <v>3434</v>
      </c>
      <c r="S148" s="1663"/>
    </row>
    <row r="149" spans="1:19">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5">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5">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5">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5">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5">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5">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5">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5">
      <c r="A160" s="1">
        <v>155</v>
      </c>
      <c r="D160" s="3" t="s">
        <v>6909</v>
      </c>
      <c r="F160" s="2" t="str" cm="1">
        <f t="array" aca="1" ref="F160" ca="1">IF(G160&lt;&gt;"",INDIRECT("'"&amp;G160&amp;"'!"&amp;H160),"")</f>
        <v/>
      </c>
      <c r="G160" s="1665"/>
      <c r="I160" s="4"/>
      <c r="J160" s="4"/>
      <c r="K160" s="4"/>
      <c r="S160" s="1665"/>
    </row>
    <row r="161" spans="1:19" ht="15">
      <c r="A161" s="1">
        <v>156</v>
      </c>
      <c r="D161" s="3" t="s">
        <v>6909</v>
      </c>
      <c r="F161" s="2" t="str" cm="1">
        <f t="array" aca="1" ref="F161" ca="1">IF(G161&lt;&gt;"",INDIRECT("'"&amp;G161&amp;"'!"&amp;H161),"")</f>
        <v/>
      </c>
      <c r="G161" s="1665"/>
      <c r="I161" s="4"/>
      <c r="J161" s="4"/>
      <c r="K161" s="4"/>
      <c r="S161" s="1665"/>
    </row>
    <row r="162" spans="1:19" ht="15">
      <c r="A162" s="1">
        <v>157</v>
      </c>
      <c r="D162" s="3" t="s">
        <v>6909</v>
      </c>
      <c r="F162" s="2" t="str" cm="1">
        <f t="array" aca="1" ref="F162" ca="1">IF(G162&lt;&gt;"",INDIRECT("'"&amp;G162&amp;"'!"&amp;H162),"")</f>
        <v/>
      </c>
      <c r="G162" s="1665"/>
      <c r="I162" s="4"/>
      <c r="J162" s="4"/>
      <c r="K162" s="4"/>
      <c r="S162" s="1665"/>
    </row>
    <row r="163" spans="1:19" ht="15">
      <c r="A163" s="1">
        <v>158</v>
      </c>
      <c r="D163" s="3" t="s">
        <v>6909</v>
      </c>
      <c r="F163" s="2" t="str" cm="1">
        <f t="array" aca="1" ref="F163" ca="1">IF(G163&lt;&gt;"",INDIRECT("'"&amp;G163&amp;"'!"&amp;H163),"")</f>
        <v/>
      </c>
      <c r="G163" s="1665"/>
      <c r="I163" s="4"/>
      <c r="J163" s="4"/>
      <c r="K163" s="4"/>
      <c r="S163" s="1665"/>
    </row>
    <row r="164" spans="1:19" ht="15">
      <c r="A164" s="1">
        <v>159</v>
      </c>
      <c r="D164" s="3" t="s">
        <v>6909</v>
      </c>
      <c r="F164" s="2" t="str" cm="1">
        <f t="array" aca="1" ref="F164" ca="1">IF(G164&lt;&gt;"",INDIRECT("'"&amp;G164&amp;"'!"&amp;H164),"")</f>
        <v/>
      </c>
      <c r="G164" s="1665"/>
      <c r="I164" s="4"/>
      <c r="J164" s="4"/>
      <c r="K164" s="4"/>
      <c r="S164" s="1665"/>
    </row>
    <row r="165" spans="1:19" ht="15">
      <c r="A165" s="1">
        <v>160</v>
      </c>
      <c r="D165" s="3" t="s">
        <v>6909</v>
      </c>
      <c r="F165" s="2" t="str" cm="1">
        <f t="array" aca="1" ref="F165" ca="1">IF(G165&lt;&gt;"",INDIRECT("'"&amp;G165&amp;"'!"&amp;H165),"")</f>
        <v/>
      </c>
      <c r="G165" s="1665"/>
      <c r="I165" s="4"/>
      <c r="J165" s="4"/>
      <c r="K165" s="4"/>
      <c r="S165" s="1665"/>
    </row>
    <row r="166" spans="1:19" ht="15">
      <c r="A166" s="1">
        <v>161</v>
      </c>
      <c r="D166" s="3" t="s">
        <v>6909</v>
      </c>
      <c r="F166" s="2" t="str" cm="1">
        <f t="array" aca="1" ref="F166" ca="1">IF(G166&lt;&gt;"",INDIRECT("'"&amp;G166&amp;"'!"&amp;H166),"")</f>
        <v/>
      </c>
      <c r="G166" s="1665"/>
      <c r="I166" s="4"/>
      <c r="J166" s="4"/>
      <c r="K166" s="4"/>
      <c r="S166" s="1665"/>
    </row>
    <row r="167" spans="1:19" ht="15">
      <c r="A167" s="1">
        <v>162</v>
      </c>
      <c r="D167" s="3" t="s">
        <v>6909</v>
      </c>
      <c r="F167" s="2" t="str" cm="1">
        <f t="array" aca="1" ref="F167" ca="1">IF(G167&lt;&gt;"",INDIRECT("'"&amp;G167&amp;"'!"&amp;H167),"")</f>
        <v/>
      </c>
      <c r="G167" s="1665"/>
      <c r="I167" s="4"/>
      <c r="J167" s="4"/>
      <c r="K167" s="4"/>
      <c r="S167" s="1665"/>
    </row>
    <row r="168" spans="1:19" ht="15">
      <c r="A168" s="1">
        <v>163</v>
      </c>
      <c r="D168" s="3" t="s">
        <v>6909</v>
      </c>
      <c r="F168" s="2" t="str" cm="1">
        <f t="array" aca="1" ref="F168" ca="1">IF(G168&lt;&gt;"",INDIRECT("'"&amp;G168&amp;"'!"&amp;H168),"")</f>
        <v/>
      </c>
      <c r="G168" s="1665"/>
      <c r="I168" s="4"/>
      <c r="J168" s="4"/>
      <c r="K168" s="4"/>
      <c r="S168" s="1665"/>
    </row>
    <row r="169" spans="1:19" ht="15">
      <c r="A169" s="1">
        <v>164</v>
      </c>
      <c r="D169" s="3" t="s">
        <v>6909</v>
      </c>
      <c r="F169" s="2" t="str" cm="1">
        <f t="array" aca="1" ref="F169" ca="1">IF(G169&lt;&gt;"",INDIRECT("'"&amp;G169&amp;"'!"&amp;H169),"")</f>
        <v/>
      </c>
      <c r="G169" s="1665"/>
      <c r="I169" s="4"/>
      <c r="J169" s="4"/>
      <c r="K169" s="4"/>
      <c r="S169" s="1665"/>
    </row>
    <row r="170" spans="1:19" ht="15">
      <c r="A170" s="1">
        <v>165</v>
      </c>
      <c r="D170" s="3" t="s">
        <v>6909</v>
      </c>
      <c r="F170" s="2" t="str" cm="1">
        <f t="array" aca="1" ref="F170" ca="1">IF(G170&lt;&gt;"",INDIRECT("'"&amp;G170&amp;"'!"&amp;H170),"")</f>
        <v/>
      </c>
      <c r="G170" s="1665"/>
      <c r="I170" s="4"/>
      <c r="J170" s="4"/>
      <c r="K170" s="4"/>
      <c r="S170" s="1665"/>
    </row>
    <row r="171" spans="1:19" ht="15">
      <c r="A171" s="1">
        <v>166</v>
      </c>
      <c r="D171" s="3" t="s">
        <v>6909</v>
      </c>
      <c r="F171" s="2" t="str" cm="1">
        <f t="array" aca="1" ref="F171" ca="1">IF(G171&lt;&gt;"",INDIRECT("'"&amp;G171&amp;"'!"&amp;H171),"")</f>
        <v/>
      </c>
      <c r="G171" s="1665"/>
      <c r="S171" s="1663"/>
    </row>
    <row r="172" spans="1:19" ht="15">
      <c r="A172" s="1">
        <v>167</v>
      </c>
      <c r="D172" s="3" t="s">
        <v>6909</v>
      </c>
      <c r="F172" s="2" t="str" cm="1">
        <f t="array" aca="1" ref="F172" ca="1">IF(G172&lt;&gt;"",INDIRECT("'"&amp;G172&amp;"'!"&amp;H172),"")</f>
        <v/>
      </c>
      <c r="G172" s="1665"/>
      <c r="S172" s="1663"/>
    </row>
    <row r="173" spans="1:19" ht="15">
      <c r="A173" s="1">
        <v>168</v>
      </c>
      <c r="D173" s="3" t="s">
        <v>6909</v>
      </c>
      <c r="F173" s="2" t="str" cm="1">
        <f t="array" aca="1" ref="F173" ca="1">IF(G173&lt;&gt;"",INDIRECT("'"&amp;G173&amp;"'!"&amp;H173),"")</f>
        <v/>
      </c>
      <c r="G173" s="1665"/>
      <c r="S173" s="1663"/>
    </row>
    <row r="174" spans="1:19" ht="15">
      <c r="A174" s="1">
        <v>169</v>
      </c>
      <c r="D174" s="3" t="s">
        <v>6909</v>
      </c>
      <c r="F174" s="2" t="str" cm="1">
        <f t="array" aca="1" ref="F174" ca="1">IF(G174&lt;&gt;"",INDIRECT("'"&amp;G174&amp;"'!"&amp;H174),"")</f>
        <v/>
      </c>
      <c r="G174" s="1665"/>
      <c r="S174" s="1663"/>
    </row>
    <row r="175" spans="1:19" ht="15">
      <c r="A175" s="1">
        <v>170</v>
      </c>
      <c r="D175" s="3" t="s">
        <v>6909</v>
      </c>
      <c r="F175" s="2" t="str" cm="1">
        <f t="array" aca="1" ref="F175" ca="1">IF(G175&lt;&gt;"",INDIRECT("'"&amp;G175&amp;"'!"&amp;H175),"")</f>
        <v/>
      </c>
      <c r="G175" s="1665"/>
      <c r="S175" s="1665"/>
    </row>
    <row r="176" spans="1:19" ht="15">
      <c r="A176" s="1">
        <v>171</v>
      </c>
      <c r="D176" s="3" t="s">
        <v>6909</v>
      </c>
      <c r="F176" s="2" t="str" cm="1">
        <f t="array" aca="1" ref="F176" ca="1">IF(G176&lt;&gt;"",INDIRECT("'"&amp;G176&amp;"'!"&amp;H176),"")</f>
        <v/>
      </c>
      <c r="G176" s="1665"/>
      <c r="S176" s="1663"/>
    </row>
    <row r="177" spans="1:19" ht="15">
      <c r="A177" s="1">
        <v>172</v>
      </c>
      <c r="D177" s="3" t="s">
        <v>6909</v>
      </c>
      <c r="F177" s="2" t="str" cm="1">
        <f t="array" aca="1" ref="F177" ca="1">IF(G177&lt;&gt;"",INDIRECT("'"&amp;G177&amp;"'!"&amp;H177),"")</f>
        <v/>
      </c>
      <c r="G177" s="1665"/>
      <c r="S177" s="1665"/>
    </row>
    <row r="178" spans="1:19" ht="15">
      <c r="A178" s="1">
        <v>173</v>
      </c>
      <c r="D178" s="3" t="s">
        <v>6909</v>
      </c>
      <c r="F178" s="2" t="str" cm="1">
        <f t="array" aca="1" ref="F178" ca="1">IF(G178&lt;&gt;"",INDIRECT("'"&amp;G178&amp;"'!"&amp;H178),"")</f>
        <v/>
      </c>
      <c r="G178" s="1665"/>
      <c r="S178" s="1663"/>
    </row>
    <row r="179" spans="1:19" ht="15">
      <c r="A179" s="1">
        <v>174</v>
      </c>
      <c r="D179" s="3" t="s">
        <v>6909</v>
      </c>
      <c r="F179" s="2" t="str" cm="1">
        <f t="array" aca="1" ref="F179" ca="1">IF(G179&lt;&gt;"",INDIRECT("'"&amp;G179&amp;"'!"&amp;H179),"")</f>
        <v/>
      </c>
      <c r="G179" s="1665"/>
      <c r="I179" s="4"/>
      <c r="J179" s="4"/>
      <c r="K179" s="4"/>
      <c r="S179" s="1665"/>
    </row>
    <row r="180" spans="1:19" ht="15">
      <c r="A180" s="1">
        <v>175</v>
      </c>
      <c r="D180" s="3" t="s">
        <v>6909</v>
      </c>
      <c r="F180" s="2" t="str" cm="1">
        <f t="array" aca="1" ref="F180" ca="1">IF(G180&lt;&gt;"",INDIRECT("'"&amp;G180&amp;"'!"&amp;H180),"")</f>
        <v/>
      </c>
      <c r="G180" s="1665"/>
      <c r="I180" s="4"/>
      <c r="J180" s="4"/>
      <c r="K180" s="4"/>
      <c r="S180" s="1665"/>
    </row>
    <row r="181" spans="1:19" ht="15">
      <c r="A181" s="1">
        <v>176</v>
      </c>
      <c r="D181" s="3" t="s">
        <v>6909</v>
      </c>
      <c r="F181" s="2" t="str" cm="1">
        <f t="array" aca="1" ref="F181" ca="1">IF(G181&lt;&gt;"",INDIRECT("'"&amp;G181&amp;"'!"&amp;H181),"")</f>
        <v/>
      </c>
      <c r="G181" s="1665"/>
      <c r="I181" s="4"/>
      <c r="J181" s="4"/>
      <c r="K181" s="4"/>
      <c r="S181" s="1665"/>
    </row>
    <row r="182" spans="1:19" ht="15">
      <c r="A182" s="1">
        <v>177</v>
      </c>
      <c r="D182" s="3" t="s">
        <v>6909</v>
      </c>
      <c r="F182" s="2" t="str" cm="1">
        <f t="array" aca="1" ref="F182" ca="1">IF(G182&lt;&gt;"",INDIRECT("'"&amp;G182&amp;"'!"&amp;H182),"")</f>
        <v/>
      </c>
      <c r="G182" s="1665"/>
      <c r="I182" s="4"/>
      <c r="J182" s="4"/>
      <c r="K182" s="4"/>
      <c r="S182" s="1665"/>
    </row>
    <row r="183" spans="1:19" ht="15">
      <c r="A183" s="1">
        <v>178</v>
      </c>
      <c r="D183" s="3" t="s">
        <v>6909</v>
      </c>
      <c r="F183" s="2" t="str" cm="1">
        <f t="array" aca="1" ref="F183" ca="1">IF(G183&lt;&gt;"",INDIRECT("'"&amp;G183&amp;"'!"&amp;H183),"")</f>
        <v/>
      </c>
      <c r="G183" s="1665"/>
      <c r="I183" s="4"/>
      <c r="J183" s="4"/>
      <c r="K183" s="4"/>
      <c r="S183" s="1665"/>
    </row>
    <row r="184" spans="1:19" ht="15">
      <c r="A184" s="1">
        <v>179</v>
      </c>
      <c r="D184" s="3" t="s">
        <v>6909</v>
      </c>
      <c r="F184" s="2" t="str" cm="1">
        <f t="array" aca="1" ref="F184" ca="1">IF(G184&lt;&gt;"",INDIRECT("'"&amp;G184&amp;"'!"&amp;H184),"")</f>
        <v/>
      </c>
      <c r="G184" s="1665"/>
      <c r="I184" s="4"/>
      <c r="J184" s="4"/>
      <c r="K184" s="4"/>
      <c r="S184" s="1665"/>
    </row>
    <row r="185" spans="1:19" ht="15">
      <c r="A185" s="1">
        <v>180</v>
      </c>
      <c r="D185" s="3" t="s">
        <v>6909</v>
      </c>
      <c r="F185" s="2" t="str" cm="1">
        <f t="array" aca="1" ref="F185" ca="1">IF(G185&lt;&gt;"",INDIRECT("'"&amp;G185&amp;"'!"&amp;H185),"")</f>
        <v/>
      </c>
      <c r="G185" s="1665"/>
      <c r="I185" s="4"/>
      <c r="J185" s="4"/>
      <c r="K185" s="4"/>
      <c r="S185" s="1665"/>
    </row>
    <row r="186" spans="1:19" ht="15">
      <c r="A186" s="1">
        <v>181</v>
      </c>
      <c r="D186" s="3" t="s">
        <v>6909</v>
      </c>
      <c r="F186" s="2" t="str" cm="1">
        <f t="array" aca="1" ref="F186" ca="1">IF(G186&lt;&gt;"",INDIRECT("'"&amp;G186&amp;"'!"&amp;H186),"")</f>
        <v/>
      </c>
      <c r="G186" s="1665"/>
      <c r="I186" s="4"/>
      <c r="J186" s="4"/>
      <c r="K186" s="4"/>
      <c r="S186" s="1665"/>
    </row>
    <row r="187" spans="1:19" ht="15">
      <c r="A187" s="1">
        <v>182</v>
      </c>
      <c r="D187" s="3" t="s">
        <v>6909</v>
      </c>
      <c r="F187" s="2" t="str" cm="1">
        <f t="array" aca="1" ref="F187" ca="1">IF(G187&lt;&gt;"",INDIRECT("'"&amp;G187&amp;"'!"&amp;H187),"")</f>
        <v/>
      </c>
      <c r="G187" s="1665"/>
      <c r="I187" s="4"/>
      <c r="J187" s="4"/>
      <c r="K187" s="4"/>
      <c r="S187" s="1665"/>
    </row>
    <row r="188" spans="1:19" ht="15">
      <c r="A188" s="1">
        <v>183</v>
      </c>
      <c r="D188" s="3" t="s">
        <v>6909</v>
      </c>
      <c r="F188" s="2" t="str" cm="1">
        <f t="array" aca="1" ref="F188" ca="1">IF(G188&lt;&gt;"",INDIRECT("'"&amp;G188&amp;"'!"&amp;H188),"")</f>
        <v/>
      </c>
      <c r="G188" s="1665"/>
      <c r="I188" s="4"/>
      <c r="J188" s="4"/>
      <c r="K188" s="4"/>
      <c r="S188" s="1665"/>
    </row>
    <row r="189" spans="1:19" ht="15">
      <c r="A189" s="1">
        <v>184</v>
      </c>
      <c r="D189" s="3" t="s">
        <v>6908</v>
      </c>
      <c r="F189" s="2" t="str" cm="1">
        <f t="array" aca="1" ref="F189" ca="1">IF(G189&lt;&gt;"",INDIRECT("'"&amp;G189&amp;"'!"&amp;H189),"")</f>
        <v/>
      </c>
      <c r="G189" s="1665"/>
      <c r="I189" s="4"/>
      <c r="J189" s="4"/>
      <c r="K189" s="4"/>
      <c r="S189" s="1665"/>
    </row>
    <row r="190" spans="1:19" ht="15">
      <c r="A190" s="1">
        <v>185</v>
      </c>
      <c r="D190" s="3" t="s">
        <v>6909</v>
      </c>
      <c r="F190" s="2" t="str" cm="1">
        <f t="array" aca="1" ref="F190" ca="1">IF(G190&lt;&gt;"",INDIRECT("'"&amp;G190&amp;"'!"&amp;H190),"")</f>
        <v/>
      </c>
      <c r="G190" s="1665"/>
      <c r="I190" s="4"/>
      <c r="J190" s="4"/>
      <c r="K190" s="4"/>
      <c r="S190" s="1665"/>
    </row>
    <row r="191" spans="1:19" ht="15">
      <c r="A191" s="1">
        <v>186</v>
      </c>
      <c r="D191" s="3" t="s">
        <v>6909</v>
      </c>
      <c r="F191" s="2" t="str" cm="1">
        <f t="array" aca="1" ref="F191" ca="1">IF(G191&lt;&gt;"",INDIRECT("'"&amp;G191&amp;"'!"&amp;H191),"")</f>
        <v/>
      </c>
      <c r="G191" s="1665"/>
      <c r="I191" s="4"/>
      <c r="J191" s="4"/>
      <c r="K191" s="4"/>
      <c r="S191" s="1665"/>
    </row>
    <row r="192" spans="1:19" ht="15">
      <c r="A192" s="1">
        <v>187</v>
      </c>
      <c r="D192" s="3" t="s">
        <v>6909</v>
      </c>
      <c r="F192" s="2" t="str" cm="1">
        <f t="array" aca="1" ref="F192" ca="1">IF(G192&lt;&gt;"",INDIRECT("'"&amp;G192&amp;"'!"&amp;H192),"")</f>
        <v/>
      </c>
      <c r="G192" s="1665"/>
      <c r="I192" s="4"/>
      <c r="J192" s="4"/>
      <c r="K192" s="4"/>
      <c r="S192" s="1665"/>
    </row>
    <row r="193" spans="1:19" ht="15">
      <c r="A193" s="1">
        <v>188</v>
      </c>
      <c r="D193" s="3" t="s">
        <v>6909</v>
      </c>
      <c r="F193" s="2" t="str" cm="1">
        <f t="array" aca="1" ref="F193" ca="1">IF(G193&lt;&gt;"",INDIRECT("'"&amp;G193&amp;"'!"&amp;H193),"")</f>
        <v/>
      </c>
      <c r="G193" s="1665"/>
      <c r="I193" s="4"/>
      <c r="J193" s="4"/>
      <c r="K193" s="4"/>
      <c r="S193" s="1665"/>
    </row>
    <row r="194" spans="1:19" ht="15">
      <c r="A194" s="1">
        <v>189</v>
      </c>
      <c r="D194" s="3" t="s">
        <v>6909</v>
      </c>
      <c r="F194" s="2" t="str" cm="1">
        <f t="array" aca="1" ref="F194" ca="1">IF(G194&lt;&gt;"",INDIRECT("'"&amp;G194&amp;"'!"&amp;H194),"")</f>
        <v/>
      </c>
      <c r="G194" s="1665"/>
      <c r="I194" s="4"/>
      <c r="J194" s="4"/>
      <c r="K194" s="4"/>
      <c r="S194" s="1665"/>
    </row>
    <row r="195" spans="1:19" ht="15">
      <c r="A195" s="1">
        <v>190</v>
      </c>
      <c r="D195" s="3" t="s">
        <v>6909</v>
      </c>
      <c r="F195" s="2" t="str" cm="1">
        <f t="array" aca="1" ref="F195" ca="1">IF(G195&lt;&gt;"",INDIRECT("'"&amp;G195&amp;"'!"&amp;H195),"")</f>
        <v/>
      </c>
      <c r="G195" s="1665"/>
      <c r="I195" s="4"/>
      <c r="J195" s="4"/>
      <c r="K195" s="4"/>
      <c r="S195" s="1665"/>
    </row>
    <row r="196" spans="1:19" ht="15">
      <c r="A196" s="1">
        <v>191</v>
      </c>
      <c r="D196" s="3" t="s">
        <v>6909</v>
      </c>
      <c r="F196" s="2" t="str" cm="1">
        <f t="array" aca="1" ref="F196" ca="1">IF(G196&lt;&gt;"",INDIRECT("'"&amp;G196&amp;"'!"&amp;H196),"")</f>
        <v/>
      </c>
      <c r="G196" s="1665"/>
      <c r="I196" s="4"/>
      <c r="J196" s="4"/>
      <c r="K196" s="4"/>
      <c r="S196" s="1665"/>
    </row>
    <row r="197" spans="1:19" ht="15">
      <c r="A197" s="1">
        <v>192</v>
      </c>
      <c r="D197" s="3" t="s">
        <v>6909</v>
      </c>
      <c r="F197" s="2" t="str" cm="1">
        <f t="array" aca="1" ref="F197" ca="1">IF(G197&lt;&gt;"",INDIRECT("'"&amp;G197&amp;"'!"&amp;H197),"")</f>
        <v/>
      </c>
      <c r="G197" s="1665"/>
      <c r="I197" s="4"/>
      <c r="J197" s="4"/>
      <c r="K197" s="4"/>
      <c r="S197" s="1665"/>
    </row>
    <row r="198" spans="1:19" ht="15">
      <c r="A198" s="1">
        <v>193</v>
      </c>
      <c r="D198" s="3" t="s">
        <v>6909</v>
      </c>
      <c r="F198" s="2" t="str" cm="1">
        <f t="array" aca="1" ref="F198" ca="1">IF(G198&lt;&gt;"",INDIRECT("'"&amp;G198&amp;"'!"&amp;H198),"")</f>
        <v/>
      </c>
      <c r="G198" s="1665"/>
      <c r="I198" s="4"/>
      <c r="J198" s="4"/>
      <c r="K198" s="4"/>
      <c r="S198" s="1665"/>
    </row>
    <row r="199" spans="1:19" ht="15">
      <c r="A199" s="1">
        <v>194</v>
      </c>
      <c r="D199" s="3" t="s">
        <v>6909</v>
      </c>
      <c r="F199" s="2" t="str" cm="1">
        <f t="array" aca="1" ref="F199" ca="1">IF(G199&lt;&gt;"",INDIRECT("'"&amp;G199&amp;"'!"&amp;H199),"")</f>
        <v/>
      </c>
      <c r="G199" s="1665"/>
      <c r="I199" s="4"/>
      <c r="J199" s="4"/>
      <c r="K199" s="4"/>
      <c r="S199" s="1665"/>
    </row>
    <row r="200" spans="1:19" ht="15">
      <c r="A200" s="1">
        <v>195</v>
      </c>
      <c r="D200" s="3" t="s">
        <v>6909</v>
      </c>
      <c r="F200" s="2" t="str" cm="1">
        <f t="array" aca="1" ref="F200" ca="1">IF(G200&lt;&gt;"",INDIRECT("'"&amp;G200&amp;"'!"&amp;H200),"")</f>
        <v/>
      </c>
      <c r="G200" s="1665"/>
      <c r="I200" s="4"/>
      <c r="J200" s="4"/>
      <c r="K200" s="4"/>
      <c r="S200" s="1665"/>
    </row>
    <row r="201" spans="1:19" ht="15">
      <c r="A201" s="1">
        <v>196</v>
      </c>
      <c r="D201" s="3" t="s">
        <v>6909</v>
      </c>
      <c r="F201" s="2" t="str" cm="1">
        <f t="array" aca="1" ref="F201" ca="1">IF(G201&lt;&gt;"",INDIRECT("'"&amp;G201&amp;"'!"&amp;H201),"")</f>
        <v/>
      </c>
      <c r="G201" s="1665"/>
      <c r="I201" s="4"/>
      <c r="J201" s="4"/>
      <c r="K201" s="4"/>
      <c r="S201" s="1665"/>
    </row>
    <row r="202" spans="1:19" ht="15">
      <c r="A202" s="1">
        <v>197</v>
      </c>
      <c r="D202" s="3" t="s">
        <v>6909</v>
      </c>
      <c r="F202" s="2" t="str" cm="1">
        <f t="array" aca="1" ref="F202" ca="1">IF(G202&lt;&gt;"",INDIRECT("'"&amp;G202&amp;"'!"&amp;H202),"")</f>
        <v/>
      </c>
      <c r="G202" s="1665"/>
      <c r="I202" s="4"/>
      <c r="J202" s="4"/>
      <c r="K202" s="4"/>
      <c r="S202" s="1665"/>
    </row>
    <row r="203" spans="1:19" ht="15">
      <c r="A203" s="1">
        <v>198</v>
      </c>
      <c r="D203" s="3" t="s">
        <v>6909</v>
      </c>
      <c r="F203" s="2" t="str" cm="1">
        <f t="array" aca="1" ref="F203" ca="1">IF(G203&lt;&gt;"",INDIRECT("'"&amp;G203&amp;"'!"&amp;H203),"")</f>
        <v/>
      </c>
      <c r="G203" s="1665"/>
      <c r="I203" s="4"/>
      <c r="J203" s="4"/>
      <c r="K203" s="4"/>
      <c r="S203" s="1665"/>
    </row>
    <row r="204" spans="1:19" ht="15">
      <c r="A204" s="1">
        <v>199</v>
      </c>
      <c r="D204" s="3" t="s">
        <v>6909</v>
      </c>
      <c r="F204" s="2" t="str" cm="1">
        <f t="array" aca="1" ref="F204" ca="1">IF(G204&lt;&gt;"",INDIRECT("'"&amp;G204&amp;"'!"&amp;H204),"")</f>
        <v/>
      </c>
      <c r="G204" s="1665"/>
      <c r="I204" s="4"/>
      <c r="J204" s="4"/>
      <c r="K204" s="4"/>
      <c r="S204" s="1665"/>
    </row>
    <row r="205" spans="1:19" ht="15">
      <c r="A205" s="1">
        <v>200</v>
      </c>
      <c r="D205" s="3" t="s">
        <v>6909</v>
      </c>
      <c r="F205" s="2" t="str" cm="1">
        <f t="array" aca="1" ref="F205" ca="1">IF(G205&lt;&gt;"",INDIRECT("'"&amp;G205&amp;"'!"&amp;H205),"")</f>
        <v/>
      </c>
      <c r="G205" s="1665"/>
      <c r="I205" s="4"/>
      <c r="J205" s="4"/>
      <c r="K205" s="4"/>
      <c r="S205" s="1665"/>
    </row>
    <row r="206" spans="1:19" ht="15">
      <c r="A206" s="1">
        <v>201</v>
      </c>
      <c r="D206" s="3" t="s">
        <v>6909</v>
      </c>
      <c r="F206" s="2" t="str" cm="1">
        <f t="array" aca="1" ref="F206" ca="1">IF(G206&lt;&gt;"",INDIRECT("'"&amp;G206&amp;"'!"&amp;H206),"")</f>
        <v/>
      </c>
      <c r="G206" s="1665"/>
      <c r="I206" s="4"/>
      <c r="J206" s="4"/>
      <c r="K206" s="4"/>
      <c r="S206" s="1665"/>
    </row>
    <row r="207" spans="1:19" ht="15">
      <c r="A207" s="1">
        <v>202</v>
      </c>
      <c r="D207" s="3" t="s">
        <v>6909</v>
      </c>
      <c r="F207" s="2" t="str" cm="1">
        <f t="array" aca="1" ref="F207" ca="1">IF(G207&lt;&gt;"",INDIRECT("'"&amp;G207&amp;"'!"&amp;H207),"")</f>
        <v/>
      </c>
      <c r="G207" s="1665"/>
      <c r="I207" s="4"/>
      <c r="J207" s="4"/>
      <c r="K207" s="4"/>
      <c r="S207" s="1665"/>
    </row>
    <row r="208" spans="1:19" ht="15">
      <c r="A208" s="1">
        <v>203</v>
      </c>
      <c r="D208" s="3" t="s">
        <v>6909</v>
      </c>
      <c r="F208" s="2" t="str" cm="1">
        <f t="array" aca="1" ref="F208" ca="1">IF(G208&lt;&gt;"",INDIRECT("'"&amp;G208&amp;"'!"&amp;H208),"")</f>
        <v/>
      </c>
      <c r="G208" s="1665"/>
      <c r="I208" s="4"/>
      <c r="J208" s="4"/>
      <c r="K208" s="4"/>
      <c r="S208" s="1665"/>
    </row>
    <row r="209" spans="1:19" ht="15">
      <c r="A209" s="1">
        <v>204</v>
      </c>
      <c r="D209" s="3" t="s">
        <v>6909</v>
      </c>
      <c r="F209" s="2" t="str" cm="1">
        <f t="array" aca="1" ref="F209" ca="1">IF(G209&lt;&gt;"",INDIRECT("'"&amp;G209&amp;"'!"&amp;H209),"")</f>
        <v/>
      </c>
      <c r="G209" s="1665"/>
      <c r="I209" s="4"/>
      <c r="J209" s="4"/>
      <c r="K209" s="4"/>
      <c r="S209" s="1665"/>
    </row>
    <row r="210" spans="1:19" ht="15">
      <c r="A210" s="1">
        <v>205</v>
      </c>
      <c r="D210" s="3" t="s">
        <v>6909</v>
      </c>
      <c r="F210" s="2" t="str" cm="1">
        <f t="array" aca="1" ref="F210" ca="1">IF(G210&lt;&gt;"",INDIRECT("'"&amp;G210&amp;"'!"&amp;H210),"")</f>
        <v/>
      </c>
      <c r="G210" s="1665"/>
      <c r="I210" s="4"/>
      <c r="J210" s="4"/>
      <c r="K210" s="4"/>
      <c r="S210" s="1665"/>
    </row>
    <row r="211" spans="1:19" ht="15">
      <c r="A211" s="1">
        <v>206</v>
      </c>
      <c r="D211" s="3" t="s">
        <v>6909</v>
      </c>
      <c r="F211" s="2" t="str" cm="1">
        <f t="array" aca="1" ref="F211" ca="1">IF(G211&lt;&gt;"",INDIRECT("'"&amp;G211&amp;"'!"&amp;H211),"")</f>
        <v/>
      </c>
      <c r="G211" s="1665"/>
      <c r="I211" s="4"/>
      <c r="J211" s="4"/>
      <c r="K211" s="4"/>
      <c r="S211" s="1665"/>
    </row>
    <row r="212" spans="1:19" ht="15">
      <c r="A212" s="1">
        <v>207</v>
      </c>
      <c r="D212" s="3" t="s">
        <v>6909</v>
      </c>
      <c r="F212" s="2" t="str" cm="1">
        <f t="array" aca="1" ref="F212" ca="1">IF(G212&lt;&gt;"",INDIRECT("'"&amp;G212&amp;"'!"&amp;H212),"")</f>
        <v/>
      </c>
      <c r="G212" s="1665"/>
      <c r="I212" s="4"/>
      <c r="J212" s="4"/>
      <c r="K212" s="4"/>
      <c r="S212" s="1665"/>
    </row>
    <row r="213" spans="1:19" ht="15">
      <c r="A213" s="1">
        <v>208</v>
      </c>
      <c r="D213" s="3" t="s">
        <v>6909</v>
      </c>
      <c r="F213" s="2" t="str" cm="1">
        <f t="array" aca="1" ref="F213" ca="1">IF(G213&lt;&gt;"",INDIRECT("'"&amp;G213&amp;"'!"&amp;H213),"")</f>
        <v/>
      </c>
      <c r="G213" s="1665"/>
      <c r="I213" s="4"/>
      <c r="J213" s="4"/>
      <c r="K213" s="4"/>
      <c r="S213" s="1665"/>
    </row>
    <row r="214" spans="1:19" ht="15">
      <c r="A214" s="1">
        <v>209</v>
      </c>
      <c r="D214" s="3" t="s">
        <v>6909</v>
      </c>
      <c r="F214" s="2" t="str" cm="1">
        <f t="array" aca="1" ref="F214" ca="1">IF(G214&lt;&gt;"",INDIRECT("'"&amp;G214&amp;"'!"&amp;H214),"")</f>
        <v/>
      </c>
      <c r="G214" s="1665"/>
      <c r="I214" s="4"/>
      <c r="J214" s="4"/>
      <c r="K214" s="4"/>
      <c r="S214" s="1665"/>
    </row>
    <row r="215" spans="1:19" ht="15">
      <c r="A215" s="1">
        <v>210</v>
      </c>
      <c r="D215" s="3" t="s">
        <v>6909</v>
      </c>
      <c r="F215" s="2" t="str" cm="1">
        <f t="array" aca="1" ref="F215" ca="1">IF(G215&lt;&gt;"",INDIRECT("'"&amp;G215&amp;"'!"&amp;H215),"")</f>
        <v/>
      </c>
      <c r="G215" s="1665"/>
      <c r="I215" s="4"/>
      <c r="J215" s="4"/>
      <c r="K215" s="4"/>
      <c r="S215" s="1665"/>
    </row>
    <row r="216" spans="1:19" ht="15">
      <c r="A216" s="1">
        <v>211</v>
      </c>
      <c r="D216" s="3" t="s">
        <v>6909</v>
      </c>
      <c r="F216" s="2" t="str" cm="1">
        <f t="array" aca="1" ref="F216" ca="1">IF(G216&lt;&gt;"",INDIRECT("'"&amp;G216&amp;"'!"&amp;H216),"")</f>
        <v/>
      </c>
      <c r="G216" s="1665"/>
      <c r="I216" s="4"/>
      <c r="J216" s="4"/>
      <c r="K216" s="4"/>
      <c r="S216" s="1665"/>
    </row>
    <row r="217" spans="1:19" ht="15">
      <c r="A217" s="1">
        <v>212</v>
      </c>
      <c r="D217" s="3" t="s">
        <v>6909</v>
      </c>
      <c r="F217" s="2" t="str" cm="1">
        <f t="array" aca="1" ref="F217" ca="1">IF(G217&lt;&gt;"",INDIRECT("'"&amp;G217&amp;"'!"&amp;H217),"")</f>
        <v/>
      </c>
      <c r="G217" s="1665"/>
      <c r="I217" s="4"/>
      <c r="J217" s="4"/>
      <c r="K217" s="4"/>
      <c r="S217" s="1665"/>
    </row>
    <row r="218" spans="1:19" ht="15">
      <c r="A218" s="1">
        <v>213</v>
      </c>
      <c r="D218" s="3" t="s">
        <v>6909</v>
      </c>
      <c r="F218" s="2" t="str" cm="1">
        <f t="array" aca="1" ref="F218" ca="1">IF(G218&lt;&gt;"",INDIRECT("'"&amp;G218&amp;"'!"&amp;H218),"")</f>
        <v/>
      </c>
      <c r="G218" s="1665"/>
      <c r="I218" s="4"/>
      <c r="J218" s="4"/>
      <c r="K218" s="4"/>
      <c r="S218" s="1665"/>
    </row>
    <row r="219" spans="1:19" ht="15">
      <c r="A219" s="1">
        <v>214</v>
      </c>
      <c r="D219" s="3" t="s">
        <v>6909</v>
      </c>
      <c r="F219" s="2" t="str" cm="1">
        <f t="array" aca="1" ref="F219" ca="1">IF(G219&lt;&gt;"",INDIRECT("'"&amp;G219&amp;"'!"&amp;H219),"")</f>
        <v/>
      </c>
      <c r="G219" s="1665"/>
      <c r="I219" s="4"/>
      <c r="J219" s="4"/>
      <c r="K219" s="4"/>
      <c r="S219" s="1665"/>
    </row>
    <row r="220" spans="1:19" ht="15">
      <c r="A220" s="1">
        <v>215</v>
      </c>
      <c r="D220" s="3" t="s">
        <v>6909</v>
      </c>
      <c r="F220" s="2" t="str" cm="1">
        <f t="array" aca="1" ref="F220" ca="1">IF(G220&lt;&gt;"",INDIRECT("'"&amp;G220&amp;"'!"&amp;H220),"")</f>
        <v/>
      </c>
      <c r="G220" s="1665"/>
      <c r="I220" s="4"/>
      <c r="J220" s="4"/>
      <c r="K220" s="4"/>
      <c r="S220" s="1665"/>
    </row>
    <row r="221" spans="1:19" ht="15">
      <c r="A221" s="1">
        <v>216</v>
      </c>
      <c r="D221" s="3" t="s">
        <v>6909</v>
      </c>
      <c r="F221" s="2" t="str" cm="1">
        <f t="array" aca="1" ref="F221" ca="1">IF(G221&lt;&gt;"",INDIRECT("'"&amp;G221&amp;"'!"&amp;H221),"")</f>
        <v/>
      </c>
      <c r="G221" s="1665"/>
      <c r="S221" s="1663"/>
    </row>
    <row r="222" spans="1:19" ht="15">
      <c r="A222" s="1">
        <v>217</v>
      </c>
      <c r="D222" s="3" t="s">
        <v>6909</v>
      </c>
      <c r="F222" s="2" t="str" cm="1">
        <f t="array" aca="1" ref="F222" ca="1">IF(G222&lt;&gt;"",INDIRECT("'"&amp;G222&amp;"'!"&amp;H222),"")</f>
        <v/>
      </c>
      <c r="G222" s="1665"/>
      <c r="S222" s="1663"/>
    </row>
    <row r="223" spans="1:19" ht="15">
      <c r="A223" s="1">
        <v>218</v>
      </c>
      <c r="D223" s="3" t="s">
        <v>6909</v>
      </c>
      <c r="F223" s="2" t="str" cm="1">
        <f t="array" aca="1" ref="F223" ca="1">IF(G223&lt;&gt;"",INDIRECT("'"&amp;G223&amp;"'!"&amp;H223),"")</f>
        <v/>
      </c>
      <c r="G223" s="1665"/>
      <c r="S223" s="1663"/>
    </row>
    <row r="224" spans="1:19" ht="15">
      <c r="A224" s="1">
        <v>219</v>
      </c>
      <c r="D224" s="3" t="s">
        <v>6909</v>
      </c>
      <c r="F224" s="2" t="str" cm="1">
        <f t="array" aca="1" ref="F224" ca="1">IF(G224&lt;&gt;"",INDIRECT("'"&amp;G224&amp;"'!"&amp;H224),"")</f>
        <v/>
      </c>
      <c r="G224" s="1665"/>
      <c r="S224" s="1663"/>
    </row>
    <row r="225" spans="1:19" ht="15">
      <c r="A225" s="1">
        <v>220</v>
      </c>
      <c r="D225" s="3" t="s">
        <v>6909</v>
      </c>
      <c r="F225" s="2" t="str" cm="1">
        <f t="array" aca="1" ref="F225" ca="1">IF(G225&lt;&gt;"",INDIRECT("'"&amp;G225&amp;"'!"&amp;H225),"")</f>
        <v/>
      </c>
      <c r="G225" s="1665"/>
      <c r="S225" s="1663"/>
    </row>
    <row r="226" spans="1:19" ht="15">
      <c r="A226" s="1">
        <v>221</v>
      </c>
      <c r="D226" s="3" t="s">
        <v>6909</v>
      </c>
      <c r="F226" s="2" t="str" cm="1">
        <f t="array" aca="1" ref="F226" ca="1">IF(G226&lt;&gt;"",INDIRECT("'"&amp;G226&amp;"'!"&amp;H226),"")</f>
        <v/>
      </c>
      <c r="G226" s="1665"/>
      <c r="S226" s="1663"/>
    </row>
    <row r="227" spans="1:19" ht="15">
      <c r="A227" s="1">
        <v>222</v>
      </c>
      <c r="D227" s="3" t="s">
        <v>6909</v>
      </c>
      <c r="F227" s="2" t="str" cm="1">
        <f t="array" aca="1" ref="F227" ca="1">IF(G227&lt;&gt;"",INDIRECT("'"&amp;G227&amp;"'!"&amp;H227),"")</f>
        <v/>
      </c>
      <c r="G227" s="1665"/>
      <c r="S227" s="1663"/>
    </row>
    <row r="228" spans="1:19" ht="15">
      <c r="A228" s="1">
        <v>223</v>
      </c>
      <c r="D228" s="3" t="s">
        <v>6909</v>
      </c>
      <c r="F228" s="2" t="str" cm="1">
        <f t="array" aca="1" ref="F228" ca="1">IF(G228&lt;&gt;"",INDIRECT("'"&amp;G228&amp;"'!"&amp;H228),"")</f>
        <v/>
      </c>
      <c r="G228" s="1665"/>
      <c r="S228" s="1663"/>
    </row>
    <row r="229" spans="1:19" ht="15">
      <c r="A229" s="1">
        <v>224</v>
      </c>
      <c r="D229" s="3" t="s">
        <v>6909</v>
      </c>
      <c r="F229" s="2" t="str" cm="1">
        <f t="array" aca="1" ref="F229" ca="1">IF(G229&lt;&gt;"",INDIRECT("'"&amp;G229&amp;"'!"&amp;H229),"")</f>
        <v/>
      </c>
      <c r="G229" s="1665"/>
      <c r="S229" s="1663"/>
    </row>
    <row r="230" spans="1:19" ht="15">
      <c r="A230" s="1">
        <v>225</v>
      </c>
      <c r="D230" s="3" t="s">
        <v>6909</v>
      </c>
      <c r="F230" s="2" t="str" cm="1">
        <f t="array" aca="1" ref="F230" ca="1">IF(G230&lt;&gt;"",INDIRECT("'"&amp;G230&amp;"'!"&amp;H230),"")</f>
        <v/>
      </c>
      <c r="G230" s="1665"/>
      <c r="S230" s="1663"/>
    </row>
    <row r="231" spans="1:19" ht="15">
      <c r="A231" s="1">
        <v>226</v>
      </c>
      <c r="D231" s="3" t="s">
        <v>6909</v>
      </c>
      <c r="F231" s="2" t="str" cm="1">
        <f t="array" aca="1" ref="F231" ca="1">IF(G231&lt;&gt;"",INDIRECT("'"&amp;G231&amp;"'!"&amp;H231),"")</f>
        <v/>
      </c>
      <c r="G231" s="1665"/>
      <c r="S231" s="1663"/>
    </row>
    <row r="232" spans="1:19" ht="15">
      <c r="A232" s="1">
        <v>227</v>
      </c>
      <c r="D232" s="3" t="s">
        <v>6909</v>
      </c>
      <c r="F232" s="2" t="str" cm="1">
        <f t="array" aca="1" ref="F232" ca="1">IF(G232&lt;&gt;"",INDIRECT("'"&amp;G232&amp;"'!"&amp;H232),"")</f>
        <v/>
      </c>
      <c r="G232" s="1665"/>
      <c r="S232" s="1663"/>
    </row>
    <row r="233" spans="1:19" ht="15">
      <c r="A233" s="1">
        <v>228</v>
      </c>
      <c r="D233" s="3" t="s">
        <v>6909</v>
      </c>
      <c r="F233" s="2" t="str" cm="1">
        <f t="array" aca="1" ref="F233" ca="1">IF(G233&lt;&gt;"",INDIRECT("'"&amp;G233&amp;"'!"&amp;H233),"")</f>
        <v/>
      </c>
      <c r="G233" s="1665"/>
      <c r="S233" s="1665"/>
    </row>
    <row r="234" spans="1:19" ht="15">
      <c r="A234" s="1">
        <v>229</v>
      </c>
      <c r="D234" s="3" t="s">
        <v>6909</v>
      </c>
      <c r="F234" s="2" t="str" cm="1">
        <f t="array" aca="1" ref="F234" ca="1">IF(G234&lt;&gt;"",INDIRECT("'"&amp;G234&amp;"'!"&amp;H234),"")</f>
        <v/>
      </c>
      <c r="G234" s="1665"/>
      <c r="S234" s="1665"/>
    </row>
    <row r="235" spans="1:19" ht="15">
      <c r="A235" s="1">
        <v>230</v>
      </c>
      <c r="D235" s="3" t="s">
        <v>6909</v>
      </c>
      <c r="F235" s="2" t="str" cm="1">
        <f t="array" aca="1" ref="F235" ca="1">IF(G235&lt;&gt;"",INDIRECT("'"&amp;G235&amp;"'!"&amp;H235),"")</f>
        <v/>
      </c>
      <c r="G235" s="1665"/>
      <c r="S235" s="1663"/>
    </row>
    <row r="236" spans="1:19" ht="15">
      <c r="A236" s="1">
        <v>231</v>
      </c>
      <c r="D236" s="3" t="s">
        <v>6909</v>
      </c>
      <c r="F236" s="2" t="str" cm="1">
        <f t="array" aca="1" ref="F236" ca="1">IF(G236&lt;&gt;"",INDIRECT("'"&amp;G236&amp;"'!"&amp;H236),"")</f>
        <v/>
      </c>
      <c r="G236" s="1665"/>
      <c r="S236" s="1663"/>
    </row>
    <row r="237" spans="1:19" ht="15">
      <c r="A237" s="1">
        <v>232</v>
      </c>
      <c r="D237" s="3" t="s">
        <v>6909</v>
      </c>
      <c r="F237" s="2" t="str" cm="1">
        <f t="array" aca="1" ref="F237" ca="1">IF(G237&lt;&gt;"",INDIRECT("'"&amp;G237&amp;"'!"&amp;H237),"")</f>
        <v/>
      </c>
      <c r="G237" s="1665"/>
      <c r="I237" s="4"/>
      <c r="J237" s="4"/>
      <c r="K237" s="4"/>
      <c r="S237" s="1665"/>
    </row>
    <row r="238" spans="1:19" ht="15">
      <c r="A238" s="1">
        <v>233</v>
      </c>
      <c r="D238" s="3" t="s">
        <v>6909</v>
      </c>
      <c r="F238" s="2" t="str" cm="1">
        <f t="array" aca="1" ref="F238" ca="1">IF(G238&lt;&gt;"",INDIRECT("'"&amp;G238&amp;"'!"&amp;H238),"")</f>
        <v/>
      </c>
      <c r="G238" s="1665"/>
      <c r="I238" s="4"/>
      <c r="J238" s="4"/>
      <c r="K238" s="4"/>
      <c r="S238" s="1665"/>
    </row>
    <row r="239" spans="1:19" ht="15">
      <c r="A239" s="1">
        <v>234</v>
      </c>
      <c r="D239" s="3" t="s">
        <v>6909</v>
      </c>
      <c r="F239" s="2" t="str" cm="1">
        <f t="array" aca="1" ref="F239" ca="1">IF(G239&lt;&gt;"",INDIRECT("'"&amp;G239&amp;"'!"&amp;H239),"")</f>
        <v/>
      </c>
      <c r="G239" s="1665"/>
      <c r="I239" s="4"/>
      <c r="J239" s="4"/>
      <c r="K239" s="4"/>
      <c r="S239" s="1665"/>
    </row>
    <row r="240" spans="1:19" ht="15">
      <c r="A240" s="1">
        <v>235</v>
      </c>
      <c r="D240" s="3" t="s">
        <v>6909</v>
      </c>
      <c r="F240" s="2" t="str" cm="1">
        <f t="array" aca="1" ref="F240" ca="1">IF(G240&lt;&gt;"",INDIRECT("'"&amp;G240&amp;"'!"&amp;H240),"")</f>
        <v/>
      </c>
      <c r="G240" s="1665"/>
      <c r="I240" s="4"/>
      <c r="J240" s="4"/>
      <c r="K240" s="4"/>
      <c r="S240" s="1665"/>
    </row>
    <row r="241" spans="1:19" ht="15">
      <c r="A241" s="1">
        <v>236</v>
      </c>
      <c r="D241" s="3" t="s">
        <v>6909</v>
      </c>
      <c r="F241" s="2" t="str" cm="1">
        <f t="array" aca="1" ref="F241" ca="1">IF(G241&lt;&gt;"",INDIRECT("'"&amp;G241&amp;"'!"&amp;H241),"")</f>
        <v/>
      </c>
      <c r="G241" s="1665"/>
      <c r="I241" s="4"/>
      <c r="J241" s="4"/>
      <c r="K241" s="4"/>
      <c r="S241" s="1665"/>
    </row>
    <row r="242" spans="1:19" ht="15">
      <c r="A242" s="1">
        <v>237</v>
      </c>
      <c r="D242" s="3" t="s">
        <v>6909</v>
      </c>
      <c r="F242" s="2" t="str" cm="1">
        <f t="array" aca="1" ref="F242" ca="1">IF(G242&lt;&gt;"",INDIRECT("'"&amp;G242&amp;"'!"&amp;H242),"")</f>
        <v/>
      </c>
      <c r="G242" s="1665"/>
      <c r="S242" s="1663"/>
    </row>
    <row r="243" spans="1:19" ht="15">
      <c r="A243" s="1">
        <v>238</v>
      </c>
      <c r="D243" s="3" t="s">
        <v>6909</v>
      </c>
      <c r="F243" s="2" t="str" cm="1">
        <f t="array" aca="1" ref="F243" ca="1">IF(G243&lt;&gt;"",INDIRECT("'"&amp;G243&amp;"'!"&amp;H243),"")</f>
        <v/>
      </c>
      <c r="G243" s="1665"/>
      <c r="S243" s="1663"/>
    </row>
    <row r="244" spans="1:19" ht="15">
      <c r="A244" s="1">
        <v>239</v>
      </c>
      <c r="D244" s="3" t="s">
        <v>6909</v>
      </c>
      <c r="F244" s="2" t="str" cm="1">
        <f t="array" aca="1" ref="F244" ca="1">IF(G244&lt;&gt;"",INDIRECT("'"&amp;G244&amp;"'!"&amp;H244),"")</f>
        <v/>
      </c>
      <c r="G244" s="1665"/>
      <c r="S244" s="1663"/>
    </row>
    <row r="245" spans="1:19" ht="15">
      <c r="A245" s="1">
        <v>240</v>
      </c>
      <c r="D245" s="3" t="s">
        <v>6909</v>
      </c>
      <c r="F245" s="2" t="str" cm="1">
        <f t="array" aca="1" ref="F245" ca="1">IF(G245&lt;&gt;"",INDIRECT("'"&amp;G245&amp;"'!"&amp;H245),"")</f>
        <v/>
      </c>
      <c r="G245" s="1665"/>
      <c r="S245" s="1663"/>
    </row>
    <row r="246" spans="1:19" ht="15">
      <c r="A246" s="1">
        <v>241</v>
      </c>
      <c r="D246" s="3" t="s">
        <v>6909</v>
      </c>
      <c r="F246" s="2" t="str" cm="1">
        <f t="array" aca="1" ref="F246" ca="1">IF(G246&lt;&gt;"",INDIRECT("'"&amp;G246&amp;"'!"&amp;H246),"")</f>
        <v/>
      </c>
      <c r="G246" s="1665"/>
      <c r="S246" s="1663"/>
    </row>
    <row r="247" spans="1:19" ht="15">
      <c r="A247" s="1">
        <v>242</v>
      </c>
      <c r="D247" s="3" t="s">
        <v>6909</v>
      </c>
      <c r="F247" s="2" t="str" cm="1">
        <f t="array" aca="1" ref="F247" ca="1">IF(G247&lt;&gt;"",INDIRECT("'"&amp;G247&amp;"'!"&amp;H247),"")</f>
        <v/>
      </c>
      <c r="G247" s="1665"/>
      <c r="S247" s="1663"/>
    </row>
    <row r="248" spans="1:19" ht="15">
      <c r="A248" s="1">
        <v>243</v>
      </c>
      <c r="D248" s="3" t="s">
        <v>6909</v>
      </c>
      <c r="F248" s="2" t="str" cm="1">
        <f t="array" aca="1" ref="F248" ca="1">IF(G248&lt;&gt;"",INDIRECT("'"&amp;G248&amp;"'!"&amp;H248),"")</f>
        <v/>
      </c>
      <c r="G248" s="1665"/>
      <c r="I248" s="4"/>
      <c r="J248" s="4"/>
      <c r="K248" s="4"/>
      <c r="S248" s="1665"/>
    </row>
    <row r="249" spans="1:19" ht="15">
      <c r="A249" s="1">
        <v>244</v>
      </c>
      <c r="D249" s="3" t="s">
        <v>6909</v>
      </c>
      <c r="F249" s="2" t="str" cm="1">
        <f t="array" aca="1" ref="F249" ca="1">IF(G249&lt;&gt;"",INDIRECT("'"&amp;G249&amp;"'!"&amp;H249),"")</f>
        <v/>
      </c>
      <c r="G249" s="1665"/>
      <c r="I249" s="4"/>
      <c r="J249" s="4"/>
      <c r="K249" s="4"/>
      <c r="S249" s="1665"/>
    </row>
    <row r="250" spans="1:19" ht="15">
      <c r="A250" s="1">
        <v>245</v>
      </c>
      <c r="D250" s="3" t="s">
        <v>6909</v>
      </c>
      <c r="F250" s="2" t="str" cm="1">
        <f t="array" aca="1" ref="F250" ca="1">IF(G250&lt;&gt;"",INDIRECT("'"&amp;G250&amp;"'!"&amp;H250),"")</f>
        <v/>
      </c>
      <c r="G250" s="1665"/>
      <c r="I250" s="4"/>
      <c r="J250" s="4"/>
      <c r="K250" s="4"/>
      <c r="S250" s="1665"/>
    </row>
    <row r="251" spans="1:19" ht="15">
      <c r="A251" s="1">
        <v>246</v>
      </c>
      <c r="D251" s="3" t="s">
        <v>6909</v>
      </c>
      <c r="F251" s="2" t="str" cm="1">
        <f t="array" aca="1" ref="F251" ca="1">IF(G251&lt;&gt;"",INDIRECT("'"&amp;G251&amp;"'!"&amp;H251),"")</f>
        <v/>
      </c>
      <c r="G251" s="1665"/>
      <c r="I251" s="4"/>
      <c r="J251" s="4"/>
      <c r="K251" s="4"/>
      <c r="S251" s="1665"/>
    </row>
    <row r="252" spans="1:19" ht="15">
      <c r="A252" s="1">
        <v>247</v>
      </c>
      <c r="D252" s="3" t="s">
        <v>6909</v>
      </c>
      <c r="F252" s="2" t="str" cm="1">
        <f t="array" aca="1" ref="F252" ca="1">IF(G252&lt;&gt;"",INDIRECT("'"&amp;G252&amp;"'!"&amp;H252),"")</f>
        <v/>
      </c>
      <c r="G252" s="1665"/>
      <c r="I252" s="4"/>
      <c r="J252" s="4"/>
      <c r="K252" s="4"/>
      <c r="S252" s="1665"/>
    </row>
    <row r="253" spans="1:19" ht="15">
      <c r="A253" s="1">
        <v>248</v>
      </c>
      <c r="D253" s="3" t="s">
        <v>6909</v>
      </c>
      <c r="F253" s="2" t="str" cm="1">
        <f t="array" aca="1" ref="F253" ca="1">IF(G253&lt;&gt;"",INDIRECT("'"&amp;G253&amp;"'!"&amp;H253),"")</f>
        <v/>
      </c>
      <c r="G253" s="1665"/>
      <c r="I253" s="4"/>
      <c r="J253" s="4"/>
      <c r="K253" s="4"/>
      <c r="S253" s="1665"/>
    </row>
    <row r="254" spans="1:19" ht="15">
      <c r="A254" s="1">
        <v>249</v>
      </c>
      <c r="D254" s="3" t="s">
        <v>6909</v>
      </c>
      <c r="F254" s="2" t="str" cm="1">
        <f t="array" aca="1" ref="F254" ca="1">IF(G254&lt;&gt;"",INDIRECT("'"&amp;G254&amp;"'!"&amp;H254),"")</f>
        <v/>
      </c>
      <c r="G254" s="1665"/>
      <c r="S254" s="1665"/>
    </row>
    <row r="255" spans="1:19" ht="15">
      <c r="A255" s="1">
        <v>250</v>
      </c>
      <c r="D255" s="3" t="s">
        <v>6909</v>
      </c>
      <c r="F255" s="2" t="str" cm="1">
        <f t="array" aca="1" ref="F255" ca="1">IF(G255&lt;&gt;"",INDIRECT("'"&amp;G255&amp;"'!"&amp;H255),"")</f>
        <v/>
      </c>
      <c r="G255" s="1665"/>
      <c r="I255" s="4"/>
      <c r="J255" s="4"/>
      <c r="K255" s="4"/>
      <c r="S255" s="1665"/>
    </row>
    <row r="256" spans="1:19" ht="15">
      <c r="A256" s="1">
        <v>251</v>
      </c>
      <c r="D256" s="3" t="s">
        <v>6909</v>
      </c>
      <c r="F256" s="2" t="str" cm="1">
        <f t="array" aca="1" ref="F256" ca="1">IF(G256&lt;&gt;"",INDIRECT("'"&amp;G256&amp;"'!"&amp;H256),"")</f>
        <v/>
      </c>
      <c r="G256" s="1665"/>
      <c r="I256" s="4"/>
      <c r="J256" s="4"/>
      <c r="K256" s="4"/>
      <c r="S256" s="1665"/>
    </row>
    <row r="257" spans="1:19" ht="15">
      <c r="A257" s="1">
        <v>252</v>
      </c>
      <c r="D257" s="3" t="s">
        <v>6909</v>
      </c>
      <c r="F257" s="2" t="str" cm="1">
        <f t="array" aca="1" ref="F257" ca="1">IF(G257&lt;&gt;"",INDIRECT("'"&amp;G257&amp;"'!"&amp;H257),"")</f>
        <v/>
      </c>
      <c r="G257" s="1665"/>
      <c r="I257" s="4"/>
      <c r="J257" s="4"/>
      <c r="K257" s="4"/>
      <c r="S257" s="1665"/>
    </row>
    <row r="258" spans="1:19" ht="15">
      <c r="A258" s="1">
        <v>253</v>
      </c>
      <c r="D258" s="3" t="s">
        <v>6909</v>
      </c>
      <c r="F258" s="2" t="str" cm="1">
        <f t="array" aca="1" ref="F258" ca="1">IF(G258&lt;&gt;"",INDIRECT("'"&amp;G258&amp;"'!"&amp;H258),"")</f>
        <v/>
      </c>
      <c r="G258" s="1665"/>
      <c r="I258" s="4"/>
      <c r="J258" s="4"/>
      <c r="K258" s="4"/>
      <c r="S258" s="1665"/>
    </row>
    <row r="259" spans="1:19" ht="15">
      <c r="A259" s="1">
        <v>254</v>
      </c>
      <c r="D259" s="3" t="s">
        <v>6909</v>
      </c>
      <c r="F259" s="2" t="str" cm="1">
        <f t="array" aca="1" ref="F259" ca="1">IF(G259&lt;&gt;"",INDIRECT("'"&amp;G259&amp;"'!"&amp;H259),"")</f>
        <v/>
      </c>
      <c r="G259" s="1665"/>
      <c r="I259" s="4"/>
      <c r="J259" s="4"/>
      <c r="K259" s="4"/>
      <c r="S259" s="1665"/>
    </row>
    <row r="260" spans="1:19" ht="15">
      <c r="A260" s="1">
        <v>255</v>
      </c>
      <c r="D260" s="3" t="s">
        <v>6909</v>
      </c>
      <c r="F260" s="2" t="str" cm="1">
        <f t="array" aca="1" ref="F260" ca="1">IF(G260&lt;&gt;"",INDIRECT("'"&amp;G260&amp;"'!"&amp;H260),"")</f>
        <v/>
      </c>
      <c r="G260" s="1665"/>
      <c r="S260" s="1663"/>
    </row>
    <row r="261" spans="1:19" ht="15">
      <c r="A261" s="1">
        <v>256</v>
      </c>
      <c r="D261" s="3" t="s">
        <v>6909</v>
      </c>
      <c r="F261" s="2" t="str" cm="1">
        <f t="array" aca="1" ref="F261" ca="1">IF(G261&lt;&gt;"",INDIRECT("'"&amp;G261&amp;"'!"&amp;H261),"")</f>
        <v/>
      </c>
      <c r="G261" s="1665"/>
      <c r="S261" s="1663"/>
    </row>
    <row r="262" spans="1:19" ht="15">
      <c r="A262" s="1">
        <v>257</v>
      </c>
      <c r="D262" s="3" t="s">
        <v>6909</v>
      </c>
      <c r="F262" s="2" t="str" cm="1">
        <f t="array" aca="1" ref="F262" ca="1">IF(G262&lt;&gt;"",INDIRECT("'"&amp;G262&amp;"'!"&amp;H262),"")</f>
        <v/>
      </c>
      <c r="G262" s="1665"/>
      <c r="I262" s="4"/>
      <c r="J262" s="4"/>
      <c r="K262" s="4"/>
      <c r="S262" s="1665"/>
    </row>
    <row r="263" spans="1:19" ht="15">
      <c r="A263" s="1">
        <v>258</v>
      </c>
      <c r="D263" s="3" t="s">
        <v>6909</v>
      </c>
      <c r="F263" s="2" t="str" cm="1">
        <f t="array" aca="1" ref="F263" ca="1">IF(G263&lt;&gt;"",INDIRECT("'"&amp;G263&amp;"'!"&amp;H263),"")</f>
        <v/>
      </c>
      <c r="G263" s="1665"/>
      <c r="S263" s="1663"/>
    </row>
    <row r="264" spans="1:19" ht="15">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5">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5">
      <c r="A266" s="1">
        <v>261</v>
      </c>
      <c r="D266" s="3" t="s">
        <v>6909</v>
      </c>
      <c r="F266" s="2" t="str" cm="1">
        <f t="array" aca="1" ref="F266" ca="1">IF(G266&lt;&gt;"",INDIRECT("'"&amp;G266&amp;"'!"&amp;H266),"")</f>
        <v/>
      </c>
      <c r="G266" s="1665"/>
      <c r="S266" s="1663"/>
    </row>
    <row r="267" spans="1:19" ht="15">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5">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5">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5">
      <c r="A270" s="1">
        <v>265</v>
      </c>
      <c r="D270" s="3" t="s">
        <v>6909</v>
      </c>
      <c r="F270" s="2" t="str" cm="1">
        <f t="array" aca="1" ref="F270" ca="1">IF(G270&lt;&gt;"",INDIRECT("'"&amp;G270&amp;"'!"&amp;H270),"")</f>
        <v/>
      </c>
      <c r="G270" s="1665"/>
      <c r="I270" s="4"/>
      <c r="J270" s="4"/>
      <c r="K270" s="4"/>
      <c r="S270" s="1665"/>
    </row>
    <row r="271" spans="1:19" ht="15">
      <c r="A271" s="1">
        <v>266</v>
      </c>
      <c r="D271" s="3" t="s">
        <v>6909</v>
      </c>
      <c r="F271" s="2" t="str" cm="1">
        <f t="array" aca="1" ref="F271" ca="1">IF(G271&lt;&gt;"",INDIRECT("'"&amp;G271&amp;"'!"&amp;H271),"")</f>
        <v/>
      </c>
      <c r="G271" s="1665"/>
      <c r="S271" s="1663"/>
    </row>
    <row r="272" spans="1:19" ht="15">
      <c r="A272" s="1">
        <v>267</v>
      </c>
      <c r="D272" s="3" t="s">
        <v>6909</v>
      </c>
      <c r="F272" s="2" t="str" cm="1">
        <f t="array" aca="1" ref="F272" ca="1">IF(G272&lt;&gt;"",INDIRECT("'"&amp;G272&amp;"'!"&amp;H272),"")</f>
        <v/>
      </c>
      <c r="G272" s="1665"/>
      <c r="S272" s="1665"/>
    </row>
    <row r="273" spans="1:19" ht="15">
      <c r="A273" s="1">
        <v>268</v>
      </c>
      <c r="D273" s="3" t="s">
        <v>6909</v>
      </c>
      <c r="F273" s="2" t="str" cm="1">
        <f t="array" aca="1" ref="F273" ca="1">IF(G273&lt;&gt;"",INDIRECT("'"&amp;G273&amp;"'!"&amp;H273),"")</f>
        <v/>
      </c>
      <c r="G273" s="1665"/>
      <c r="S273" s="1665"/>
    </row>
    <row r="274" spans="1:19" ht="15">
      <c r="A274" s="1">
        <v>269</v>
      </c>
      <c r="D274" s="3" t="s">
        <v>6909</v>
      </c>
      <c r="F274" s="2" t="str" cm="1">
        <f t="array" aca="1" ref="F274" ca="1">IF(G274&lt;&gt;"",INDIRECT("'"&amp;G274&amp;"'!"&amp;H274),"")</f>
        <v/>
      </c>
      <c r="G274" s="1665"/>
      <c r="S274" s="1663"/>
    </row>
    <row r="275" spans="1:19" ht="15">
      <c r="A275" s="1">
        <v>270</v>
      </c>
      <c r="D275" s="3" t="s">
        <v>6909</v>
      </c>
      <c r="F275" s="2" t="str" cm="1">
        <f t="array" aca="1" ref="F275" ca="1">IF(G275&lt;&gt;"",INDIRECT("'"&amp;G275&amp;"'!"&amp;H275),"")</f>
        <v/>
      </c>
      <c r="G275" s="1665"/>
      <c r="S275" s="1665"/>
    </row>
    <row r="276" spans="1:19" ht="15">
      <c r="A276" s="1">
        <v>271</v>
      </c>
      <c r="D276" s="3" t="s">
        <v>6909</v>
      </c>
      <c r="F276" s="2" t="str" cm="1">
        <f t="array" aca="1" ref="F276" ca="1">IF(G276&lt;&gt;"",INDIRECT("'"&amp;G276&amp;"'!"&amp;H276),"")</f>
        <v/>
      </c>
      <c r="G276" s="1665"/>
      <c r="S276" s="1665"/>
    </row>
    <row r="277" spans="1:19" ht="15">
      <c r="A277" s="1">
        <v>272</v>
      </c>
      <c r="D277" s="3" t="s">
        <v>6909</v>
      </c>
      <c r="F277" s="2" t="str" cm="1">
        <f t="array" aca="1" ref="F277" ca="1">IF(G277&lt;&gt;"",INDIRECT("'"&amp;G277&amp;"'!"&amp;H277),"")</f>
        <v/>
      </c>
      <c r="G277" s="1665"/>
      <c r="S277" s="1663"/>
    </row>
    <row r="278" spans="1:19" ht="15">
      <c r="A278" s="1">
        <v>273</v>
      </c>
      <c r="D278" s="3" t="s">
        <v>6909</v>
      </c>
      <c r="F278" s="2" t="str" cm="1">
        <f t="array" aca="1" ref="F278" ca="1">IF(G278&lt;&gt;"",INDIRECT("'"&amp;G278&amp;"'!"&amp;H278),"")</f>
        <v/>
      </c>
      <c r="G278" s="1665"/>
      <c r="S278" s="1665"/>
    </row>
    <row r="279" spans="1:19" ht="15">
      <c r="A279" s="1">
        <v>274</v>
      </c>
      <c r="D279" s="3" t="s">
        <v>6909</v>
      </c>
      <c r="F279" s="2" t="str" cm="1">
        <f t="array" aca="1" ref="F279" ca="1">IF(G279&lt;&gt;"",INDIRECT("'"&amp;G279&amp;"'!"&amp;H279),"")</f>
        <v/>
      </c>
      <c r="G279" s="1665"/>
      <c r="S279" s="1663"/>
    </row>
    <row r="280" spans="1:19" ht="15">
      <c r="A280" s="1">
        <v>275</v>
      </c>
      <c r="D280" s="3" t="s">
        <v>6909</v>
      </c>
      <c r="F280" s="2" t="str" cm="1">
        <f t="array" aca="1" ref="F280" ca="1">IF(G280&lt;&gt;"",INDIRECT("'"&amp;G280&amp;"'!"&amp;H280),"")</f>
        <v/>
      </c>
      <c r="G280" s="1665"/>
      <c r="S280" s="1665"/>
    </row>
    <row r="281" spans="1:19" ht="15">
      <c r="A281" s="1">
        <v>276</v>
      </c>
      <c r="D281" s="3" t="s">
        <v>6909</v>
      </c>
      <c r="F281" s="2" t="str" cm="1">
        <f t="array" aca="1" ref="F281" ca="1">IF(G281&lt;&gt;"",INDIRECT("'"&amp;G281&amp;"'!"&amp;H281),"")</f>
        <v/>
      </c>
      <c r="G281" s="1665"/>
      <c r="S281" s="1665"/>
    </row>
    <row r="282" spans="1:19" ht="15">
      <c r="A282" s="1">
        <v>277</v>
      </c>
      <c r="D282" s="3" t="s">
        <v>6909</v>
      </c>
      <c r="F282" s="2" t="str" cm="1">
        <f t="array" aca="1" ref="F282" ca="1">IF(G282&lt;&gt;"",INDIRECT("'"&amp;G282&amp;"'!"&amp;H282),"")</f>
        <v/>
      </c>
      <c r="G282" s="1665"/>
      <c r="S282" s="1663"/>
    </row>
    <row r="283" spans="1:19" ht="15">
      <c r="A283" s="1">
        <v>278</v>
      </c>
      <c r="D283" s="3" t="s">
        <v>6909</v>
      </c>
      <c r="F283" s="2" t="str" cm="1">
        <f t="array" aca="1" ref="F283" ca="1">IF(G283&lt;&gt;"",INDIRECT("'"&amp;G283&amp;"'!"&amp;H283),"")</f>
        <v/>
      </c>
      <c r="G283" s="1665"/>
      <c r="S283" s="1665"/>
    </row>
    <row r="284" spans="1:19" ht="15">
      <c r="A284" s="1">
        <v>279</v>
      </c>
      <c r="D284" s="3" t="s">
        <v>6909</v>
      </c>
      <c r="F284" s="2" t="str" cm="1">
        <f t="array" aca="1" ref="F284" ca="1">IF(G284&lt;&gt;"",INDIRECT("'"&amp;G284&amp;"'!"&amp;H284),"")</f>
        <v/>
      </c>
      <c r="G284" s="1665"/>
      <c r="S284" s="1665"/>
    </row>
    <row r="285" spans="1:19" ht="15">
      <c r="A285" s="1">
        <v>280</v>
      </c>
      <c r="D285" s="3" t="s">
        <v>6909</v>
      </c>
      <c r="F285" s="2" t="str" cm="1">
        <f t="array" aca="1" ref="F285" ca="1">IF(G285&lt;&gt;"",INDIRECT("'"&amp;G285&amp;"'!"&amp;H285),"")</f>
        <v/>
      </c>
      <c r="G285" s="1665"/>
      <c r="S285" s="1663"/>
    </row>
    <row r="286" spans="1:19" ht="15">
      <c r="A286" s="1">
        <v>281</v>
      </c>
      <c r="D286" s="3" t="s">
        <v>6909</v>
      </c>
      <c r="F286" s="2" t="str" cm="1">
        <f t="array" aca="1" ref="F286" ca="1">IF(G286&lt;&gt;"",INDIRECT("'"&amp;G286&amp;"'!"&amp;H286),"")</f>
        <v/>
      </c>
      <c r="G286" s="1665"/>
      <c r="S286" s="1665"/>
    </row>
    <row r="287" spans="1:19" ht="15">
      <c r="A287" s="1">
        <v>282</v>
      </c>
      <c r="D287" s="3" t="s">
        <v>6909</v>
      </c>
      <c r="F287" s="2" t="str" cm="1">
        <f t="array" aca="1" ref="F287" ca="1">IF(G287&lt;&gt;"",INDIRECT("'"&amp;G287&amp;"'!"&amp;H287),"")</f>
        <v/>
      </c>
      <c r="G287" s="1665"/>
      <c r="S287" s="1663"/>
    </row>
    <row r="288" spans="1:19" ht="15">
      <c r="A288" s="1">
        <v>283</v>
      </c>
      <c r="D288" s="3" t="s">
        <v>6909</v>
      </c>
      <c r="F288" s="2" t="str" cm="1">
        <f t="array" aca="1" ref="F288" ca="1">IF(G288&lt;&gt;"",INDIRECT("'"&amp;G288&amp;"'!"&amp;H288),"")</f>
        <v/>
      </c>
      <c r="G288" s="1665"/>
      <c r="S288" s="1665"/>
    </row>
    <row r="289" spans="1:19" ht="15">
      <c r="A289" s="1">
        <v>284</v>
      </c>
      <c r="D289" s="3" t="s">
        <v>6909</v>
      </c>
      <c r="F289" s="2" t="str" cm="1">
        <f t="array" aca="1" ref="F289" ca="1">IF(G289&lt;&gt;"",INDIRECT("'"&amp;G289&amp;"'!"&amp;H289),"")</f>
        <v/>
      </c>
      <c r="G289" s="1665"/>
      <c r="I289" s="4"/>
      <c r="J289" s="4"/>
      <c r="K289" s="4"/>
      <c r="S289" s="1665"/>
    </row>
    <row r="290" spans="1:19" ht="15">
      <c r="A290" s="1">
        <v>285</v>
      </c>
      <c r="D290" s="3" t="s">
        <v>6909</v>
      </c>
      <c r="F290" s="2" t="str" cm="1">
        <f t="array" aca="1" ref="F290" ca="1">IF(G290&lt;&gt;"",INDIRECT("'"&amp;G290&amp;"'!"&amp;H290),"")</f>
        <v/>
      </c>
      <c r="G290" s="1665"/>
      <c r="S290" s="1665"/>
    </row>
    <row r="291" spans="1:19" ht="15">
      <c r="A291" s="1">
        <v>286</v>
      </c>
      <c r="D291" s="3" t="s">
        <v>6909</v>
      </c>
      <c r="F291" s="2" t="str" cm="1">
        <f t="array" aca="1" ref="F291" ca="1">IF(G291&lt;&gt;"",INDIRECT("'"&amp;G291&amp;"'!"&amp;H291),"")</f>
        <v/>
      </c>
      <c r="G291" s="1665"/>
      <c r="S291" s="1665"/>
    </row>
    <row r="292" spans="1:19" ht="15">
      <c r="A292" s="1">
        <v>287</v>
      </c>
      <c r="D292" s="3" t="s">
        <v>6909</v>
      </c>
      <c r="F292" s="2" t="str" cm="1">
        <f t="array" aca="1" ref="F292" ca="1">IF(G292&lt;&gt;"",INDIRECT("'"&amp;G292&amp;"'!"&amp;H292),"")</f>
        <v/>
      </c>
      <c r="G292" s="1665"/>
      <c r="I292" s="4"/>
      <c r="J292" s="4"/>
      <c r="K292" s="4"/>
      <c r="S292" s="1665"/>
    </row>
    <row r="293" spans="1:19" ht="15">
      <c r="A293" s="1">
        <v>288</v>
      </c>
      <c r="D293" s="3" t="s">
        <v>6909</v>
      </c>
      <c r="F293" s="2" t="str" cm="1">
        <f t="array" aca="1" ref="F293" ca="1">IF(G293&lt;&gt;"",INDIRECT("'"&amp;G293&amp;"'!"&amp;H293),"")</f>
        <v/>
      </c>
      <c r="G293" s="1665"/>
      <c r="I293" s="4"/>
      <c r="J293" s="4"/>
      <c r="K293" s="4"/>
      <c r="S293" s="1665"/>
    </row>
    <row r="294" spans="1:19" ht="15">
      <c r="A294" s="1">
        <v>289</v>
      </c>
      <c r="D294" s="3" t="s">
        <v>6909</v>
      </c>
      <c r="F294" s="2" t="str" cm="1">
        <f t="array" aca="1" ref="F294" ca="1">IF(G294&lt;&gt;"",INDIRECT("'"&amp;G294&amp;"'!"&amp;H294),"")</f>
        <v/>
      </c>
      <c r="G294" s="1665"/>
      <c r="I294" s="4"/>
      <c r="J294" s="4"/>
      <c r="K294" s="4"/>
      <c r="S294" s="1665"/>
    </row>
    <row r="295" spans="1:19" ht="15">
      <c r="A295" s="1">
        <v>290</v>
      </c>
      <c r="D295" s="3" t="s">
        <v>6909</v>
      </c>
      <c r="F295" s="2" t="str" cm="1">
        <f t="array" aca="1" ref="F295" ca="1">IF(G295&lt;&gt;"",INDIRECT("'"&amp;G295&amp;"'!"&amp;H295),"")</f>
        <v/>
      </c>
      <c r="G295" s="1665"/>
      <c r="S295" s="1665"/>
    </row>
    <row r="296" spans="1:19" ht="15">
      <c r="A296" s="1">
        <v>291</v>
      </c>
      <c r="D296" s="3" t="s">
        <v>6909</v>
      </c>
      <c r="F296" s="2" t="str" cm="1">
        <f t="array" aca="1" ref="F296" ca="1">IF(G296&lt;&gt;"",INDIRECT("'"&amp;G296&amp;"'!"&amp;H296),"")</f>
        <v/>
      </c>
      <c r="G296" s="1665"/>
      <c r="S296" s="1665"/>
    </row>
    <row r="297" spans="1:19" ht="15">
      <c r="A297" s="1">
        <v>292</v>
      </c>
      <c r="D297" s="3" t="s">
        <v>6909</v>
      </c>
      <c r="F297" s="2" t="str" cm="1">
        <f t="array" aca="1" ref="F297" ca="1">IF(G297&lt;&gt;"",INDIRECT("'"&amp;G297&amp;"'!"&amp;H297),"")</f>
        <v/>
      </c>
      <c r="G297" s="1665"/>
      <c r="I297" s="4"/>
      <c r="J297" s="4"/>
      <c r="K297" s="4"/>
      <c r="S297" s="1665"/>
    </row>
    <row r="298" spans="1:19" ht="15">
      <c r="A298" s="1">
        <v>293</v>
      </c>
      <c r="D298" s="3" t="s">
        <v>6909</v>
      </c>
      <c r="F298" s="2" t="str" cm="1">
        <f t="array" aca="1" ref="F298" ca="1">IF(G298&lt;&gt;"",INDIRECT("'"&amp;G298&amp;"'!"&amp;H298),"")</f>
        <v/>
      </c>
      <c r="G298" s="1665"/>
      <c r="I298" s="4"/>
      <c r="J298" s="4"/>
      <c r="K298" s="4"/>
      <c r="S298" s="1665"/>
    </row>
    <row r="299" spans="1:19" ht="15">
      <c r="A299" s="1">
        <v>294</v>
      </c>
      <c r="D299" s="3" t="s">
        <v>6909</v>
      </c>
      <c r="F299" s="2" t="str" cm="1">
        <f t="array" aca="1" ref="F299" ca="1">IF(G299&lt;&gt;"",INDIRECT("'"&amp;G299&amp;"'!"&amp;H299),"")</f>
        <v/>
      </c>
      <c r="G299" s="1665"/>
      <c r="I299" s="4"/>
      <c r="J299" s="4"/>
      <c r="K299" s="4"/>
      <c r="S299" s="1665"/>
    </row>
    <row r="300" spans="1:19" ht="15">
      <c r="A300" s="1">
        <v>295</v>
      </c>
      <c r="D300" s="3" t="s">
        <v>6909</v>
      </c>
      <c r="F300" s="2" t="str" cm="1">
        <f t="array" aca="1" ref="F300" ca="1">IF(G300&lt;&gt;"",INDIRECT("'"&amp;G300&amp;"'!"&amp;H300),"")</f>
        <v/>
      </c>
      <c r="G300" s="1665"/>
      <c r="I300" s="4"/>
      <c r="J300" s="4"/>
      <c r="K300" s="4"/>
      <c r="S300" s="1665"/>
    </row>
    <row r="301" spans="1:19" ht="15">
      <c r="A301" s="1">
        <v>296</v>
      </c>
      <c r="D301" s="3" t="s">
        <v>6909</v>
      </c>
      <c r="F301" s="2" t="str" cm="1">
        <f t="array" aca="1" ref="F301" ca="1">IF(G301&lt;&gt;"",INDIRECT("'"&amp;G301&amp;"'!"&amp;H301),"")</f>
        <v/>
      </c>
      <c r="G301" s="1665"/>
      <c r="I301" s="4"/>
      <c r="J301" s="4"/>
      <c r="K301" s="4"/>
      <c r="S301" s="1665"/>
    </row>
    <row r="302" spans="1:19" ht="15">
      <c r="A302" s="1">
        <v>297</v>
      </c>
      <c r="D302" s="3" t="s">
        <v>6909</v>
      </c>
      <c r="F302" s="2" t="str" cm="1">
        <f t="array" aca="1" ref="F302" ca="1">IF(G302&lt;&gt;"",INDIRECT("'"&amp;G302&amp;"'!"&amp;H302),"")</f>
        <v/>
      </c>
      <c r="G302" s="1665"/>
      <c r="S302" s="1665"/>
    </row>
    <row r="303" spans="1:19" ht="15">
      <c r="A303" s="1">
        <v>298</v>
      </c>
      <c r="D303" s="3" t="s">
        <v>6909</v>
      </c>
      <c r="F303" s="2" t="str" cm="1">
        <f t="array" aca="1" ref="F303" ca="1">IF(G303&lt;&gt;"",INDIRECT("'"&amp;G303&amp;"'!"&amp;H303),"")</f>
        <v/>
      </c>
      <c r="G303" s="1665"/>
      <c r="S303" s="1665"/>
    </row>
    <row r="304" spans="1:19" ht="15">
      <c r="A304" s="1">
        <v>299</v>
      </c>
      <c r="D304" s="3" t="s">
        <v>6909</v>
      </c>
      <c r="F304" s="2" t="str" cm="1">
        <f t="array" aca="1" ref="F304" ca="1">IF(G304&lt;&gt;"",INDIRECT("'"&amp;G304&amp;"'!"&amp;H304),"")</f>
        <v/>
      </c>
      <c r="G304" s="1665"/>
      <c r="S304" s="1665"/>
    </row>
    <row r="305" spans="1:19" ht="15">
      <c r="A305" s="1">
        <v>300</v>
      </c>
      <c r="D305" s="3" t="s">
        <v>6909</v>
      </c>
      <c r="F305" s="2" t="str" cm="1">
        <f t="array" aca="1" ref="F305" ca="1">IF(G305&lt;&gt;"",INDIRECT("'"&amp;G305&amp;"'!"&amp;H305),"")</f>
        <v/>
      </c>
      <c r="G305" s="1665"/>
      <c r="S305" s="1665"/>
    </row>
    <row r="306" spans="1:19" ht="15">
      <c r="A306" s="1">
        <v>301</v>
      </c>
      <c r="D306" s="3" t="s">
        <v>6909</v>
      </c>
      <c r="F306" s="2" t="str" cm="1">
        <f t="array" aca="1" ref="F306" ca="1">IF(G306&lt;&gt;"",INDIRECT("'"&amp;G306&amp;"'!"&amp;H306),"")</f>
        <v/>
      </c>
      <c r="G306" s="1665"/>
      <c r="S306" s="1665"/>
    </row>
    <row r="307" spans="1:19" ht="15">
      <c r="A307" s="1">
        <v>302</v>
      </c>
      <c r="D307" s="3" t="s">
        <v>6909</v>
      </c>
      <c r="F307" s="2" t="str" cm="1">
        <f t="array" aca="1" ref="F307" ca="1">IF(G307&lt;&gt;"",INDIRECT("'"&amp;G307&amp;"'!"&amp;H307),"")</f>
        <v/>
      </c>
      <c r="G307" s="1665"/>
      <c r="S307" s="1665"/>
    </row>
    <row r="308" spans="1:19" ht="15">
      <c r="A308" s="1">
        <v>303</v>
      </c>
      <c r="D308" s="3" t="s">
        <v>6909</v>
      </c>
      <c r="F308" s="2" t="str" cm="1">
        <f t="array" aca="1" ref="F308" ca="1">IF(G308&lt;&gt;"",INDIRECT("'"&amp;G308&amp;"'!"&amp;H308),"")</f>
        <v/>
      </c>
      <c r="G308" s="1665"/>
      <c r="S308" s="1665"/>
    </row>
    <row r="309" spans="1:19" ht="15">
      <c r="A309" s="1">
        <v>304</v>
      </c>
      <c r="D309" s="3" t="s">
        <v>6909</v>
      </c>
      <c r="F309" s="2" t="str" cm="1">
        <f t="array" aca="1" ref="F309" ca="1">IF(G309&lt;&gt;"",INDIRECT("'"&amp;G309&amp;"'!"&amp;H309),"")</f>
        <v/>
      </c>
      <c r="G309" s="1665"/>
      <c r="S309" s="1665"/>
    </row>
    <row r="310" spans="1:19" ht="15">
      <c r="A310" s="1">
        <v>305</v>
      </c>
      <c r="D310" s="3" t="s">
        <v>6909</v>
      </c>
      <c r="F310" s="2" t="str" cm="1">
        <f t="array" aca="1" ref="F310" ca="1">IF(G310&lt;&gt;"",INDIRECT("'"&amp;G310&amp;"'!"&amp;H310),"")</f>
        <v/>
      </c>
      <c r="G310" s="1665"/>
      <c r="S310" s="1665"/>
    </row>
    <row r="311" spans="1:19" ht="15">
      <c r="A311" s="1">
        <v>306</v>
      </c>
      <c r="D311" s="3" t="s">
        <v>6909</v>
      </c>
      <c r="F311" s="2" t="str" cm="1">
        <f t="array" aca="1" ref="F311" ca="1">IF(G311&lt;&gt;"",INDIRECT("'"&amp;G311&amp;"'!"&amp;H311),"")</f>
        <v/>
      </c>
      <c r="G311" s="1665"/>
      <c r="S311" s="1665"/>
    </row>
    <row r="312" spans="1:19" ht="15">
      <c r="A312" s="1">
        <v>307</v>
      </c>
      <c r="D312" s="3" t="s">
        <v>6909</v>
      </c>
      <c r="F312" s="2" t="str" cm="1">
        <f t="array" aca="1" ref="F312" ca="1">IF(G312&lt;&gt;"",INDIRECT("'"&amp;G312&amp;"'!"&amp;H312),"")</f>
        <v/>
      </c>
      <c r="G312" s="1665"/>
      <c r="S312" s="1665"/>
    </row>
    <row r="313" spans="1:19" ht="15">
      <c r="A313" s="1">
        <v>308</v>
      </c>
      <c r="D313" s="3" t="s">
        <v>6909</v>
      </c>
      <c r="F313" s="2" t="str" cm="1">
        <f t="array" aca="1" ref="F313" ca="1">IF(G313&lt;&gt;"",INDIRECT("'"&amp;G313&amp;"'!"&amp;H313),"")</f>
        <v/>
      </c>
      <c r="G313" s="1665"/>
      <c r="S313" s="1665"/>
    </row>
    <row r="314" spans="1:19" ht="15">
      <c r="A314" s="1">
        <v>309</v>
      </c>
      <c r="D314" s="3" t="s">
        <v>6909</v>
      </c>
      <c r="F314" s="2" t="str" cm="1">
        <f t="array" aca="1" ref="F314" ca="1">IF(G314&lt;&gt;"",INDIRECT("'"&amp;G314&amp;"'!"&amp;H314),"")</f>
        <v/>
      </c>
      <c r="G314" s="1665"/>
      <c r="S314" s="1665"/>
    </row>
    <row r="315" spans="1:19" ht="15">
      <c r="A315" s="1">
        <v>310</v>
      </c>
      <c r="D315" s="3" t="s">
        <v>6909</v>
      </c>
      <c r="F315" s="2" t="str" cm="1">
        <f t="array" aca="1" ref="F315" ca="1">IF(G315&lt;&gt;"",INDIRECT("'"&amp;G315&amp;"'!"&amp;H315),"")</f>
        <v/>
      </c>
      <c r="G315" s="1665"/>
      <c r="I315" s="4"/>
      <c r="J315" s="4"/>
      <c r="K315" s="4"/>
      <c r="S315" s="1665"/>
    </row>
    <row r="316" spans="1:19" ht="15">
      <c r="A316" s="1">
        <v>311</v>
      </c>
      <c r="D316" s="3" t="s">
        <v>6909</v>
      </c>
      <c r="F316" s="2" t="str" cm="1">
        <f t="array" aca="1" ref="F316" ca="1">IF(G316&lt;&gt;"",INDIRECT("'"&amp;G316&amp;"'!"&amp;H316),"")</f>
        <v/>
      </c>
      <c r="G316" s="1665"/>
      <c r="I316" s="4"/>
      <c r="J316" s="4"/>
      <c r="K316" s="4"/>
      <c r="S316" s="1665"/>
    </row>
    <row r="317" spans="1:19" ht="15">
      <c r="A317" s="1">
        <v>312</v>
      </c>
      <c r="D317" s="3" t="s">
        <v>6909</v>
      </c>
      <c r="F317" s="2" t="str" cm="1">
        <f t="array" aca="1" ref="F317" ca="1">IF(G317&lt;&gt;"",INDIRECT("'"&amp;G317&amp;"'!"&amp;H317),"")</f>
        <v/>
      </c>
      <c r="G317" s="1665"/>
      <c r="I317" s="4"/>
      <c r="J317" s="4"/>
      <c r="K317" s="4"/>
      <c r="S317" s="1665"/>
    </row>
    <row r="318" spans="1:19" ht="15">
      <c r="A318" s="1">
        <v>313</v>
      </c>
      <c r="D318" s="3" t="s">
        <v>6909</v>
      </c>
      <c r="F318" s="2" t="str" cm="1">
        <f t="array" aca="1" ref="F318" ca="1">IF(G318&lt;&gt;"",INDIRECT("'"&amp;G318&amp;"'!"&amp;H318),"")</f>
        <v/>
      </c>
      <c r="G318" s="1665"/>
      <c r="I318" s="4"/>
      <c r="J318" s="4"/>
      <c r="K318" s="4"/>
      <c r="S318" s="1665"/>
    </row>
    <row r="319" spans="1:19" ht="15">
      <c r="A319" s="1">
        <v>314</v>
      </c>
      <c r="D319" s="3" t="s">
        <v>6909</v>
      </c>
      <c r="F319" s="2" t="str" cm="1">
        <f t="array" aca="1" ref="F319" ca="1">IF(G319&lt;&gt;"",INDIRECT("'"&amp;G319&amp;"'!"&amp;H319),"")</f>
        <v/>
      </c>
      <c r="G319" s="1665"/>
      <c r="S319" s="1665"/>
    </row>
    <row r="320" spans="1:19" ht="15">
      <c r="A320" s="1">
        <v>315</v>
      </c>
      <c r="D320" s="3" t="s">
        <v>6909</v>
      </c>
      <c r="F320" s="2" t="str" cm="1">
        <f t="array" aca="1" ref="F320" ca="1">IF(G320&lt;&gt;"",INDIRECT("'"&amp;G320&amp;"'!"&amp;H320),"")</f>
        <v/>
      </c>
      <c r="G320" s="1665"/>
      <c r="I320" s="4"/>
      <c r="J320" s="4"/>
      <c r="K320" s="4"/>
      <c r="S320" s="1665"/>
    </row>
    <row r="321" spans="1:19" ht="15">
      <c r="A321" s="1">
        <v>316</v>
      </c>
      <c r="D321" s="3" t="s">
        <v>6909</v>
      </c>
      <c r="F321" s="2" t="str" cm="1">
        <f t="array" aca="1" ref="F321" ca="1">IF(G321&lt;&gt;"",INDIRECT("'"&amp;G321&amp;"'!"&amp;H321),"")</f>
        <v/>
      </c>
      <c r="G321" s="1665"/>
      <c r="I321" s="4"/>
      <c r="J321" s="4"/>
      <c r="K321" s="4"/>
      <c r="S321" s="1665"/>
    </row>
    <row r="322" spans="1:19" ht="15">
      <c r="A322" s="1">
        <v>317</v>
      </c>
      <c r="D322" s="3" t="s">
        <v>6909</v>
      </c>
      <c r="F322" s="2" t="str" cm="1">
        <f t="array" aca="1" ref="F322" ca="1">IF(G322&lt;&gt;"",INDIRECT("'"&amp;G322&amp;"'!"&amp;H322),"")</f>
        <v/>
      </c>
      <c r="G322" s="1665"/>
      <c r="I322" s="4"/>
      <c r="J322" s="4"/>
      <c r="K322" s="4"/>
      <c r="S322" s="1665"/>
    </row>
    <row r="323" spans="1:19" ht="15">
      <c r="A323" s="1">
        <v>318</v>
      </c>
      <c r="D323" s="3" t="s">
        <v>6909</v>
      </c>
      <c r="F323" s="2" t="str" cm="1">
        <f t="array" aca="1" ref="F323" ca="1">IF(G323&lt;&gt;"",INDIRECT("'"&amp;G323&amp;"'!"&amp;H323),"")</f>
        <v/>
      </c>
      <c r="G323" s="1665"/>
      <c r="I323" s="4"/>
      <c r="J323" s="4"/>
      <c r="K323" s="4"/>
      <c r="S323" s="1665"/>
    </row>
    <row r="324" spans="1:19" ht="15">
      <c r="A324" s="1">
        <v>319</v>
      </c>
      <c r="D324" s="3" t="s">
        <v>6909</v>
      </c>
      <c r="F324" s="2" t="str" cm="1">
        <f t="array" aca="1" ref="F324" ca="1">IF(G324&lt;&gt;"",INDIRECT("'"&amp;G324&amp;"'!"&amp;H324),"")</f>
        <v/>
      </c>
      <c r="G324" s="1665"/>
      <c r="I324" s="4"/>
      <c r="J324" s="4"/>
      <c r="K324" s="4"/>
      <c r="S324" s="1665"/>
    </row>
    <row r="325" spans="1:19" ht="15">
      <c r="A325" s="1">
        <v>320</v>
      </c>
      <c r="D325" s="3" t="s">
        <v>6909</v>
      </c>
      <c r="F325" s="2" t="str" cm="1">
        <f t="array" aca="1" ref="F325" ca="1">IF(G325&lt;&gt;"",INDIRECT("'"&amp;G325&amp;"'!"&amp;H325),"")</f>
        <v/>
      </c>
      <c r="G325" s="1665"/>
      <c r="I325" s="4"/>
      <c r="J325" s="4"/>
      <c r="K325" s="4"/>
      <c r="S325" s="1665"/>
    </row>
    <row r="326" spans="1:19" ht="15">
      <c r="A326" s="1">
        <v>321</v>
      </c>
      <c r="D326" s="3" t="s">
        <v>6909</v>
      </c>
      <c r="F326" s="2" t="str" cm="1">
        <f t="array" aca="1" ref="F326" ca="1">IF(G326&lt;&gt;"",INDIRECT("'"&amp;G326&amp;"'!"&amp;H326),"")</f>
        <v/>
      </c>
      <c r="G326" s="1665"/>
      <c r="I326" s="4"/>
      <c r="J326" s="4"/>
      <c r="K326" s="4"/>
      <c r="S326" s="1665"/>
    </row>
    <row r="327" spans="1:19" ht="15">
      <c r="A327" s="1">
        <v>322</v>
      </c>
      <c r="D327" s="3" t="s">
        <v>6909</v>
      </c>
      <c r="F327" s="2" t="str" cm="1">
        <f t="array" aca="1" ref="F327" ca="1">IF(G327&lt;&gt;"",INDIRECT("'"&amp;G327&amp;"'!"&amp;H327),"")</f>
        <v/>
      </c>
      <c r="G327" s="1665"/>
      <c r="I327" s="4"/>
      <c r="J327" s="4"/>
      <c r="K327" s="4"/>
      <c r="S327" s="1665"/>
    </row>
    <row r="328" spans="1:19" ht="15">
      <c r="A328" s="1">
        <v>323</v>
      </c>
      <c r="D328" s="3" t="s">
        <v>6909</v>
      </c>
      <c r="F328" s="2" t="str" cm="1">
        <f t="array" aca="1" ref="F328" ca="1">IF(G328&lt;&gt;"",INDIRECT("'"&amp;G328&amp;"'!"&amp;H328),"")</f>
        <v/>
      </c>
      <c r="G328" s="1665"/>
      <c r="I328" s="4"/>
      <c r="J328" s="4"/>
      <c r="K328" s="4"/>
      <c r="S328" s="1665"/>
    </row>
    <row r="329" spans="1:19" ht="15">
      <c r="A329" s="1">
        <v>324</v>
      </c>
      <c r="D329" s="3" t="s">
        <v>6909</v>
      </c>
      <c r="F329" s="2" t="str" cm="1">
        <f t="array" aca="1" ref="F329" ca="1">IF(G329&lt;&gt;"",INDIRECT("'"&amp;G329&amp;"'!"&amp;H329),"")</f>
        <v/>
      </c>
      <c r="G329" s="1665"/>
      <c r="I329" s="4"/>
      <c r="J329" s="4"/>
      <c r="K329" s="4"/>
      <c r="S329" s="1665"/>
    </row>
    <row r="330" spans="1:19" ht="15">
      <c r="A330" s="1">
        <v>325</v>
      </c>
      <c r="D330" s="3" t="s">
        <v>6909</v>
      </c>
      <c r="F330" s="2" t="str" cm="1">
        <f t="array" aca="1" ref="F330" ca="1">IF(G330&lt;&gt;"",INDIRECT("'"&amp;G330&amp;"'!"&amp;H330),"")</f>
        <v/>
      </c>
      <c r="G330" s="1665"/>
      <c r="I330" s="4"/>
      <c r="J330" s="4"/>
      <c r="K330" s="4"/>
      <c r="S330" s="1665"/>
    </row>
    <row r="331" spans="1:19" ht="15">
      <c r="A331" s="1">
        <v>326</v>
      </c>
      <c r="D331" s="3" t="s">
        <v>6909</v>
      </c>
      <c r="F331" s="2" t="str" cm="1">
        <f t="array" aca="1" ref="F331" ca="1">IF(G331&lt;&gt;"",INDIRECT("'"&amp;G331&amp;"'!"&amp;H331),"")</f>
        <v/>
      </c>
      <c r="G331" s="1665"/>
      <c r="I331" s="4"/>
      <c r="J331" s="4"/>
      <c r="K331" s="4"/>
      <c r="S331" s="1665"/>
    </row>
    <row r="332" spans="1:19" ht="15">
      <c r="A332" s="1">
        <v>327</v>
      </c>
      <c r="D332" s="3" t="s">
        <v>6909</v>
      </c>
      <c r="F332" s="2" t="str" cm="1">
        <f t="array" aca="1" ref="F332" ca="1">IF(G332&lt;&gt;"",INDIRECT("'"&amp;G332&amp;"'!"&amp;H332),"")</f>
        <v/>
      </c>
      <c r="G332" s="1665"/>
      <c r="I332" s="4"/>
      <c r="J332" s="4"/>
      <c r="K332" s="4"/>
      <c r="S332" s="1665"/>
    </row>
    <row r="333" spans="1:19" ht="15">
      <c r="A333" s="1">
        <v>328</v>
      </c>
      <c r="D333" s="3" t="s">
        <v>6909</v>
      </c>
      <c r="F333" s="2" t="str" cm="1">
        <f t="array" aca="1" ref="F333" ca="1">IF(G333&lt;&gt;"",INDIRECT("'"&amp;G333&amp;"'!"&amp;H333),"")</f>
        <v/>
      </c>
      <c r="G333" s="1665"/>
      <c r="I333" s="4"/>
      <c r="J333" s="4"/>
      <c r="K333" s="4"/>
      <c r="S333" s="1665"/>
    </row>
    <row r="334" spans="1:19" ht="15">
      <c r="A334" s="1">
        <v>329</v>
      </c>
      <c r="D334" s="3" t="s">
        <v>6909</v>
      </c>
      <c r="F334" s="2" t="str" cm="1">
        <f t="array" aca="1" ref="F334" ca="1">IF(G334&lt;&gt;"",INDIRECT("'"&amp;G334&amp;"'!"&amp;H334),"")</f>
        <v/>
      </c>
      <c r="G334" s="1665"/>
      <c r="I334" s="4"/>
      <c r="J334" s="4"/>
      <c r="K334" s="4"/>
      <c r="S334" s="1665"/>
    </row>
    <row r="335" spans="1:19" ht="15">
      <c r="A335" s="1">
        <v>330</v>
      </c>
      <c r="D335" s="3" t="s">
        <v>6909</v>
      </c>
      <c r="F335" s="2" t="str" cm="1">
        <f t="array" aca="1" ref="F335" ca="1">IF(G335&lt;&gt;"",INDIRECT("'"&amp;G335&amp;"'!"&amp;H335),"")</f>
        <v/>
      </c>
      <c r="G335" s="1665"/>
      <c r="I335" s="4"/>
      <c r="J335" s="4"/>
      <c r="K335" s="4"/>
      <c r="S335" s="1665"/>
    </row>
    <row r="336" spans="1:19" ht="15">
      <c r="A336" s="1">
        <v>331</v>
      </c>
      <c r="D336" s="3" t="s">
        <v>6909</v>
      </c>
      <c r="F336" s="2" t="str" cm="1">
        <f t="array" aca="1" ref="F336" ca="1">IF(G336&lt;&gt;"",INDIRECT("'"&amp;G336&amp;"'!"&amp;H336),"")</f>
        <v/>
      </c>
      <c r="G336" s="1665"/>
      <c r="I336" s="4"/>
      <c r="J336" s="4"/>
      <c r="K336" s="4"/>
      <c r="S336" s="1665"/>
    </row>
    <row r="337" spans="1:19" ht="15">
      <c r="A337" s="1">
        <v>332</v>
      </c>
      <c r="D337" s="3" t="s">
        <v>6909</v>
      </c>
      <c r="F337" s="2" t="str" cm="1">
        <f t="array" aca="1" ref="F337" ca="1">IF(G337&lt;&gt;"",INDIRECT("'"&amp;G337&amp;"'!"&amp;H337),"")</f>
        <v/>
      </c>
      <c r="G337" s="1665"/>
      <c r="I337" s="4"/>
      <c r="J337" s="4"/>
      <c r="K337" s="4"/>
      <c r="S337" s="1665"/>
    </row>
    <row r="338" spans="1:19" ht="15">
      <c r="A338" s="1">
        <v>333</v>
      </c>
      <c r="D338" s="3" t="s">
        <v>6909</v>
      </c>
      <c r="F338" s="2" t="str" cm="1">
        <f t="array" aca="1" ref="F338" ca="1">IF(G338&lt;&gt;"",INDIRECT("'"&amp;G338&amp;"'!"&amp;H338),"")</f>
        <v/>
      </c>
      <c r="G338" s="1665"/>
      <c r="I338" s="4"/>
      <c r="J338" s="4"/>
      <c r="K338" s="4"/>
      <c r="S338" s="1665"/>
    </row>
    <row r="339" spans="1:19" ht="15">
      <c r="A339" s="1">
        <v>334</v>
      </c>
      <c r="D339" s="3" t="s">
        <v>6909</v>
      </c>
      <c r="F339" s="2" t="str" cm="1">
        <f t="array" aca="1" ref="F339" ca="1">IF(G339&lt;&gt;"",INDIRECT("'"&amp;G339&amp;"'!"&amp;H339),"")</f>
        <v/>
      </c>
      <c r="G339" s="1665"/>
      <c r="I339" s="4"/>
      <c r="J339" s="4"/>
      <c r="K339" s="4"/>
      <c r="S339" s="1665"/>
    </row>
    <row r="340" spans="1:19" ht="15">
      <c r="A340" s="1">
        <v>335</v>
      </c>
      <c r="D340" s="3" t="s">
        <v>6909</v>
      </c>
      <c r="F340" s="2" t="str" cm="1">
        <f t="array" aca="1" ref="F340" ca="1">IF(G340&lt;&gt;"",INDIRECT("'"&amp;G340&amp;"'!"&amp;H340),"")</f>
        <v/>
      </c>
      <c r="G340" s="1665"/>
      <c r="I340" s="4"/>
      <c r="J340" s="4"/>
      <c r="K340" s="4"/>
      <c r="S340" s="1665"/>
    </row>
    <row r="341" spans="1:19" ht="15">
      <c r="A341" s="1">
        <v>336</v>
      </c>
      <c r="D341" s="3" t="s">
        <v>6909</v>
      </c>
      <c r="F341" s="2" t="str" cm="1">
        <f t="array" aca="1" ref="F341" ca="1">IF(G341&lt;&gt;"",INDIRECT("'"&amp;G341&amp;"'!"&amp;H341),"")</f>
        <v/>
      </c>
      <c r="G341" s="1665"/>
      <c r="I341" s="4"/>
      <c r="J341" s="4"/>
      <c r="K341" s="4"/>
      <c r="S341" s="1665"/>
    </row>
    <row r="342" spans="1:19" ht="15">
      <c r="A342" s="1">
        <v>337</v>
      </c>
      <c r="D342" s="3" t="s">
        <v>6909</v>
      </c>
      <c r="F342" s="2" t="str" cm="1">
        <f t="array" aca="1" ref="F342" ca="1">IF(G342&lt;&gt;"",INDIRECT("'"&amp;G342&amp;"'!"&amp;H342),"")</f>
        <v/>
      </c>
      <c r="G342" s="1665"/>
      <c r="S342" s="1663"/>
    </row>
    <row r="343" spans="1:19" ht="15">
      <c r="A343" s="1">
        <v>338</v>
      </c>
      <c r="D343" s="3" t="s">
        <v>6909</v>
      </c>
      <c r="F343" s="2" t="str" cm="1">
        <f t="array" aca="1" ref="F343" ca="1">IF(G343&lt;&gt;"",INDIRECT("'"&amp;G343&amp;"'!"&amp;H343),"")</f>
        <v/>
      </c>
      <c r="G343" s="1665"/>
      <c r="S343" s="1663"/>
    </row>
    <row r="344" spans="1:19" ht="15">
      <c r="A344" s="1">
        <v>339</v>
      </c>
      <c r="D344" s="3" t="s">
        <v>6909</v>
      </c>
      <c r="F344" s="2" t="str" cm="1">
        <f t="array" aca="1" ref="F344" ca="1">IF(G344&lt;&gt;"",INDIRECT("'"&amp;G344&amp;"'!"&amp;H344),"")</f>
        <v/>
      </c>
      <c r="G344" s="1665"/>
      <c r="S344" s="1663"/>
    </row>
    <row r="345" spans="1:19" ht="15">
      <c r="A345" s="1">
        <v>340</v>
      </c>
      <c r="D345" s="3" t="s">
        <v>6909</v>
      </c>
      <c r="F345" s="2" t="str" cm="1">
        <f t="array" aca="1" ref="F345" ca="1">IF(G345&lt;&gt;"",INDIRECT("'"&amp;G345&amp;"'!"&amp;H345),"")</f>
        <v/>
      </c>
      <c r="G345" s="1665"/>
      <c r="S345" s="1663"/>
    </row>
    <row r="346" spans="1:19" ht="15">
      <c r="A346" s="1">
        <v>341</v>
      </c>
      <c r="D346" s="3" t="s">
        <v>6909</v>
      </c>
      <c r="F346" s="2" t="str" cm="1">
        <f t="array" aca="1" ref="F346" ca="1">IF(G346&lt;&gt;"",INDIRECT("'"&amp;G346&amp;"'!"&amp;H346),"")</f>
        <v/>
      </c>
      <c r="G346" s="1665"/>
      <c r="S346" s="1663"/>
    </row>
    <row r="347" spans="1:19" ht="15">
      <c r="A347" s="1">
        <v>342</v>
      </c>
      <c r="D347" s="3" t="s">
        <v>6909</v>
      </c>
      <c r="F347" s="2" t="str" cm="1">
        <f t="array" aca="1" ref="F347" ca="1">IF(G347&lt;&gt;"",INDIRECT("'"&amp;G347&amp;"'!"&amp;H347),"")</f>
        <v/>
      </c>
      <c r="G347" s="1665"/>
      <c r="S347" s="1663"/>
    </row>
    <row r="348" spans="1:19" ht="15">
      <c r="A348" s="1">
        <v>343</v>
      </c>
      <c r="D348" s="3" t="s">
        <v>6909</v>
      </c>
      <c r="F348" s="2" t="str" cm="1">
        <f t="array" aca="1" ref="F348" ca="1">IF(G348&lt;&gt;"",INDIRECT("'"&amp;G348&amp;"'!"&amp;H348),"")</f>
        <v/>
      </c>
      <c r="G348" s="1665"/>
      <c r="S348" s="1663"/>
    </row>
    <row r="349" spans="1:19" ht="15">
      <c r="A349" s="1">
        <v>344</v>
      </c>
      <c r="D349" s="3" t="s">
        <v>6909</v>
      </c>
      <c r="F349" s="2" t="str" cm="1">
        <f t="array" aca="1" ref="F349" ca="1">IF(G349&lt;&gt;"",INDIRECT("'"&amp;G349&amp;"'!"&amp;H349),"")</f>
        <v/>
      </c>
      <c r="G349" s="1665"/>
      <c r="S349" s="1665"/>
    </row>
    <row r="350" spans="1:19" ht="15">
      <c r="A350" s="1">
        <v>345</v>
      </c>
      <c r="D350" s="3" t="s">
        <v>6909</v>
      </c>
      <c r="F350" s="2" t="str" cm="1">
        <f t="array" aca="1" ref="F350" ca="1">IF(G350&lt;&gt;"",INDIRECT("'"&amp;G350&amp;"'!"&amp;H350),"")</f>
        <v/>
      </c>
      <c r="G350" s="1665"/>
      <c r="S350" s="1663"/>
    </row>
    <row r="351" spans="1:19" ht="15">
      <c r="A351" s="1">
        <v>346</v>
      </c>
      <c r="D351" s="3" t="s">
        <v>6909</v>
      </c>
      <c r="F351" s="2" t="str" cm="1">
        <f t="array" aca="1" ref="F351" ca="1">IF(G351&lt;&gt;"",INDIRECT("'"&amp;G351&amp;"'!"&amp;H351),"")</f>
        <v/>
      </c>
      <c r="G351" s="1665"/>
      <c r="I351" s="4"/>
      <c r="J351" s="4"/>
      <c r="K351" s="4"/>
      <c r="S351" s="1665"/>
    </row>
    <row r="352" spans="1:19" ht="15">
      <c r="A352" s="1">
        <v>347</v>
      </c>
      <c r="D352" s="3" t="s">
        <v>6909</v>
      </c>
      <c r="F352" s="2" t="str" cm="1">
        <f t="array" aca="1" ref="F352" ca="1">IF(G352&lt;&gt;"",INDIRECT("'"&amp;G352&amp;"'!"&amp;H352),"")</f>
        <v/>
      </c>
      <c r="G352" s="1665"/>
      <c r="S352" s="1663"/>
    </row>
    <row r="353" spans="1:19" ht="15">
      <c r="A353" s="1">
        <v>348</v>
      </c>
      <c r="D353" s="3" t="s">
        <v>6909</v>
      </c>
      <c r="F353" s="2" t="str" cm="1">
        <f t="array" aca="1" ref="F353" ca="1">IF(G353&lt;&gt;"",INDIRECT("'"&amp;G353&amp;"'!"&amp;H353),"")</f>
        <v/>
      </c>
      <c r="G353" s="1665"/>
      <c r="S353" s="1663"/>
    </row>
    <row r="354" spans="1:19" ht="15">
      <c r="A354" s="1">
        <v>349</v>
      </c>
      <c r="D354" s="3" t="s">
        <v>6909</v>
      </c>
      <c r="F354" s="2" t="str" cm="1">
        <f t="array" aca="1" ref="F354" ca="1">IF(G354&lt;&gt;"",INDIRECT("'"&amp;G354&amp;"'!"&amp;H354),"")</f>
        <v/>
      </c>
      <c r="G354" s="1665"/>
      <c r="I354" s="4"/>
      <c r="J354" s="4"/>
      <c r="K354" s="4"/>
      <c r="S354" s="1665"/>
    </row>
    <row r="355" spans="1:19" ht="15">
      <c r="A355" s="1">
        <v>350</v>
      </c>
      <c r="D355" s="3" t="s">
        <v>6909</v>
      </c>
      <c r="F355" s="2" t="str" cm="1">
        <f t="array" aca="1" ref="F355" ca="1">IF(G355&lt;&gt;"",INDIRECT("'"&amp;G355&amp;"'!"&amp;H355),"")</f>
        <v/>
      </c>
      <c r="G355" s="1665"/>
      <c r="S355" s="1665"/>
    </row>
    <row r="356" spans="1:19" ht="15">
      <c r="A356" s="1">
        <v>351</v>
      </c>
      <c r="D356" s="3" t="s">
        <v>6909</v>
      </c>
      <c r="F356" s="2" t="str" cm="1">
        <f t="array" aca="1" ref="F356" ca="1">IF(G356&lt;&gt;"",INDIRECT("'"&amp;G356&amp;"'!"&amp;H356),"")</f>
        <v/>
      </c>
      <c r="G356" s="1665"/>
      <c r="I356" s="4"/>
      <c r="J356" s="4"/>
      <c r="K356" s="4"/>
      <c r="S356" s="1665"/>
    </row>
    <row r="357" spans="1:19" ht="15">
      <c r="A357" s="1">
        <v>352</v>
      </c>
      <c r="D357" s="3" t="s">
        <v>6909</v>
      </c>
      <c r="F357" s="2" t="str" cm="1">
        <f t="array" aca="1" ref="F357" ca="1">IF(G357&lt;&gt;"",INDIRECT("'"&amp;G357&amp;"'!"&amp;H357),"")</f>
        <v/>
      </c>
      <c r="G357" s="1665"/>
      <c r="I357" s="4"/>
      <c r="J357" s="4"/>
      <c r="K357" s="4"/>
      <c r="S357" s="1665"/>
    </row>
    <row r="358" spans="1:19" ht="15">
      <c r="A358" s="1">
        <v>353</v>
      </c>
      <c r="D358" s="3" t="s">
        <v>6909</v>
      </c>
      <c r="F358" s="2" t="str" cm="1">
        <f t="array" aca="1" ref="F358" ca="1">IF(G358&lt;&gt;"",INDIRECT("'"&amp;G358&amp;"'!"&amp;H358),"")</f>
        <v/>
      </c>
      <c r="G358" s="1665"/>
      <c r="I358" s="4"/>
      <c r="J358" s="4"/>
      <c r="K358" s="4"/>
      <c r="S358" s="1665"/>
    </row>
    <row r="359" spans="1:19" ht="15">
      <c r="A359" s="1">
        <v>354</v>
      </c>
      <c r="D359" s="3" t="s">
        <v>6909</v>
      </c>
      <c r="F359" s="2" t="str" cm="1">
        <f t="array" aca="1" ref="F359" ca="1">IF(G359&lt;&gt;"",INDIRECT("'"&amp;G359&amp;"'!"&amp;H359),"")</f>
        <v/>
      </c>
      <c r="G359" s="1665"/>
      <c r="I359" s="4"/>
      <c r="J359" s="4"/>
      <c r="K359" s="4"/>
      <c r="S359" s="1665"/>
    </row>
    <row r="360" spans="1:19" ht="15">
      <c r="A360" s="1">
        <v>355</v>
      </c>
      <c r="D360" s="3" t="s">
        <v>6909</v>
      </c>
      <c r="F360" s="2" t="str" cm="1">
        <f t="array" aca="1" ref="F360" ca="1">IF(G360&lt;&gt;"",INDIRECT("'"&amp;G360&amp;"'!"&amp;H360),"")</f>
        <v/>
      </c>
      <c r="G360" s="1665"/>
      <c r="I360" s="4"/>
      <c r="J360" s="4"/>
      <c r="K360" s="4"/>
      <c r="S360" s="1665"/>
    </row>
    <row r="361" spans="1:19" ht="15">
      <c r="A361" s="1">
        <v>356</v>
      </c>
      <c r="D361" s="3" t="s">
        <v>6909</v>
      </c>
      <c r="F361" s="2" t="str" cm="1">
        <f t="array" aca="1" ref="F361" ca="1">IF(G361&lt;&gt;"",INDIRECT("'"&amp;G361&amp;"'!"&amp;H361),"")</f>
        <v/>
      </c>
      <c r="G361" s="1665"/>
      <c r="I361" s="4"/>
      <c r="J361" s="4"/>
      <c r="K361" s="4"/>
      <c r="S361" s="1665"/>
    </row>
    <row r="362" spans="1:19" ht="15">
      <c r="A362" s="1">
        <v>357</v>
      </c>
      <c r="D362" s="3" t="s">
        <v>6909</v>
      </c>
      <c r="F362" s="2" t="str" cm="1">
        <f t="array" aca="1" ref="F362" ca="1">IF(G362&lt;&gt;"",INDIRECT("'"&amp;G362&amp;"'!"&amp;H362),"")</f>
        <v/>
      </c>
      <c r="G362" s="1665"/>
      <c r="I362" s="4"/>
      <c r="J362" s="4"/>
      <c r="K362" s="4"/>
      <c r="S362" s="1665"/>
    </row>
    <row r="363" spans="1:19" ht="15">
      <c r="A363" s="1">
        <v>358</v>
      </c>
      <c r="D363" s="3" t="s">
        <v>6909</v>
      </c>
      <c r="F363" s="2" t="str" cm="1">
        <f t="array" aca="1" ref="F363" ca="1">IF(G363&lt;&gt;"",INDIRECT("'"&amp;G363&amp;"'!"&amp;H363),"")</f>
        <v/>
      </c>
      <c r="G363" s="1665"/>
      <c r="I363" s="4"/>
      <c r="J363" s="4"/>
      <c r="K363" s="4"/>
      <c r="S363" s="1665"/>
    </row>
    <row r="364" spans="1:19" ht="15">
      <c r="A364" s="1">
        <v>359</v>
      </c>
      <c r="D364" s="3" t="s">
        <v>6909</v>
      </c>
      <c r="F364" s="2" t="str" cm="1">
        <f t="array" aca="1" ref="F364" ca="1">IF(G364&lt;&gt;"",INDIRECT("'"&amp;G364&amp;"'!"&amp;H364),"")</f>
        <v/>
      </c>
      <c r="G364" s="1665"/>
      <c r="I364" s="4"/>
      <c r="J364" s="4"/>
      <c r="K364" s="4"/>
      <c r="S364" s="1665"/>
    </row>
    <row r="365" spans="1:19" ht="15">
      <c r="A365" s="1">
        <v>360</v>
      </c>
      <c r="D365" s="3" t="s">
        <v>6909</v>
      </c>
      <c r="F365" s="2" t="str" cm="1">
        <f t="array" aca="1" ref="F365" ca="1">IF(G365&lt;&gt;"",INDIRECT("'"&amp;G365&amp;"'!"&amp;H365),"")</f>
        <v/>
      </c>
      <c r="G365" s="1665"/>
      <c r="I365" s="4"/>
      <c r="J365" s="4"/>
      <c r="K365" s="4"/>
      <c r="S365" s="1665"/>
    </row>
    <row r="366" spans="1:19" ht="15">
      <c r="A366" s="1">
        <v>361</v>
      </c>
      <c r="D366" s="3" t="s">
        <v>6909</v>
      </c>
      <c r="F366" s="2" t="str" cm="1">
        <f t="array" aca="1" ref="F366" ca="1">IF(G366&lt;&gt;"",INDIRECT("'"&amp;G366&amp;"'!"&amp;H366),"")</f>
        <v/>
      </c>
      <c r="G366" s="1665"/>
      <c r="I366" s="4"/>
      <c r="J366" s="4"/>
      <c r="K366" s="4"/>
      <c r="S366" s="1665"/>
    </row>
    <row r="367" spans="1:19" ht="15">
      <c r="A367" s="1">
        <v>362</v>
      </c>
      <c r="D367" s="3" t="s">
        <v>6909</v>
      </c>
      <c r="F367" s="2" t="str" cm="1">
        <f t="array" aca="1" ref="F367" ca="1">IF(G367&lt;&gt;"",INDIRECT("'"&amp;G367&amp;"'!"&amp;H367),"")</f>
        <v/>
      </c>
      <c r="G367" s="1665"/>
      <c r="I367" s="4"/>
      <c r="J367" s="4"/>
      <c r="K367" s="4"/>
      <c r="S367" s="1665"/>
    </row>
    <row r="368" spans="1:19" ht="15">
      <c r="A368" s="1">
        <v>363</v>
      </c>
      <c r="D368" s="3" t="s">
        <v>6909</v>
      </c>
      <c r="F368" s="2" t="str" cm="1">
        <f t="array" aca="1" ref="F368" ca="1">IF(G368&lt;&gt;"",INDIRECT("'"&amp;G368&amp;"'!"&amp;H368),"")</f>
        <v/>
      </c>
      <c r="G368" s="1665"/>
      <c r="I368" s="4"/>
      <c r="J368" s="4"/>
      <c r="K368" s="4"/>
      <c r="S368" s="1665"/>
    </row>
    <row r="369" spans="1:19" ht="15">
      <c r="A369" s="1">
        <v>364</v>
      </c>
      <c r="D369" s="3" t="s">
        <v>6909</v>
      </c>
      <c r="F369" s="2" t="str" cm="1">
        <f t="array" aca="1" ref="F369" ca="1">IF(G369&lt;&gt;"",INDIRECT("'"&amp;G369&amp;"'!"&amp;H369),"")</f>
        <v/>
      </c>
      <c r="G369" s="1665"/>
      <c r="S369" s="1665"/>
    </row>
    <row r="370" spans="1:19" ht="15">
      <c r="A370" s="1">
        <v>365</v>
      </c>
      <c r="D370" s="3" t="s">
        <v>6909</v>
      </c>
      <c r="F370" s="2" t="str" cm="1">
        <f t="array" aca="1" ref="F370" ca="1">IF(G370&lt;&gt;"",INDIRECT("'"&amp;G370&amp;"'!"&amp;H370),"")</f>
        <v/>
      </c>
      <c r="G370" s="1665"/>
      <c r="S370" s="1665"/>
    </row>
    <row r="371" spans="1:19" ht="15">
      <c r="A371" s="1">
        <v>366</v>
      </c>
      <c r="D371" s="3" t="s">
        <v>6909</v>
      </c>
      <c r="F371" s="2" t="str" cm="1">
        <f t="array" aca="1" ref="F371" ca="1">IF(G371&lt;&gt;"",INDIRECT("'"&amp;G371&amp;"'!"&amp;H371),"")</f>
        <v/>
      </c>
      <c r="G371" s="1665"/>
      <c r="S371" s="1665"/>
    </row>
    <row r="372" spans="1:19" ht="15">
      <c r="A372" s="1">
        <v>367</v>
      </c>
      <c r="D372" s="3" t="s">
        <v>6909</v>
      </c>
      <c r="F372" s="2" t="str" cm="1">
        <f t="array" aca="1" ref="F372" ca="1">IF(G372&lt;&gt;"",INDIRECT("'"&amp;G372&amp;"'!"&amp;H372),"")</f>
        <v/>
      </c>
      <c r="G372" s="1665"/>
      <c r="S372" s="1665"/>
    </row>
    <row r="373" spans="1:19" ht="15">
      <c r="A373" s="1">
        <v>368</v>
      </c>
      <c r="D373" s="3" t="s">
        <v>6909</v>
      </c>
      <c r="F373" s="2" t="str" cm="1">
        <f t="array" aca="1" ref="F373" ca="1">IF(G373&lt;&gt;"",INDIRECT("'"&amp;G373&amp;"'!"&amp;H373),"")</f>
        <v/>
      </c>
      <c r="G373" s="1665"/>
      <c r="S373" s="1665"/>
    </row>
    <row r="374" spans="1:19" ht="15">
      <c r="A374" s="1">
        <v>369</v>
      </c>
      <c r="D374" s="3" t="s">
        <v>6909</v>
      </c>
      <c r="F374" s="2" t="str" cm="1">
        <f t="array" aca="1" ref="F374" ca="1">IF(G374&lt;&gt;"",INDIRECT("'"&amp;G374&amp;"'!"&amp;H374),"")</f>
        <v/>
      </c>
      <c r="G374" s="1665"/>
      <c r="I374" s="4"/>
      <c r="J374" s="4"/>
      <c r="K374" s="4"/>
      <c r="S374" s="1665"/>
    </row>
    <row r="375" spans="1:19" ht="15">
      <c r="A375" s="1">
        <v>370</v>
      </c>
      <c r="D375" s="3" t="s">
        <v>6909</v>
      </c>
      <c r="F375" s="2" t="str" cm="1">
        <f t="array" aca="1" ref="F375" ca="1">IF(G375&lt;&gt;"",INDIRECT("'"&amp;G375&amp;"'!"&amp;H375),"")</f>
        <v/>
      </c>
      <c r="G375" s="1665"/>
      <c r="S375" s="1665"/>
    </row>
    <row r="376" spans="1:19" ht="15">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5">
      <c r="A377" s="1">
        <v>372</v>
      </c>
      <c r="D377" s="3" t="s">
        <v>6909</v>
      </c>
      <c r="F377" s="2" t="str" cm="1">
        <f t="array" aca="1" ref="F377" ca="1">IF(G377&lt;&gt;"",INDIRECT("'"&amp;G377&amp;"'!"&amp;H377),"")</f>
        <v/>
      </c>
      <c r="G377" s="1665"/>
      <c r="S377" s="1665"/>
    </row>
    <row r="378" spans="1:19" ht="15">
      <c r="A378" s="1">
        <v>373</v>
      </c>
      <c r="D378" s="3" t="s">
        <v>6909</v>
      </c>
      <c r="F378" s="2" t="str" cm="1">
        <f t="array" aca="1" ref="F378" ca="1">IF(G378&lt;&gt;"",INDIRECT("'"&amp;G378&amp;"'!"&amp;H378),"")</f>
        <v/>
      </c>
      <c r="G378" s="1665"/>
      <c r="S378" s="1665"/>
    </row>
    <row r="379" spans="1:19" ht="15">
      <c r="A379" s="1">
        <v>374</v>
      </c>
      <c r="D379" s="3" t="s">
        <v>6909</v>
      </c>
      <c r="F379" s="2" t="str" cm="1">
        <f t="array" aca="1" ref="F379" ca="1">IF(G379&lt;&gt;"",INDIRECT("'"&amp;G379&amp;"'!"&amp;H379),"")</f>
        <v/>
      </c>
      <c r="G379" s="1665"/>
      <c r="S379" s="1665"/>
    </row>
    <row r="380" spans="1:19" ht="15">
      <c r="A380" s="1">
        <v>375</v>
      </c>
      <c r="D380" s="3" t="s">
        <v>6909</v>
      </c>
      <c r="F380" s="2" t="str" cm="1">
        <f t="array" aca="1" ref="F380" ca="1">IF(G380&lt;&gt;"",INDIRECT("'"&amp;G380&amp;"'!"&amp;H380),"")</f>
        <v/>
      </c>
      <c r="G380" s="1665"/>
      <c r="S380" s="1665"/>
    </row>
    <row r="381" spans="1:19" ht="15">
      <c r="A381" s="1">
        <v>376</v>
      </c>
      <c r="D381" s="3" t="s">
        <v>6909</v>
      </c>
      <c r="F381" s="2" t="str" cm="1">
        <f t="array" aca="1" ref="F381" ca="1">IF(G381&lt;&gt;"",INDIRECT("'"&amp;G381&amp;"'!"&amp;H381),"")</f>
        <v/>
      </c>
      <c r="G381" s="1665"/>
      <c r="S381" s="1665"/>
    </row>
    <row r="382" spans="1:19" ht="15">
      <c r="A382" s="1">
        <v>377</v>
      </c>
      <c r="D382" s="3" t="s">
        <v>6909</v>
      </c>
      <c r="F382" s="2" t="str" cm="1">
        <f t="array" aca="1" ref="F382" ca="1">IF(G382&lt;&gt;"",INDIRECT("'"&amp;G382&amp;"'!"&amp;H382),"")</f>
        <v/>
      </c>
      <c r="G382" s="1665"/>
      <c r="S382" s="1665"/>
    </row>
    <row r="383" spans="1:19" ht="15">
      <c r="A383" s="1">
        <v>378</v>
      </c>
      <c r="D383" s="3" t="s">
        <v>6909</v>
      </c>
      <c r="F383" s="2" t="str" cm="1">
        <f t="array" aca="1" ref="F383" ca="1">IF(G383&lt;&gt;"",INDIRECT("'"&amp;G383&amp;"'!"&amp;H383),"")</f>
        <v/>
      </c>
      <c r="G383" s="1665"/>
      <c r="S383" s="1665"/>
    </row>
    <row r="384" spans="1:19" ht="15">
      <c r="A384" s="1">
        <v>379</v>
      </c>
      <c r="D384" s="3" t="s">
        <v>6909</v>
      </c>
      <c r="F384" s="2" t="str" cm="1">
        <f t="array" aca="1" ref="F384" ca="1">IF(G384&lt;&gt;"",INDIRECT("'"&amp;G384&amp;"'!"&amp;H384),"")</f>
        <v/>
      </c>
      <c r="G384" s="1665"/>
      <c r="S384" s="1665"/>
    </row>
    <row r="385" spans="1:19" ht="15">
      <c r="A385" s="1">
        <v>380</v>
      </c>
      <c r="D385" s="3" t="s">
        <v>6909</v>
      </c>
      <c r="F385" s="2" t="str" cm="1">
        <f t="array" aca="1" ref="F385" ca="1">IF(G385&lt;&gt;"",INDIRECT("'"&amp;G385&amp;"'!"&amp;H385),"")</f>
        <v/>
      </c>
      <c r="G385" s="1665"/>
      <c r="S385" s="1665"/>
    </row>
    <row r="386" spans="1:19" ht="15">
      <c r="A386" s="1">
        <v>381</v>
      </c>
      <c r="D386" s="3" t="s">
        <v>6909</v>
      </c>
      <c r="F386" s="2" t="str" cm="1">
        <f t="array" aca="1" ref="F386" ca="1">IF(G386&lt;&gt;"",INDIRECT("'"&amp;G386&amp;"'!"&amp;H386),"")</f>
        <v/>
      </c>
      <c r="G386" s="1665"/>
      <c r="S386" s="1665"/>
    </row>
    <row r="387" spans="1:19" ht="15">
      <c r="A387" s="1">
        <v>382</v>
      </c>
      <c r="D387" s="3" t="s">
        <v>6909</v>
      </c>
      <c r="F387" s="2" t="str" cm="1">
        <f t="array" aca="1" ref="F387" ca="1">IF(G387&lt;&gt;"",INDIRECT("'"&amp;G387&amp;"'!"&amp;H387),"")</f>
        <v/>
      </c>
      <c r="G387" s="1665"/>
      <c r="S387" s="1665"/>
    </row>
    <row r="388" spans="1:19" ht="15">
      <c r="A388" s="1">
        <v>383</v>
      </c>
      <c r="D388" s="3" t="s">
        <v>6909</v>
      </c>
      <c r="F388" s="2" t="str" cm="1">
        <f t="array" aca="1" ref="F388" ca="1">IF(G388&lt;&gt;"",INDIRECT("'"&amp;G388&amp;"'!"&amp;H388),"")</f>
        <v/>
      </c>
      <c r="G388" s="1665"/>
      <c r="S388" s="1665"/>
    </row>
    <row r="389" spans="1:19" ht="15">
      <c r="A389" s="1">
        <v>384</v>
      </c>
      <c r="D389" s="3" t="s">
        <v>6909</v>
      </c>
      <c r="F389" s="2" t="str" cm="1">
        <f t="array" aca="1" ref="F389" ca="1">IF(G389&lt;&gt;"",INDIRECT("'"&amp;G389&amp;"'!"&amp;H389),"")</f>
        <v/>
      </c>
      <c r="G389" s="1665"/>
      <c r="I389" s="4"/>
      <c r="J389" s="4"/>
      <c r="K389" s="4"/>
      <c r="S389" s="1665"/>
    </row>
    <row r="390" spans="1:19" ht="15">
      <c r="A390" s="1">
        <v>385</v>
      </c>
      <c r="D390" s="3" t="s">
        <v>6909</v>
      </c>
      <c r="F390" s="2" t="str" cm="1">
        <f t="array" aca="1" ref="F390" ca="1">IF(G390&lt;&gt;"",INDIRECT("'"&amp;G390&amp;"'!"&amp;H390),"")</f>
        <v/>
      </c>
      <c r="G390" s="1665"/>
      <c r="S390" s="1665"/>
    </row>
    <row r="391" spans="1:19" ht="15">
      <c r="A391" s="1">
        <v>386</v>
      </c>
      <c r="D391" s="3" t="s">
        <v>6909</v>
      </c>
      <c r="F391" s="2" t="str" cm="1">
        <f t="array" aca="1" ref="F391" ca="1">IF(G391&lt;&gt;"",INDIRECT("'"&amp;G391&amp;"'!"&amp;H391),"")</f>
        <v/>
      </c>
      <c r="G391" s="1665"/>
      <c r="S391" s="1663"/>
    </row>
    <row r="392" spans="1:19" ht="15">
      <c r="A392" s="1">
        <v>387</v>
      </c>
      <c r="D392" s="3" t="s">
        <v>6909</v>
      </c>
      <c r="F392" s="2" t="str" cm="1">
        <f t="array" aca="1" ref="F392" ca="1">IF(G392&lt;&gt;"",INDIRECT("'"&amp;G392&amp;"'!"&amp;H392),"")</f>
        <v/>
      </c>
      <c r="G392" s="1665"/>
      <c r="S392" s="1663"/>
    </row>
    <row r="393" spans="1:19" ht="15">
      <c r="A393" s="1">
        <v>388</v>
      </c>
      <c r="D393" s="3" t="s">
        <v>6909</v>
      </c>
      <c r="F393" s="2" t="str" cm="1">
        <f t="array" aca="1" ref="F393" ca="1">IF(G393&lt;&gt;"",INDIRECT("'"&amp;G393&amp;"'!"&amp;H393),"")</f>
        <v/>
      </c>
      <c r="G393" s="1665"/>
      <c r="S393" s="1663"/>
    </row>
    <row r="394" spans="1:19" ht="15">
      <c r="A394" s="1">
        <v>389</v>
      </c>
      <c r="D394" s="3" t="s">
        <v>6909</v>
      </c>
      <c r="F394" s="2" t="str" cm="1">
        <f t="array" aca="1" ref="F394" ca="1">IF(G394&lt;&gt;"",INDIRECT("'"&amp;G394&amp;"'!"&amp;H394),"")</f>
        <v/>
      </c>
      <c r="G394" s="1665"/>
      <c r="S394" s="1663"/>
    </row>
    <row r="395" spans="1:19" ht="15">
      <c r="A395" s="1">
        <v>390</v>
      </c>
      <c r="D395" s="3" t="s">
        <v>6909</v>
      </c>
      <c r="F395" s="2" t="str" cm="1">
        <f t="array" aca="1" ref="F395" ca="1">IF(G395&lt;&gt;"",INDIRECT("'"&amp;G395&amp;"'!"&amp;H395),"")</f>
        <v/>
      </c>
      <c r="G395" s="1665"/>
      <c r="S395" s="1663"/>
    </row>
    <row r="396" spans="1:19" ht="15">
      <c r="A396" s="1">
        <v>391</v>
      </c>
      <c r="D396" s="3" t="s">
        <v>6909</v>
      </c>
      <c r="F396" s="2" t="str" cm="1">
        <f t="array" aca="1" ref="F396" ca="1">IF(G396&lt;&gt;"",INDIRECT("'"&amp;G396&amp;"'!"&amp;H396),"")</f>
        <v/>
      </c>
      <c r="G396" s="1665"/>
      <c r="I396" s="4"/>
      <c r="J396" s="4"/>
      <c r="K396" s="4"/>
      <c r="S396" s="1665"/>
    </row>
    <row r="397" spans="1:19" ht="15">
      <c r="A397" s="1">
        <v>392</v>
      </c>
      <c r="D397" s="3" t="s">
        <v>6909</v>
      </c>
      <c r="F397" s="2" t="str" cm="1">
        <f t="array" aca="1" ref="F397" ca="1">IF(G397&lt;&gt;"",INDIRECT("'"&amp;G397&amp;"'!"&amp;H397),"")</f>
        <v/>
      </c>
      <c r="G397" s="1665"/>
      <c r="S397" s="1665"/>
    </row>
    <row r="398" spans="1:19" ht="15">
      <c r="A398" s="1">
        <v>393</v>
      </c>
      <c r="D398" s="3" t="s">
        <v>6909</v>
      </c>
      <c r="F398" s="2" t="str" cm="1">
        <f t="array" aca="1" ref="F398" ca="1">IF(G398&lt;&gt;"",INDIRECT("'"&amp;G398&amp;"'!"&amp;H398),"")</f>
        <v/>
      </c>
      <c r="G398" s="1665"/>
      <c r="I398" s="4"/>
      <c r="J398" s="4"/>
      <c r="K398" s="4"/>
      <c r="S398" s="1665"/>
    </row>
    <row r="399" spans="1:19" ht="15">
      <c r="A399" s="1">
        <v>394</v>
      </c>
      <c r="D399" s="3" t="s">
        <v>6909</v>
      </c>
      <c r="F399" s="2" t="str" cm="1">
        <f t="array" aca="1" ref="F399" ca="1">IF(G399&lt;&gt;"",INDIRECT("'"&amp;G399&amp;"'!"&amp;H399),"")</f>
        <v/>
      </c>
      <c r="G399" s="1665"/>
      <c r="I399" s="4"/>
      <c r="J399" s="4"/>
      <c r="K399" s="4"/>
      <c r="S399" s="1665"/>
    </row>
    <row r="400" spans="1:19" ht="15">
      <c r="A400" s="1">
        <v>395</v>
      </c>
      <c r="D400" s="3" t="s">
        <v>6909</v>
      </c>
      <c r="F400" s="2" t="str" cm="1">
        <f t="array" aca="1" ref="F400" ca="1">IF(G400&lt;&gt;"",INDIRECT("'"&amp;G400&amp;"'!"&amp;H400),"")</f>
        <v/>
      </c>
      <c r="G400" s="1665"/>
      <c r="I400" s="4"/>
      <c r="J400" s="4"/>
      <c r="K400" s="4"/>
      <c r="S400" s="1665"/>
    </row>
    <row r="401" spans="1:19" ht="15">
      <c r="A401" s="1">
        <v>396</v>
      </c>
      <c r="D401" s="3" t="s">
        <v>6909</v>
      </c>
      <c r="F401" s="2" t="str" cm="1">
        <f t="array" aca="1" ref="F401" ca="1">IF(G401&lt;&gt;"",INDIRECT("'"&amp;G401&amp;"'!"&amp;H401),"")</f>
        <v/>
      </c>
      <c r="G401" s="1665"/>
      <c r="I401" s="4"/>
      <c r="J401" s="4"/>
      <c r="K401" s="4"/>
      <c r="S401" s="1665"/>
    </row>
    <row r="402" spans="1:19" ht="15">
      <c r="A402" s="1">
        <v>397</v>
      </c>
      <c r="D402" s="3" t="s">
        <v>6909</v>
      </c>
      <c r="F402" s="2" t="str" cm="1">
        <f t="array" aca="1" ref="F402" ca="1">IF(G402&lt;&gt;"",INDIRECT("'"&amp;G402&amp;"'!"&amp;H402),"")</f>
        <v/>
      </c>
      <c r="G402" s="1665"/>
      <c r="I402" s="4"/>
      <c r="J402" s="4"/>
      <c r="K402" s="4"/>
      <c r="S402" s="1665"/>
    </row>
    <row r="403" spans="1:19" ht="15">
      <c r="A403" s="1">
        <v>398</v>
      </c>
      <c r="D403" s="3" t="s">
        <v>6909</v>
      </c>
      <c r="F403" s="2" t="str" cm="1">
        <f t="array" aca="1" ref="F403" ca="1">IF(G403&lt;&gt;"",INDIRECT("'"&amp;G403&amp;"'!"&amp;H403),"")</f>
        <v/>
      </c>
      <c r="G403" s="1665"/>
      <c r="I403" s="4"/>
      <c r="J403" s="4"/>
      <c r="K403" s="4"/>
      <c r="S403" s="1665"/>
    </row>
    <row r="404" spans="1:19" ht="15">
      <c r="A404" s="1">
        <v>399</v>
      </c>
      <c r="D404" s="3" t="s">
        <v>6909</v>
      </c>
      <c r="F404" s="2" t="str" cm="1">
        <f t="array" aca="1" ref="F404" ca="1">IF(G404&lt;&gt;"",INDIRECT("'"&amp;G404&amp;"'!"&amp;H404),"")</f>
        <v/>
      </c>
      <c r="G404" s="1665"/>
      <c r="I404" s="4"/>
      <c r="J404" s="4"/>
      <c r="K404" s="4"/>
      <c r="S404" s="1665"/>
    </row>
    <row r="405" spans="1:19" ht="15">
      <c r="A405" s="1">
        <v>400</v>
      </c>
      <c r="D405" s="3" t="s">
        <v>6909</v>
      </c>
      <c r="F405" s="2" t="str" cm="1">
        <f t="array" aca="1" ref="F405" ca="1">IF(G405&lt;&gt;"",INDIRECT("'"&amp;G405&amp;"'!"&amp;H405),"")</f>
        <v/>
      </c>
      <c r="G405" s="1665"/>
      <c r="I405" s="4"/>
      <c r="J405" s="4"/>
      <c r="K405" s="4"/>
      <c r="S405" s="1665"/>
    </row>
    <row r="406" spans="1:19" ht="15">
      <c r="A406" s="1">
        <v>401</v>
      </c>
      <c r="D406" s="3" t="s">
        <v>6909</v>
      </c>
      <c r="F406" s="2" t="str" cm="1">
        <f t="array" aca="1" ref="F406" ca="1">IF(G406&lt;&gt;"",INDIRECT("'"&amp;G406&amp;"'!"&amp;H406),"")</f>
        <v/>
      </c>
      <c r="G406" s="1665"/>
      <c r="I406" s="4"/>
      <c r="J406" s="4"/>
      <c r="K406" s="4"/>
      <c r="S406" s="1665"/>
    </row>
    <row r="407" spans="1:19" ht="15">
      <c r="A407" s="1">
        <v>402</v>
      </c>
      <c r="D407" s="3" t="s">
        <v>6909</v>
      </c>
      <c r="F407" s="2" t="str" cm="1">
        <f t="array" aca="1" ref="F407" ca="1">IF(G407&lt;&gt;"",INDIRECT("'"&amp;G407&amp;"'!"&amp;H407),"")</f>
        <v/>
      </c>
      <c r="G407" s="1665"/>
      <c r="S407" s="1663"/>
    </row>
    <row r="408" spans="1:19" ht="15">
      <c r="A408" s="1">
        <v>403</v>
      </c>
      <c r="D408" s="3" t="s">
        <v>6909</v>
      </c>
      <c r="F408" s="2" t="str" cm="1">
        <f t="array" aca="1" ref="F408" ca="1">IF(G408&lt;&gt;"",INDIRECT("'"&amp;G408&amp;"'!"&amp;H408),"")</f>
        <v/>
      </c>
      <c r="G408" s="1665"/>
      <c r="S408" s="1665"/>
    </row>
    <row r="409" spans="1:19" ht="15">
      <c r="A409" s="1">
        <v>404</v>
      </c>
      <c r="D409" s="3" t="s">
        <v>6909</v>
      </c>
      <c r="F409" s="2" t="str" cm="1">
        <f t="array" aca="1" ref="F409" ca="1">IF(G409&lt;&gt;"",INDIRECT("'"&amp;G409&amp;"'!"&amp;H409),"")</f>
        <v/>
      </c>
      <c r="G409" s="1665"/>
      <c r="S409" s="1665"/>
    </row>
    <row r="410" spans="1:19" ht="15">
      <c r="A410" s="1">
        <v>405</v>
      </c>
      <c r="D410" s="3" t="s">
        <v>6909</v>
      </c>
      <c r="F410" s="2" t="str" cm="1">
        <f t="array" aca="1" ref="F410" ca="1">IF(G410&lt;&gt;"",INDIRECT("'"&amp;G410&amp;"'!"&amp;H410),"")</f>
        <v/>
      </c>
      <c r="G410" s="1665"/>
      <c r="S410" s="1665"/>
    </row>
    <row r="411" spans="1:19" ht="15">
      <c r="A411" s="1">
        <v>406</v>
      </c>
      <c r="D411" s="3" t="s">
        <v>6909</v>
      </c>
      <c r="F411" s="2" t="str" cm="1">
        <f t="array" aca="1" ref="F411" ca="1">IF(G411&lt;&gt;"",INDIRECT("'"&amp;G411&amp;"'!"&amp;H411),"")</f>
        <v/>
      </c>
      <c r="G411" s="1665"/>
      <c r="S411" s="1665"/>
    </row>
    <row r="412" spans="1:19" ht="15">
      <c r="A412" s="1">
        <v>407</v>
      </c>
      <c r="D412" s="3" t="s">
        <v>6909</v>
      </c>
      <c r="F412" s="2" t="str" cm="1">
        <f t="array" aca="1" ref="F412" ca="1">IF(G412&lt;&gt;"",INDIRECT("'"&amp;G412&amp;"'!"&amp;H412),"")</f>
        <v/>
      </c>
      <c r="G412" s="1665"/>
      <c r="S412" s="1665"/>
    </row>
    <row r="413" spans="1:19" ht="15">
      <c r="A413" s="1">
        <v>408</v>
      </c>
      <c r="D413" s="3" t="s">
        <v>6909</v>
      </c>
      <c r="F413" s="2" t="str" cm="1">
        <f t="array" aca="1" ref="F413" ca="1">IF(G413&lt;&gt;"",INDIRECT("'"&amp;G413&amp;"'!"&amp;H413),"")</f>
        <v/>
      </c>
      <c r="G413" s="1665"/>
      <c r="S413" s="1665"/>
    </row>
    <row r="414" spans="1:19" ht="15">
      <c r="A414" s="1">
        <v>409</v>
      </c>
      <c r="D414" s="3" t="s">
        <v>6909</v>
      </c>
      <c r="F414" s="2" t="str" cm="1">
        <f t="array" aca="1" ref="F414" ca="1">IF(G414&lt;&gt;"",INDIRECT("'"&amp;G414&amp;"'!"&amp;H414),"")</f>
        <v/>
      </c>
      <c r="G414" s="1665"/>
      <c r="S414" s="1665"/>
    </row>
    <row r="415" spans="1:19" ht="15">
      <c r="A415" s="1">
        <v>410</v>
      </c>
      <c r="D415" s="3" t="s">
        <v>6909</v>
      </c>
      <c r="F415" s="2" t="str" cm="1">
        <f t="array" aca="1" ref="F415" ca="1">IF(G415&lt;&gt;"",INDIRECT("'"&amp;G415&amp;"'!"&amp;H415),"")</f>
        <v/>
      </c>
      <c r="G415" s="1665"/>
      <c r="S415" s="1665"/>
    </row>
    <row r="416" spans="1:19" ht="15">
      <c r="A416" s="1">
        <v>411</v>
      </c>
      <c r="D416" s="3" t="s">
        <v>6909</v>
      </c>
      <c r="F416" s="2" t="str" cm="1">
        <f t="array" aca="1" ref="F416" ca="1">IF(G416&lt;&gt;"",INDIRECT("'"&amp;G416&amp;"'!"&amp;H416),"")</f>
        <v/>
      </c>
      <c r="G416" s="1665"/>
      <c r="S416" s="1665"/>
    </row>
    <row r="417" spans="1:19" ht="15">
      <c r="A417" s="1">
        <v>412</v>
      </c>
      <c r="D417" s="3" t="s">
        <v>6909</v>
      </c>
      <c r="F417" s="2" t="str" cm="1">
        <f t="array" aca="1" ref="F417" ca="1">IF(G417&lt;&gt;"",INDIRECT("'"&amp;G417&amp;"'!"&amp;H417),"")</f>
        <v/>
      </c>
      <c r="G417" s="1665"/>
      <c r="S417" s="1665"/>
    </row>
    <row r="418" spans="1:19" ht="15">
      <c r="A418" s="1">
        <v>413</v>
      </c>
      <c r="D418" s="3" t="s">
        <v>6909</v>
      </c>
      <c r="F418" s="2" t="str" cm="1">
        <f t="array" aca="1" ref="F418" ca="1">IF(G418&lt;&gt;"",INDIRECT("'"&amp;G418&amp;"'!"&amp;H418),"")</f>
        <v/>
      </c>
      <c r="G418" s="1665"/>
      <c r="S418" s="1665"/>
    </row>
    <row r="419" spans="1:19" ht="15">
      <c r="A419" s="1">
        <v>414</v>
      </c>
      <c r="D419" s="3" t="s">
        <v>6909</v>
      </c>
      <c r="F419" s="2" t="str" cm="1">
        <f t="array" aca="1" ref="F419" ca="1">IF(G419&lt;&gt;"",INDIRECT("'"&amp;G419&amp;"'!"&amp;H419),"")</f>
        <v/>
      </c>
      <c r="G419" s="1665"/>
      <c r="S419" s="1665"/>
    </row>
    <row r="420" spans="1:19" ht="15">
      <c r="A420" s="1">
        <v>415</v>
      </c>
      <c r="D420" s="3" t="s">
        <v>6909</v>
      </c>
      <c r="F420" s="2" t="str" cm="1">
        <f t="array" aca="1" ref="F420" ca="1">IF(G420&lt;&gt;"",INDIRECT("'"&amp;G420&amp;"'!"&amp;H420),"")</f>
        <v/>
      </c>
      <c r="G420" s="1665"/>
      <c r="S420" s="1665"/>
    </row>
    <row r="421" spans="1:19" ht="15">
      <c r="A421" s="1">
        <v>416</v>
      </c>
      <c r="D421" s="3" t="s">
        <v>6909</v>
      </c>
      <c r="F421" s="2" t="str" cm="1">
        <f t="array" aca="1" ref="F421" ca="1">IF(G421&lt;&gt;"",INDIRECT("'"&amp;G421&amp;"'!"&amp;H421),"")</f>
        <v/>
      </c>
      <c r="G421" s="1665"/>
      <c r="S421" s="1665"/>
    </row>
    <row r="422" spans="1:19" ht="15">
      <c r="A422" s="1">
        <v>417</v>
      </c>
      <c r="D422" s="3" t="s">
        <v>6909</v>
      </c>
      <c r="F422" s="2" t="str" cm="1">
        <f t="array" aca="1" ref="F422" ca="1">IF(G422&lt;&gt;"",INDIRECT("'"&amp;G422&amp;"'!"&amp;H422),"")</f>
        <v/>
      </c>
      <c r="G422" s="1665"/>
      <c r="S422" s="1665"/>
    </row>
    <row r="423" spans="1:19" ht="15">
      <c r="A423" s="1">
        <v>418</v>
      </c>
      <c r="D423" s="3" t="s">
        <v>6909</v>
      </c>
      <c r="F423" s="2" t="str" cm="1">
        <f t="array" aca="1" ref="F423" ca="1">IF(G423&lt;&gt;"",INDIRECT("'"&amp;G423&amp;"'!"&amp;H423),"")</f>
        <v/>
      </c>
      <c r="G423" s="1665"/>
      <c r="S423" s="1665"/>
    </row>
    <row r="424" spans="1:19" ht="15">
      <c r="A424" s="1">
        <v>419</v>
      </c>
      <c r="D424" s="3" t="s">
        <v>6909</v>
      </c>
      <c r="F424" s="2" t="str" cm="1">
        <f t="array" aca="1" ref="F424" ca="1">IF(G424&lt;&gt;"",INDIRECT("'"&amp;G424&amp;"'!"&amp;H424),"")</f>
        <v/>
      </c>
      <c r="G424" s="1665"/>
      <c r="S424" s="1665"/>
    </row>
    <row r="425" spans="1:19" ht="15">
      <c r="A425" s="1">
        <v>420</v>
      </c>
      <c r="D425" s="3" t="s">
        <v>6909</v>
      </c>
      <c r="F425" s="2" t="str" cm="1">
        <f t="array" aca="1" ref="F425" ca="1">IF(G425&lt;&gt;"",INDIRECT("'"&amp;G425&amp;"'!"&amp;H425),"")</f>
        <v/>
      </c>
      <c r="G425" s="1665"/>
      <c r="S425" s="1665"/>
    </row>
    <row r="426" spans="1:19" ht="15">
      <c r="A426" s="1">
        <v>421</v>
      </c>
      <c r="D426" s="3" t="s">
        <v>6909</v>
      </c>
      <c r="F426" s="2" t="str" cm="1">
        <f t="array" aca="1" ref="F426" ca="1">IF(G426&lt;&gt;"",INDIRECT("'"&amp;G426&amp;"'!"&amp;H426),"")</f>
        <v/>
      </c>
      <c r="G426" s="1665"/>
      <c r="S426" s="1665"/>
    </row>
    <row r="427" spans="1:19" ht="15">
      <c r="A427" s="1">
        <v>422</v>
      </c>
      <c r="D427" s="3" t="s">
        <v>6909</v>
      </c>
      <c r="F427" s="2" t="str" cm="1">
        <f t="array" aca="1" ref="F427" ca="1">IF(G427&lt;&gt;"",INDIRECT("'"&amp;G427&amp;"'!"&amp;H427),"")</f>
        <v/>
      </c>
      <c r="G427" s="1665"/>
      <c r="S427" s="1665"/>
    </row>
    <row r="428" spans="1:19" ht="15">
      <c r="A428" s="1">
        <v>423</v>
      </c>
      <c r="D428" s="3" t="s">
        <v>6909</v>
      </c>
      <c r="F428" s="2" t="str" cm="1">
        <f t="array" aca="1" ref="F428" ca="1">IF(G428&lt;&gt;"",INDIRECT("'"&amp;G428&amp;"'!"&amp;H428),"")</f>
        <v/>
      </c>
      <c r="G428" s="1665"/>
      <c r="S428" s="1665"/>
    </row>
    <row r="429" spans="1:19" ht="15">
      <c r="A429" s="1">
        <v>424</v>
      </c>
      <c r="D429" s="3" t="s">
        <v>6909</v>
      </c>
      <c r="F429" s="2" t="str" cm="1">
        <f t="array" aca="1" ref="F429" ca="1">IF(G429&lt;&gt;"",INDIRECT("'"&amp;G429&amp;"'!"&amp;H429),"")</f>
        <v/>
      </c>
      <c r="G429" s="1665"/>
      <c r="S429" s="1665"/>
    </row>
    <row r="430" spans="1:19" ht="15">
      <c r="A430" s="1">
        <v>425</v>
      </c>
      <c r="D430" s="3" t="s">
        <v>6909</v>
      </c>
      <c r="F430" s="2" t="str" cm="1">
        <f t="array" aca="1" ref="F430" ca="1">IF(G430&lt;&gt;"",INDIRECT("'"&amp;G430&amp;"'!"&amp;H430),"")</f>
        <v/>
      </c>
      <c r="G430" s="1665"/>
      <c r="S430" s="1663"/>
    </row>
    <row r="431" spans="1:19" ht="15">
      <c r="A431" s="1">
        <v>426</v>
      </c>
      <c r="D431" s="3" t="s">
        <v>6909</v>
      </c>
      <c r="F431" s="2" t="str" cm="1">
        <f t="array" aca="1" ref="F431" ca="1">IF(G431&lt;&gt;"",INDIRECT("'"&amp;G431&amp;"'!"&amp;H431),"")</f>
        <v/>
      </c>
      <c r="G431" s="1665"/>
      <c r="S431" s="1663"/>
    </row>
    <row r="432" spans="1:19" ht="15">
      <c r="A432" s="1">
        <v>427</v>
      </c>
      <c r="D432" s="3" t="s">
        <v>6909</v>
      </c>
      <c r="F432" s="2" t="str" cm="1">
        <f t="array" aca="1" ref="F432" ca="1">IF(G432&lt;&gt;"",INDIRECT("'"&amp;G432&amp;"'!"&amp;H432),"")</f>
        <v/>
      </c>
      <c r="G432" s="1665"/>
      <c r="S432" s="1663"/>
    </row>
    <row r="433" spans="1:19" ht="15">
      <c r="A433" s="1">
        <v>428</v>
      </c>
      <c r="D433" s="3" t="s">
        <v>6909</v>
      </c>
      <c r="F433" s="2" t="str" cm="1">
        <f t="array" aca="1" ref="F433" ca="1">IF(G433&lt;&gt;"",INDIRECT("'"&amp;G433&amp;"'!"&amp;H433),"")</f>
        <v/>
      </c>
      <c r="G433" s="1665"/>
      <c r="S433" s="1663"/>
    </row>
    <row r="434" spans="1:19" ht="15">
      <c r="A434" s="1">
        <v>429</v>
      </c>
      <c r="D434" s="3" t="s">
        <v>6909</v>
      </c>
      <c r="F434" s="2" t="str" cm="1">
        <f t="array" aca="1" ref="F434" ca="1">IF(G434&lt;&gt;"",INDIRECT("'"&amp;G434&amp;"'!"&amp;H434),"")</f>
        <v/>
      </c>
      <c r="G434" s="1665"/>
      <c r="S434" s="1663"/>
    </row>
    <row r="435" spans="1:19" ht="15">
      <c r="A435" s="1">
        <v>430</v>
      </c>
      <c r="D435" s="3" t="s">
        <v>6909</v>
      </c>
      <c r="F435" s="2" t="str" cm="1">
        <f t="array" aca="1" ref="F435" ca="1">IF(G435&lt;&gt;"",INDIRECT("'"&amp;G435&amp;"'!"&amp;H435),"")</f>
        <v/>
      </c>
      <c r="G435" s="1665"/>
      <c r="S435" s="1663"/>
    </row>
    <row r="436" spans="1:19" ht="15">
      <c r="A436" s="1">
        <v>431</v>
      </c>
      <c r="D436" s="3" t="s">
        <v>6909</v>
      </c>
      <c r="F436" s="2" t="str" cm="1">
        <f t="array" aca="1" ref="F436" ca="1">IF(G436&lt;&gt;"",INDIRECT("'"&amp;G436&amp;"'!"&amp;H436),"")</f>
        <v/>
      </c>
      <c r="G436" s="1665"/>
      <c r="S436" s="1663"/>
    </row>
    <row r="437" spans="1:19" ht="15">
      <c r="A437" s="1">
        <v>432</v>
      </c>
      <c r="D437" s="3" t="s">
        <v>6909</v>
      </c>
      <c r="F437" s="2" t="str" cm="1">
        <f t="array" aca="1" ref="F437" ca="1">IF(G437&lt;&gt;"",INDIRECT("'"&amp;G437&amp;"'!"&amp;H437),"")</f>
        <v/>
      </c>
      <c r="G437" s="1665"/>
      <c r="S437" s="1663"/>
    </row>
    <row r="438" spans="1:19" ht="15">
      <c r="A438" s="1">
        <v>433</v>
      </c>
      <c r="D438" s="3" t="s">
        <v>6909</v>
      </c>
      <c r="F438" s="2" t="str" cm="1">
        <f t="array" aca="1" ref="F438" ca="1">IF(G438&lt;&gt;"",INDIRECT("'"&amp;G438&amp;"'!"&amp;H438),"")</f>
        <v/>
      </c>
      <c r="G438" s="1665"/>
      <c r="S438" s="1663"/>
    </row>
    <row r="439" spans="1:19" ht="15">
      <c r="A439" s="1">
        <v>434</v>
      </c>
      <c r="D439" s="3" t="s">
        <v>6909</v>
      </c>
      <c r="F439" s="2" t="str" cm="1">
        <f t="array" aca="1" ref="F439" ca="1">IF(G439&lt;&gt;"",INDIRECT("'"&amp;G439&amp;"'!"&amp;H439),"")</f>
        <v/>
      </c>
      <c r="G439" s="1665"/>
      <c r="S439" s="1663"/>
    </row>
    <row r="440" spans="1:19" ht="15">
      <c r="A440" s="1">
        <v>435</v>
      </c>
      <c r="D440" s="3" t="s">
        <v>6909</v>
      </c>
      <c r="F440" s="2" t="str" cm="1">
        <f t="array" aca="1" ref="F440" ca="1">IF(G440&lt;&gt;"",INDIRECT("'"&amp;G440&amp;"'!"&amp;H440),"")</f>
        <v/>
      </c>
      <c r="G440" s="1665"/>
      <c r="S440" s="1663"/>
    </row>
    <row r="441" spans="1:19" ht="15">
      <c r="A441" s="1">
        <v>436</v>
      </c>
      <c r="D441" s="3" t="s">
        <v>6909</v>
      </c>
      <c r="F441" s="2" t="str" cm="1">
        <f t="array" aca="1" ref="F441" ca="1">IF(G441&lt;&gt;"",INDIRECT("'"&amp;G441&amp;"'!"&amp;H441),"")</f>
        <v/>
      </c>
      <c r="G441" s="1665"/>
      <c r="S441" s="1663"/>
    </row>
    <row r="442" spans="1:19" ht="15">
      <c r="A442" s="1">
        <v>437</v>
      </c>
      <c r="D442" s="3" t="s">
        <v>6909</v>
      </c>
      <c r="F442" s="2" t="str" cm="1">
        <f t="array" aca="1" ref="F442" ca="1">IF(G442&lt;&gt;"",INDIRECT("'"&amp;G442&amp;"'!"&amp;H442),"")</f>
        <v/>
      </c>
      <c r="G442" s="1665"/>
      <c r="S442" s="1663"/>
    </row>
    <row r="443" spans="1:19" ht="15">
      <c r="A443" s="1">
        <v>438</v>
      </c>
      <c r="D443" s="3" t="s">
        <v>6909</v>
      </c>
      <c r="F443" s="2" t="str" cm="1">
        <f t="array" aca="1" ref="F443" ca="1">IF(G443&lt;&gt;"",INDIRECT("'"&amp;G443&amp;"'!"&amp;H443),"")</f>
        <v/>
      </c>
      <c r="G443" s="1665"/>
      <c r="S443" s="1663"/>
    </row>
    <row r="444" spans="1:19">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5">
      <c r="A446" s="1">
        <v>441</v>
      </c>
      <c r="D446" s="3" t="s">
        <v>6909</v>
      </c>
      <c r="F446" s="2" t="str" cm="1">
        <f t="array" aca="1" ref="F446" ca="1">IF(G446&lt;&gt;"",INDIRECT("'"&amp;G446&amp;"'!"&amp;H446),"")</f>
        <v/>
      </c>
      <c r="G446" s="1665"/>
      <c r="S446" s="1663"/>
    </row>
    <row r="447" spans="1:19" ht="15">
      <c r="A447" s="1">
        <v>442</v>
      </c>
      <c r="D447" s="3" t="s">
        <v>6909</v>
      </c>
      <c r="F447" s="2" t="str" cm="1">
        <f t="array" aca="1" ref="F447" ca="1">IF(G447&lt;&gt;"",INDIRECT("'"&amp;G447&amp;"'!"&amp;H447),"")</f>
        <v/>
      </c>
      <c r="G447" s="1665"/>
      <c r="S447" s="1663"/>
    </row>
    <row r="448" spans="1:19" ht="15">
      <c r="A448" s="1">
        <v>443</v>
      </c>
      <c r="D448" s="3" t="s">
        <v>6909</v>
      </c>
      <c r="F448" s="2" t="str" cm="1">
        <f t="array" aca="1" ref="F448" ca="1">IF(G448&lt;&gt;"",INDIRECT("'"&amp;G448&amp;"'!"&amp;H448),"")</f>
        <v/>
      </c>
      <c r="G448" s="1665"/>
      <c r="I448" s="4"/>
      <c r="J448" s="4"/>
      <c r="K448" s="4"/>
      <c r="S448" s="1665"/>
    </row>
    <row r="449" spans="1:19" ht="15">
      <c r="A449" s="1">
        <v>444</v>
      </c>
      <c r="D449" s="3" t="s">
        <v>6909</v>
      </c>
      <c r="F449" s="2" t="str" cm="1">
        <f t="array" aca="1" ref="F449" ca="1">IF(G449&lt;&gt;"",INDIRECT("'"&amp;G449&amp;"'!"&amp;H449),"")</f>
        <v/>
      </c>
      <c r="G449" s="1665"/>
      <c r="S449" s="1663"/>
    </row>
    <row r="450" spans="1:19" ht="15">
      <c r="A450" s="1">
        <v>445</v>
      </c>
      <c r="D450" s="3" t="s">
        <v>6909</v>
      </c>
      <c r="F450" s="2" t="str" cm="1">
        <f t="array" aca="1" ref="F450" ca="1">IF(G450&lt;&gt;"",INDIRECT("'"&amp;G450&amp;"'!"&amp;H450),"")</f>
        <v/>
      </c>
      <c r="G450" s="1665"/>
      <c r="S450" s="1663"/>
    </row>
    <row r="451" spans="1:19" ht="15">
      <c r="A451" s="1">
        <v>446</v>
      </c>
      <c r="D451" s="3" t="s">
        <v>6909</v>
      </c>
      <c r="F451" s="2" t="str" cm="1">
        <f t="array" aca="1" ref="F451" ca="1">IF(G451&lt;&gt;"",INDIRECT("'"&amp;G451&amp;"'!"&amp;H451),"")</f>
        <v/>
      </c>
      <c r="G451" s="1665"/>
      <c r="S451" s="1665"/>
    </row>
    <row r="452" spans="1:19" ht="15">
      <c r="A452" s="1">
        <v>447</v>
      </c>
      <c r="D452" s="3" t="s">
        <v>6909</v>
      </c>
      <c r="F452" s="2" t="str" cm="1">
        <f t="array" aca="1" ref="F452" ca="1">IF(G452&lt;&gt;"",INDIRECT("'"&amp;G452&amp;"'!"&amp;H452),"")</f>
        <v/>
      </c>
      <c r="G452" s="1665"/>
      <c r="S452" s="1663"/>
    </row>
    <row r="453" spans="1:19" ht="15">
      <c r="A453" s="1">
        <v>448</v>
      </c>
      <c r="D453" s="3" t="s">
        <v>6909</v>
      </c>
      <c r="F453" s="2" t="str" cm="1">
        <f t="array" aca="1" ref="F453" ca="1">IF(G453&lt;&gt;"",INDIRECT("'"&amp;G453&amp;"'!"&amp;H453),"")</f>
        <v/>
      </c>
      <c r="G453" s="1665"/>
      <c r="S453" s="1665"/>
    </row>
    <row r="454" spans="1:19" ht="15">
      <c r="A454" s="1">
        <v>449</v>
      </c>
      <c r="D454" s="3" t="s">
        <v>6909</v>
      </c>
      <c r="F454" s="2" t="str" cm="1">
        <f t="array" aca="1" ref="F454" ca="1">IF(G454&lt;&gt;"",INDIRECT("'"&amp;G454&amp;"'!"&amp;H454),"")</f>
        <v/>
      </c>
      <c r="G454" s="1665"/>
      <c r="S454" s="1663"/>
    </row>
    <row r="455" spans="1:19" ht="15">
      <c r="A455" s="1">
        <v>450</v>
      </c>
      <c r="D455" s="3" t="s">
        <v>6909</v>
      </c>
      <c r="F455" s="2" t="str" cm="1">
        <f t="array" aca="1" ref="F455" ca="1">IF(G455&lt;&gt;"",INDIRECT("'"&amp;G455&amp;"'!"&amp;H455),"")</f>
        <v/>
      </c>
      <c r="G455" s="1665"/>
      <c r="I455" s="4"/>
      <c r="J455" s="4"/>
      <c r="K455" s="4"/>
      <c r="S455" s="1665"/>
    </row>
    <row r="456" spans="1:19" ht="15">
      <c r="A456" s="1">
        <v>451</v>
      </c>
      <c r="D456" s="3" t="s">
        <v>6909</v>
      </c>
      <c r="F456" s="2" t="str" cm="1">
        <f t="array" aca="1" ref="F456" ca="1">IF(G456&lt;&gt;"",INDIRECT("'"&amp;G456&amp;"'!"&amp;H456),"")</f>
        <v/>
      </c>
      <c r="G456" s="1665"/>
      <c r="I456" s="4"/>
      <c r="J456" s="4"/>
      <c r="K456" s="4"/>
      <c r="S456" s="1665"/>
    </row>
    <row r="457" spans="1:19" ht="15">
      <c r="A457" s="1">
        <v>452</v>
      </c>
      <c r="D457" s="3" t="s">
        <v>6909</v>
      </c>
      <c r="F457" s="2" t="str" cm="1">
        <f t="array" aca="1" ref="F457" ca="1">IF(G457&lt;&gt;"",INDIRECT("'"&amp;G457&amp;"'!"&amp;H457),"")</f>
        <v/>
      </c>
      <c r="G457" s="1665"/>
      <c r="I457" s="4"/>
      <c r="J457" s="4"/>
      <c r="K457" s="4"/>
      <c r="S457" s="1665"/>
    </row>
    <row r="458" spans="1:19" ht="15">
      <c r="A458" s="1">
        <v>453</v>
      </c>
      <c r="D458" s="3" t="s">
        <v>6909</v>
      </c>
      <c r="F458" s="2" t="str" cm="1">
        <f t="array" aca="1" ref="F458" ca="1">IF(G458&lt;&gt;"",INDIRECT("'"&amp;G458&amp;"'!"&amp;H458),"")</f>
        <v/>
      </c>
      <c r="G458" s="1665"/>
      <c r="I458" s="4"/>
      <c r="J458" s="4"/>
      <c r="K458" s="4"/>
      <c r="S458" s="1665"/>
    </row>
    <row r="459" spans="1:19" ht="15">
      <c r="A459" s="1">
        <v>454</v>
      </c>
      <c r="D459" s="3" t="s">
        <v>6909</v>
      </c>
      <c r="F459" s="2" t="str" cm="1">
        <f t="array" aca="1" ref="F459" ca="1">IF(G459&lt;&gt;"",INDIRECT("'"&amp;G459&amp;"'!"&amp;H459),"")</f>
        <v/>
      </c>
      <c r="G459" s="1665"/>
      <c r="I459" s="4"/>
      <c r="J459" s="4"/>
      <c r="K459" s="4"/>
      <c r="S459" s="1665"/>
    </row>
    <row r="460" spans="1:19" ht="15">
      <c r="A460" s="1">
        <v>455</v>
      </c>
      <c r="D460" s="3" t="s">
        <v>6909</v>
      </c>
      <c r="F460" s="2" t="str" cm="1">
        <f t="array" aca="1" ref="F460" ca="1">IF(G460&lt;&gt;"",INDIRECT("'"&amp;G460&amp;"'!"&amp;H460),"")</f>
        <v/>
      </c>
      <c r="G460" s="1665"/>
      <c r="I460" s="4"/>
      <c r="J460" s="4"/>
      <c r="K460" s="4"/>
      <c r="S460" s="1665"/>
    </row>
    <row r="461" spans="1:19" ht="15">
      <c r="A461" s="1">
        <v>456</v>
      </c>
      <c r="D461" s="3" t="s">
        <v>6909</v>
      </c>
      <c r="F461" s="2" t="str" cm="1">
        <f t="array" aca="1" ref="F461" ca="1">IF(G461&lt;&gt;"",INDIRECT("'"&amp;G461&amp;"'!"&amp;H461),"")</f>
        <v/>
      </c>
      <c r="G461" s="1665"/>
      <c r="I461" s="4"/>
      <c r="J461" s="4"/>
      <c r="K461" s="4"/>
      <c r="S461" s="1665"/>
    </row>
    <row r="462" spans="1:19" ht="15">
      <c r="A462" s="1">
        <v>457</v>
      </c>
      <c r="D462" s="3" t="s">
        <v>6909</v>
      </c>
      <c r="F462" s="2" t="str" cm="1">
        <f t="array" aca="1" ref="F462" ca="1">IF(G462&lt;&gt;"",INDIRECT("'"&amp;G462&amp;"'!"&amp;H462),"")</f>
        <v/>
      </c>
      <c r="G462" s="1665"/>
      <c r="I462" s="4"/>
      <c r="J462" s="4"/>
      <c r="K462" s="4"/>
      <c r="S462" s="1665"/>
    </row>
    <row r="463" spans="1:19" ht="15">
      <c r="A463" s="1">
        <v>458</v>
      </c>
      <c r="D463" s="3" t="s">
        <v>6909</v>
      </c>
      <c r="F463" s="2" t="str" cm="1">
        <f t="array" aca="1" ref="F463" ca="1">IF(G463&lt;&gt;"",INDIRECT("'"&amp;G463&amp;"'!"&amp;H463),"")</f>
        <v/>
      </c>
      <c r="G463" s="1665"/>
      <c r="I463" s="4"/>
      <c r="J463" s="4"/>
      <c r="K463" s="4"/>
      <c r="S463" s="1665"/>
    </row>
    <row r="464" spans="1:19" ht="15">
      <c r="A464" s="1">
        <v>459</v>
      </c>
      <c r="D464" s="3" t="s">
        <v>6909</v>
      </c>
      <c r="F464" s="2" t="str" cm="1">
        <f t="array" aca="1" ref="F464" ca="1">IF(G464&lt;&gt;"",INDIRECT("'"&amp;G464&amp;"'!"&amp;H464),"")</f>
        <v/>
      </c>
      <c r="G464" s="1665"/>
      <c r="I464" s="4"/>
      <c r="J464" s="4"/>
      <c r="K464" s="4"/>
      <c r="S464" s="1665"/>
    </row>
    <row r="465" spans="1:19" ht="15">
      <c r="A465" s="1">
        <v>460</v>
      </c>
      <c r="D465" s="3" t="s">
        <v>6909</v>
      </c>
      <c r="F465" s="2" t="str" cm="1">
        <f t="array" aca="1" ref="F465" ca="1">IF(G465&lt;&gt;"",INDIRECT("'"&amp;G465&amp;"'!"&amp;H465),"")</f>
        <v/>
      </c>
      <c r="G465" s="1665"/>
      <c r="I465" s="4"/>
      <c r="J465" s="4"/>
      <c r="K465" s="4"/>
      <c r="S465" s="1665"/>
    </row>
    <row r="466" spans="1:19" ht="15">
      <c r="A466" s="1">
        <v>461</v>
      </c>
      <c r="D466" s="3" t="s">
        <v>6909</v>
      </c>
      <c r="F466" s="2" t="str" cm="1">
        <f t="array" aca="1" ref="F466" ca="1">IF(G466&lt;&gt;"",INDIRECT("'"&amp;G466&amp;"'!"&amp;H466),"")</f>
        <v/>
      </c>
      <c r="G466" s="1665"/>
      <c r="I466" s="4"/>
      <c r="J466" s="4"/>
      <c r="K466" s="4"/>
      <c r="S466" s="1665"/>
    </row>
    <row r="467" spans="1:19" ht="15">
      <c r="A467" s="1">
        <v>462</v>
      </c>
      <c r="D467" s="3" t="s">
        <v>6909</v>
      </c>
      <c r="F467" s="2" t="str" cm="1">
        <f t="array" aca="1" ref="F467" ca="1">IF(G467&lt;&gt;"",INDIRECT("'"&amp;G467&amp;"'!"&amp;H467),"")</f>
        <v/>
      </c>
      <c r="G467" s="1665"/>
      <c r="I467" s="4"/>
      <c r="J467" s="4"/>
      <c r="K467" s="4"/>
      <c r="S467" s="1665"/>
    </row>
    <row r="468" spans="1:19" ht="15">
      <c r="A468" s="1">
        <v>463</v>
      </c>
      <c r="D468" s="3" t="s">
        <v>6909</v>
      </c>
      <c r="F468" s="2" t="str" cm="1">
        <f t="array" aca="1" ref="F468" ca="1">IF(G468&lt;&gt;"",INDIRECT("'"&amp;G468&amp;"'!"&amp;H468),"")</f>
        <v/>
      </c>
      <c r="G468" s="1665"/>
      <c r="I468" s="4"/>
      <c r="J468" s="4"/>
      <c r="K468" s="4"/>
      <c r="S468" s="1665"/>
    </row>
    <row r="469" spans="1:19" ht="15">
      <c r="A469" s="1">
        <v>464</v>
      </c>
      <c r="D469" s="3" t="s">
        <v>6909</v>
      </c>
      <c r="F469" s="2" t="str" cm="1">
        <f t="array" aca="1" ref="F469" ca="1">IF(G469&lt;&gt;"",INDIRECT("'"&amp;G469&amp;"'!"&amp;H469),"")</f>
        <v/>
      </c>
      <c r="G469" s="1665"/>
      <c r="I469" s="4"/>
      <c r="J469" s="4"/>
      <c r="K469" s="4"/>
      <c r="S469" s="1665"/>
    </row>
    <row r="470" spans="1:19" ht="15">
      <c r="A470" s="1">
        <v>465</v>
      </c>
      <c r="D470" s="3" t="s">
        <v>6909</v>
      </c>
      <c r="F470" s="2" t="str" cm="1">
        <f t="array" aca="1" ref="F470" ca="1">IF(G470&lt;&gt;"",INDIRECT("'"&amp;G470&amp;"'!"&amp;H470),"")</f>
        <v/>
      </c>
      <c r="G470" s="1665"/>
      <c r="I470" s="4"/>
      <c r="J470" s="4"/>
      <c r="K470" s="4"/>
      <c r="S470" s="1665"/>
    </row>
    <row r="471" spans="1:19" ht="15">
      <c r="A471" s="1">
        <v>466</v>
      </c>
      <c r="D471" s="3" t="s">
        <v>6909</v>
      </c>
      <c r="F471" s="2" t="str" cm="1">
        <f t="array" aca="1" ref="F471" ca="1">IF(G471&lt;&gt;"",INDIRECT("'"&amp;G471&amp;"'!"&amp;H471),"")</f>
        <v/>
      </c>
      <c r="G471" s="1665"/>
      <c r="I471" s="4"/>
      <c r="J471" s="4"/>
      <c r="K471" s="4"/>
      <c r="S471" s="1665"/>
    </row>
    <row r="472" spans="1:19" ht="15">
      <c r="A472" s="1">
        <v>467</v>
      </c>
      <c r="D472" s="3" t="s">
        <v>6909</v>
      </c>
      <c r="F472" s="2" t="str" cm="1">
        <f t="array" aca="1" ref="F472" ca="1">IF(G472&lt;&gt;"",INDIRECT("'"&amp;G472&amp;"'!"&amp;H472),"")</f>
        <v/>
      </c>
      <c r="G472" s="1665"/>
      <c r="I472" s="4"/>
      <c r="J472" s="4"/>
      <c r="K472" s="4"/>
      <c r="S472" s="1665"/>
    </row>
    <row r="473" spans="1:19" ht="15">
      <c r="A473" s="1">
        <v>468</v>
      </c>
      <c r="D473" s="3" t="s">
        <v>6909</v>
      </c>
      <c r="F473" s="2" t="str" cm="1">
        <f t="array" aca="1" ref="F473" ca="1">IF(G473&lt;&gt;"",INDIRECT("'"&amp;G473&amp;"'!"&amp;H473),"")</f>
        <v/>
      </c>
      <c r="G473" s="1665"/>
      <c r="I473" s="4"/>
      <c r="J473" s="4"/>
      <c r="K473" s="4"/>
      <c r="S473" s="1665"/>
    </row>
    <row r="474" spans="1:19" ht="15">
      <c r="A474" s="1">
        <v>469</v>
      </c>
      <c r="D474" s="3" t="s">
        <v>6909</v>
      </c>
      <c r="F474" s="2" t="str" cm="1">
        <f t="array" aca="1" ref="F474" ca="1">IF(G474&lt;&gt;"",INDIRECT("'"&amp;G474&amp;"'!"&amp;H474),"")</f>
        <v/>
      </c>
      <c r="G474" s="1665"/>
      <c r="I474" s="4"/>
      <c r="J474" s="4"/>
      <c r="K474" s="4"/>
      <c r="S474" s="1665"/>
    </row>
    <row r="475" spans="1:19" ht="15">
      <c r="A475" s="1">
        <v>470</v>
      </c>
      <c r="D475" s="3" t="s">
        <v>6909</v>
      </c>
      <c r="F475" s="2" t="str" cm="1">
        <f t="array" aca="1" ref="F475" ca="1">IF(G475&lt;&gt;"",INDIRECT("'"&amp;G475&amp;"'!"&amp;H475),"")</f>
        <v/>
      </c>
      <c r="G475" s="1665"/>
      <c r="I475" s="4"/>
      <c r="J475" s="4"/>
      <c r="K475" s="4"/>
      <c r="S475" s="1665"/>
    </row>
    <row r="476" spans="1:19" ht="15">
      <c r="A476" s="1">
        <v>471</v>
      </c>
      <c r="D476" s="3" t="s">
        <v>6909</v>
      </c>
      <c r="F476" s="2" t="str" cm="1">
        <f t="array" aca="1" ref="F476" ca="1">IF(G476&lt;&gt;"",INDIRECT("'"&amp;G476&amp;"'!"&amp;H476),"")</f>
        <v/>
      </c>
      <c r="G476" s="1665"/>
      <c r="I476" s="4"/>
      <c r="J476" s="4"/>
      <c r="K476" s="4"/>
      <c r="S476" s="1665"/>
    </row>
    <row r="477" spans="1:19" ht="15">
      <c r="A477" s="1">
        <v>472</v>
      </c>
      <c r="D477" s="3" t="s">
        <v>6909</v>
      </c>
      <c r="F477" s="2" t="str" cm="1">
        <f t="array" aca="1" ref="F477" ca="1">IF(G477&lt;&gt;"",INDIRECT("'"&amp;G477&amp;"'!"&amp;H477),"")</f>
        <v/>
      </c>
      <c r="G477" s="1665"/>
      <c r="I477" s="4"/>
      <c r="J477" s="4"/>
      <c r="K477" s="4"/>
      <c r="S477" s="1665"/>
    </row>
    <row r="478" spans="1:19" ht="15">
      <c r="A478" s="1">
        <v>473</v>
      </c>
      <c r="D478" s="3" t="s">
        <v>6909</v>
      </c>
      <c r="F478" s="2" t="str" cm="1">
        <f t="array" aca="1" ref="F478" ca="1">IF(G478&lt;&gt;"",INDIRECT("'"&amp;G478&amp;"'!"&amp;H478),"")</f>
        <v/>
      </c>
      <c r="G478" s="1665"/>
      <c r="I478" s="4"/>
      <c r="J478" s="4"/>
      <c r="K478" s="4"/>
      <c r="S478" s="1665"/>
    </row>
    <row r="479" spans="1:19" ht="15">
      <c r="A479" s="1">
        <v>474</v>
      </c>
      <c r="D479" s="3" t="s">
        <v>6909</v>
      </c>
      <c r="F479" s="2" t="str" cm="1">
        <f t="array" aca="1" ref="F479" ca="1">IF(G479&lt;&gt;"",INDIRECT("'"&amp;G479&amp;"'!"&amp;H479),"")</f>
        <v/>
      </c>
      <c r="G479" s="1665"/>
      <c r="I479" s="4"/>
      <c r="J479" s="4"/>
      <c r="K479" s="4"/>
      <c r="S479" s="1665"/>
    </row>
    <row r="480" spans="1:19" ht="15">
      <c r="A480" s="1">
        <v>475</v>
      </c>
      <c r="D480" s="3" t="s">
        <v>6909</v>
      </c>
      <c r="F480" s="2" t="str" cm="1">
        <f t="array" aca="1" ref="F480" ca="1">IF(G480&lt;&gt;"",INDIRECT("'"&amp;G480&amp;"'!"&amp;H480),"")</f>
        <v/>
      </c>
      <c r="G480" s="1665"/>
      <c r="S480" s="1663"/>
    </row>
    <row r="481" spans="1:19" ht="15">
      <c r="A481" s="1">
        <v>476</v>
      </c>
      <c r="D481" s="3" t="s">
        <v>6909</v>
      </c>
      <c r="F481" s="2" t="str" cm="1">
        <f t="array" aca="1" ref="F481" ca="1">IF(G481&lt;&gt;"",INDIRECT("'"&amp;G481&amp;"'!"&amp;H481),"")</f>
        <v/>
      </c>
      <c r="G481" s="1665"/>
      <c r="S481" s="1663"/>
    </row>
    <row r="482" spans="1:19" ht="15">
      <c r="A482" s="1">
        <v>477</v>
      </c>
      <c r="D482" s="3" t="s">
        <v>6909</v>
      </c>
      <c r="F482" s="2" t="str" cm="1">
        <f t="array" aca="1" ref="F482" ca="1">IF(G482&lt;&gt;"",INDIRECT("'"&amp;G482&amp;"'!"&amp;H482),"")</f>
        <v/>
      </c>
      <c r="G482" s="1665"/>
      <c r="S482" s="1663"/>
    </row>
    <row r="483" spans="1:19" ht="15">
      <c r="A483" s="1">
        <v>478</v>
      </c>
      <c r="D483" s="3" t="s">
        <v>6909</v>
      </c>
      <c r="F483" s="2" t="str" cm="1">
        <f t="array" aca="1" ref="F483" ca="1">IF(G483&lt;&gt;"",INDIRECT("'"&amp;G483&amp;"'!"&amp;H483),"")</f>
        <v/>
      </c>
      <c r="G483" s="1665"/>
      <c r="S483" s="1663"/>
    </row>
    <row r="484" spans="1:19" ht="15">
      <c r="A484" s="1">
        <v>479</v>
      </c>
      <c r="D484" s="3" t="s">
        <v>6909</v>
      </c>
      <c r="F484" s="2" t="str" cm="1">
        <f t="array" aca="1" ref="F484" ca="1">IF(G484&lt;&gt;"",INDIRECT("'"&amp;G484&amp;"'!"&amp;H484),"")</f>
        <v/>
      </c>
      <c r="G484" s="1665"/>
      <c r="S484" s="1663"/>
    </row>
    <row r="485" spans="1:19" ht="15">
      <c r="A485" s="1">
        <v>480</v>
      </c>
      <c r="D485" s="3" t="s">
        <v>6909</v>
      </c>
      <c r="F485" s="2" t="str" cm="1">
        <f t="array" aca="1" ref="F485" ca="1">IF(G485&lt;&gt;"",INDIRECT("'"&amp;G485&amp;"'!"&amp;H485),"")</f>
        <v/>
      </c>
      <c r="G485" s="1665"/>
      <c r="S485" s="1663"/>
    </row>
    <row r="486" spans="1:19" ht="15">
      <c r="A486" s="1">
        <v>481</v>
      </c>
      <c r="D486" s="3" t="s">
        <v>6909</v>
      </c>
      <c r="F486" s="2" t="str" cm="1">
        <f t="array" aca="1" ref="F486" ca="1">IF(G486&lt;&gt;"",INDIRECT("'"&amp;G486&amp;"'!"&amp;H486),"")</f>
        <v/>
      </c>
      <c r="G486" s="1665"/>
      <c r="I486" s="4"/>
      <c r="J486" s="4"/>
      <c r="K486" s="4"/>
      <c r="S486" s="1665"/>
    </row>
    <row r="487" spans="1:19" ht="15">
      <c r="A487" s="1">
        <v>482</v>
      </c>
      <c r="D487" s="3" t="s">
        <v>6909</v>
      </c>
      <c r="F487" s="2" t="str" cm="1">
        <f t="array" aca="1" ref="F487" ca="1">IF(G487&lt;&gt;"",INDIRECT("'"&amp;G487&amp;"'!"&amp;H487),"")</f>
        <v/>
      </c>
      <c r="G487" s="1665"/>
      <c r="S487" s="1663"/>
    </row>
    <row r="488" spans="1:19" ht="15">
      <c r="A488" s="1">
        <v>483</v>
      </c>
      <c r="D488" s="3" t="s">
        <v>6909</v>
      </c>
      <c r="F488" s="2" t="str" cm="1">
        <f t="array" aca="1" ref="F488" ca="1">IF(G488&lt;&gt;"",INDIRECT("'"&amp;G488&amp;"'!"&amp;H488),"")</f>
        <v/>
      </c>
      <c r="G488" s="1665"/>
      <c r="S488" s="1663"/>
    </row>
    <row r="489" spans="1:19" ht="15">
      <c r="A489" s="1">
        <v>484</v>
      </c>
      <c r="D489" s="3" t="s">
        <v>6909</v>
      </c>
      <c r="F489" s="2" t="str" cm="1">
        <f t="array" aca="1" ref="F489" ca="1">IF(G489&lt;&gt;"",INDIRECT("'"&amp;G489&amp;"'!"&amp;H489),"")</f>
        <v/>
      </c>
      <c r="G489" s="1665"/>
      <c r="S489" s="1663"/>
    </row>
    <row r="490" spans="1:19" ht="15">
      <c r="A490" s="1">
        <v>485</v>
      </c>
      <c r="D490" s="3" t="s">
        <v>6909</v>
      </c>
      <c r="F490" s="2" t="str" cm="1">
        <f t="array" aca="1" ref="F490" ca="1">IF(G490&lt;&gt;"",INDIRECT("'"&amp;G490&amp;"'!"&amp;H490),"")</f>
        <v/>
      </c>
      <c r="G490" s="1665"/>
      <c r="S490" s="1663"/>
    </row>
    <row r="491" spans="1:19" ht="15">
      <c r="A491" s="1">
        <v>486</v>
      </c>
      <c r="D491" s="3" t="s">
        <v>6909</v>
      </c>
      <c r="F491" s="2" t="str" cm="1">
        <f t="array" aca="1" ref="F491" ca="1">IF(G491&lt;&gt;"",INDIRECT("'"&amp;G491&amp;"'!"&amp;H491),"")</f>
        <v/>
      </c>
      <c r="G491" s="1665"/>
      <c r="S491" s="1663"/>
    </row>
    <row r="492" spans="1:19" ht="15">
      <c r="A492" s="1">
        <v>487</v>
      </c>
      <c r="D492" s="3" t="s">
        <v>6909</v>
      </c>
      <c r="F492" s="2" t="str" cm="1">
        <f t="array" aca="1" ref="F492" ca="1">IF(G492&lt;&gt;"",INDIRECT("'"&amp;G492&amp;"'!"&amp;H492),"")</f>
        <v/>
      </c>
      <c r="G492" s="1665"/>
      <c r="S492" s="1663"/>
    </row>
    <row r="493" spans="1:19" ht="15">
      <c r="A493" s="1">
        <v>488</v>
      </c>
      <c r="D493" s="3" t="s">
        <v>6909</v>
      </c>
      <c r="F493" s="2" t="str" cm="1">
        <f t="array" aca="1" ref="F493" ca="1">IF(G493&lt;&gt;"",INDIRECT("'"&amp;G493&amp;"'!"&amp;H493),"")</f>
        <v/>
      </c>
      <c r="G493" s="1665"/>
      <c r="I493" s="4"/>
      <c r="J493" s="4"/>
      <c r="K493" s="4"/>
      <c r="S493" s="1665"/>
    </row>
    <row r="494" spans="1:19" ht="15">
      <c r="A494" s="1">
        <v>489</v>
      </c>
      <c r="D494" s="3" t="s">
        <v>6909</v>
      </c>
      <c r="F494" s="2" t="str" cm="1">
        <f t="array" aca="1" ref="F494" ca="1">IF(G494&lt;&gt;"",INDIRECT("'"&amp;G494&amp;"'!"&amp;H494),"")</f>
        <v/>
      </c>
      <c r="G494" s="1665"/>
      <c r="S494" s="1663"/>
    </row>
    <row r="495" spans="1:19" ht="15">
      <c r="A495" s="1">
        <v>490</v>
      </c>
      <c r="D495" s="3" t="s">
        <v>6909</v>
      </c>
      <c r="F495" s="2" t="str" cm="1">
        <f t="array" aca="1" ref="F495" ca="1">IF(G495&lt;&gt;"",INDIRECT("'"&amp;G495&amp;"'!"&amp;H495),"")</f>
        <v/>
      </c>
      <c r="G495" s="1665"/>
      <c r="S495" s="1663"/>
    </row>
    <row r="496" spans="1:19" ht="15">
      <c r="A496" s="1">
        <v>491</v>
      </c>
      <c r="D496" s="3" t="s">
        <v>6909</v>
      </c>
      <c r="F496" s="2" t="str" cm="1">
        <f t="array" aca="1" ref="F496" ca="1">IF(G496&lt;&gt;"",INDIRECT("'"&amp;G496&amp;"'!"&amp;H496),"")</f>
        <v/>
      </c>
      <c r="G496" s="1665"/>
      <c r="S496" s="1663"/>
    </row>
    <row r="497" spans="1:19" ht="15">
      <c r="A497" s="1">
        <v>492</v>
      </c>
      <c r="D497" s="3" t="s">
        <v>6909</v>
      </c>
      <c r="F497" s="2" t="str" cm="1">
        <f t="array" aca="1" ref="F497" ca="1">IF(G497&lt;&gt;"",INDIRECT("'"&amp;G497&amp;"'!"&amp;H497),"")</f>
        <v/>
      </c>
      <c r="G497" s="1665"/>
      <c r="S497" s="1663"/>
    </row>
    <row r="498" spans="1:19" ht="15">
      <c r="A498" s="1">
        <v>493</v>
      </c>
      <c r="D498" s="3" t="s">
        <v>6909</v>
      </c>
      <c r="F498" s="2" t="str" cm="1">
        <f t="array" aca="1" ref="F498" ca="1">IF(G498&lt;&gt;"",INDIRECT("'"&amp;G498&amp;"'!"&amp;H498),"")</f>
        <v/>
      </c>
      <c r="G498" s="1665"/>
      <c r="S498" s="1663"/>
    </row>
    <row r="499" spans="1:19" ht="15">
      <c r="A499" s="1">
        <v>494</v>
      </c>
      <c r="D499" s="3" t="s">
        <v>6909</v>
      </c>
      <c r="F499" s="2" t="str" cm="1">
        <f t="array" aca="1" ref="F499" ca="1">IF(G499&lt;&gt;"",INDIRECT("'"&amp;G499&amp;"'!"&amp;H499),"")</f>
        <v/>
      </c>
      <c r="G499" s="1665"/>
      <c r="S499" s="1663"/>
    </row>
    <row r="500" spans="1:19" ht="15">
      <c r="A500" s="1">
        <v>495</v>
      </c>
      <c r="D500" s="3" t="s">
        <v>6909</v>
      </c>
      <c r="F500" s="2" t="str" cm="1">
        <f t="array" aca="1" ref="F500" ca="1">IF(G500&lt;&gt;"",INDIRECT("'"&amp;G500&amp;"'!"&amp;H500),"")</f>
        <v/>
      </c>
      <c r="G500" s="1665"/>
      <c r="I500" s="4"/>
      <c r="J500" s="4"/>
      <c r="K500" s="4"/>
      <c r="S500" s="1665"/>
    </row>
    <row r="501" spans="1:19" ht="15">
      <c r="A501" s="1">
        <v>496</v>
      </c>
      <c r="D501" s="3" t="s">
        <v>6909</v>
      </c>
      <c r="F501" s="2" t="str" cm="1">
        <f t="array" aca="1" ref="F501" ca="1">IF(G501&lt;&gt;"",INDIRECT("'"&amp;G501&amp;"'!"&amp;H501),"")</f>
        <v/>
      </c>
      <c r="G501" s="1665"/>
      <c r="S501" s="1663"/>
    </row>
    <row r="502" spans="1:19" ht="15">
      <c r="A502" s="1">
        <v>497</v>
      </c>
      <c r="D502" s="3" t="s">
        <v>6909</v>
      </c>
      <c r="F502" s="2" t="str" cm="1">
        <f t="array" aca="1" ref="F502" ca="1">IF(G502&lt;&gt;"",INDIRECT("'"&amp;G502&amp;"'!"&amp;H502),"")</f>
        <v/>
      </c>
      <c r="G502" s="1665"/>
      <c r="S502" s="1663"/>
    </row>
    <row r="503" spans="1:19" ht="15">
      <c r="A503" s="1">
        <v>498</v>
      </c>
      <c r="D503" s="3" t="s">
        <v>6909</v>
      </c>
      <c r="F503" s="2" t="str" cm="1">
        <f t="array" aca="1" ref="F503" ca="1">IF(G503&lt;&gt;"",INDIRECT("'"&amp;G503&amp;"'!"&amp;H503),"")</f>
        <v/>
      </c>
      <c r="G503" s="1665"/>
      <c r="S503" s="1663"/>
    </row>
    <row r="504" spans="1:19" ht="15">
      <c r="A504" s="1">
        <v>499</v>
      </c>
      <c r="D504" s="3" t="s">
        <v>6909</v>
      </c>
      <c r="F504" s="2" t="str" cm="1">
        <f t="array" aca="1" ref="F504" ca="1">IF(G504&lt;&gt;"",INDIRECT("'"&amp;G504&amp;"'!"&amp;H504),"")</f>
        <v/>
      </c>
      <c r="G504" s="1665"/>
      <c r="S504" s="1663"/>
    </row>
    <row r="505" spans="1:19" ht="15">
      <c r="A505" s="1">
        <v>500</v>
      </c>
      <c r="D505" s="3" t="s">
        <v>6909</v>
      </c>
      <c r="F505" s="2" t="str" cm="1">
        <f t="array" aca="1" ref="F505" ca="1">IF(G505&lt;&gt;"",INDIRECT("'"&amp;G505&amp;"'!"&amp;H505),"")</f>
        <v/>
      </c>
      <c r="G505" s="1665"/>
      <c r="S505" s="1663"/>
    </row>
    <row r="506" spans="1:19" ht="15">
      <c r="A506" s="1">
        <v>501</v>
      </c>
      <c r="D506" s="3" t="s">
        <v>6909</v>
      </c>
      <c r="F506" s="2" t="str" cm="1">
        <f t="array" aca="1" ref="F506" ca="1">IF(G506&lt;&gt;"",INDIRECT("'"&amp;G506&amp;"'!"&amp;H506),"")</f>
        <v/>
      </c>
      <c r="G506" s="1665"/>
      <c r="S506" s="1663"/>
    </row>
    <row r="507" spans="1:19" ht="15">
      <c r="A507" s="1">
        <v>502</v>
      </c>
      <c r="D507" s="3" t="s">
        <v>6909</v>
      </c>
      <c r="F507" s="2" t="str" cm="1">
        <f t="array" aca="1" ref="F507" ca="1">IF(G507&lt;&gt;"",INDIRECT("'"&amp;G507&amp;"'!"&amp;H507),"")</f>
        <v/>
      </c>
      <c r="G507" s="1665"/>
      <c r="I507" s="4"/>
      <c r="J507" s="4"/>
      <c r="K507" s="4"/>
      <c r="S507" s="1665"/>
    </row>
    <row r="508" spans="1:19" ht="15">
      <c r="A508" s="1">
        <v>503</v>
      </c>
      <c r="D508" s="3" t="s">
        <v>6909</v>
      </c>
      <c r="F508" s="2" t="str" cm="1">
        <f t="array" aca="1" ref="F508" ca="1">IF(G508&lt;&gt;"",INDIRECT("'"&amp;G508&amp;"'!"&amp;H508),"")</f>
        <v/>
      </c>
      <c r="G508" s="1665"/>
      <c r="S508" s="1663"/>
    </row>
    <row r="509" spans="1:19" ht="15">
      <c r="A509" s="1">
        <v>504</v>
      </c>
      <c r="D509" s="3" t="s">
        <v>6909</v>
      </c>
      <c r="F509" s="2" t="str" cm="1">
        <f t="array" aca="1" ref="F509" ca="1">IF(G509&lt;&gt;"",INDIRECT("'"&amp;G509&amp;"'!"&amp;H509),"")</f>
        <v/>
      </c>
      <c r="G509" s="1665"/>
      <c r="S509" s="1663"/>
    </row>
    <row r="510" spans="1:19" ht="15">
      <c r="A510" s="1">
        <v>505</v>
      </c>
      <c r="D510" s="3" t="s">
        <v>6909</v>
      </c>
      <c r="F510" s="2" t="str" cm="1">
        <f t="array" aca="1" ref="F510" ca="1">IF(G510&lt;&gt;"",INDIRECT("'"&amp;G510&amp;"'!"&amp;H510),"")</f>
        <v/>
      </c>
      <c r="G510" s="1665"/>
      <c r="S510" s="1663"/>
    </row>
    <row r="511" spans="1:19" ht="15">
      <c r="A511" s="1">
        <v>506</v>
      </c>
      <c r="D511" s="3" t="s">
        <v>6909</v>
      </c>
      <c r="F511" s="2" t="str" cm="1">
        <f t="array" aca="1" ref="F511" ca="1">IF(G511&lt;&gt;"",INDIRECT("'"&amp;G511&amp;"'!"&amp;H511),"")</f>
        <v/>
      </c>
      <c r="G511" s="1665"/>
      <c r="S511" s="1663"/>
    </row>
    <row r="512" spans="1:19" ht="15">
      <c r="A512" s="1">
        <v>507</v>
      </c>
      <c r="D512" s="3" t="s">
        <v>6909</v>
      </c>
      <c r="F512" s="2" t="str" cm="1">
        <f t="array" aca="1" ref="F512" ca="1">IF(G512&lt;&gt;"",INDIRECT("'"&amp;G512&amp;"'!"&amp;H512),"")</f>
        <v/>
      </c>
      <c r="G512" s="1665"/>
      <c r="S512" s="1663"/>
    </row>
    <row r="513" spans="1:19" ht="15">
      <c r="A513" s="1">
        <v>508</v>
      </c>
      <c r="D513" s="3" t="s">
        <v>6909</v>
      </c>
      <c r="F513" s="2" t="str" cm="1">
        <f t="array" aca="1" ref="F513" ca="1">IF(G513&lt;&gt;"",INDIRECT("'"&amp;G513&amp;"'!"&amp;H513),"")</f>
        <v/>
      </c>
      <c r="G513" s="1665"/>
      <c r="S513" s="1663"/>
    </row>
    <row r="514" spans="1:19" ht="15">
      <c r="A514" s="1">
        <v>509</v>
      </c>
      <c r="D514" s="3" t="s">
        <v>6909</v>
      </c>
      <c r="F514" s="2" t="str" cm="1">
        <f t="array" aca="1" ref="F514" ca="1">IF(G514&lt;&gt;"",INDIRECT("'"&amp;G514&amp;"'!"&amp;H514),"")</f>
        <v/>
      </c>
      <c r="G514" s="1665"/>
      <c r="I514" s="4"/>
      <c r="J514" s="4"/>
      <c r="K514" s="4"/>
      <c r="S514" s="1665"/>
    </row>
    <row r="515" spans="1:19" ht="15">
      <c r="A515" s="1">
        <v>510</v>
      </c>
      <c r="D515" s="3" t="s">
        <v>6909</v>
      </c>
      <c r="F515" s="2" t="str" cm="1">
        <f t="array" aca="1" ref="F515" ca="1">IF(G515&lt;&gt;"",INDIRECT("'"&amp;G515&amp;"'!"&amp;H515),"")</f>
        <v/>
      </c>
      <c r="G515" s="1665"/>
      <c r="S515" s="1663"/>
    </row>
    <row r="516" spans="1:19" ht="15">
      <c r="A516" s="1">
        <v>511</v>
      </c>
      <c r="D516" s="3" t="s">
        <v>6909</v>
      </c>
      <c r="F516" s="2" t="str" cm="1">
        <f t="array" aca="1" ref="F516" ca="1">IF(G516&lt;&gt;"",INDIRECT("'"&amp;G516&amp;"'!"&amp;H516),"")</f>
        <v/>
      </c>
      <c r="G516" s="1665"/>
      <c r="S516" s="1663"/>
    </row>
    <row r="517" spans="1:19" ht="15">
      <c r="A517" s="1">
        <v>512</v>
      </c>
      <c r="D517" s="3" t="s">
        <v>6909</v>
      </c>
      <c r="F517" s="2" t="str" cm="1">
        <f t="array" aca="1" ref="F517" ca="1">IF(G517&lt;&gt;"",INDIRECT("'"&amp;G517&amp;"'!"&amp;H517),"")</f>
        <v/>
      </c>
      <c r="G517" s="1665"/>
      <c r="S517" s="1663"/>
    </row>
    <row r="518" spans="1:19" ht="15">
      <c r="A518" s="1">
        <v>513</v>
      </c>
      <c r="D518" s="3" t="s">
        <v>6909</v>
      </c>
      <c r="F518" s="2" t="str" cm="1">
        <f t="array" aca="1" ref="F518" ca="1">IF(G518&lt;&gt;"",INDIRECT("'"&amp;G518&amp;"'!"&amp;H518),"")</f>
        <v/>
      </c>
      <c r="G518" s="1665"/>
      <c r="S518" s="1663"/>
    </row>
    <row r="519" spans="1:19" ht="15">
      <c r="A519" s="1">
        <v>514</v>
      </c>
      <c r="D519" s="3" t="s">
        <v>6909</v>
      </c>
      <c r="F519" s="2" t="str" cm="1">
        <f t="array" aca="1" ref="F519" ca="1">IF(G519&lt;&gt;"",INDIRECT("'"&amp;G519&amp;"'!"&amp;H519),"")</f>
        <v/>
      </c>
      <c r="G519" s="1665"/>
      <c r="S519" s="1663"/>
    </row>
    <row r="520" spans="1:19" ht="15">
      <c r="A520" s="1">
        <v>515</v>
      </c>
      <c r="D520" s="3" t="s">
        <v>6909</v>
      </c>
      <c r="F520" s="2" t="str" cm="1">
        <f t="array" aca="1" ref="F520" ca="1">IF(G520&lt;&gt;"",INDIRECT("'"&amp;G520&amp;"'!"&amp;H520),"")</f>
        <v/>
      </c>
      <c r="G520" s="1665"/>
      <c r="S520" s="1663"/>
    </row>
    <row r="521" spans="1:19" ht="15">
      <c r="A521" s="1">
        <v>516</v>
      </c>
      <c r="D521" s="3" t="s">
        <v>6909</v>
      </c>
      <c r="F521" s="2" t="str" cm="1">
        <f t="array" aca="1" ref="F521" ca="1">IF(G521&lt;&gt;"",INDIRECT("'"&amp;G521&amp;"'!"&amp;H521),"")</f>
        <v/>
      </c>
      <c r="G521" s="1665"/>
      <c r="S521" s="1663"/>
    </row>
    <row r="522" spans="1:19" ht="15">
      <c r="A522" s="1">
        <v>517</v>
      </c>
      <c r="D522" s="3" t="s">
        <v>6909</v>
      </c>
      <c r="F522" s="2" t="str" cm="1">
        <f t="array" aca="1" ref="F522" ca="1">IF(G522&lt;&gt;"",INDIRECT("'"&amp;G522&amp;"'!"&amp;H522),"")</f>
        <v/>
      </c>
      <c r="G522" s="1665"/>
      <c r="I522" s="4"/>
      <c r="J522" s="4"/>
      <c r="K522" s="4"/>
      <c r="S522" s="1665"/>
    </row>
    <row r="523" spans="1:19" ht="15">
      <c r="A523" s="1">
        <v>518</v>
      </c>
      <c r="D523" s="3" t="s">
        <v>6909</v>
      </c>
      <c r="F523" s="2" t="str" cm="1">
        <f t="array" aca="1" ref="F523" ca="1">IF(G523&lt;&gt;"",INDIRECT("'"&amp;G523&amp;"'!"&amp;H523),"")</f>
        <v/>
      </c>
      <c r="G523" s="1665"/>
      <c r="S523" s="1663"/>
    </row>
    <row r="524" spans="1:19" ht="15">
      <c r="A524" s="1">
        <v>519</v>
      </c>
      <c r="D524" s="3" t="s">
        <v>6909</v>
      </c>
      <c r="F524" s="2" t="str" cm="1">
        <f t="array" aca="1" ref="F524" ca="1">IF(G524&lt;&gt;"",INDIRECT("'"&amp;G524&amp;"'!"&amp;H524),"")</f>
        <v/>
      </c>
      <c r="G524" s="1665"/>
      <c r="I524" s="5"/>
      <c r="J524" s="5"/>
      <c r="K524" s="5"/>
      <c r="S524" s="1665"/>
    </row>
    <row r="525" spans="1:19" ht="15">
      <c r="A525" s="1">
        <v>520</v>
      </c>
      <c r="D525" s="3" t="s">
        <v>6909</v>
      </c>
      <c r="F525" s="2" t="str" cm="1">
        <f t="array" aca="1" ref="F525" ca="1">IF(G525&lt;&gt;"",INDIRECT("'"&amp;G525&amp;"'!"&amp;H525),"")</f>
        <v/>
      </c>
      <c r="G525" s="1665"/>
      <c r="S525" s="1663"/>
    </row>
    <row r="526" spans="1:19" ht="15">
      <c r="A526" s="1">
        <v>521</v>
      </c>
      <c r="D526" s="3" t="s">
        <v>6909</v>
      </c>
      <c r="F526" s="2" t="str" cm="1">
        <f t="array" aca="1" ref="F526" ca="1">IF(G526&lt;&gt;"",INDIRECT("'"&amp;G526&amp;"'!"&amp;H526),"")</f>
        <v/>
      </c>
      <c r="G526" s="1665"/>
      <c r="I526" s="6"/>
      <c r="J526" s="6"/>
      <c r="K526" s="6"/>
      <c r="S526" s="1663"/>
    </row>
    <row r="527" spans="1:19" ht="15">
      <c r="A527" s="1">
        <v>522</v>
      </c>
      <c r="D527" s="3" t="s">
        <v>6909</v>
      </c>
      <c r="F527" s="2" t="str" cm="1">
        <f t="array" aca="1" ref="F527" ca="1">IF(G527&lt;&gt;"",INDIRECT("'"&amp;G527&amp;"'!"&amp;H527),"")</f>
        <v/>
      </c>
      <c r="G527" s="1665"/>
      <c r="S527" s="1665"/>
    </row>
    <row r="528" spans="1:19" ht="15">
      <c r="A528" s="1">
        <v>523</v>
      </c>
      <c r="D528" s="3" t="s">
        <v>6909</v>
      </c>
      <c r="F528" s="2" t="str" cm="1">
        <f t="array" aca="1" ref="F528" ca="1">IF(G528&lt;&gt;"",INDIRECT("'"&amp;G528&amp;"'!"&amp;H528),"")</f>
        <v/>
      </c>
      <c r="G528" s="1665"/>
      <c r="I528" s="4"/>
      <c r="J528" s="4"/>
      <c r="K528" s="4"/>
      <c r="S528" s="1665"/>
    </row>
    <row r="529" spans="1:19" ht="15">
      <c r="A529" s="1">
        <v>524</v>
      </c>
      <c r="D529" s="3" t="s">
        <v>6909</v>
      </c>
      <c r="F529" s="2" t="str" cm="1">
        <f t="array" aca="1" ref="F529" ca="1">IF(G529&lt;&gt;"",INDIRECT("'"&amp;G529&amp;"'!"&amp;H529),"")</f>
        <v/>
      </c>
      <c r="G529" s="1665"/>
      <c r="I529" s="4"/>
      <c r="J529" s="4"/>
      <c r="K529" s="4"/>
      <c r="S529" s="1665"/>
    </row>
    <row r="530" spans="1:19" ht="15">
      <c r="A530" s="1">
        <v>525</v>
      </c>
      <c r="D530" s="3" t="s">
        <v>6909</v>
      </c>
      <c r="F530" s="2" t="str" cm="1">
        <f t="array" aca="1" ref="F530" ca="1">IF(G530&lt;&gt;"",INDIRECT("'"&amp;G530&amp;"'!"&amp;H530),"")</f>
        <v/>
      </c>
      <c r="G530" s="1665"/>
      <c r="I530" s="4"/>
      <c r="J530" s="4"/>
      <c r="K530" s="4"/>
      <c r="S530" s="1665"/>
    </row>
    <row r="531" spans="1:19" ht="15">
      <c r="A531" s="1">
        <v>526</v>
      </c>
      <c r="D531" s="3" t="s">
        <v>6909</v>
      </c>
      <c r="F531" s="2" t="str" cm="1">
        <f t="array" aca="1" ref="F531" ca="1">IF(G531&lt;&gt;"",INDIRECT("'"&amp;G531&amp;"'!"&amp;H531),"")</f>
        <v/>
      </c>
      <c r="G531" s="1665"/>
      <c r="S531" s="1663"/>
    </row>
    <row r="532" spans="1:19" ht="15">
      <c r="A532" s="1">
        <v>527</v>
      </c>
      <c r="D532" s="3" t="s">
        <v>6909</v>
      </c>
      <c r="F532" s="2" t="str" cm="1">
        <f t="array" aca="1" ref="F532" ca="1">IF(G532&lt;&gt;"",INDIRECT("'"&amp;G532&amp;"'!"&amp;H532),"")</f>
        <v/>
      </c>
      <c r="G532" s="1665"/>
      <c r="S532" s="1663"/>
    </row>
    <row r="533" spans="1:19" ht="15">
      <c r="A533" s="1">
        <v>528</v>
      </c>
      <c r="D533" s="3" t="s">
        <v>6909</v>
      </c>
      <c r="F533" s="2" t="str" cm="1">
        <f t="array" aca="1" ref="F533" ca="1">IF(G533&lt;&gt;"",INDIRECT("'"&amp;G533&amp;"'!"&amp;H533),"")</f>
        <v/>
      </c>
      <c r="G533" s="1665"/>
      <c r="S533" s="1663"/>
    </row>
    <row r="534" spans="1:19" ht="15">
      <c r="A534" s="1">
        <v>529</v>
      </c>
      <c r="D534" s="3" t="s">
        <v>6909</v>
      </c>
      <c r="F534" s="2" t="str" cm="1">
        <f t="array" aca="1" ref="F534" ca="1">IF(G534&lt;&gt;"",INDIRECT("'"&amp;G534&amp;"'!"&amp;H534),"")</f>
        <v/>
      </c>
      <c r="G534" s="1665"/>
      <c r="S534" s="1663"/>
    </row>
    <row r="535" spans="1:19" ht="15">
      <c r="A535" s="1">
        <v>530</v>
      </c>
      <c r="D535" s="3" t="s">
        <v>6909</v>
      </c>
      <c r="F535" s="2" t="str" cm="1">
        <f t="array" aca="1" ref="F535" ca="1">IF(G535&lt;&gt;"",INDIRECT("'"&amp;G535&amp;"'!"&amp;H535),"")</f>
        <v/>
      </c>
      <c r="G535" s="1665"/>
      <c r="S535" s="1663"/>
    </row>
    <row r="536" spans="1:19" ht="15">
      <c r="A536" s="1">
        <v>531</v>
      </c>
      <c r="D536" s="3" t="s">
        <v>6909</v>
      </c>
      <c r="F536" s="2" t="str" cm="1">
        <f t="array" aca="1" ref="F536" ca="1">IF(G536&lt;&gt;"",INDIRECT("'"&amp;G536&amp;"'!"&amp;H536),"")</f>
        <v/>
      </c>
      <c r="G536" s="1665"/>
      <c r="S536" s="1663"/>
    </row>
    <row r="537" spans="1:19" ht="15">
      <c r="A537" s="1">
        <v>532</v>
      </c>
      <c r="D537" s="3" t="s">
        <v>6909</v>
      </c>
      <c r="F537" s="2" t="str" cm="1">
        <f t="array" aca="1" ref="F537" ca="1">IF(G537&lt;&gt;"",INDIRECT("'"&amp;G537&amp;"'!"&amp;H537),"")</f>
        <v/>
      </c>
      <c r="G537" s="1665"/>
      <c r="S537" s="1663"/>
    </row>
    <row r="538" spans="1:19" ht="15">
      <c r="A538" s="1">
        <v>533</v>
      </c>
      <c r="D538" s="3" t="s">
        <v>6909</v>
      </c>
      <c r="F538" s="2" t="str" cm="1">
        <f t="array" aca="1" ref="F538" ca="1">IF(G538&lt;&gt;"",INDIRECT("'"&amp;G538&amp;"'!"&amp;H538),"")</f>
        <v/>
      </c>
      <c r="G538" s="1665"/>
      <c r="S538" s="1663"/>
    </row>
    <row r="539" spans="1:19" ht="15">
      <c r="A539" s="1">
        <v>534</v>
      </c>
      <c r="D539" s="3" t="s">
        <v>6909</v>
      </c>
      <c r="F539" s="2" t="str" cm="1">
        <f t="array" aca="1" ref="F539" ca="1">IF(G539&lt;&gt;"",INDIRECT("'"&amp;G539&amp;"'!"&amp;H539),"")</f>
        <v/>
      </c>
      <c r="G539" s="1665"/>
      <c r="S539" s="1663"/>
    </row>
    <row r="540" spans="1:19" ht="15">
      <c r="A540" s="1">
        <v>535</v>
      </c>
      <c r="D540" s="3" t="s">
        <v>6909</v>
      </c>
      <c r="F540" s="2" t="str" cm="1">
        <f t="array" aca="1" ref="F540" ca="1">IF(G540&lt;&gt;"",INDIRECT("'"&amp;G540&amp;"'!"&amp;H540),"")</f>
        <v/>
      </c>
      <c r="G540" s="1665"/>
      <c r="I540" s="4"/>
      <c r="J540" s="4"/>
      <c r="K540" s="4"/>
      <c r="S540" s="1665"/>
    </row>
    <row r="541" spans="1:19" ht="15">
      <c r="A541" s="1">
        <v>536</v>
      </c>
      <c r="D541" s="3" t="s">
        <v>6909</v>
      </c>
      <c r="F541" s="2" t="str" cm="1">
        <f t="array" aca="1" ref="F541" ca="1">IF(G541&lt;&gt;"",INDIRECT("'"&amp;G541&amp;"'!"&amp;H541),"")</f>
        <v/>
      </c>
      <c r="G541" s="1665"/>
      <c r="S541" s="1663"/>
    </row>
    <row r="542" spans="1:19" ht="15">
      <c r="A542" s="1">
        <v>537</v>
      </c>
      <c r="D542" s="3" t="s">
        <v>6909</v>
      </c>
      <c r="F542" s="2" t="str" cm="1">
        <f t="array" aca="1" ref="F542" ca="1">IF(G542&lt;&gt;"",INDIRECT("'"&amp;G542&amp;"'!"&amp;H542),"")</f>
        <v/>
      </c>
      <c r="G542" s="1665"/>
      <c r="I542" s="4"/>
      <c r="J542" s="4"/>
      <c r="K542" s="4"/>
      <c r="S542" s="1665"/>
    </row>
    <row r="543" spans="1:19" ht="15">
      <c r="A543" s="1">
        <v>538</v>
      </c>
      <c r="D543" s="3" t="s">
        <v>6909</v>
      </c>
      <c r="F543" s="2" t="str" cm="1">
        <f t="array" aca="1" ref="F543" ca="1">IF(G543&lt;&gt;"",INDIRECT("'"&amp;G543&amp;"'!"&amp;H543),"")</f>
        <v/>
      </c>
      <c r="G543" s="1665"/>
      <c r="I543" s="4"/>
      <c r="J543" s="4"/>
      <c r="K543" s="4"/>
      <c r="S543" s="1665"/>
    </row>
    <row r="544" spans="1:19" ht="15">
      <c r="A544" s="1">
        <v>539</v>
      </c>
      <c r="D544" s="3" t="s">
        <v>6909</v>
      </c>
      <c r="F544" s="2" t="str" cm="1">
        <f t="array" aca="1" ref="F544" ca="1">IF(G544&lt;&gt;"",INDIRECT("'"&amp;G544&amp;"'!"&amp;H544),"")</f>
        <v/>
      </c>
      <c r="G544" s="1665"/>
      <c r="S544" s="1663"/>
    </row>
    <row r="545" spans="1:19" ht="15">
      <c r="A545" s="1">
        <v>540</v>
      </c>
      <c r="D545" s="3" t="s">
        <v>6909</v>
      </c>
      <c r="F545" s="2" t="str" cm="1">
        <f t="array" aca="1" ref="F545" ca="1">IF(G545&lt;&gt;"",INDIRECT("'"&amp;G545&amp;"'!"&amp;H545),"")</f>
        <v/>
      </c>
      <c r="G545" s="1665"/>
      <c r="S545" s="1665"/>
    </row>
    <row r="546" spans="1:19" ht="15">
      <c r="A546" s="1">
        <v>541</v>
      </c>
      <c r="D546" s="3" t="s">
        <v>6909</v>
      </c>
      <c r="F546" s="2" t="str" cm="1">
        <f t="array" aca="1" ref="F546" ca="1">IF(G546&lt;&gt;"",INDIRECT("'"&amp;G546&amp;"'!"&amp;H546),"")</f>
        <v/>
      </c>
      <c r="G546" s="1665"/>
      <c r="S546" s="1665"/>
    </row>
    <row r="547" spans="1:19" ht="15">
      <c r="A547" s="1">
        <v>542</v>
      </c>
      <c r="D547" s="3" t="s">
        <v>6909</v>
      </c>
      <c r="F547" s="2" t="str" cm="1">
        <f t="array" aca="1" ref="F547" ca="1">IF(G547&lt;&gt;"",INDIRECT("'"&amp;G547&amp;"'!"&amp;H547),"")</f>
        <v/>
      </c>
      <c r="G547" s="1665"/>
      <c r="S547" s="1665"/>
    </row>
    <row r="548" spans="1:19" ht="15">
      <c r="A548" s="1">
        <v>543</v>
      </c>
      <c r="D548" s="3" t="s">
        <v>6909</v>
      </c>
      <c r="F548" s="2" t="str" cm="1">
        <f t="array" aca="1" ref="F548" ca="1">IF(G548&lt;&gt;"",INDIRECT("'"&amp;G548&amp;"'!"&amp;H548),"")</f>
        <v/>
      </c>
      <c r="G548" s="1665"/>
      <c r="S548" s="1665"/>
    </row>
    <row r="549" spans="1:19" ht="15">
      <c r="A549" s="1">
        <v>544</v>
      </c>
      <c r="D549" s="3" t="s">
        <v>6909</v>
      </c>
      <c r="F549" s="2" t="str" cm="1">
        <f t="array" aca="1" ref="F549" ca="1">IF(G549&lt;&gt;"",INDIRECT("'"&amp;G549&amp;"'!"&amp;H549),"")</f>
        <v/>
      </c>
      <c r="G549" s="1665"/>
      <c r="S549" s="1665"/>
    </row>
    <row r="550" spans="1:19" ht="15">
      <c r="A550" s="1">
        <v>545</v>
      </c>
      <c r="D550" s="3" t="s">
        <v>6909</v>
      </c>
      <c r="F550" s="2" t="str" cm="1">
        <f t="array" aca="1" ref="F550" ca="1">IF(G550&lt;&gt;"",INDIRECT("'"&amp;G550&amp;"'!"&amp;H550),"")</f>
        <v/>
      </c>
      <c r="G550" s="1665"/>
      <c r="S550" s="1665"/>
    </row>
    <row r="551" spans="1:19" ht="15">
      <c r="A551" s="1">
        <v>546</v>
      </c>
      <c r="D551" s="3" t="s">
        <v>6909</v>
      </c>
      <c r="F551" s="2" t="str" cm="1">
        <f t="array" aca="1" ref="F551" ca="1">IF(G551&lt;&gt;"",INDIRECT("'"&amp;G551&amp;"'!"&amp;H551),"")</f>
        <v/>
      </c>
      <c r="G551" s="1665"/>
      <c r="S551" s="1665"/>
    </row>
    <row r="552" spans="1:19" ht="15">
      <c r="A552" s="1">
        <v>547</v>
      </c>
      <c r="D552" s="3" t="s">
        <v>6909</v>
      </c>
      <c r="F552" s="2" t="str" cm="1">
        <f t="array" aca="1" ref="F552" ca="1">IF(G552&lt;&gt;"",INDIRECT("'"&amp;G552&amp;"'!"&amp;H552),"")</f>
        <v/>
      </c>
      <c r="G552" s="1665"/>
      <c r="S552" s="1665"/>
    </row>
    <row r="553" spans="1:19" ht="15">
      <c r="A553" s="1">
        <v>548</v>
      </c>
      <c r="D553" s="3" t="s">
        <v>6909</v>
      </c>
      <c r="F553" s="2" t="str" cm="1">
        <f t="array" aca="1" ref="F553" ca="1">IF(G553&lt;&gt;"",INDIRECT("'"&amp;G553&amp;"'!"&amp;H553),"")</f>
        <v/>
      </c>
      <c r="G553" s="1665"/>
      <c r="I553" s="4"/>
      <c r="J553" s="4"/>
      <c r="K553" s="4"/>
      <c r="S553" s="1665"/>
    </row>
    <row r="554" spans="1:19" ht="15">
      <c r="A554" s="1">
        <v>549</v>
      </c>
      <c r="D554" s="3" t="s">
        <v>6909</v>
      </c>
      <c r="F554" s="2" t="str" cm="1">
        <f t="array" aca="1" ref="F554" ca="1">IF(G554&lt;&gt;"",INDIRECT("'"&amp;G554&amp;"'!"&amp;H554),"")</f>
        <v/>
      </c>
      <c r="G554" s="1665"/>
      <c r="I554" s="4"/>
      <c r="J554" s="4"/>
      <c r="K554" s="4"/>
      <c r="S554" s="1665"/>
    </row>
    <row r="555" spans="1:19" ht="15">
      <c r="A555" s="1">
        <v>550</v>
      </c>
      <c r="D555" s="3" t="s">
        <v>6909</v>
      </c>
      <c r="F555" s="2" t="str" cm="1">
        <f t="array" aca="1" ref="F555" ca="1">IF(G555&lt;&gt;"",INDIRECT("'"&amp;G555&amp;"'!"&amp;H555),"")</f>
        <v/>
      </c>
      <c r="G555" s="1665"/>
      <c r="I555" s="4"/>
      <c r="J555" s="4"/>
      <c r="K555" s="4"/>
      <c r="S555" s="1665"/>
    </row>
    <row r="556" spans="1:19" ht="15">
      <c r="A556" s="1">
        <v>551</v>
      </c>
      <c r="D556" s="3" t="s">
        <v>6909</v>
      </c>
      <c r="F556" s="2" t="str" cm="1">
        <f t="array" aca="1" ref="F556" ca="1">IF(G556&lt;&gt;"",INDIRECT("'"&amp;G556&amp;"'!"&amp;H556),"")</f>
        <v/>
      </c>
      <c r="G556" s="1665"/>
      <c r="I556" s="4"/>
      <c r="J556" s="4"/>
      <c r="K556" s="4"/>
      <c r="S556" s="1665"/>
    </row>
    <row r="557" spans="1:19" ht="15">
      <c r="A557" s="1">
        <v>552</v>
      </c>
      <c r="D557" s="3" t="s">
        <v>6909</v>
      </c>
      <c r="F557" s="2" t="str" cm="1">
        <f t="array" aca="1" ref="F557" ca="1">IF(G557&lt;&gt;"",INDIRECT("'"&amp;G557&amp;"'!"&amp;H557),"")</f>
        <v/>
      </c>
      <c r="G557" s="1665"/>
      <c r="I557" s="4"/>
      <c r="J557" s="4"/>
      <c r="K557" s="4"/>
      <c r="S557" s="1665"/>
    </row>
    <row r="558" spans="1:19" ht="15">
      <c r="A558" s="1">
        <v>553</v>
      </c>
      <c r="D558" s="3" t="s">
        <v>6909</v>
      </c>
      <c r="F558" s="2" t="str" cm="1">
        <f t="array" aca="1" ref="F558" ca="1">IF(G558&lt;&gt;"",INDIRECT("'"&amp;G558&amp;"'!"&amp;H558),"")</f>
        <v/>
      </c>
      <c r="G558" s="1665"/>
      <c r="I558" s="4"/>
      <c r="J558" s="4"/>
      <c r="K558" s="4"/>
      <c r="S558" s="1665"/>
    </row>
    <row r="559" spans="1:19" ht="15">
      <c r="A559" s="1">
        <v>554</v>
      </c>
      <c r="D559" s="3" t="s">
        <v>6909</v>
      </c>
      <c r="F559" s="2" t="str" cm="1">
        <f t="array" aca="1" ref="F559" ca="1">IF(G559&lt;&gt;"",INDIRECT("'"&amp;G559&amp;"'!"&amp;H559),"")</f>
        <v/>
      </c>
      <c r="G559" s="1665"/>
      <c r="I559" s="4"/>
      <c r="J559" s="4"/>
      <c r="K559" s="4"/>
      <c r="S559" s="1665"/>
    </row>
    <row r="560" spans="1:19" ht="15">
      <c r="A560" s="1">
        <v>555</v>
      </c>
      <c r="D560" s="3" t="s">
        <v>6909</v>
      </c>
      <c r="F560" s="2" t="str" cm="1">
        <f t="array" aca="1" ref="F560" ca="1">IF(G560&lt;&gt;"",INDIRECT("'"&amp;G560&amp;"'!"&amp;H560),"")</f>
        <v/>
      </c>
      <c r="G560" s="1665"/>
      <c r="I560" s="4"/>
      <c r="J560" s="4"/>
      <c r="K560" s="4"/>
      <c r="S560" s="1665"/>
    </row>
    <row r="561" spans="1:19" ht="15">
      <c r="A561" s="1">
        <v>556</v>
      </c>
      <c r="D561" s="3" t="s">
        <v>6909</v>
      </c>
      <c r="F561" s="2" t="str" cm="1">
        <f t="array" aca="1" ref="F561" ca="1">IF(G561&lt;&gt;"",INDIRECT("'"&amp;G561&amp;"'!"&amp;H561),"")</f>
        <v/>
      </c>
      <c r="G561" s="1665"/>
      <c r="S561" s="1663"/>
    </row>
    <row r="562" spans="1:19">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5">
      <c r="A565" s="1">
        <v>560</v>
      </c>
      <c r="D565" s="3" t="s">
        <v>6909</v>
      </c>
      <c r="F565" s="2" t="str" cm="1">
        <f t="array" aca="1" ref="F565" ca="1">IF(G565&lt;&gt;"",INDIRECT("'"&amp;G565&amp;"'!"&amp;H565),"")</f>
        <v/>
      </c>
      <c r="G565" s="1665"/>
      <c r="S565" s="1663"/>
    </row>
    <row r="566" spans="1:19" ht="15">
      <c r="A566" s="1">
        <v>561</v>
      </c>
      <c r="D566" s="3" t="s">
        <v>6909</v>
      </c>
      <c r="F566" s="2" t="str" cm="1">
        <f t="array" aca="1" ref="F566" ca="1">IF(G566&lt;&gt;"",INDIRECT("'"&amp;G566&amp;"'!"&amp;H566),"")</f>
        <v/>
      </c>
      <c r="G566" s="1665"/>
      <c r="I566" s="4"/>
      <c r="J566" s="4"/>
      <c r="K566" s="4"/>
      <c r="S566" s="1665"/>
    </row>
    <row r="567" spans="1:19" ht="15">
      <c r="A567" s="1">
        <v>562</v>
      </c>
      <c r="D567" s="3" t="s">
        <v>6909</v>
      </c>
      <c r="F567" s="2" t="str" cm="1">
        <f t="array" aca="1" ref="F567" ca="1">IF(G567&lt;&gt;"",INDIRECT("'"&amp;G567&amp;"'!"&amp;H567),"")</f>
        <v/>
      </c>
      <c r="G567" s="1665"/>
      <c r="I567" s="4"/>
      <c r="J567" s="4"/>
      <c r="K567" s="4"/>
      <c r="S567" s="1665"/>
    </row>
    <row r="568" spans="1:19" ht="15">
      <c r="A568" s="1">
        <v>563</v>
      </c>
      <c r="D568" s="3" t="s">
        <v>6909</v>
      </c>
      <c r="F568" s="2" t="str" cm="1">
        <f t="array" aca="1" ref="F568" ca="1">IF(G568&lt;&gt;"",INDIRECT("'"&amp;G568&amp;"'!"&amp;H568),"")</f>
        <v/>
      </c>
      <c r="G568" s="1665"/>
      <c r="S568" s="1663"/>
    </row>
    <row r="569" spans="1:19" ht="15">
      <c r="A569" s="1">
        <v>564</v>
      </c>
      <c r="D569" s="3" t="s">
        <v>6909</v>
      </c>
      <c r="F569" s="2" t="str" cm="1">
        <f t="array" aca="1" ref="F569" ca="1">IF(G569&lt;&gt;"",INDIRECT("'"&amp;G569&amp;"'!"&amp;H569),"")</f>
        <v/>
      </c>
      <c r="G569" s="1665"/>
      <c r="S569" s="1663"/>
    </row>
    <row r="570" spans="1:19" ht="15">
      <c r="A570" s="1">
        <v>565</v>
      </c>
      <c r="D570" s="3" t="s">
        <v>6909</v>
      </c>
      <c r="F570" s="2" t="str" cm="1">
        <f t="array" aca="1" ref="F570" ca="1">IF(G570&lt;&gt;"",INDIRECT("'"&amp;G570&amp;"'!"&amp;H570),"")</f>
        <v/>
      </c>
      <c r="G570" s="1665"/>
      <c r="I570" s="4"/>
      <c r="J570" s="4"/>
      <c r="K570" s="4"/>
      <c r="S570" s="1665"/>
    </row>
    <row r="571" spans="1:19" ht="15">
      <c r="A571" s="1">
        <v>566</v>
      </c>
      <c r="D571" s="3" t="s">
        <v>6909</v>
      </c>
      <c r="F571" s="2" t="str" cm="1">
        <f t="array" aca="1" ref="F571" ca="1">IF(G571&lt;&gt;"",INDIRECT("'"&amp;G571&amp;"'!"&amp;H571),"")</f>
        <v/>
      </c>
      <c r="G571" s="1665"/>
      <c r="I571" s="4"/>
      <c r="J571" s="4"/>
      <c r="K571" s="4"/>
      <c r="S571" s="1665"/>
    </row>
    <row r="572" spans="1:19" ht="15">
      <c r="A572" s="1">
        <v>567</v>
      </c>
      <c r="D572" s="3" t="s">
        <v>6909</v>
      </c>
      <c r="F572" s="2" t="str" cm="1">
        <f t="array" aca="1" ref="F572" ca="1">IF(G572&lt;&gt;"",INDIRECT("'"&amp;G572&amp;"'!"&amp;H572),"")</f>
        <v/>
      </c>
      <c r="G572" s="1665"/>
      <c r="I572" s="4"/>
      <c r="J572" s="4"/>
      <c r="K572" s="4"/>
      <c r="S572" s="1665"/>
    </row>
    <row r="573" spans="1:19" ht="15">
      <c r="A573" s="1">
        <v>568</v>
      </c>
      <c r="D573" s="3" t="s">
        <v>6909</v>
      </c>
      <c r="F573" s="2" t="str" cm="1">
        <f t="array" aca="1" ref="F573" ca="1">IF(G573&lt;&gt;"",INDIRECT("'"&amp;G573&amp;"'!"&amp;H573),"")</f>
        <v/>
      </c>
      <c r="G573" s="1665"/>
      <c r="I573" s="4"/>
      <c r="J573" s="4"/>
      <c r="K573" s="4"/>
      <c r="S573" s="1665"/>
    </row>
    <row r="574" spans="1:19" ht="15">
      <c r="A574" s="1">
        <v>569</v>
      </c>
      <c r="D574" s="3" t="s">
        <v>6909</v>
      </c>
      <c r="F574" s="2" t="str" cm="1">
        <f t="array" aca="1" ref="F574" ca="1">IF(G574&lt;&gt;"",INDIRECT("'"&amp;G574&amp;"'!"&amp;H574),"")</f>
        <v/>
      </c>
      <c r="G574" s="1665"/>
      <c r="I574" s="4"/>
      <c r="J574" s="4"/>
      <c r="K574" s="4"/>
      <c r="S574" s="1665"/>
    </row>
    <row r="575" spans="1:19" ht="15">
      <c r="A575" s="1">
        <v>570</v>
      </c>
      <c r="D575" s="3" t="s">
        <v>6909</v>
      </c>
      <c r="F575" s="2" t="str" cm="1">
        <f t="array" aca="1" ref="F575" ca="1">IF(G575&lt;&gt;"",INDIRECT("'"&amp;G575&amp;"'!"&amp;H575),"")</f>
        <v/>
      </c>
      <c r="G575" s="1665"/>
      <c r="I575" s="4"/>
      <c r="J575" s="4"/>
      <c r="K575" s="4"/>
      <c r="S575" s="1665"/>
    </row>
    <row r="576" spans="1:19" ht="15">
      <c r="A576" s="1">
        <v>571</v>
      </c>
      <c r="D576" s="3" t="s">
        <v>6909</v>
      </c>
      <c r="F576" s="2" t="str" cm="1">
        <f t="array" aca="1" ref="F576" ca="1">IF(G576&lt;&gt;"",INDIRECT("'"&amp;G576&amp;"'!"&amp;H576),"")</f>
        <v/>
      </c>
      <c r="G576" s="1665"/>
      <c r="I576" s="4"/>
      <c r="J576" s="4"/>
      <c r="K576" s="4"/>
      <c r="S576" s="1665"/>
    </row>
    <row r="577" spans="1:19" ht="15">
      <c r="A577" s="1">
        <v>572</v>
      </c>
      <c r="D577" s="3" t="s">
        <v>6909</v>
      </c>
      <c r="F577" s="2" t="str" cm="1">
        <f t="array" aca="1" ref="F577" ca="1">IF(G577&lt;&gt;"",INDIRECT("'"&amp;G577&amp;"'!"&amp;H577),"")</f>
        <v/>
      </c>
      <c r="G577" s="1665"/>
      <c r="I577" s="4"/>
      <c r="J577" s="4"/>
      <c r="K577" s="4"/>
      <c r="S577" s="1665"/>
    </row>
    <row r="578" spans="1:19" ht="15">
      <c r="A578" s="1">
        <v>573</v>
      </c>
      <c r="D578" s="3" t="s">
        <v>6909</v>
      </c>
      <c r="F578" s="2" t="str" cm="1">
        <f t="array" aca="1" ref="F578" ca="1">IF(G578&lt;&gt;"",INDIRECT("'"&amp;G578&amp;"'!"&amp;H578),"")</f>
        <v/>
      </c>
      <c r="G578" s="1665"/>
      <c r="I578" s="4"/>
      <c r="J578" s="4"/>
      <c r="K578" s="4"/>
      <c r="S578" s="1665"/>
    </row>
    <row r="579" spans="1:19" ht="15">
      <c r="A579" s="1">
        <v>574</v>
      </c>
      <c r="D579" s="3" t="s">
        <v>6909</v>
      </c>
      <c r="F579" s="2" t="str" cm="1">
        <f t="array" aca="1" ref="F579" ca="1">IF(G579&lt;&gt;"",INDIRECT("'"&amp;G579&amp;"'!"&amp;H579),"")</f>
        <v/>
      </c>
      <c r="G579" s="1665"/>
      <c r="I579" s="4"/>
      <c r="J579" s="4"/>
      <c r="K579" s="4"/>
      <c r="S579" s="1665"/>
    </row>
    <row r="580" spans="1:19" ht="15">
      <c r="A580" s="1">
        <v>575</v>
      </c>
      <c r="D580" s="3" t="s">
        <v>6909</v>
      </c>
      <c r="F580" s="2" t="str" cm="1">
        <f t="array" aca="1" ref="F580" ca="1">IF(G580&lt;&gt;"",INDIRECT("'"&amp;G580&amp;"'!"&amp;H580),"")</f>
        <v/>
      </c>
      <c r="G580" s="1665"/>
      <c r="I580" s="4"/>
      <c r="J580" s="4"/>
      <c r="K580" s="4"/>
      <c r="S580" s="1665"/>
    </row>
    <row r="581" spans="1:19" ht="15">
      <c r="A581" s="1">
        <v>576</v>
      </c>
      <c r="D581" s="3" t="s">
        <v>6909</v>
      </c>
      <c r="F581" s="2" t="str" cm="1">
        <f t="array" aca="1" ref="F581" ca="1">IF(G581&lt;&gt;"",INDIRECT("'"&amp;G581&amp;"'!"&amp;H581),"")</f>
        <v/>
      </c>
      <c r="G581" s="1665"/>
      <c r="I581" s="4"/>
      <c r="J581" s="4"/>
      <c r="K581" s="4"/>
      <c r="S581" s="1665"/>
    </row>
    <row r="582" spans="1:19" ht="15">
      <c r="A582" s="1">
        <v>577</v>
      </c>
      <c r="D582" s="3" t="s">
        <v>6909</v>
      </c>
      <c r="F582" s="2" t="str" cm="1">
        <f t="array" aca="1" ref="F582" ca="1">IF(G582&lt;&gt;"",INDIRECT("'"&amp;G582&amp;"'!"&amp;H582),"")</f>
        <v/>
      </c>
      <c r="G582" s="1665"/>
      <c r="S582" s="1665"/>
    </row>
    <row r="583" spans="1:19" ht="15">
      <c r="A583" s="1">
        <v>578</v>
      </c>
      <c r="D583" s="3" t="s">
        <v>6909</v>
      </c>
      <c r="F583" s="2" t="str" cm="1">
        <f t="array" aca="1" ref="F583" ca="1">IF(G583&lt;&gt;"",INDIRECT("'"&amp;G583&amp;"'!"&amp;H583),"")</f>
        <v/>
      </c>
      <c r="G583" s="1665"/>
      <c r="S583" s="1663"/>
    </row>
    <row r="584" spans="1:19" ht="15">
      <c r="A584" s="1">
        <v>579</v>
      </c>
      <c r="D584" s="3" t="s">
        <v>6909</v>
      </c>
      <c r="F584" s="2" t="str" cm="1">
        <f t="array" aca="1" ref="F584" ca="1">IF(G584&lt;&gt;"",INDIRECT("'"&amp;G584&amp;"'!"&amp;H584),"")</f>
        <v/>
      </c>
      <c r="G584" s="1665"/>
      <c r="S584" s="1663"/>
    </row>
    <row r="585" spans="1:19" ht="15">
      <c r="A585" s="1">
        <v>580</v>
      </c>
      <c r="D585" s="3" t="s">
        <v>6909</v>
      </c>
      <c r="F585" s="2" t="str" cm="1">
        <f t="array" aca="1" ref="F585" ca="1">IF(G585&lt;&gt;"",INDIRECT("'"&amp;G585&amp;"'!"&amp;H585),"")</f>
        <v/>
      </c>
      <c r="G585" s="1665"/>
      <c r="I585" s="4"/>
      <c r="J585" s="4"/>
      <c r="K585" s="4"/>
      <c r="S585" s="1665"/>
    </row>
    <row r="586" spans="1:19" ht="15">
      <c r="A586" s="1">
        <v>581</v>
      </c>
      <c r="D586" s="3" t="s">
        <v>6909</v>
      </c>
      <c r="F586" s="2" t="str" cm="1">
        <f t="array" aca="1" ref="F586" ca="1">IF(G586&lt;&gt;"",INDIRECT("'"&amp;G586&amp;"'!"&amp;H586),"")</f>
        <v/>
      </c>
      <c r="G586" s="1665"/>
      <c r="I586" s="4"/>
      <c r="J586" s="4"/>
      <c r="K586" s="4"/>
      <c r="S586" s="1665"/>
    </row>
    <row r="587" spans="1:19" ht="15">
      <c r="A587" s="1">
        <v>582</v>
      </c>
      <c r="D587" s="3" t="s">
        <v>6909</v>
      </c>
      <c r="F587" s="2" t="str" cm="1">
        <f t="array" aca="1" ref="F587" ca="1">IF(G587&lt;&gt;"",INDIRECT("'"&amp;G587&amp;"'!"&amp;H587),"")</f>
        <v/>
      </c>
      <c r="G587" s="1665"/>
      <c r="S587" s="1663"/>
    </row>
    <row r="588" spans="1:19" ht="15">
      <c r="A588" s="1">
        <v>583</v>
      </c>
      <c r="D588" s="3" t="s">
        <v>6909</v>
      </c>
      <c r="F588" s="2" t="str" cm="1">
        <f t="array" aca="1" ref="F588" ca="1">IF(G588&lt;&gt;"",INDIRECT("'"&amp;G588&amp;"'!"&amp;H588),"")</f>
        <v/>
      </c>
      <c r="G588" s="1665"/>
      <c r="S588" s="1663"/>
    </row>
    <row r="589" spans="1:19" ht="15">
      <c r="A589" s="1">
        <v>584</v>
      </c>
      <c r="D589" s="3" t="s">
        <v>6909</v>
      </c>
      <c r="F589" s="2" t="str" cm="1">
        <f t="array" aca="1" ref="F589" ca="1">IF(G589&lt;&gt;"",INDIRECT("'"&amp;G589&amp;"'!"&amp;H589),"")</f>
        <v/>
      </c>
      <c r="G589" s="1665"/>
      <c r="S589" s="1663"/>
    </row>
    <row r="590" spans="1:19" ht="15">
      <c r="A590" s="1">
        <v>585</v>
      </c>
      <c r="D590" s="3" t="s">
        <v>6909</v>
      </c>
      <c r="F590" s="2" t="str" cm="1">
        <f t="array" aca="1" ref="F590" ca="1">IF(G590&lt;&gt;"",INDIRECT("'"&amp;G590&amp;"'!"&amp;H590),"")</f>
        <v/>
      </c>
      <c r="G590" s="1665"/>
      <c r="S590" s="1663"/>
    </row>
    <row r="591" spans="1:19" ht="15">
      <c r="A591" s="1">
        <v>586</v>
      </c>
      <c r="D591" s="3" t="s">
        <v>6909</v>
      </c>
      <c r="F591" s="2" t="str" cm="1">
        <f t="array" aca="1" ref="F591" ca="1">IF(G591&lt;&gt;"",INDIRECT("'"&amp;G591&amp;"'!"&amp;H591),"")</f>
        <v/>
      </c>
      <c r="G591" s="1665"/>
      <c r="S591" s="1665"/>
    </row>
    <row r="592" spans="1:19" ht="15">
      <c r="A592" s="1">
        <v>587</v>
      </c>
      <c r="D592" s="3" t="s">
        <v>6909</v>
      </c>
      <c r="F592" s="2" t="str" cm="1">
        <f t="array" aca="1" ref="F592" ca="1">IF(G592&lt;&gt;"",INDIRECT("'"&amp;G592&amp;"'!"&amp;H592),"")</f>
        <v/>
      </c>
      <c r="G592" s="1665"/>
      <c r="S592" s="1665"/>
    </row>
    <row r="593" spans="1:19" ht="15">
      <c r="A593" s="1">
        <v>588</v>
      </c>
      <c r="D593" s="3" t="s">
        <v>6909</v>
      </c>
      <c r="F593" s="2" t="str" cm="1">
        <f t="array" aca="1" ref="F593" ca="1">IF(G593&lt;&gt;"",INDIRECT("'"&amp;G593&amp;"'!"&amp;H593),"")</f>
        <v/>
      </c>
      <c r="G593" s="1665"/>
      <c r="S593" s="1665"/>
    </row>
    <row r="594" spans="1:19" ht="15">
      <c r="A594" s="1">
        <v>589</v>
      </c>
      <c r="D594" s="3" t="s">
        <v>6909</v>
      </c>
      <c r="F594" s="2" t="str" cm="1">
        <f t="array" aca="1" ref="F594" ca="1">IF(G594&lt;&gt;"",INDIRECT("'"&amp;G594&amp;"'!"&amp;H594),"")</f>
        <v/>
      </c>
      <c r="G594" s="1665"/>
      <c r="S594" s="1665"/>
    </row>
    <row r="595" spans="1:19">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5">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5">
      <c r="A598" s="1">
        <v>593</v>
      </c>
      <c r="D598" s="3" t="s">
        <v>6909</v>
      </c>
      <c r="F598" s="2" t="str" cm="1">
        <f t="array" aca="1" ref="F598" ca="1">IF(G598&lt;&gt;"",INDIRECT("'"&amp;G598&amp;"'!"&amp;H598),"")</f>
        <v/>
      </c>
      <c r="G598" s="1665"/>
      <c r="S598" s="1665"/>
    </row>
    <row r="599" spans="1:19" ht="15">
      <c r="A599" s="1">
        <v>594</v>
      </c>
      <c r="D599" s="3" t="s">
        <v>6909</v>
      </c>
      <c r="F599" s="2" t="str" cm="1">
        <f t="array" aca="1" ref="F599" ca="1">IF(G599&lt;&gt;"",INDIRECT("'"&amp;G599&amp;"'!"&amp;H599),"")</f>
        <v/>
      </c>
      <c r="G599" s="1665"/>
      <c r="S599" s="1665"/>
    </row>
    <row r="600" spans="1:19" ht="15">
      <c r="A600" s="1">
        <v>595</v>
      </c>
      <c r="D600" s="3" t="s">
        <v>6909</v>
      </c>
      <c r="F600" s="2" t="str" cm="1">
        <f t="array" aca="1" ref="F600" ca="1">IF(G600&lt;&gt;"",INDIRECT("'"&amp;G600&amp;"'!"&amp;H600),"")</f>
        <v/>
      </c>
      <c r="G600" s="1665"/>
      <c r="I600" s="4"/>
      <c r="J600" s="4"/>
      <c r="K600" s="4"/>
      <c r="S600" s="1665"/>
    </row>
    <row r="601" spans="1:19" ht="15">
      <c r="A601" s="1">
        <v>596</v>
      </c>
      <c r="D601" s="3" t="s">
        <v>6909</v>
      </c>
      <c r="F601" s="2" t="str" cm="1">
        <f t="array" aca="1" ref="F601" ca="1">IF(G601&lt;&gt;"",INDIRECT("'"&amp;G601&amp;"'!"&amp;H601),"")</f>
        <v/>
      </c>
      <c r="G601" s="1665"/>
      <c r="I601" s="4"/>
      <c r="J601" s="4"/>
      <c r="K601" s="4"/>
      <c r="S601" s="1665"/>
    </row>
    <row r="602" spans="1:19" ht="15">
      <c r="A602" s="1">
        <v>597</v>
      </c>
      <c r="D602" s="3" t="s">
        <v>6909</v>
      </c>
      <c r="F602" s="2" t="str" cm="1">
        <f t="array" aca="1" ref="F602" ca="1">IF(G602&lt;&gt;"",INDIRECT("'"&amp;G602&amp;"'!"&amp;H602),"")</f>
        <v/>
      </c>
      <c r="G602" s="1665"/>
      <c r="I602" s="4"/>
      <c r="J602" s="4"/>
      <c r="K602" s="4"/>
      <c r="S602" s="1665"/>
    </row>
    <row r="603" spans="1:19" ht="15">
      <c r="A603" s="1">
        <v>598</v>
      </c>
      <c r="D603" s="3" t="s">
        <v>6909</v>
      </c>
      <c r="F603" s="2" t="str" cm="1">
        <f t="array" aca="1" ref="F603" ca="1">IF(G603&lt;&gt;"",INDIRECT("'"&amp;G603&amp;"'!"&amp;H603),"")</f>
        <v/>
      </c>
      <c r="G603" s="1665"/>
      <c r="I603" s="4"/>
      <c r="J603" s="4"/>
      <c r="K603" s="4"/>
      <c r="S603" s="1665"/>
    </row>
    <row r="604" spans="1:19" ht="15">
      <c r="A604" s="1">
        <v>599</v>
      </c>
      <c r="D604" s="3" t="s">
        <v>6909</v>
      </c>
      <c r="F604" s="2" t="str" cm="1">
        <f t="array" aca="1" ref="F604" ca="1">IF(G604&lt;&gt;"",INDIRECT("'"&amp;G604&amp;"'!"&amp;H604),"")</f>
        <v/>
      </c>
      <c r="G604" s="1665"/>
      <c r="I604" s="4"/>
      <c r="J604" s="4"/>
      <c r="K604" s="4"/>
      <c r="S604" s="1665"/>
    </row>
    <row r="605" spans="1:19" ht="15">
      <c r="A605" s="1">
        <v>600</v>
      </c>
      <c r="D605" s="3" t="s">
        <v>6909</v>
      </c>
      <c r="F605" s="2" t="str" cm="1">
        <f t="array" aca="1" ref="F605" ca="1">IF(G605&lt;&gt;"",INDIRECT("'"&amp;G605&amp;"'!"&amp;H605),"")</f>
        <v/>
      </c>
      <c r="G605" s="1665"/>
      <c r="I605" s="4"/>
      <c r="J605" s="4"/>
      <c r="K605" s="4"/>
      <c r="S605" s="1665"/>
    </row>
    <row r="606" spans="1:19" ht="15">
      <c r="A606" s="1">
        <v>601</v>
      </c>
      <c r="D606" s="3" t="s">
        <v>6909</v>
      </c>
      <c r="F606" s="2" t="str" cm="1">
        <f t="array" aca="1" ref="F606" ca="1">IF(G606&lt;&gt;"",INDIRECT("'"&amp;G606&amp;"'!"&amp;H606),"")</f>
        <v/>
      </c>
      <c r="G606" s="1665"/>
      <c r="I606" s="4"/>
      <c r="J606" s="4"/>
      <c r="K606" s="4"/>
      <c r="S606" s="1665"/>
    </row>
    <row r="607" spans="1:19" ht="15">
      <c r="A607" s="1">
        <v>602</v>
      </c>
      <c r="D607" s="3" t="s">
        <v>6909</v>
      </c>
      <c r="F607" s="2" t="str" cm="1">
        <f t="array" aca="1" ref="F607" ca="1">IF(G607&lt;&gt;"",INDIRECT("'"&amp;G607&amp;"'!"&amp;H607),"")</f>
        <v/>
      </c>
      <c r="G607" s="1665"/>
      <c r="I607" s="4"/>
      <c r="J607" s="4"/>
      <c r="K607" s="4"/>
      <c r="S607" s="1665"/>
    </row>
    <row r="608" spans="1:19" ht="15">
      <c r="A608" s="1">
        <v>603</v>
      </c>
      <c r="D608" s="3" t="s">
        <v>6909</v>
      </c>
      <c r="F608" s="2" t="str" cm="1">
        <f t="array" aca="1" ref="F608" ca="1">IF(G608&lt;&gt;"",INDIRECT("'"&amp;G608&amp;"'!"&amp;H608),"")</f>
        <v/>
      </c>
      <c r="G608" s="1665"/>
      <c r="I608" s="4"/>
      <c r="J608" s="4"/>
      <c r="K608" s="4"/>
      <c r="S608" s="1665"/>
    </row>
    <row r="609" spans="1:19" ht="15">
      <c r="A609" s="1">
        <v>604</v>
      </c>
      <c r="D609" s="3" t="s">
        <v>6909</v>
      </c>
      <c r="F609" s="2" t="str" cm="1">
        <f t="array" aca="1" ref="F609" ca="1">IF(G609&lt;&gt;"",INDIRECT("'"&amp;G609&amp;"'!"&amp;H609),"")</f>
        <v/>
      </c>
      <c r="G609" s="1665"/>
      <c r="I609" s="4"/>
      <c r="J609" s="4"/>
      <c r="K609" s="4"/>
      <c r="S609" s="1665"/>
    </row>
    <row r="610" spans="1:19" ht="15">
      <c r="A610" s="1">
        <v>605</v>
      </c>
      <c r="D610" s="3" t="s">
        <v>6909</v>
      </c>
      <c r="F610" s="2" t="str" cm="1">
        <f t="array" aca="1" ref="F610" ca="1">IF(G610&lt;&gt;"",INDIRECT("'"&amp;G610&amp;"'!"&amp;H610),"")</f>
        <v/>
      </c>
      <c r="G610" s="1665"/>
      <c r="I610" s="4"/>
      <c r="J610" s="4"/>
      <c r="K610" s="4"/>
      <c r="S610" s="1665"/>
    </row>
    <row r="611" spans="1:19" ht="15">
      <c r="A611" s="1">
        <v>606</v>
      </c>
      <c r="D611" s="3" t="s">
        <v>6909</v>
      </c>
      <c r="F611" s="2" t="str" cm="1">
        <f t="array" aca="1" ref="F611" ca="1">IF(G611&lt;&gt;"",INDIRECT("'"&amp;G611&amp;"'!"&amp;H611),"")</f>
        <v/>
      </c>
      <c r="G611" s="1665"/>
      <c r="I611" s="4"/>
      <c r="J611" s="4"/>
      <c r="K611" s="4"/>
      <c r="S611" s="1665"/>
    </row>
    <row r="612" spans="1:19" ht="15">
      <c r="A612" s="1">
        <v>607</v>
      </c>
      <c r="D612" s="3" t="s">
        <v>6909</v>
      </c>
      <c r="F612" s="2" t="str" cm="1">
        <f t="array" aca="1" ref="F612" ca="1">IF(G612&lt;&gt;"",INDIRECT("'"&amp;G612&amp;"'!"&amp;H612),"")</f>
        <v/>
      </c>
      <c r="G612" s="1665"/>
      <c r="I612" s="4"/>
      <c r="J612" s="4"/>
      <c r="K612" s="4"/>
      <c r="S612" s="1665"/>
    </row>
    <row r="613" spans="1:19" ht="15">
      <c r="A613" s="1">
        <v>608</v>
      </c>
      <c r="D613" s="3" t="s">
        <v>6909</v>
      </c>
      <c r="F613" s="2" t="str" cm="1">
        <f t="array" aca="1" ref="F613" ca="1">IF(G613&lt;&gt;"",INDIRECT("'"&amp;G613&amp;"'!"&amp;H613),"")</f>
        <v/>
      </c>
      <c r="G613" s="1665"/>
      <c r="I613" s="4"/>
      <c r="J613" s="4"/>
      <c r="K613" s="4"/>
      <c r="S613" s="1665"/>
    </row>
    <row r="614" spans="1:19" ht="15">
      <c r="A614" s="1">
        <v>609</v>
      </c>
      <c r="D614" s="3" t="s">
        <v>6909</v>
      </c>
      <c r="F614" s="2" t="str" cm="1">
        <f t="array" aca="1" ref="F614" ca="1">IF(G614&lt;&gt;"",INDIRECT("'"&amp;G614&amp;"'!"&amp;H614),"")</f>
        <v/>
      </c>
      <c r="G614" s="1665"/>
      <c r="I614" s="4"/>
      <c r="J614" s="4"/>
      <c r="K614" s="4"/>
      <c r="S614" s="1665"/>
    </row>
    <row r="615" spans="1:19" ht="15">
      <c r="A615" s="1">
        <v>610</v>
      </c>
      <c r="D615" s="3" t="s">
        <v>6909</v>
      </c>
      <c r="F615" s="2" t="str" cm="1">
        <f t="array" aca="1" ref="F615" ca="1">IF(G615&lt;&gt;"",INDIRECT("'"&amp;G615&amp;"'!"&amp;H615),"")</f>
        <v/>
      </c>
      <c r="G615" s="1665"/>
      <c r="I615" s="4"/>
      <c r="J615" s="4"/>
      <c r="K615" s="4"/>
      <c r="S615" s="1665"/>
    </row>
    <row r="616" spans="1:19" ht="15">
      <c r="A616" s="1">
        <v>611</v>
      </c>
      <c r="D616" s="3" t="s">
        <v>6909</v>
      </c>
      <c r="F616" s="2" t="str" cm="1">
        <f t="array" aca="1" ref="F616" ca="1">IF(G616&lt;&gt;"",INDIRECT("'"&amp;G616&amp;"'!"&amp;H616),"")</f>
        <v/>
      </c>
      <c r="G616" s="1665"/>
      <c r="I616" s="4"/>
      <c r="J616" s="4"/>
      <c r="K616" s="4"/>
      <c r="S616" s="1665"/>
    </row>
    <row r="617" spans="1:19" ht="15">
      <c r="A617" s="1">
        <v>612</v>
      </c>
      <c r="D617" s="3" t="s">
        <v>6909</v>
      </c>
      <c r="F617" s="2" t="str" cm="1">
        <f t="array" aca="1" ref="F617" ca="1">IF(G617&lt;&gt;"",INDIRECT("'"&amp;G617&amp;"'!"&amp;H617),"")</f>
        <v/>
      </c>
      <c r="G617" s="1665"/>
      <c r="I617" s="4"/>
      <c r="J617" s="4"/>
      <c r="K617" s="4"/>
      <c r="S617" s="1665"/>
    </row>
    <row r="618" spans="1:19" ht="15">
      <c r="A618" s="1">
        <v>613</v>
      </c>
      <c r="D618" s="3" t="s">
        <v>6909</v>
      </c>
      <c r="F618" s="2" t="str" cm="1">
        <f t="array" aca="1" ref="F618" ca="1">IF(G618&lt;&gt;"",INDIRECT("'"&amp;G618&amp;"'!"&amp;H618),"")</f>
        <v/>
      </c>
      <c r="G618" s="1665"/>
      <c r="I618" s="4"/>
      <c r="J618" s="4"/>
      <c r="K618" s="4"/>
      <c r="S618" s="1665"/>
    </row>
    <row r="619" spans="1:19" ht="15">
      <c r="A619" s="1">
        <v>614</v>
      </c>
      <c r="D619" s="3" t="s">
        <v>6909</v>
      </c>
      <c r="F619" s="2" t="str" cm="1">
        <f t="array" aca="1" ref="F619" ca="1">IF(G619&lt;&gt;"",INDIRECT("'"&amp;G619&amp;"'!"&amp;H619),"")</f>
        <v/>
      </c>
      <c r="G619" s="1665"/>
      <c r="I619" s="4"/>
      <c r="J619" s="4"/>
      <c r="K619" s="4"/>
      <c r="S619" s="1665"/>
    </row>
    <row r="620" spans="1:19" ht="15">
      <c r="A620" s="1">
        <v>615</v>
      </c>
      <c r="D620" s="3" t="s">
        <v>6909</v>
      </c>
      <c r="F620" s="2" t="str" cm="1">
        <f t="array" aca="1" ref="F620" ca="1">IF(G620&lt;&gt;"",INDIRECT("'"&amp;G620&amp;"'!"&amp;H620),"")</f>
        <v/>
      </c>
      <c r="G620" s="1665"/>
      <c r="I620" s="4"/>
      <c r="J620" s="4"/>
      <c r="K620" s="4"/>
      <c r="S620" s="1665"/>
    </row>
    <row r="621" spans="1:19" ht="15">
      <c r="A621" s="1">
        <v>616</v>
      </c>
      <c r="D621" s="3" t="s">
        <v>6909</v>
      </c>
      <c r="F621" s="2" t="str" cm="1">
        <f t="array" aca="1" ref="F621" ca="1">IF(G621&lt;&gt;"",INDIRECT("'"&amp;G621&amp;"'!"&amp;H621),"")</f>
        <v/>
      </c>
      <c r="G621" s="1665"/>
      <c r="I621" s="4"/>
      <c r="J621" s="4"/>
      <c r="K621" s="4"/>
      <c r="S621" s="1665"/>
    </row>
    <row r="622" spans="1:19" ht="15">
      <c r="A622" s="1">
        <v>617</v>
      </c>
      <c r="D622" s="3" t="s">
        <v>6909</v>
      </c>
      <c r="F622" s="2" t="str" cm="1">
        <f t="array" aca="1" ref="F622" ca="1">IF(G622&lt;&gt;"",INDIRECT("'"&amp;G622&amp;"'!"&amp;H622),"")</f>
        <v/>
      </c>
      <c r="G622" s="1665"/>
      <c r="I622" s="4"/>
      <c r="J622" s="4"/>
      <c r="K622" s="4"/>
      <c r="S622" s="1665"/>
    </row>
    <row r="623" spans="1:19" ht="15">
      <c r="A623" s="1">
        <v>618</v>
      </c>
      <c r="D623" s="3" t="s">
        <v>6909</v>
      </c>
      <c r="F623" s="2" t="str" cm="1">
        <f t="array" aca="1" ref="F623" ca="1">IF(G623&lt;&gt;"",INDIRECT("'"&amp;G623&amp;"'!"&amp;H623),"")</f>
        <v/>
      </c>
      <c r="G623" s="1665"/>
      <c r="I623" s="4"/>
      <c r="J623" s="4"/>
      <c r="K623" s="4"/>
      <c r="S623" s="1665"/>
    </row>
    <row r="624" spans="1:19" ht="15">
      <c r="A624" s="1">
        <v>619</v>
      </c>
      <c r="D624" s="3" t="s">
        <v>6909</v>
      </c>
      <c r="F624" s="2" t="str" cm="1">
        <f t="array" aca="1" ref="F624" ca="1">IF(G624&lt;&gt;"",INDIRECT("'"&amp;G624&amp;"'!"&amp;H624),"")</f>
        <v/>
      </c>
      <c r="G624" s="1665"/>
      <c r="I624" s="4"/>
      <c r="J624" s="4"/>
      <c r="K624" s="4"/>
      <c r="S624" s="1665"/>
    </row>
    <row r="625" spans="1:19" ht="15">
      <c r="A625" s="1">
        <v>620</v>
      </c>
      <c r="D625" s="3" t="s">
        <v>6909</v>
      </c>
      <c r="F625" s="2" t="str" cm="1">
        <f t="array" aca="1" ref="F625" ca="1">IF(G625&lt;&gt;"",INDIRECT("'"&amp;G625&amp;"'!"&amp;H625),"")</f>
        <v/>
      </c>
      <c r="G625" s="1665"/>
      <c r="I625" s="4"/>
      <c r="J625" s="4"/>
      <c r="K625" s="4"/>
      <c r="S625" s="1665"/>
    </row>
    <row r="626" spans="1:19" ht="15">
      <c r="A626" s="1">
        <v>621</v>
      </c>
      <c r="D626" s="3" t="s">
        <v>6909</v>
      </c>
      <c r="F626" s="2" t="str" cm="1">
        <f t="array" aca="1" ref="F626" ca="1">IF(G626&lt;&gt;"",INDIRECT("'"&amp;G626&amp;"'!"&amp;H626),"")</f>
        <v/>
      </c>
      <c r="G626" s="1665"/>
      <c r="I626" s="4"/>
      <c r="J626" s="4"/>
      <c r="K626" s="4"/>
      <c r="S626" s="1665"/>
    </row>
    <row r="627" spans="1:19" ht="15">
      <c r="A627" s="1">
        <v>622</v>
      </c>
      <c r="D627" s="3" t="s">
        <v>6909</v>
      </c>
      <c r="F627" s="2" t="str" cm="1">
        <f t="array" aca="1" ref="F627" ca="1">IF(G627&lt;&gt;"",INDIRECT("'"&amp;G627&amp;"'!"&amp;H627),"")</f>
        <v/>
      </c>
      <c r="G627" s="1665"/>
      <c r="I627" s="4"/>
      <c r="J627" s="4"/>
      <c r="K627" s="4"/>
      <c r="S627" s="1665"/>
    </row>
    <row r="628" spans="1:19" ht="15">
      <c r="A628" s="1">
        <v>623</v>
      </c>
      <c r="D628" s="3" t="s">
        <v>6909</v>
      </c>
      <c r="F628" s="2" t="str" cm="1">
        <f t="array" aca="1" ref="F628" ca="1">IF(G628&lt;&gt;"",INDIRECT("'"&amp;G628&amp;"'!"&amp;H628),"")</f>
        <v/>
      </c>
      <c r="G628" s="1665"/>
      <c r="I628" s="4"/>
      <c r="J628" s="4"/>
      <c r="K628" s="4"/>
      <c r="S628" s="1665"/>
    </row>
    <row r="629" spans="1:19" ht="15">
      <c r="A629" s="1">
        <v>624</v>
      </c>
      <c r="D629" s="3" t="s">
        <v>6909</v>
      </c>
      <c r="F629" s="2" t="str" cm="1">
        <f t="array" aca="1" ref="F629" ca="1">IF(G629&lt;&gt;"",INDIRECT("'"&amp;G629&amp;"'!"&amp;H629),"")</f>
        <v/>
      </c>
      <c r="G629" s="1665"/>
      <c r="I629" s="4"/>
      <c r="J629" s="4"/>
      <c r="K629" s="4"/>
      <c r="S629" s="1665"/>
    </row>
    <row r="630" spans="1:19" ht="15">
      <c r="A630" s="1">
        <v>625</v>
      </c>
      <c r="D630" s="3" t="s">
        <v>6909</v>
      </c>
      <c r="F630" s="2" t="str" cm="1">
        <f t="array" aca="1" ref="F630" ca="1">IF(G630&lt;&gt;"",INDIRECT("'"&amp;G630&amp;"'!"&amp;H630),"")</f>
        <v/>
      </c>
      <c r="G630" s="1665"/>
      <c r="I630" s="4"/>
      <c r="J630" s="4"/>
      <c r="K630" s="4"/>
      <c r="S630" s="1665"/>
    </row>
    <row r="631" spans="1:19" ht="15">
      <c r="A631" s="1">
        <v>626</v>
      </c>
      <c r="D631" s="3" t="s">
        <v>6909</v>
      </c>
      <c r="F631" s="2" t="str" cm="1">
        <f t="array" aca="1" ref="F631" ca="1">IF(G631&lt;&gt;"",INDIRECT("'"&amp;G631&amp;"'!"&amp;H631),"")</f>
        <v/>
      </c>
      <c r="G631" s="1665"/>
      <c r="I631" s="4"/>
      <c r="J631" s="4"/>
      <c r="K631" s="4"/>
      <c r="S631" s="1665"/>
    </row>
    <row r="632" spans="1:19" ht="15">
      <c r="A632" s="1">
        <v>627</v>
      </c>
      <c r="D632" s="3" t="s">
        <v>6909</v>
      </c>
      <c r="F632" s="2" t="str" cm="1">
        <f t="array" aca="1" ref="F632" ca="1">IF(G632&lt;&gt;"",INDIRECT("'"&amp;G632&amp;"'!"&amp;H632),"")</f>
        <v/>
      </c>
      <c r="G632" s="1665"/>
      <c r="I632" s="4"/>
      <c r="J632" s="4"/>
      <c r="K632" s="4"/>
      <c r="S632" s="1665"/>
    </row>
    <row r="633" spans="1:19" ht="15">
      <c r="A633" s="1">
        <v>628</v>
      </c>
      <c r="D633" s="3" t="s">
        <v>6909</v>
      </c>
      <c r="F633" s="2" t="str" cm="1">
        <f t="array" aca="1" ref="F633" ca="1">IF(G633&lt;&gt;"",INDIRECT("'"&amp;G633&amp;"'!"&amp;H633),"")</f>
        <v/>
      </c>
      <c r="G633" s="1665"/>
      <c r="I633" s="4"/>
      <c r="J633" s="4"/>
      <c r="K633" s="4"/>
      <c r="S633" s="1665"/>
    </row>
    <row r="634" spans="1:19" ht="15">
      <c r="A634" s="1">
        <v>629</v>
      </c>
      <c r="D634" s="3" t="s">
        <v>6909</v>
      </c>
      <c r="F634" s="2" t="str" cm="1">
        <f t="array" aca="1" ref="F634" ca="1">IF(G634&lt;&gt;"",INDIRECT("'"&amp;G634&amp;"'!"&amp;H634),"")</f>
        <v/>
      </c>
      <c r="G634" s="1665"/>
      <c r="I634" s="4"/>
      <c r="J634" s="4"/>
      <c r="K634" s="4"/>
      <c r="S634" s="1665"/>
    </row>
    <row r="635" spans="1:19" ht="15">
      <c r="A635" s="1">
        <v>630</v>
      </c>
      <c r="D635" s="3" t="s">
        <v>6909</v>
      </c>
      <c r="F635" s="2" t="str" cm="1">
        <f t="array" aca="1" ref="F635" ca="1">IF(G635&lt;&gt;"",INDIRECT("'"&amp;G635&amp;"'!"&amp;H635),"")</f>
        <v/>
      </c>
      <c r="G635" s="1665"/>
      <c r="I635" s="4"/>
      <c r="J635" s="4"/>
      <c r="K635" s="4"/>
      <c r="S635" s="1665"/>
    </row>
    <row r="636" spans="1:19" ht="15">
      <c r="A636" s="1">
        <v>631</v>
      </c>
      <c r="D636" s="3" t="s">
        <v>6909</v>
      </c>
      <c r="F636" s="2" t="str" cm="1">
        <f t="array" aca="1" ref="F636" ca="1">IF(G636&lt;&gt;"",INDIRECT("'"&amp;G636&amp;"'!"&amp;H636),"")</f>
        <v/>
      </c>
      <c r="G636" s="1665"/>
      <c r="I636" s="4"/>
      <c r="J636" s="4"/>
      <c r="K636" s="4"/>
      <c r="S636" s="1665"/>
    </row>
    <row r="637" spans="1:19" ht="15">
      <c r="A637" s="1">
        <v>632</v>
      </c>
      <c r="D637" s="3" t="s">
        <v>6909</v>
      </c>
      <c r="F637" s="2" t="str" cm="1">
        <f t="array" aca="1" ref="F637" ca="1">IF(G637&lt;&gt;"",INDIRECT("'"&amp;G637&amp;"'!"&amp;H637),"")</f>
        <v/>
      </c>
      <c r="G637" s="1665"/>
      <c r="I637" s="4"/>
      <c r="J637" s="4"/>
      <c r="K637" s="4"/>
      <c r="S637" s="1665"/>
    </row>
    <row r="638" spans="1:19" ht="15">
      <c r="A638" s="1">
        <v>633</v>
      </c>
      <c r="D638" s="3" t="s">
        <v>6909</v>
      </c>
      <c r="F638" s="2" t="str" cm="1">
        <f t="array" aca="1" ref="F638" ca="1">IF(G638&lt;&gt;"",INDIRECT("'"&amp;G638&amp;"'!"&amp;H638),"")</f>
        <v/>
      </c>
      <c r="G638" s="1665"/>
      <c r="I638" s="4"/>
      <c r="J638" s="4"/>
      <c r="K638" s="4"/>
      <c r="S638" s="1665"/>
    </row>
    <row r="639" spans="1:19" ht="15">
      <c r="A639" s="1">
        <v>634</v>
      </c>
      <c r="D639" s="3" t="s">
        <v>6909</v>
      </c>
      <c r="F639" s="2" t="str" cm="1">
        <f t="array" aca="1" ref="F639" ca="1">IF(G639&lt;&gt;"",INDIRECT("'"&amp;G639&amp;"'!"&amp;H639),"")</f>
        <v/>
      </c>
      <c r="G639" s="1665"/>
      <c r="I639" s="4"/>
      <c r="J639" s="4"/>
      <c r="K639" s="4"/>
      <c r="S639" s="1665"/>
    </row>
    <row r="640" spans="1:19" ht="15">
      <c r="A640" s="1">
        <v>635</v>
      </c>
      <c r="D640" s="3" t="s">
        <v>6909</v>
      </c>
      <c r="F640" s="2" t="str" cm="1">
        <f t="array" aca="1" ref="F640" ca="1">IF(G640&lt;&gt;"",INDIRECT("'"&amp;G640&amp;"'!"&amp;H640),"")</f>
        <v/>
      </c>
      <c r="G640" s="1665"/>
      <c r="I640" s="4"/>
      <c r="J640" s="4"/>
      <c r="K640" s="4"/>
      <c r="S640" s="1665"/>
    </row>
    <row r="641" spans="1:19" ht="15">
      <c r="A641" s="1">
        <v>636</v>
      </c>
      <c r="D641" s="3" t="s">
        <v>6909</v>
      </c>
      <c r="F641" s="2" t="str" cm="1">
        <f t="array" aca="1" ref="F641" ca="1">IF(G641&lt;&gt;"",INDIRECT("'"&amp;G641&amp;"'!"&amp;H641),"")</f>
        <v/>
      </c>
      <c r="G641" s="1665"/>
      <c r="I641" s="4"/>
      <c r="J641" s="4"/>
      <c r="K641" s="4"/>
      <c r="S641" s="1665"/>
    </row>
    <row r="642" spans="1:19" ht="15">
      <c r="A642" s="1">
        <v>637</v>
      </c>
      <c r="D642" s="3" t="s">
        <v>6909</v>
      </c>
      <c r="F642" s="2" t="str" cm="1">
        <f t="array" aca="1" ref="F642" ca="1">IF(G642&lt;&gt;"",INDIRECT("'"&amp;G642&amp;"'!"&amp;H642),"")</f>
        <v/>
      </c>
      <c r="G642" s="1665"/>
      <c r="I642" s="4"/>
      <c r="J642" s="4"/>
      <c r="K642" s="4"/>
      <c r="S642" s="1665"/>
    </row>
    <row r="643" spans="1:19" ht="15">
      <c r="A643" s="1">
        <v>638</v>
      </c>
      <c r="D643" s="3" t="s">
        <v>6909</v>
      </c>
      <c r="F643" s="2" t="str" cm="1">
        <f t="array" aca="1" ref="F643" ca="1">IF(G643&lt;&gt;"",INDIRECT("'"&amp;G643&amp;"'!"&amp;H643),"")</f>
        <v/>
      </c>
      <c r="G643" s="1665"/>
      <c r="I643" s="4"/>
      <c r="J643" s="4"/>
      <c r="K643" s="4"/>
      <c r="S643" s="1665"/>
    </row>
    <row r="644" spans="1:19" ht="15">
      <c r="A644" s="1">
        <v>639</v>
      </c>
      <c r="D644" s="3" t="s">
        <v>6909</v>
      </c>
      <c r="F644" s="2" t="str" cm="1">
        <f t="array" aca="1" ref="F644" ca="1">IF(G644&lt;&gt;"",INDIRECT("'"&amp;G644&amp;"'!"&amp;H644),"")</f>
        <v/>
      </c>
      <c r="G644" s="1665"/>
      <c r="I644" s="4"/>
      <c r="J644" s="4"/>
      <c r="K644" s="4"/>
      <c r="S644" s="1665"/>
    </row>
    <row r="645" spans="1:19" ht="15">
      <c r="A645" s="1">
        <v>640</v>
      </c>
      <c r="D645" s="3" t="s">
        <v>6909</v>
      </c>
      <c r="F645" s="2" t="str" cm="1">
        <f t="array" aca="1" ref="F645" ca="1">IF(G645&lt;&gt;"",INDIRECT("'"&amp;G645&amp;"'!"&amp;H645),"")</f>
        <v/>
      </c>
      <c r="G645" s="1665"/>
      <c r="I645" s="4"/>
      <c r="J645" s="4"/>
      <c r="K645" s="4"/>
      <c r="S645" s="1665"/>
    </row>
    <row r="646" spans="1:19" ht="15">
      <c r="A646" s="1">
        <v>641</v>
      </c>
      <c r="D646" s="3" t="s">
        <v>6909</v>
      </c>
      <c r="F646" s="2" t="str" cm="1">
        <f t="array" aca="1" ref="F646" ca="1">IF(G646&lt;&gt;"",INDIRECT("'"&amp;G646&amp;"'!"&amp;H646),"")</f>
        <v/>
      </c>
      <c r="G646" s="1665"/>
      <c r="I646" s="4"/>
      <c r="J646" s="4"/>
      <c r="K646" s="4"/>
      <c r="S646" s="1665"/>
    </row>
    <row r="647" spans="1:19" ht="15">
      <c r="A647" s="1">
        <v>642</v>
      </c>
      <c r="D647" s="3" t="s">
        <v>6909</v>
      </c>
      <c r="F647" s="2" t="str" cm="1">
        <f t="array" aca="1" ref="F647" ca="1">IF(G647&lt;&gt;"",INDIRECT("'"&amp;G647&amp;"'!"&amp;H647),"")</f>
        <v/>
      </c>
      <c r="G647" s="1665"/>
      <c r="I647" s="4"/>
      <c r="J647" s="4"/>
      <c r="K647" s="4"/>
      <c r="S647" s="1665"/>
    </row>
    <row r="648" spans="1:19" ht="15">
      <c r="A648" s="1">
        <v>643</v>
      </c>
      <c r="D648" s="3" t="s">
        <v>6909</v>
      </c>
      <c r="F648" s="2" t="str" cm="1">
        <f t="array" aca="1" ref="F648" ca="1">IF(G648&lt;&gt;"",INDIRECT("'"&amp;G648&amp;"'!"&amp;H648),"")</f>
        <v/>
      </c>
      <c r="G648" s="1665"/>
      <c r="I648" s="4"/>
      <c r="J648" s="4"/>
      <c r="K648" s="4"/>
      <c r="S648" s="1665"/>
    </row>
    <row r="649" spans="1:19" ht="15">
      <c r="A649">
        <v>644</v>
      </c>
      <c r="B649" s="7">
        <f>'EstExp 12-20'!C5</f>
        <v>5347073.67</v>
      </c>
      <c r="C649" s="3">
        <f>A649-B649</f>
        <v>-5346429.67</v>
      </c>
      <c r="E649" s="2" t="b">
        <f ca="1">F649=B649</f>
        <v>1</v>
      </c>
      <c r="F649" s="2" cm="1">
        <f t="array" aca="1" ref="F649" ca="1">IF(G649&lt;&gt;"",INDIRECT("'"&amp;G649&amp;"'!"&amp;H649),"")</f>
        <v>5347073.67</v>
      </c>
      <c r="G649" s="1663" t="s">
        <v>3430</v>
      </c>
      <c r="H649" t="s">
        <v>3460</v>
      </c>
      <c r="S649" s="1665"/>
    </row>
    <row r="650" spans="1:19" ht="15">
      <c r="A650">
        <v>645</v>
      </c>
      <c r="B650" s="7">
        <f>'EstExp 12-20'!C16</f>
        <v>119796.97</v>
      </c>
      <c r="C650" s="3">
        <f>A650-B650</f>
        <v>-119151.97</v>
      </c>
      <c r="E650" s="2" t="b">
        <f ca="1">F650=B650</f>
        <v>1</v>
      </c>
      <c r="F650" s="2" cm="1">
        <f t="array" aca="1" ref="F650" ca="1">IF(G650&lt;&gt;"",INDIRECT("'"&amp;G650&amp;"'!"&amp;H650),"")</f>
        <v>119796.97</v>
      </c>
      <c r="G650" s="1663" t="s">
        <v>3430</v>
      </c>
      <c r="H650" t="s">
        <v>3351</v>
      </c>
      <c r="S650" s="1665"/>
    </row>
    <row r="651" spans="1:19" ht="15">
      <c r="A651" s="1">
        <v>646</v>
      </c>
      <c r="D651" s="3" t="s">
        <v>6909</v>
      </c>
      <c r="F651" s="2" t="str" cm="1">
        <f t="array" aca="1" ref="F651" ca="1">IF(G651&lt;&gt;"",INDIRECT("'"&amp;G651&amp;"'!"&amp;H651),"")</f>
        <v/>
      </c>
      <c r="G651" s="1665"/>
      <c r="I651" s="4"/>
      <c r="J651" s="4"/>
      <c r="K651" s="4"/>
      <c r="S651" s="1665"/>
    </row>
    <row r="652" spans="1:19" ht="15">
      <c r="A652" s="1">
        <v>647</v>
      </c>
      <c r="D652" s="3" t="s">
        <v>6909</v>
      </c>
      <c r="F652" s="2" t="str" cm="1">
        <f t="array" aca="1" ref="F652" ca="1">IF(G652&lt;&gt;"",INDIRECT("'"&amp;G652&amp;"'!"&amp;H652),"")</f>
        <v/>
      </c>
      <c r="G652" s="1665"/>
      <c r="I652" s="4"/>
      <c r="J652" s="4"/>
      <c r="K652" s="4"/>
      <c r="S652" s="1665"/>
    </row>
    <row r="653" spans="1:19" ht="15">
      <c r="A653" s="1">
        <v>648</v>
      </c>
      <c r="D653" s="3" t="s">
        <v>6909</v>
      </c>
      <c r="F653" s="2" t="str" cm="1">
        <f t="array" aca="1" ref="F653" ca="1">IF(G653&lt;&gt;"",INDIRECT("'"&amp;G653&amp;"'!"&amp;H653),"")</f>
        <v/>
      </c>
      <c r="G653" s="1665"/>
      <c r="I653" s="4"/>
      <c r="J653" s="4"/>
      <c r="K653" s="4"/>
      <c r="S653" s="1665"/>
    </row>
    <row r="654" spans="1:19" ht="15">
      <c r="A654" s="1">
        <v>649</v>
      </c>
      <c r="D654" s="3" t="s">
        <v>6909</v>
      </c>
      <c r="F654" s="2" t="str" cm="1">
        <f t="array" aca="1" ref="F654" ca="1">IF(G654&lt;&gt;"",INDIRECT("'"&amp;G654&amp;"'!"&amp;H654),"")</f>
        <v/>
      </c>
      <c r="G654" s="1665"/>
      <c r="I654" s="4"/>
      <c r="J654" s="4"/>
      <c r="K654" s="4"/>
      <c r="S654" s="1665"/>
    </row>
    <row r="655" spans="1:19" ht="15">
      <c r="A655" s="1">
        <v>650</v>
      </c>
      <c r="D655" s="3" t="s">
        <v>6909</v>
      </c>
      <c r="F655" s="2" t="str" cm="1">
        <f t="array" aca="1" ref="F655" ca="1">IF(G655&lt;&gt;"",INDIRECT("'"&amp;G655&amp;"'!"&amp;H655),"")</f>
        <v/>
      </c>
      <c r="G655" s="1665"/>
      <c r="I655" s="4"/>
      <c r="J655" s="4"/>
      <c r="K655" s="4"/>
      <c r="S655" s="1665"/>
    </row>
    <row r="656" spans="1:19">
      <c r="A656">
        <v>651</v>
      </c>
      <c r="B656" s="7">
        <f>'EstExp 12-20'!C18</f>
        <v>172781.04</v>
      </c>
      <c r="C656" s="3">
        <f>A656-B656</f>
        <v>-172130.04</v>
      </c>
      <c r="E656" s="2" t="b">
        <f ca="1">F656=B656</f>
        <v>1</v>
      </c>
      <c r="F656" s="2" cm="1">
        <f t="array" aca="1" ref="F656" ca="1">IF(G656&lt;&gt;"",INDIRECT("'"&amp;G656&amp;"'!"&amp;H656),"")</f>
        <v>172781.04</v>
      </c>
      <c r="G656" s="1663" t="s">
        <v>3430</v>
      </c>
      <c r="H656" t="s">
        <v>3336</v>
      </c>
      <c r="I656" s="4"/>
      <c r="J656" s="4"/>
      <c r="K656" s="4"/>
      <c r="S656" s="1663"/>
    </row>
    <row r="657" spans="1:19" ht="15">
      <c r="A657" s="1">
        <v>652</v>
      </c>
      <c r="D657" s="3" t="s">
        <v>6909</v>
      </c>
      <c r="F657" s="2" t="str" cm="1">
        <f t="array" aca="1" ref="F657" ca="1">IF(G657&lt;&gt;"",INDIRECT("'"&amp;G657&amp;"'!"&amp;H657),"")</f>
        <v/>
      </c>
      <c r="G657" s="1665"/>
      <c r="I657" s="4"/>
      <c r="J657" s="4"/>
      <c r="K657" s="4"/>
      <c r="S657" s="1665"/>
    </row>
    <row r="658" spans="1:19" ht="15">
      <c r="A658" s="1">
        <v>653</v>
      </c>
      <c r="D658" s="3" t="s">
        <v>6909</v>
      </c>
      <c r="F658" s="2" t="str" cm="1">
        <f t="array" aca="1" ref="F658" ca="1">IF(G658&lt;&gt;"",INDIRECT("'"&amp;G658&amp;"'!"&amp;H658),"")</f>
        <v/>
      </c>
      <c r="G658" s="1665"/>
      <c r="I658" s="4"/>
      <c r="J658" s="4"/>
      <c r="K658" s="4"/>
      <c r="S658" s="1665"/>
    </row>
    <row r="659" spans="1:19" ht="15">
      <c r="A659" s="1">
        <v>654</v>
      </c>
      <c r="D659" s="3" t="s">
        <v>6909</v>
      </c>
      <c r="F659" s="2" t="str" cm="1">
        <f t="array" aca="1" ref="F659" ca="1">IF(G659&lt;&gt;"",INDIRECT("'"&amp;G659&amp;"'!"&amp;H659),"")</f>
        <v/>
      </c>
      <c r="G659" s="1665"/>
      <c r="I659" s="4"/>
      <c r="J659" s="4"/>
      <c r="K659" s="4"/>
      <c r="S659" s="1665"/>
    </row>
    <row r="660" spans="1:19">
      <c r="A660">
        <v>655</v>
      </c>
      <c r="B660" s="7">
        <f>'EstExp 12-20'!C12</f>
        <v>0</v>
      </c>
      <c r="C660" s="3">
        <f t="shared" ref="C660:C687" si="19">A660-B660</f>
        <v>655</v>
      </c>
      <c r="E660" s="2" t="b">
        <f t="shared" ref="E660:E687" ca="1" si="20">F660=B660</f>
        <v>1</v>
      </c>
      <c r="F660" s="2" cm="1">
        <f t="array" aca="1" ref="F660" ca="1">IF(G660&lt;&gt;"",INDIRECT("'"&amp;G660&amp;"'!"&amp;H660),"")</f>
        <v>0</v>
      </c>
      <c r="G660" s="1663" t="s">
        <v>3430</v>
      </c>
      <c r="H660" t="s">
        <v>3348</v>
      </c>
      <c r="I660" s="4"/>
      <c r="J660" s="4"/>
      <c r="K660" s="4"/>
      <c r="S660" s="1663"/>
    </row>
    <row r="661" spans="1:19">
      <c r="A661">
        <v>656</v>
      </c>
      <c r="B661" s="7">
        <f>'EstExp 12-20'!C13</f>
        <v>0</v>
      </c>
      <c r="C661" s="3">
        <f t="shared" si="19"/>
        <v>656</v>
      </c>
      <c r="E661" s="2" t="b">
        <f t="shared" ca="1" si="20"/>
        <v>1</v>
      </c>
      <c r="F661" s="2" cm="1">
        <f t="array" aca="1" ref="F661" ca="1">IF(G661&lt;&gt;"",INDIRECT("'"&amp;G661&amp;"'!"&amp;H661),"")</f>
        <v>0</v>
      </c>
      <c r="G661" s="1663" t="s">
        <v>3430</v>
      </c>
      <c r="H661" t="s">
        <v>3349</v>
      </c>
      <c r="I661" s="4"/>
      <c r="J661" s="4"/>
      <c r="K661" s="4"/>
      <c r="S661" s="1663"/>
    </row>
    <row r="662" spans="1:19" ht="15">
      <c r="A662">
        <v>657</v>
      </c>
      <c r="B662" s="7">
        <f>'EstExp 12-20'!C14</f>
        <v>110204.81000000001</v>
      </c>
      <c r="C662" s="3">
        <f t="shared" si="19"/>
        <v>-109547.81000000001</v>
      </c>
      <c r="E662" s="2" t="b">
        <f t="shared" ca="1" si="20"/>
        <v>1</v>
      </c>
      <c r="F662" s="2" cm="1">
        <f t="array" aca="1" ref="F662" ca="1">IF(G662&lt;&gt;"",INDIRECT("'"&amp;G662&amp;"'!"&amp;H662),"")</f>
        <v>110204.81000000001</v>
      </c>
      <c r="G662" s="1663" t="s">
        <v>3430</v>
      </c>
      <c r="H662" t="s">
        <v>3461</v>
      </c>
      <c r="S662" s="1665"/>
    </row>
    <row r="663" spans="1:19" ht="15">
      <c r="A663">
        <v>658</v>
      </c>
      <c r="B663" s="7">
        <f>'EstExp 12-20'!C15</f>
        <v>87952.24</v>
      </c>
      <c r="C663" s="3">
        <f t="shared" si="19"/>
        <v>-87294.24</v>
      </c>
      <c r="E663" s="2" t="b">
        <f t="shared" ca="1" si="20"/>
        <v>1</v>
      </c>
      <c r="F663" s="2" cm="1">
        <f t="array" aca="1" ref="F663" ca="1">IF(G663&lt;&gt;"",INDIRECT("'"&amp;G663&amp;"'!"&amp;H663),"")</f>
        <v>87952.24</v>
      </c>
      <c r="G663" s="1663" t="s">
        <v>3430</v>
      </c>
      <c r="H663" t="s">
        <v>3350</v>
      </c>
      <c r="S663" s="1665"/>
    </row>
    <row r="664" spans="1:19" ht="15">
      <c r="A664">
        <v>659</v>
      </c>
      <c r="B664" s="7">
        <f>'EstExp 12-20'!C34</f>
        <v>8027689.3299999991</v>
      </c>
      <c r="C664" s="3">
        <f t="shared" si="19"/>
        <v>-8027030.3299999991</v>
      </c>
      <c r="E664" s="2" t="b">
        <f t="shared" ca="1" si="20"/>
        <v>1</v>
      </c>
      <c r="F664" s="2" cm="1">
        <f t="array" aca="1" ref="F664" ca="1">IF(G664&lt;&gt;"",INDIRECT("'"&amp;G664&amp;"'!"&amp;H664),"")</f>
        <v>8027689.3299999991</v>
      </c>
      <c r="G664" s="1663" t="s">
        <v>3430</v>
      </c>
      <c r="H664" t="s">
        <v>3462</v>
      </c>
      <c r="S664" s="1665"/>
    </row>
    <row r="665" spans="1:19" ht="15">
      <c r="A665">
        <v>660</v>
      </c>
      <c r="B665" s="7">
        <f>'EstExp 12-20'!C38</f>
        <v>272920.31</v>
      </c>
      <c r="C665" s="3">
        <f t="shared" si="19"/>
        <v>-272260.31</v>
      </c>
      <c r="E665" s="2" t="b">
        <f t="shared" ca="1" si="20"/>
        <v>1</v>
      </c>
      <c r="F665" s="2" cm="1">
        <f t="array" aca="1" ref="F665" ca="1">IF(G665&lt;&gt;"",INDIRECT("'"&amp;G665&amp;"'!"&amp;H665),"")</f>
        <v>272920.31</v>
      </c>
      <c r="G665" s="1663" t="s">
        <v>3430</v>
      </c>
      <c r="H665" t="s">
        <v>3463</v>
      </c>
      <c r="S665" s="1665"/>
    </row>
    <row r="666" spans="1:19" ht="15">
      <c r="A666">
        <v>661</v>
      </c>
      <c r="B666" s="7">
        <f>'EstExp 12-20'!C39</f>
        <v>169427.3</v>
      </c>
      <c r="C666" s="3">
        <f t="shared" si="19"/>
        <v>-168766.3</v>
      </c>
      <c r="E666" s="2" t="b">
        <f t="shared" ca="1" si="20"/>
        <v>1</v>
      </c>
      <c r="F666" s="2" cm="1">
        <f t="array" aca="1" ref="F666" ca="1">IF(G666&lt;&gt;"",INDIRECT("'"&amp;G666&amp;"'!"&amp;H666),"")</f>
        <v>169427.3</v>
      </c>
      <c r="G666" s="1663" t="s">
        <v>3430</v>
      </c>
      <c r="H666" t="s">
        <v>3464</v>
      </c>
      <c r="S666" s="1665"/>
    </row>
    <row r="667" spans="1:19">
      <c r="A667">
        <v>662</v>
      </c>
      <c r="B667" s="7">
        <f>'EstExp 12-20'!C40</f>
        <v>272396.81</v>
      </c>
      <c r="C667" s="3">
        <f t="shared" si="19"/>
        <v>-271734.81</v>
      </c>
      <c r="E667" s="2" t="b">
        <f t="shared" ca="1" si="20"/>
        <v>1</v>
      </c>
      <c r="F667" s="2" cm="1">
        <f t="array" aca="1" ref="F667" ca="1">IF(G667&lt;&gt;"",INDIRECT("'"&amp;G667&amp;"'!"&amp;H667),"")</f>
        <v>272396.81</v>
      </c>
      <c r="G667" s="1663" t="s">
        <v>3430</v>
      </c>
      <c r="H667" t="s">
        <v>3465</v>
      </c>
      <c r="S667" s="1663"/>
    </row>
    <row r="668" spans="1:19" ht="15">
      <c r="A668">
        <v>663</v>
      </c>
      <c r="B668" s="7">
        <f>'EstExp 12-20'!C41</f>
        <v>115945.45</v>
      </c>
      <c r="C668" s="3">
        <f t="shared" si="19"/>
        <v>-115282.45</v>
      </c>
      <c r="E668" s="2" t="b">
        <f t="shared" ca="1" si="20"/>
        <v>1</v>
      </c>
      <c r="F668" s="2" cm="1">
        <f t="array" aca="1" ref="F668" ca="1">IF(G668&lt;&gt;"",INDIRECT("'"&amp;G668&amp;"'!"&amp;H668),"")</f>
        <v>115945.45</v>
      </c>
      <c r="G668" s="1663" t="s">
        <v>3430</v>
      </c>
      <c r="H668" t="s">
        <v>3466</v>
      </c>
      <c r="S668" s="1665"/>
    </row>
    <row r="669" spans="1:19" ht="15">
      <c r="A669">
        <v>664</v>
      </c>
      <c r="B669" s="7">
        <f>'EstExp 12-20'!C42</f>
        <v>220710.87</v>
      </c>
      <c r="C669" s="3">
        <f t="shared" si="19"/>
        <v>-220046.87</v>
      </c>
      <c r="E669" s="2" t="b">
        <f t="shared" ca="1" si="20"/>
        <v>1</v>
      </c>
      <c r="F669" s="2" cm="1">
        <f t="array" aca="1" ref="F669" ca="1">IF(G669&lt;&gt;"",INDIRECT("'"&amp;G669&amp;"'!"&amp;H669),"")</f>
        <v>220710.87</v>
      </c>
      <c r="G669" s="1663" t="s">
        <v>3430</v>
      </c>
      <c r="H669" t="s">
        <v>3467</v>
      </c>
      <c r="S669" s="1665"/>
    </row>
    <row r="670" spans="1:19">
      <c r="A670">
        <v>665</v>
      </c>
      <c r="B670" s="7">
        <f>'EstExp 12-20'!C43</f>
        <v>0</v>
      </c>
      <c r="C670" s="3">
        <f t="shared" si="19"/>
        <v>665</v>
      </c>
      <c r="E670" s="2" t="b">
        <f t="shared" ca="1" si="20"/>
        <v>1</v>
      </c>
      <c r="F670" s="2" cm="1">
        <f t="array" aca="1" ref="F670" ca="1">IF(G670&lt;&gt;"",INDIRECT("'"&amp;G670&amp;"'!"&amp;H670),"")</f>
        <v>0</v>
      </c>
      <c r="G670" s="1663" t="s">
        <v>3430</v>
      </c>
      <c r="H670" t="s">
        <v>3468</v>
      </c>
      <c r="S670" s="1663"/>
    </row>
    <row r="671" spans="1:19">
      <c r="A671">
        <v>666</v>
      </c>
      <c r="B671" s="7">
        <f>'EstExp 12-20'!C44</f>
        <v>1051400.7399999998</v>
      </c>
      <c r="C671" s="3">
        <f t="shared" si="19"/>
        <v>-1050734.7399999998</v>
      </c>
      <c r="E671" s="2" t="b">
        <f t="shared" ca="1" si="20"/>
        <v>1</v>
      </c>
      <c r="F671" s="2" cm="1">
        <f t="array" aca="1" ref="F671" ca="1">IF(G671&lt;&gt;"",INDIRECT("'"&amp;G671&amp;"'!"&amp;H671),"")</f>
        <v>1051400.7399999998</v>
      </c>
      <c r="G671" s="1663" t="s">
        <v>3430</v>
      </c>
      <c r="H671" t="s">
        <v>3469</v>
      </c>
      <c r="S671" s="1663"/>
    </row>
    <row r="672" spans="1:19">
      <c r="A672">
        <v>667</v>
      </c>
      <c r="B672" s="7">
        <f>'EstExp 12-20'!C46</f>
        <v>262308.96999999997</v>
      </c>
      <c r="C672" s="3">
        <f t="shared" si="19"/>
        <v>-261641.96999999997</v>
      </c>
      <c r="E672" s="2" t="b">
        <f t="shared" ca="1" si="20"/>
        <v>1</v>
      </c>
      <c r="F672" s="2" cm="1">
        <f t="array" aca="1" ref="F672" ca="1">IF(G672&lt;&gt;"",INDIRECT("'"&amp;G672&amp;"'!"&amp;H672),"")</f>
        <v>262308.96999999997</v>
      </c>
      <c r="G672" s="1663" t="s">
        <v>3430</v>
      </c>
      <c r="H672" t="s">
        <v>3470</v>
      </c>
      <c r="I672" s="4"/>
      <c r="J672" s="4"/>
      <c r="K672" s="4"/>
      <c r="S672" s="1663"/>
    </row>
    <row r="673" spans="1:19">
      <c r="A673">
        <v>668</v>
      </c>
      <c r="B673" s="7">
        <f>'EstExp 12-20'!C47</f>
        <v>252749.18</v>
      </c>
      <c r="C673" s="3">
        <f t="shared" si="19"/>
        <v>-252081.18</v>
      </c>
      <c r="E673" s="2" t="b">
        <f t="shared" ca="1" si="20"/>
        <v>1</v>
      </c>
      <c r="F673" s="2" cm="1">
        <f t="array" aca="1" ref="F673" ca="1">IF(G673&lt;&gt;"",INDIRECT("'"&amp;G673&amp;"'!"&amp;H673),"")</f>
        <v>252749.18</v>
      </c>
      <c r="G673" s="1663" t="s">
        <v>3430</v>
      </c>
      <c r="H673" t="s">
        <v>3471</v>
      </c>
      <c r="I673" s="4"/>
      <c r="J673" s="4"/>
      <c r="K673" s="4"/>
      <c r="S673" s="1663"/>
    </row>
    <row r="674" spans="1:19">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c r="A675">
        <v>670</v>
      </c>
      <c r="B675" s="7">
        <f>'EstExp 12-20'!C49</f>
        <v>515058.14999999997</v>
      </c>
      <c r="C675" s="3">
        <f t="shared" si="19"/>
        <v>-514388.14999999997</v>
      </c>
      <c r="E675" s="2" t="b">
        <f t="shared" ca="1" si="20"/>
        <v>1</v>
      </c>
      <c r="F675" s="2" cm="1">
        <f t="array" aca="1" ref="F675" ca="1">IF(G675&lt;&gt;"",INDIRECT("'"&amp;G675&amp;"'!"&amp;H675),"")</f>
        <v>515058.14999999997</v>
      </c>
      <c r="G675" s="1663" t="s">
        <v>3430</v>
      </c>
      <c r="H675" t="s">
        <v>3473</v>
      </c>
      <c r="I675" s="4"/>
      <c r="J675" s="4"/>
      <c r="K675" s="4"/>
      <c r="S675" s="1663"/>
    </row>
    <row r="676" spans="1:19">
      <c r="A676">
        <v>671</v>
      </c>
      <c r="B676" s="7">
        <f>'EstExp 12-20'!C51</f>
        <v>0</v>
      </c>
      <c r="C676" s="3">
        <f t="shared" si="19"/>
        <v>671</v>
      </c>
      <c r="E676" s="2" t="b">
        <f t="shared" ca="1" si="20"/>
        <v>1</v>
      </c>
      <c r="F676" s="2" cm="1">
        <f t="array" aca="1" ref="F676" ca="1">IF(G676&lt;&gt;"",INDIRECT("'"&amp;G676&amp;"'!"&amp;H676),"")</f>
        <v>0</v>
      </c>
      <c r="G676" s="1663" t="s">
        <v>3430</v>
      </c>
      <c r="H676" t="s">
        <v>3474</v>
      </c>
      <c r="S676" s="1663"/>
    </row>
    <row r="677" spans="1:19">
      <c r="A677">
        <v>672</v>
      </c>
      <c r="B677" s="7">
        <f>'EstExp 12-20'!C52</f>
        <v>277412.67</v>
      </c>
      <c r="C677" s="3">
        <f t="shared" si="19"/>
        <v>-276740.67</v>
      </c>
      <c r="E677" s="2" t="b">
        <f t="shared" ca="1" si="20"/>
        <v>1</v>
      </c>
      <c r="F677" s="2" cm="1">
        <f t="array" aca="1" ref="F677" ca="1">IF(G677&lt;&gt;"",INDIRECT("'"&amp;G677&amp;"'!"&amp;H677),"")</f>
        <v>277412.67</v>
      </c>
      <c r="G677" s="1663" t="s">
        <v>3430</v>
      </c>
      <c r="H677" t="s">
        <v>3475</v>
      </c>
      <c r="S677" s="1663"/>
    </row>
    <row r="678" spans="1:19">
      <c r="A678">
        <v>673</v>
      </c>
      <c r="B678" s="7">
        <f>'EstExp 12-20'!C55</f>
        <v>277412.67</v>
      </c>
      <c r="C678" s="3">
        <f t="shared" si="19"/>
        <v>-276739.67</v>
      </c>
      <c r="E678" s="2" t="b">
        <f t="shared" ca="1" si="20"/>
        <v>1</v>
      </c>
      <c r="F678" s="2" cm="1">
        <f t="array" aca="1" ref="F678" ca="1">IF(G678&lt;&gt;"",INDIRECT("'"&amp;G678&amp;"'!"&amp;H678),"")</f>
        <v>277412.67</v>
      </c>
      <c r="G678" s="1663" t="s">
        <v>3430</v>
      </c>
      <c r="H678" t="s">
        <v>3476</v>
      </c>
      <c r="S678" s="1663"/>
    </row>
    <row r="679" spans="1:19">
      <c r="A679">
        <v>674</v>
      </c>
      <c r="B679" s="7">
        <f>'EstExp 12-20'!C57</f>
        <v>694468.08</v>
      </c>
      <c r="C679" s="3">
        <f t="shared" si="19"/>
        <v>-693794.08</v>
      </c>
      <c r="E679" s="2" t="b">
        <f t="shared" ca="1" si="20"/>
        <v>1</v>
      </c>
      <c r="F679" s="2" cm="1">
        <f t="array" aca="1" ref="F679" ca="1">IF(G679&lt;&gt;"",INDIRECT("'"&amp;G679&amp;"'!"&amp;H679),"")</f>
        <v>694468.08</v>
      </c>
      <c r="G679" s="1663" t="s">
        <v>3430</v>
      </c>
      <c r="H679" t="s">
        <v>3477</v>
      </c>
      <c r="S679" s="1663"/>
    </row>
    <row r="680" spans="1:19">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c r="A681">
        <v>676</v>
      </c>
      <c r="B681" s="7">
        <f>'EstExp 12-20'!C59</f>
        <v>694468.08</v>
      </c>
      <c r="C681" s="3">
        <f t="shared" si="19"/>
        <v>-693792.08</v>
      </c>
      <c r="E681" s="2" t="b">
        <f t="shared" ca="1" si="20"/>
        <v>1</v>
      </c>
      <c r="F681" s="2" cm="1">
        <f t="array" aca="1" ref="F681" ca="1">IF(G681&lt;&gt;"",INDIRECT("'"&amp;G681&amp;"'!"&amp;H681),"")</f>
        <v>694468.08</v>
      </c>
      <c r="G681" s="1663" t="s">
        <v>3430</v>
      </c>
      <c r="H681" t="s">
        <v>3479</v>
      </c>
      <c r="S681" s="1663"/>
    </row>
    <row r="682" spans="1:19">
      <c r="A682">
        <v>677</v>
      </c>
      <c r="B682" s="7">
        <f>'EstExp 12-20'!C61</f>
        <v>0</v>
      </c>
      <c r="C682" s="3">
        <f t="shared" si="19"/>
        <v>677</v>
      </c>
      <c r="E682" s="2" t="b">
        <f t="shared" ca="1" si="20"/>
        <v>1</v>
      </c>
      <c r="F682" s="2" cm="1">
        <f t="array" aca="1" ref="F682" ca="1">IF(G682&lt;&gt;"",INDIRECT("'"&amp;G682&amp;"'!"&amp;H682),"")</f>
        <v>0</v>
      </c>
      <c r="G682" s="1663" t="s">
        <v>3430</v>
      </c>
      <c r="H682" t="s">
        <v>3480</v>
      </c>
      <c r="I682" s="4"/>
      <c r="J682" s="4"/>
      <c r="K682" s="4"/>
      <c r="S682" s="1663"/>
    </row>
    <row r="683" spans="1:19">
      <c r="A683">
        <v>678</v>
      </c>
      <c r="B683" s="7">
        <f>'EstExp 12-20'!C62</f>
        <v>123762.78</v>
      </c>
      <c r="C683" s="3">
        <f t="shared" si="19"/>
        <v>-123084.78</v>
      </c>
      <c r="E683" s="2" t="b">
        <f t="shared" ca="1" si="20"/>
        <v>1</v>
      </c>
      <c r="F683" s="2" cm="1">
        <f t="array" aca="1" ref="F683" ca="1">IF(G683&lt;&gt;"",INDIRECT("'"&amp;G683&amp;"'!"&amp;H683),"")</f>
        <v>123762.78</v>
      </c>
      <c r="G683" s="1663" t="s">
        <v>3430</v>
      </c>
      <c r="H683" t="s">
        <v>3481</v>
      </c>
      <c r="I683" s="4"/>
      <c r="J683" s="4"/>
      <c r="K683" s="4"/>
      <c r="S683" s="1663"/>
    </row>
    <row r="684" spans="1:19" ht="15">
      <c r="A684">
        <v>679</v>
      </c>
      <c r="B684" s="7">
        <f>'EstExp 12-20'!C63</f>
        <v>0</v>
      </c>
      <c r="C684" s="3">
        <f t="shared" si="19"/>
        <v>679</v>
      </c>
      <c r="E684" s="2" t="b">
        <f t="shared" ca="1" si="20"/>
        <v>1</v>
      </c>
      <c r="F684" s="2" cm="1">
        <f t="array" aca="1" ref="F684" ca="1">IF(G684&lt;&gt;"",INDIRECT("'"&amp;G684&amp;"'!"&amp;H684),"")</f>
        <v>0</v>
      </c>
      <c r="G684" s="1663" t="s">
        <v>3430</v>
      </c>
      <c r="H684" t="s">
        <v>3482</v>
      </c>
      <c r="I684" s="4"/>
      <c r="J684" s="4"/>
      <c r="K684" s="4"/>
      <c r="S684" s="1665"/>
    </row>
    <row r="685" spans="1:19" ht="15">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5">
      <c r="A686">
        <v>681</v>
      </c>
      <c r="B686" s="7">
        <f>'EstExp 12-20'!C65</f>
        <v>157244.79</v>
      </c>
      <c r="C686" s="3">
        <f t="shared" si="19"/>
        <v>-156563.79</v>
      </c>
      <c r="E686" s="2" t="b">
        <f t="shared" ca="1" si="20"/>
        <v>1</v>
      </c>
      <c r="F686" s="2" cm="1">
        <f t="array" aca="1" ref="F686" ca="1">IF(G686&lt;&gt;"",INDIRECT("'"&amp;G686&amp;"'!"&amp;H686),"")</f>
        <v>157244.79</v>
      </c>
      <c r="G686" s="1663" t="s">
        <v>3430</v>
      </c>
      <c r="H686" t="s">
        <v>3484</v>
      </c>
      <c r="I686" s="4"/>
      <c r="J686" s="4"/>
      <c r="K686" s="4"/>
      <c r="S686" s="1665"/>
    </row>
    <row r="687" spans="1:19" ht="15">
      <c r="A687">
        <v>682</v>
      </c>
      <c r="B687" s="7">
        <f>'EstExp 12-20'!C66</f>
        <v>0</v>
      </c>
      <c r="C687" s="3">
        <f t="shared" si="19"/>
        <v>682</v>
      </c>
      <c r="E687" s="2" t="b">
        <f t="shared" ca="1" si="20"/>
        <v>1</v>
      </c>
      <c r="F687" s="2" cm="1">
        <f t="array" aca="1" ref="F687" ca="1">IF(G687&lt;&gt;"",INDIRECT("'"&amp;G687&amp;"'!"&amp;H687),"")</f>
        <v>0</v>
      </c>
      <c r="G687" s="1663" t="s">
        <v>3430</v>
      </c>
      <c r="H687" t="s">
        <v>3485</v>
      </c>
      <c r="I687" s="4"/>
      <c r="J687" s="4"/>
      <c r="K687" s="4"/>
      <c r="S687" s="1665"/>
    </row>
    <row r="688" spans="1:19" ht="15">
      <c r="A688" s="1">
        <v>683</v>
      </c>
      <c r="D688" s="3" t="s">
        <v>6909</v>
      </c>
      <c r="F688" s="2" t="str" cm="1">
        <f t="array" aca="1" ref="F688" ca="1">IF(G688&lt;&gt;"",INDIRECT("'"&amp;G688&amp;"'!"&amp;H688),"")</f>
        <v/>
      </c>
      <c r="G688" s="1665"/>
      <c r="I688" s="4"/>
      <c r="J688" s="4"/>
      <c r="K688" s="4"/>
      <c r="S688" s="1665"/>
    </row>
    <row r="689" spans="1:19" ht="15">
      <c r="A689">
        <v>684</v>
      </c>
      <c r="B689" s="7">
        <f>'EstExp 12-20'!C67</f>
        <v>281007.57</v>
      </c>
      <c r="C689" s="3">
        <f>A689-B689</f>
        <v>-280323.57</v>
      </c>
      <c r="E689" s="2" t="b">
        <f ca="1">F689=B689</f>
        <v>1</v>
      </c>
      <c r="F689" s="2" cm="1">
        <f t="array" aca="1" ref="F689" ca="1">IF(G689&lt;&gt;"",INDIRECT("'"&amp;G689&amp;"'!"&amp;H689),"")</f>
        <v>281007.57</v>
      </c>
      <c r="G689" s="1663" t="s">
        <v>3430</v>
      </c>
      <c r="H689" t="s">
        <v>3486</v>
      </c>
      <c r="I689" s="4"/>
      <c r="J689" s="4"/>
      <c r="K689" s="4"/>
      <c r="S689" s="1665"/>
    </row>
    <row r="690" spans="1:19" ht="15">
      <c r="A690">
        <v>685</v>
      </c>
      <c r="B690" s="7">
        <f>'EstExp 12-20'!C69</f>
        <v>0</v>
      </c>
      <c r="C690" s="3">
        <f>A690-B690</f>
        <v>685</v>
      </c>
      <c r="E690" s="2" t="b">
        <f ca="1">F690=B690</f>
        <v>1</v>
      </c>
      <c r="F690" s="2" cm="1">
        <f t="array" aca="1" ref="F690" ca="1">IF(G690&lt;&gt;"",INDIRECT("'"&amp;G690&amp;"'!"&amp;H690),"")</f>
        <v>0</v>
      </c>
      <c r="G690" s="1663" t="s">
        <v>3430</v>
      </c>
      <c r="H690" t="s">
        <v>3487</v>
      </c>
      <c r="I690" s="4"/>
      <c r="J690" s="4"/>
      <c r="K690" s="4"/>
      <c r="S690" s="1665"/>
    </row>
    <row r="691" spans="1:19" ht="15">
      <c r="A691">
        <v>686</v>
      </c>
      <c r="B691" s="7">
        <f>'EstExp 12-20'!C70</f>
        <v>0</v>
      </c>
      <c r="C691" s="3">
        <f>A691-B691</f>
        <v>686</v>
      </c>
      <c r="E691" s="2" t="b">
        <f ca="1">F691=B691</f>
        <v>1</v>
      </c>
      <c r="F691" s="2" cm="1">
        <f t="array" aca="1" ref="F691" ca="1">IF(G691&lt;&gt;"",INDIRECT("'"&amp;G691&amp;"'!"&amp;H691),"")</f>
        <v>0</v>
      </c>
      <c r="G691" s="1663" t="s">
        <v>3430</v>
      </c>
      <c r="H691" t="s">
        <v>3488</v>
      </c>
      <c r="I691" s="4"/>
      <c r="J691" s="4"/>
      <c r="K691" s="4"/>
      <c r="S691" s="1665"/>
    </row>
    <row r="692" spans="1:19" ht="15">
      <c r="A692">
        <v>687</v>
      </c>
      <c r="B692" s="7">
        <f>'EstExp 12-20'!C71</f>
        <v>0</v>
      </c>
      <c r="C692" s="3">
        <f>A692-B692</f>
        <v>687</v>
      </c>
      <c r="E692" s="2" t="b">
        <f ca="1">F692=B692</f>
        <v>1</v>
      </c>
      <c r="F692" s="2" cm="1">
        <f t="array" aca="1" ref="F692" ca="1">IF(G692&lt;&gt;"",INDIRECT("'"&amp;G692&amp;"'!"&amp;H692),"")</f>
        <v>0</v>
      </c>
      <c r="G692" s="1663" t="s">
        <v>3430</v>
      </c>
      <c r="H692" t="s">
        <v>3489</v>
      </c>
      <c r="I692" s="4"/>
      <c r="J692" s="4"/>
      <c r="K692" s="4"/>
      <c r="S692" s="1665"/>
    </row>
    <row r="693" spans="1:19" ht="15">
      <c r="A693">
        <v>688</v>
      </c>
      <c r="B693" s="7">
        <f>'EstExp 12-20'!C72</f>
        <v>73188.33</v>
      </c>
      <c r="C693" s="3">
        <f>A693-B693</f>
        <v>-72500.33</v>
      </c>
      <c r="E693" s="2" t="b">
        <f ca="1">F693=B693</f>
        <v>1</v>
      </c>
      <c r="F693" s="2" cm="1">
        <f t="array" aca="1" ref="F693" ca="1">IF(G693&lt;&gt;"",INDIRECT("'"&amp;G693&amp;"'!"&amp;H693),"")</f>
        <v>73188.33</v>
      </c>
      <c r="G693" s="1663" t="s">
        <v>3430</v>
      </c>
      <c r="H693" t="s">
        <v>3490</v>
      </c>
      <c r="I693" s="4"/>
      <c r="J693" s="4"/>
      <c r="K693" s="4"/>
      <c r="S693" s="1665"/>
    </row>
    <row r="694" spans="1:19" ht="15">
      <c r="A694" s="1">
        <v>689</v>
      </c>
      <c r="D694" s="3" t="s">
        <v>6909</v>
      </c>
      <c r="F694" s="2" t="str" cm="1">
        <f t="array" aca="1" ref="F694" ca="1">IF(G694&lt;&gt;"",INDIRECT("'"&amp;G694&amp;"'!"&amp;H694),"")</f>
        <v/>
      </c>
      <c r="G694" s="1665"/>
      <c r="I694" s="4"/>
      <c r="J694" s="4"/>
      <c r="K694" s="4"/>
      <c r="S694" s="1665"/>
    </row>
    <row r="695" spans="1:19" ht="15">
      <c r="A695">
        <v>690</v>
      </c>
      <c r="B695" s="7">
        <f>'EstExp 12-20'!C73</f>
        <v>1093.47</v>
      </c>
      <c r="C695" s="3">
        <f>A695-B695</f>
        <v>-403.47</v>
      </c>
      <c r="E695" s="2" t="b">
        <f ca="1">F695=B695</f>
        <v>1</v>
      </c>
      <c r="F695" s="2" cm="1">
        <f t="array" aca="1" ref="F695" ca="1">IF(G695&lt;&gt;"",INDIRECT("'"&amp;G695&amp;"'!"&amp;H695),"")</f>
        <v>1093.47</v>
      </c>
      <c r="G695" s="1663" t="s">
        <v>3430</v>
      </c>
      <c r="H695" t="s">
        <v>3491</v>
      </c>
      <c r="I695" s="4"/>
      <c r="J695" s="4"/>
      <c r="K695" s="4"/>
      <c r="S695" s="1665"/>
    </row>
    <row r="696" spans="1:19" ht="15">
      <c r="A696" s="1">
        <v>691</v>
      </c>
      <c r="D696" s="3" t="s">
        <v>6909</v>
      </c>
      <c r="F696" s="2" t="str" cm="1">
        <f t="array" aca="1" ref="F696" ca="1">IF(G696&lt;&gt;"",INDIRECT("'"&amp;G696&amp;"'!"&amp;H696),"")</f>
        <v/>
      </c>
      <c r="G696" s="1665"/>
      <c r="I696" s="4"/>
      <c r="J696" s="4"/>
      <c r="K696" s="4"/>
      <c r="S696" s="1665"/>
    </row>
    <row r="697" spans="1:19" ht="15">
      <c r="A697">
        <v>692</v>
      </c>
      <c r="B697" s="7">
        <f>'EstExp 12-20'!C74</f>
        <v>74281.8</v>
      </c>
      <c r="C697" s="3">
        <f>A697-B697</f>
        <v>-73589.8</v>
      </c>
      <c r="E697" s="2" t="b">
        <f ca="1">F697=B697</f>
        <v>1</v>
      </c>
      <c r="F697" s="2" cm="1">
        <f t="array" aca="1" ref="F697" ca="1">IF(G697&lt;&gt;"",INDIRECT("'"&amp;G697&amp;"'!"&amp;H697),"")</f>
        <v>74281.8</v>
      </c>
      <c r="G697" s="1663" t="s">
        <v>3430</v>
      </c>
      <c r="H697" t="s">
        <v>3492</v>
      </c>
      <c r="I697" s="4"/>
      <c r="J697" s="4"/>
      <c r="K697" s="4"/>
      <c r="S697" s="1665"/>
    </row>
    <row r="698" spans="1:19" ht="15">
      <c r="A698">
        <v>693</v>
      </c>
      <c r="B698" s="7">
        <f>'EstExp 12-20'!C75</f>
        <v>0</v>
      </c>
      <c r="C698" s="3">
        <f>A698-B698</f>
        <v>693</v>
      </c>
      <c r="E698" s="2" t="b">
        <f ca="1">F698=B698</f>
        <v>1</v>
      </c>
      <c r="F698" s="2" cm="1">
        <f t="array" aca="1" ref="F698" ca="1">IF(G698&lt;&gt;"",INDIRECT("'"&amp;G698&amp;"'!"&amp;H698),"")</f>
        <v>0</v>
      </c>
      <c r="G698" s="1663" t="s">
        <v>3430</v>
      </c>
      <c r="H698" t="s">
        <v>3493</v>
      </c>
      <c r="I698" s="4"/>
      <c r="J698" s="4"/>
      <c r="K698" s="4"/>
      <c r="S698" s="1665"/>
    </row>
    <row r="699" spans="1:19" ht="15">
      <c r="A699">
        <v>694</v>
      </c>
      <c r="B699" s="7">
        <f>'EstExp 12-20'!C76</f>
        <v>2893629.0099999993</v>
      </c>
      <c r="C699" s="3">
        <f>A699-B699</f>
        <v>-2892935.0099999993</v>
      </c>
      <c r="E699" s="2" t="b">
        <f ca="1">F699=B699</f>
        <v>1</v>
      </c>
      <c r="F699" s="2" cm="1">
        <f t="array" aca="1" ref="F699" ca="1">IF(G699&lt;&gt;"",INDIRECT("'"&amp;G699&amp;"'!"&amp;H699),"")</f>
        <v>2893629.0099999993</v>
      </c>
      <c r="G699" s="1663" t="s">
        <v>3430</v>
      </c>
      <c r="H699" t="s">
        <v>3494</v>
      </c>
      <c r="I699" s="4"/>
      <c r="J699" s="4"/>
      <c r="K699" s="4"/>
      <c r="S699" s="1665"/>
    </row>
    <row r="700" spans="1:19" ht="15">
      <c r="A700">
        <v>695</v>
      </c>
      <c r="B700" s="7">
        <f>'EstExp 12-20'!C77</f>
        <v>0</v>
      </c>
      <c r="C700" s="3">
        <f>A700-B700</f>
        <v>695</v>
      </c>
      <c r="E700" s="2" t="b">
        <f ca="1">F700=B700</f>
        <v>1</v>
      </c>
      <c r="F700" s="2" cm="1">
        <f t="array" aca="1" ref="F700" ca="1">IF(G700&lt;&gt;"",INDIRECT("'"&amp;G700&amp;"'!"&amp;H700),"")</f>
        <v>0</v>
      </c>
      <c r="G700" s="1663" t="s">
        <v>3430</v>
      </c>
      <c r="H700" t="s">
        <v>3495</v>
      </c>
      <c r="I700" s="4"/>
      <c r="J700" s="4"/>
      <c r="K700" s="4"/>
      <c r="S700" s="1665"/>
    </row>
    <row r="701" spans="1:19" ht="15">
      <c r="A701">
        <v>696</v>
      </c>
      <c r="B701" s="7">
        <f>'EstExp 12-20'!C116</f>
        <v>10921318.339999998</v>
      </c>
      <c r="C701" s="3">
        <f>A701-B701</f>
        <v>-10920622.339999998</v>
      </c>
      <c r="E701" s="2" t="b">
        <f ca="1">F701=B701</f>
        <v>1</v>
      </c>
      <c r="F701" s="2" cm="1">
        <f t="array" aca="1" ref="F701" ca="1">IF(G701&lt;&gt;"",INDIRECT("'"&amp;G701&amp;"'!"&amp;H701),"")</f>
        <v>10921318.339999998</v>
      </c>
      <c r="G701" s="1663" t="s">
        <v>3430</v>
      </c>
      <c r="H701" t="s">
        <v>3496</v>
      </c>
      <c r="I701" s="4"/>
      <c r="J701" s="4"/>
      <c r="K701" s="4"/>
      <c r="S701" s="1665"/>
    </row>
    <row r="702" spans="1:19" ht="15">
      <c r="A702" s="1">
        <v>697</v>
      </c>
      <c r="D702" s="3" t="s">
        <v>6909</v>
      </c>
      <c r="F702" s="2" t="str" cm="1">
        <f t="array" aca="1" ref="F702" ca="1">IF(G702&lt;&gt;"",INDIRECT("'"&amp;G702&amp;"'!"&amp;H702),"")</f>
        <v/>
      </c>
      <c r="G702" s="1665"/>
      <c r="I702" s="4"/>
      <c r="J702" s="4"/>
      <c r="K702" s="4"/>
      <c r="S702" s="1665"/>
    </row>
    <row r="703" spans="1:19" ht="15">
      <c r="A703" s="1">
        <v>698</v>
      </c>
      <c r="D703" s="3" t="s">
        <v>6909</v>
      </c>
      <c r="F703" s="2" t="str" cm="1">
        <f t="array" aca="1" ref="F703" ca="1">IF(G703&lt;&gt;"",INDIRECT("'"&amp;G703&amp;"'!"&amp;H703),"")</f>
        <v/>
      </c>
      <c r="G703" s="1665"/>
      <c r="I703" s="4"/>
      <c r="J703" s="4"/>
      <c r="K703" s="4"/>
      <c r="S703" s="1665"/>
    </row>
    <row r="704" spans="1:19" ht="15">
      <c r="A704" s="1">
        <v>699</v>
      </c>
      <c r="D704" s="3" t="s">
        <v>6909</v>
      </c>
      <c r="F704" s="2" t="str" cm="1">
        <f t="array" aca="1" ref="F704" ca="1">IF(G704&lt;&gt;"",INDIRECT("'"&amp;G704&amp;"'!"&amp;H704),"")</f>
        <v/>
      </c>
      <c r="G704" s="1665"/>
      <c r="I704" s="4"/>
      <c r="J704" s="4"/>
      <c r="K704" s="4"/>
      <c r="S704" s="1665"/>
    </row>
    <row r="705" spans="1:19" ht="15">
      <c r="A705" s="1">
        <v>700</v>
      </c>
      <c r="D705" s="3" t="s">
        <v>6909</v>
      </c>
      <c r="F705" s="2" t="str" cm="1">
        <f t="array" aca="1" ref="F705" ca="1">IF(G705&lt;&gt;"",INDIRECT("'"&amp;G705&amp;"'!"&amp;H705),"")</f>
        <v/>
      </c>
      <c r="G705" s="1665"/>
      <c r="I705" s="4"/>
      <c r="J705" s="4"/>
      <c r="K705" s="4"/>
      <c r="S705" s="1665"/>
    </row>
    <row r="706" spans="1:19" ht="15">
      <c r="A706" s="1">
        <v>701</v>
      </c>
      <c r="D706" s="3" t="s">
        <v>6909</v>
      </c>
      <c r="F706" s="2" t="str" cm="1">
        <f t="array" aca="1" ref="F706" ca="1">IF(G706&lt;&gt;"",INDIRECT("'"&amp;G706&amp;"'!"&amp;H706),"")</f>
        <v/>
      </c>
      <c r="G706" s="1665"/>
      <c r="I706" s="4"/>
      <c r="J706" s="4"/>
      <c r="K706" s="4"/>
      <c r="S706" s="1665"/>
    </row>
    <row r="707" spans="1:19" ht="15">
      <c r="A707">
        <v>702</v>
      </c>
      <c r="B707" s="7">
        <f>'EstExp 12-20'!D5</f>
        <v>962147.65</v>
      </c>
      <c r="C707" s="3">
        <f>A707-B707</f>
        <v>-961445.65</v>
      </c>
      <c r="E707" s="2" t="b">
        <f ca="1">F707=B707</f>
        <v>1</v>
      </c>
      <c r="F707" s="2" cm="1">
        <f t="array" aca="1" ref="F707" ca="1">IF(G707&lt;&gt;"",INDIRECT("'"&amp;G707&amp;"'!"&amp;H707),"")</f>
        <v>962147.65</v>
      </c>
      <c r="G707" s="1663" t="s">
        <v>3430</v>
      </c>
      <c r="H707" t="s">
        <v>3497</v>
      </c>
      <c r="I707" s="4"/>
      <c r="J707" s="4"/>
      <c r="K707" s="4"/>
      <c r="S707" s="1665"/>
    </row>
    <row r="708" spans="1:19" ht="15">
      <c r="A708">
        <v>703</v>
      </c>
      <c r="B708" s="7">
        <f>'EstExp 12-20'!D16</f>
        <v>21088.54</v>
      </c>
      <c r="C708" s="3">
        <f>A708-B708</f>
        <v>-20385.54</v>
      </c>
      <c r="E708" s="2" t="b">
        <f ca="1">F708=B708</f>
        <v>1</v>
      </c>
      <c r="F708" s="2" cm="1">
        <f t="array" aca="1" ref="F708" ca="1">IF(G708&lt;&gt;"",INDIRECT("'"&amp;G708&amp;"'!"&amp;H708),"")</f>
        <v>21088.54</v>
      </c>
      <c r="G708" s="1663" t="s">
        <v>3430</v>
      </c>
      <c r="H708" t="s">
        <v>3364</v>
      </c>
      <c r="I708" s="4"/>
      <c r="J708" s="4"/>
      <c r="K708" s="4"/>
      <c r="S708" s="1665"/>
    </row>
    <row r="709" spans="1:19" ht="15">
      <c r="A709" s="1">
        <v>704</v>
      </c>
      <c r="D709" s="3" t="s">
        <v>6909</v>
      </c>
      <c r="F709" s="2" t="str" cm="1">
        <f t="array" aca="1" ref="F709" ca="1">IF(G709&lt;&gt;"",INDIRECT("'"&amp;G709&amp;"'!"&amp;H709),"")</f>
        <v/>
      </c>
      <c r="G709" s="1665"/>
      <c r="I709" s="4"/>
      <c r="J709" s="4"/>
      <c r="K709" s="4"/>
      <c r="S709" s="1665"/>
    </row>
    <row r="710" spans="1:19" ht="15">
      <c r="A710" s="1">
        <v>705</v>
      </c>
      <c r="D710" s="3" t="s">
        <v>6909</v>
      </c>
      <c r="F710" s="2" t="str" cm="1">
        <f t="array" aca="1" ref="F710" ca="1">IF(G710&lt;&gt;"",INDIRECT("'"&amp;G710&amp;"'!"&amp;H710),"")</f>
        <v/>
      </c>
      <c r="G710" s="1665"/>
      <c r="I710" s="4"/>
      <c r="J710" s="4"/>
      <c r="K710" s="4"/>
      <c r="S710" s="1665"/>
    </row>
    <row r="711" spans="1:19" ht="15">
      <c r="A711" s="1">
        <v>706</v>
      </c>
      <c r="D711" s="3" t="s">
        <v>6909</v>
      </c>
      <c r="F711" s="2" t="str" cm="1">
        <f t="array" aca="1" ref="F711" ca="1">IF(G711&lt;&gt;"",INDIRECT("'"&amp;G711&amp;"'!"&amp;H711),"")</f>
        <v/>
      </c>
      <c r="G711" s="1665"/>
      <c r="I711" s="4"/>
      <c r="J711" s="4"/>
      <c r="K711" s="4"/>
      <c r="S711" s="1665"/>
    </row>
    <row r="712" spans="1:19" ht="15">
      <c r="A712" s="1">
        <v>707</v>
      </c>
      <c r="D712" s="3" t="s">
        <v>6909</v>
      </c>
      <c r="F712" s="2" t="str" cm="1">
        <f t="array" aca="1" ref="F712" ca="1">IF(G712&lt;&gt;"",INDIRECT("'"&amp;G712&amp;"'!"&amp;H712),"")</f>
        <v/>
      </c>
      <c r="G712" s="1665"/>
      <c r="I712" s="4"/>
      <c r="J712" s="4"/>
      <c r="K712" s="4"/>
      <c r="S712" s="1665"/>
    </row>
    <row r="713" spans="1:19" ht="15">
      <c r="A713" s="1">
        <v>708</v>
      </c>
      <c r="D713" s="3" t="s">
        <v>6909</v>
      </c>
      <c r="F713" s="2" t="str" cm="1">
        <f t="array" aca="1" ref="F713" ca="1">IF(G713&lt;&gt;"",INDIRECT("'"&amp;G713&amp;"'!"&amp;H713),"")</f>
        <v/>
      </c>
      <c r="G713" s="1665"/>
      <c r="I713" s="4"/>
      <c r="J713" s="4"/>
      <c r="K713" s="4"/>
      <c r="S713" s="1665"/>
    </row>
    <row r="714" spans="1:19" ht="15">
      <c r="A714">
        <v>709</v>
      </c>
      <c r="B714" s="7">
        <f>'EstExp 12-20'!D18</f>
        <v>27104.969999999998</v>
      </c>
      <c r="C714" s="3">
        <f>A714-B714</f>
        <v>-26395.969999999998</v>
      </c>
      <c r="E714" s="2" t="b">
        <f ca="1">F714=B714</f>
        <v>1</v>
      </c>
      <c r="F714" s="2" cm="1">
        <f t="array" aca="1" ref="F714" ca="1">IF(G714&lt;&gt;"",INDIRECT("'"&amp;G714&amp;"'!"&amp;H714),"")</f>
        <v>27104.969999999998</v>
      </c>
      <c r="G714" s="1663" t="s">
        <v>3430</v>
      </c>
      <c r="H714" t="s">
        <v>3337</v>
      </c>
      <c r="I714" s="4"/>
      <c r="J714" s="4"/>
      <c r="K714" s="4"/>
      <c r="S714" s="1665"/>
    </row>
    <row r="715" spans="1:19" ht="15">
      <c r="A715" s="1">
        <v>710</v>
      </c>
      <c r="D715" s="3" t="s">
        <v>6909</v>
      </c>
      <c r="F715" s="2" t="str" cm="1">
        <f t="array" aca="1" ref="F715" ca="1">IF(G715&lt;&gt;"",INDIRECT("'"&amp;G715&amp;"'!"&amp;H715),"")</f>
        <v/>
      </c>
      <c r="G715" s="1665"/>
      <c r="I715" s="4"/>
      <c r="J715" s="4"/>
      <c r="K715" s="4"/>
      <c r="S715" s="1665"/>
    </row>
    <row r="716" spans="1:19" ht="15">
      <c r="A716" s="1">
        <v>711</v>
      </c>
      <c r="D716" s="3" t="s">
        <v>6909</v>
      </c>
      <c r="F716" s="2" t="str" cm="1">
        <f t="array" aca="1" ref="F716" ca="1">IF(G716&lt;&gt;"",INDIRECT("'"&amp;G716&amp;"'!"&amp;H716),"")</f>
        <v/>
      </c>
      <c r="G716" s="1665"/>
      <c r="I716" s="4"/>
      <c r="J716" s="4"/>
      <c r="K716" s="4"/>
      <c r="S716" s="1665"/>
    </row>
    <row r="717" spans="1:19" ht="15">
      <c r="A717" s="1">
        <v>712</v>
      </c>
      <c r="D717" s="3" t="s">
        <v>6909</v>
      </c>
      <c r="F717" s="2" t="str" cm="1">
        <f t="array" aca="1" ref="F717" ca="1">IF(G717&lt;&gt;"",INDIRECT("'"&amp;G717&amp;"'!"&amp;H717),"")</f>
        <v/>
      </c>
      <c r="G717" s="1665"/>
      <c r="I717" s="4"/>
      <c r="J717" s="4"/>
      <c r="K717" s="4"/>
      <c r="S717" s="1665"/>
    </row>
    <row r="718" spans="1:19" ht="15">
      <c r="A718">
        <v>713</v>
      </c>
      <c r="B718" s="7">
        <f>'EstExp 12-20'!D12</f>
        <v>0</v>
      </c>
      <c r="C718" s="3">
        <f t="shared" ref="C718:C745" si="21">A718-B718</f>
        <v>713</v>
      </c>
      <c r="E718" s="2" t="b">
        <f t="shared" ref="E718:E745" ca="1" si="22">F718=B718</f>
        <v>1</v>
      </c>
      <c r="F718" s="2" cm="1">
        <f t="array" aca="1" ref="F718" ca="1">IF(G718&lt;&gt;"",INDIRECT("'"&amp;G718&amp;"'!"&amp;H718),"")</f>
        <v>0</v>
      </c>
      <c r="G718" s="1663" t="s">
        <v>3430</v>
      </c>
      <c r="H718" t="s">
        <v>3361</v>
      </c>
      <c r="S718" s="1665"/>
    </row>
    <row r="719" spans="1:19" ht="15">
      <c r="A719">
        <v>714</v>
      </c>
      <c r="B719" s="7">
        <f>'EstExp 12-20'!D13</f>
        <v>0</v>
      </c>
      <c r="C719" s="3">
        <f t="shared" si="21"/>
        <v>714</v>
      </c>
      <c r="E719" s="2" t="b">
        <f t="shared" ca="1" si="22"/>
        <v>1</v>
      </c>
      <c r="F719" s="2" cm="1">
        <f t="array" aca="1" ref="F719" ca="1">IF(G719&lt;&gt;"",INDIRECT("'"&amp;G719&amp;"'!"&amp;H719),"")</f>
        <v>0</v>
      </c>
      <c r="G719" s="1663" t="s">
        <v>3430</v>
      </c>
      <c r="H719" t="s">
        <v>3362</v>
      </c>
      <c r="I719" s="4"/>
      <c r="J719" s="4"/>
      <c r="K719" s="4"/>
      <c r="S719" s="1665"/>
    </row>
    <row r="720" spans="1:19" ht="15">
      <c r="A720">
        <v>715</v>
      </c>
      <c r="B720" s="7">
        <f>'EstExp 12-20'!D14</f>
        <v>1227.79</v>
      </c>
      <c r="C720" s="3">
        <f t="shared" si="21"/>
        <v>-512.79</v>
      </c>
      <c r="E720" s="2" t="b">
        <f t="shared" ca="1" si="22"/>
        <v>1</v>
      </c>
      <c r="F720" s="2" cm="1">
        <f t="array" aca="1" ref="F720" ca="1">IF(G720&lt;&gt;"",INDIRECT("'"&amp;G720&amp;"'!"&amp;H720),"")</f>
        <v>1227.79</v>
      </c>
      <c r="G720" s="1663" t="s">
        <v>3430</v>
      </c>
      <c r="H720" t="s">
        <v>3498</v>
      </c>
      <c r="I720" s="4"/>
      <c r="J720" s="4"/>
      <c r="K720" s="4"/>
      <c r="S720" s="1665"/>
    </row>
    <row r="721" spans="1:19" ht="15">
      <c r="A721">
        <v>716</v>
      </c>
      <c r="B721" s="7">
        <f>'EstExp 12-20'!D15</f>
        <v>3129.76</v>
      </c>
      <c r="C721" s="3">
        <f t="shared" si="21"/>
        <v>-2413.7600000000002</v>
      </c>
      <c r="E721" s="2" t="b">
        <f t="shared" ca="1" si="22"/>
        <v>1</v>
      </c>
      <c r="F721" s="2" cm="1">
        <f t="array" aca="1" ref="F721" ca="1">IF(G721&lt;&gt;"",INDIRECT("'"&amp;G721&amp;"'!"&amp;H721),"")</f>
        <v>3129.76</v>
      </c>
      <c r="G721" s="1663" t="s">
        <v>3430</v>
      </c>
      <c r="H721" t="s">
        <v>3363</v>
      </c>
      <c r="I721" s="4"/>
      <c r="J721" s="4"/>
      <c r="K721" s="4"/>
      <c r="S721" s="1665"/>
    </row>
    <row r="722" spans="1:19" ht="15">
      <c r="A722">
        <v>717</v>
      </c>
      <c r="B722" s="7">
        <f>'EstExp 12-20'!D34</f>
        <v>1416403.11</v>
      </c>
      <c r="C722" s="3">
        <f t="shared" si="21"/>
        <v>-1415686.11</v>
      </c>
      <c r="E722" s="2" t="b">
        <f t="shared" ca="1" si="22"/>
        <v>1</v>
      </c>
      <c r="F722" s="2" cm="1">
        <f t="array" aca="1" ref="F722" ca="1">IF(G722&lt;&gt;"",INDIRECT("'"&amp;G722&amp;"'!"&amp;H722),"")</f>
        <v>1416403.11</v>
      </c>
      <c r="G722" s="1663" t="s">
        <v>3430</v>
      </c>
      <c r="H722" t="s">
        <v>3499</v>
      </c>
      <c r="S722" s="1665"/>
    </row>
    <row r="723" spans="1:19" ht="15">
      <c r="A723">
        <v>718</v>
      </c>
      <c r="B723" s="7">
        <f>'EstExp 12-20'!D38</f>
        <v>36440.840000000004</v>
      </c>
      <c r="C723" s="3">
        <f t="shared" si="21"/>
        <v>-35722.840000000004</v>
      </c>
      <c r="E723" s="2" t="b">
        <f t="shared" ca="1" si="22"/>
        <v>1</v>
      </c>
      <c r="F723" s="2" cm="1">
        <f t="array" aca="1" ref="F723" ca="1">IF(G723&lt;&gt;"",INDIRECT("'"&amp;G723&amp;"'!"&amp;H723),"")</f>
        <v>36440.840000000004</v>
      </c>
      <c r="G723" s="1663" t="s">
        <v>3430</v>
      </c>
      <c r="H723" t="s">
        <v>3500</v>
      </c>
      <c r="I723" s="4"/>
      <c r="J723" s="4"/>
      <c r="K723" s="4"/>
      <c r="S723" s="1665"/>
    </row>
    <row r="724" spans="1:19" ht="15">
      <c r="A724">
        <v>719</v>
      </c>
      <c r="B724" s="7">
        <f>'EstExp 12-20'!D39</f>
        <v>12758.02</v>
      </c>
      <c r="C724" s="3">
        <f t="shared" si="21"/>
        <v>-12039.02</v>
      </c>
      <c r="E724" s="2" t="b">
        <f t="shared" ca="1" si="22"/>
        <v>1</v>
      </c>
      <c r="F724" s="2" cm="1">
        <f t="array" aca="1" ref="F724" ca="1">IF(G724&lt;&gt;"",INDIRECT("'"&amp;G724&amp;"'!"&amp;H724),"")</f>
        <v>12758.02</v>
      </c>
      <c r="G724" s="1663" t="s">
        <v>3430</v>
      </c>
      <c r="H724" t="s">
        <v>3501</v>
      </c>
      <c r="S724" s="1665"/>
    </row>
    <row r="725" spans="1:19" ht="15">
      <c r="A725">
        <v>720</v>
      </c>
      <c r="B725" s="7">
        <f>'EstExp 12-20'!D40</f>
        <v>33360.61</v>
      </c>
      <c r="C725" s="3">
        <f t="shared" si="21"/>
        <v>-32640.61</v>
      </c>
      <c r="E725" s="2" t="b">
        <f t="shared" ca="1" si="22"/>
        <v>1</v>
      </c>
      <c r="F725" s="2" cm="1">
        <f t="array" aca="1" ref="F725" ca="1">IF(G725&lt;&gt;"",INDIRECT("'"&amp;G725&amp;"'!"&amp;H725),"")</f>
        <v>33360.61</v>
      </c>
      <c r="G725" s="1663" t="s">
        <v>3430</v>
      </c>
      <c r="H725" t="s">
        <v>3502</v>
      </c>
      <c r="S725" s="1665"/>
    </row>
    <row r="726" spans="1:19" ht="15">
      <c r="A726">
        <v>721</v>
      </c>
      <c r="B726" s="7">
        <f>'EstExp 12-20'!D41</f>
        <v>3789.1899999999996</v>
      </c>
      <c r="C726" s="3">
        <f t="shared" si="21"/>
        <v>-3068.1899999999996</v>
      </c>
      <c r="E726" s="2" t="b">
        <f t="shared" ca="1" si="22"/>
        <v>1</v>
      </c>
      <c r="F726" s="2" cm="1">
        <f t="array" aca="1" ref="F726" ca="1">IF(G726&lt;&gt;"",INDIRECT("'"&amp;G726&amp;"'!"&amp;H726),"")</f>
        <v>3789.1899999999996</v>
      </c>
      <c r="G726" s="1663" t="s">
        <v>3430</v>
      </c>
      <c r="H726" t="s">
        <v>3503</v>
      </c>
      <c r="I726" s="4"/>
      <c r="J726" s="4"/>
      <c r="K726" s="4"/>
      <c r="S726" s="1665"/>
    </row>
    <row r="727" spans="1:19" ht="15">
      <c r="A727">
        <v>722</v>
      </c>
      <c r="B727" s="7">
        <f>'EstExp 12-20'!D42</f>
        <v>42964.12</v>
      </c>
      <c r="C727" s="3">
        <f t="shared" si="21"/>
        <v>-42242.12</v>
      </c>
      <c r="E727" s="2" t="b">
        <f t="shared" ca="1" si="22"/>
        <v>1</v>
      </c>
      <c r="F727" s="2" cm="1">
        <f t="array" aca="1" ref="F727" ca="1">IF(G727&lt;&gt;"",INDIRECT("'"&amp;G727&amp;"'!"&amp;H727),"")</f>
        <v>42964.12</v>
      </c>
      <c r="G727" s="1663" t="s">
        <v>3430</v>
      </c>
      <c r="H727" t="s">
        <v>3504</v>
      </c>
      <c r="I727" s="4"/>
      <c r="J727" s="4"/>
      <c r="K727" s="4"/>
      <c r="S727" s="1665"/>
    </row>
    <row r="728" spans="1:19" ht="15">
      <c r="A728">
        <v>723</v>
      </c>
      <c r="B728" s="7">
        <f>'EstExp 12-20'!D43</f>
        <v>0</v>
      </c>
      <c r="C728" s="3">
        <f t="shared" si="21"/>
        <v>723</v>
      </c>
      <c r="E728" s="2" t="b">
        <f t="shared" ca="1" si="22"/>
        <v>1</v>
      </c>
      <c r="F728" s="2" cm="1">
        <f t="array" aca="1" ref="F728" ca="1">IF(G728&lt;&gt;"",INDIRECT("'"&amp;G728&amp;"'!"&amp;H728),"")</f>
        <v>0</v>
      </c>
      <c r="G728" s="1663" t="s">
        <v>3430</v>
      </c>
      <c r="H728" t="s">
        <v>3505</v>
      </c>
      <c r="S728" s="1665"/>
    </row>
    <row r="729" spans="1:19" ht="15">
      <c r="A729">
        <v>724</v>
      </c>
      <c r="B729" s="7">
        <f>'EstExp 12-20'!D44</f>
        <v>129312.78</v>
      </c>
      <c r="C729" s="3">
        <f t="shared" si="21"/>
        <v>-128588.78</v>
      </c>
      <c r="E729" s="2" t="b">
        <f t="shared" ca="1" si="22"/>
        <v>1</v>
      </c>
      <c r="F729" s="2" cm="1">
        <f t="array" aca="1" ref="F729" ca="1">IF(G729&lt;&gt;"",INDIRECT("'"&amp;G729&amp;"'!"&amp;H729),"")</f>
        <v>129312.78</v>
      </c>
      <c r="G729" s="1663" t="s">
        <v>3430</v>
      </c>
      <c r="H729" t="s">
        <v>3506</v>
      </c>
      <c r="S729" s="1665"/>
    </row>
    <row r="730" spans="1:19" ht="15">
      <c r="A730">
        <v>725</v>
      </c>
      <c r="B730" s="7">
        <f>'EstExp 12-20'!D46</f>
        <v>48434.830000000009</v>
      </c>
      <c r="C730" s="3">
        <f t="shared" si="21"/>
        <v>-47709.830000000009</v>
      </c>
      <c r="E730" s="2" t="b">
        <f t="shared" ca="1" si="22"/>
        <v>1</v>
      </c>
      <c r="F730" s="2" cm="1">
        <f t="array" aca="1" ref="F730" ca="1">IF(G730&lt;&gt;"",INDIRECT("'"&amp;G730&amp;"'!"&amp;H730),"")</f>
        <v>48434.830000000009</v>
      </c>
      <c r="G730" s="1663" t="s">
        <v>3430</v>
      </c>
      <c r="H730" t="s">
        <v>3507</v>
      </c>
      <c r="I730" s="4"/>
      <c r="J730" s="4"/>
      <c r="K730" s="4"/>
      <c r="S730" s="1665"/>
    </row>
    <row r="731" spans="1:19" ht="15">
      <c r="A731">
        <v>726</v>
      </c>
      <c r="B731" s="7">
        <f>'EstExp 12-20'!D47</f>
        <v>36603.050000000003</v>
      </c>
      <c r="C731" s="3">
        <f t="shared" si="21"/>
        <v>-35877.050000000003</v>
      </c>
      <c r="E731" s="2" t="b">
        <f t="shared" ca="1" si="22"/>
        <v>1</v>
      </c>
      <c r="F731" s="2" cm="1">
        <f t="array" aca="1" ref="F731" ca="1">IF(G731&lt;&gt;"",INDIRECT("'"&amp;G731&amp;"'!"&amp;H731),"")</f>
        <v>36603.050000000003</v>
      </c>
      <c r="G731" s="1663" t="s">
        <v>3430</v>
      </c>
      <c r="H731" t="s">
        <v>3508</v>
      </c>
      <c r="S731" s="1665"/>
    </row>
    <row r="732" spans="1:19" ht="15">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5">
      <c r="A733">
        <v>728</v>
      </c>
      <c r="B733" s="7">
        <f>'EstExp 12-20'!D49</f>
        <v>85037.88</v>
      </c>
      <c r="C733" s="3">
        <f t="shared" si="21"/>
        <v>-84309.88</v>
      </c>
      <c r="E733" s="2" t="b">
        <f t="shared" ca="1" si="22"/>
        <v>1</v>
      </c>
      <c r="F733" s="2" cm="1">
        <f t="array" aca="1" ref="F733" ca="1">IF(G733&lt;&gt;"",INDIRECT("'"&amp;G733&amp;"'!"&amp;H733),"")</f>
        <v>85037.88</v>
      </c>
      <c r="G733" s="1663" t="s">
        <v>3430</v>
      </c>
      <c r="H733" t="s">
        <v>3510</v>
      </c>
      <c r="S733" s="1665"/>
    </row>
    <row r="734" spans="1:19" ht="15">
      <c r="A734">
        <v>729</v>
      </c>
      <c r="B734" s="7">
        <f>'EstExp 12-20'!D51</f>
        <v>0</v>
      </c>
      <c r="C734" s="3">
        <f t="shared" si="21"/>
        <v>729</v>
      </c>
      <c r="E734" s="2" t="b">
        <f t="shared" ca="1" si="22"/>
        <v>1</v>
      </c>
      <c r="F734" s="2" cm="1">
        <f t="array" aca="1" ref="F734" ca="1">IF(G734&lt;&gt;"",INDIRECT("'"&amp;G734&amp;"'!"&amp;H734),"")</f>
        <v>0</v>
      </c>
      <c r="G734" s="1663" t="s">
        <v>3430</v>
      </c>
      <c r="H734" t="s">
        <v>3511</v>
      </c>
      <c r="I734" s="4"/>
      <c r="J734" s="4"/>
      <c r="K734" s="4"/>
      <c r="S734" s="1665"/>
    </row>
    <row r="735" spans="1:19" ht="15">
      <c r="A735">
        <v>730</v>
      </c>
      <c r="B735" s="7">
        <f>'EstExp 12-20'!D52</f>
        <v>69435.399999999994</v>
      </c>
      <c r="C735" s="3">
        <f t="shared" si="21"/>
        <v>-68705.399999999994</v>
      </c>
      <c r="E735" s="2" t="b">
        <f t="shared" ca="1" si="22"/>
        <v>1</v>
      </c>
      <c r="F735" s="2" cm="1">
        <f t="array" aca="1" ref="F735" ca="1">IF(G735&lt;&gt;"",INDIRECT("'"&amp;G735&amp;"'!"&amp;H735),"")</f>
        <v>69435.399999999994</v>
      </c>
      <c r="G735" s="1663" t="s">
        <v>3430</v>
      </c>
      <c r="H735" t="s">
        <v>3512</v>
      </c>
      <c r="I735" s="4"/>
      <c r="J735" s="4"/>
      <c r="K735" s="4"/>
      <c r="S735" s="1665"/>
    </row>
    <row r="736" spans="1:19" ht="15">
      <c r="A736">
        <v>731</v>
      </c>
      <c r="B736" s="7">
        <f>'EstExp 12-20'!D55</f>
        <v>69435.399999999994</v>
      </c>
      <c r="C736" s="3">
        <f t="shared" si="21"/>
        <v>-68704.399999999994</v>
      </c>
      <c r="E736" s="2" t="b">
        <f t="shared" ca="1" si="22"/>
        <v>1</v>
      </c>
      <c r="F736" s="2" cm="1">
        <f t="array" aca="1" ref="F736" ca="1">IF(G736&lt;&gt;"",INDIRECT("'"&amp;G736&amp;"'!"&amp;H736),"")</f>
        <v>69435.399999999994</v>
      </c>
      <c r="G736" s="1663" t="s">
        <v>3430</v>
      </c>
      <c r="H736" t="s">
        <v>3513</v>
      </c>
      <c r="I736" s="4"/>
      <c r="J736" s="4"/>
      <c r="K736" s="4"/>
      <c r="S736" s="1665"/>
    </row>
    <row r="737" spans="1:19" ht="15">
      <c r="A737">
        <v>732</v>
      </c>
      <c r="B737" s="7">
        <f>'EstExp 12-20'!D57</f>
        <v>181888.08</v>
      </c>
      <c r="C737" s="3">
        <f t="shared" si="21"/>
        <v>-181156.08</v>
      </c>
      <c r="E737" s="2" t="b">
        <f t="shared" ca="1" si="22"/>
        <v>1</v>
      </c>
      <c r="F737" s="2" cm="1">
        <f t="array" aca="1" ref="F737" ca="1">IF(G737&lt;&gt;"",INDIRECT("'"&amp;G737&amp;"'!"&amp;H737),"")</f>
        <v>181888.08</v>
      </c>
      <c r="G737" s="1663" t="s">
        <v>3430</v>
      </c>
      <c r="H737" t="s">
        <v>3514</v>
      </c>
      <c r="I737" s="4"/>
      <c r="J737" s="4"/>
      <c r="K737" s="4"/>
      <c r="S737" s="1665"/>
    </row>
    <row r="738" spans="1:19" ht="15">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5">
      <c r="A739">
        <v>734</v>
      </c>
      <c r="B739" s="7">
        <f>'EstExp 12-20'!D59</f>
        <v>181888.08</v>
      </c>
      <c r="C739" s="3">
        <f t="shared" si="21"/>
        <v>-181154.08</v>
      </c>
      <c r="E739" s="2" t="b">
        <f t="shared" ca="1" si="22"/>
        <v>1</v>
      </c>
      <c r="F739" s="2" cm="1">
        <f t="array" aca="1" ref="F739" ca="1">IF(G739&lt;&gt;"",INDIRECT("'"&amp;G739&amp;"'!"&amp;H739),"")</f>
        <v>181888.08</v>
      </c>
      <c r="G739" s="1663" t="s">
        <v>3430</v>
      </c>
      <c r="H739" t="s">
        <v>3516</v>
      </c>
      <c r="I739" s="4"/>
      <c r="J739" s="4"/>
      <c r="K739" s="4"/>
      <c r="S739" s="1665"/>
    </row>
    <row r="740" spans="1:19" ht="15">
      <c r="A740">
        <v>735</v>
      </c>
      <c r="B740" s="7">
        <f>'EstExp 12-20'!D61</f>
        <v>0</v>
      </c>
      <c r="C740" s="3">
        <f t="shared" si="21"/>
        <v>735</v>
      </c>
      <c r="E740" s="2" t="b">
        <f t="shared" ca="1" si="22"/>
        <v>1</v>
      </c>
      <c r="F740" s="2" cm="1">
        <f t="array" aca="1" ref="F740" ca="1">IF(G740&lt;&gt;"",INDIRECT("'"&amp;G740&amp;"'!"&amp;H740),"")</f>
        <v>0</v>
      </c>
      <c r="G740" s="1663" t="s">
        <v>3430</v>
      </c>
      <c r="H740" t="s">
        <v>3517</v>
      </c>
      <c r="I740" s="4"/>
      <c r="J740" s="4"/>
      <c r="K740" s="4"/>
      <c r="S740" s="1665"/>
    </row>
    <row r="741" spans="1:19" ht="15">
      <c r="A741">
        <v>736</v>
      </c>
      <c r="B741" s="7">
        <f>'EstExp 12-20'!D62</f>
        <v>62786.69</v>
      </c>
      <c r="C741" s="3">
        <f t="shared" si="21"/>
        <v>-62050.69</v>
      </c>
      <c r="E741" s="2" t="b">
        <f t="shared" ca="1" si="22"/>
        <v>1</v>
      </c>
      <c r="F741" s="2" cm="1">
        <f t="array" aca="1" ref="F741" ca="1">IF(G741&lt;&gt;"",INDIRECT("'"&amp;G741&amp;"'!"&amp;H741),"")</f>
        <v>62786.69</v>
      </c>
      <c r="G741" s="1663" t="s">
        <v>3430</v>
      </c>
      <c r="H741" t="s">
        <v>3518</v>
      </c>
      <c r="I741" s="4"/>
      <c r="J741" s="4"/>
      <c r="K741" s="4"/>
      <c r="S741" s="1665"/>
    </row>
    <row r="742" spans="1:19" ht="15">
      <c r="A742">
        <v>737</v>
      </c>
      <c r="B742" s="7">
        <f>'EstExp 12-20'!D63</f>
        <v>0</v>
      </c>
      <c r="C742" s="3">
        <f t="shared" si="21"/>
        <v>737</v>
      </c>
      <c r="E742" s="2" t="b">
        <f t="shared" ca="1" si="22"/>
        <v>1</v>
      </c>
      <c r="F742" s="2" cm="1">
        <f t="array" aca="1" ref="F742" ca="1">IF(G742&lt;&gt;"",INDIRECT("'"&amp;G742&amp;"'!"&amp;H742),"")</f>
        <v>0</v>
      </c>
      <c r="G742" s="1663" t="s">
        <v>3430</v>
      </c>
      <c r="H742" t="s">
        <v>3519</v>
      </c>
      <c r="I742" s="4"/>
      <c r="J742" s="4"/>
      <c r="K742" s="4"/>
      <c r="S742" s="1665"/>
    </row>
    <row r="743" spans="1:19" ht="15">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5">
      <c r="A744">
        <v>739</v>
      </c>
      <c r="B744" s="7">
        <f>'EstExp 12-20'!D65</f>
        <v>778.95</v>
      </c>
      <c r="C744" s="3">
        <f t="shared" si="21"/>
        <v>-39.950000000000045</v>
      </c>
      <c r="E744" s="2" t="b">
        <f t="shared" ca="1" si="22"/>
        <v>1</v>
      </c>
      <c r="F744" s="2" cm="1">
        <f t="array" aca="1" ref="F744" ca="1">IF(G744&lt;&gt;"",INDIRECT("'"&amp;G744&amp;"'!"&amp;H744),"")</f>
        <v>778.95</v>
      </c>
      <c r="G744" s="1663" t="s">
        <v>3430</v>
      </c>
      <c r="H744" t="s">
        <v>3521</v>
      </c>
      <c r="I744" s="4"/>
      <c r="J744" s="4"/>
      <c r="K744" s="4"/>
      <c r="S744" s="1665"/>
    </row>
    <row r="745" spans="1:19" ht="15">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5">
      <c r="A746" s="1">
        <v>741</v>
      </c>
      <c r="D746" s="3" t="s">
        <v>6909</v>
      </c>
      <c r="F746" s="2" t="str" cm="1">
        <f t="array" aca="1" ref="F746" ca="1">IF(G746&lt;&gt;"",INDIRECT("'"&amp;G746&amp;"'!"&amp;H746),"")</f>
        <v/>
      </c>
      <c r="G746" s="1665"/>
      <c r="I746" s="4"/>
      <c r="J746" s="4"/>
      <c r="K746" s="4"/>
      <c r="S746" s="1665"/>
    </row>
    <row r="747" spans="1:19" ht="15">
      <c r="A747">
        <v>742</v>
      </c>
      <c r="B747" s="7">
        <f>'EstExp 12-20'!D67</f>
        <v>63565.64</v>
      </c>
      <c r="C747" s="3">
        <f>A747-B747</f>
        <v>-62823.64</v>
      </c>
      <c r="E747" s="2" t="b">
        <f ca="1">F747=B747</f>
        <v>1</v>
      </c>
      <c r="F747" s="2" cm="1">
        <f t="array" aca="1" ref="F747" ca="1">IF(G747&lt;&gt;"",INDIRECT("'"&amp;G747&amp;"'!"&amp;H747),"")</f>
        <v>63565.64</v>
      </c>
      <c r="G747" s="1663" t="s">
        <v>3430</v>
      </c>
      <c r="H747" t="s">
        <v>3523</v>
      </c>
      <c r="I747" s="4"/>
      <c r="J747" s="4"/>
      <c r="K747" s="4"/>
      <c r="S747" s="1665"/>
    </row>
    <row r="748" spans="1:19" ht="15">
      <c r="A748">
        <v>743</v>
      </c>
      <c r="B748" s="7">
        <f>'EstExp 12-20'!D69</f>
        <v>0</v>
      </c>
      <c r="C748" s="3">
        <f>A748-B748</f>
        <v>743</v>
      </c>
      <c r="E748" s="2" t="b">
        <f ca="1">F748=B748</f>
        <v>1</v>
      </c>
      <c r="F748" s="2" cm="1">
        <f t="array" aca="1" ref="F748" ca="1">IF(G748&lt;&gt;"",INDIRECT("'"&amp;G748&amp;"'!"&amp;H748),"")</f>
        <v>0</v>
      </c>
      <c r="G748" s="1663" t="s">
        <v>3430</v>
      </c>
      <c r="H748" t="s">
        <v>3524</v>
      </c>
      <c r="I748" s="4"/>
      <c r="J748" s="4"/>
      <c r="K748" s="4"/>
      <c r="S748" s="1665"/>
    </row>
    <row r="749" spans="1:19" ht="15">
      <c r="A749">
        <v>744</v>
      </c>
      <c r="B749" s="7">
        <f>'EstExp 12-20'!D70</f>
        <v>0</v>
      </c>
      <c r="C749" s="3">
        <f>A749-B749</f>
        <v>744</v>
      </c>
      <c r="E749" s="2" t="b">
        <f ca="1">F749=B749</f>
        <v>1</v>
      </c>
      <c r="F749" s="2" cm="1">
        <f t="array" aca="1" ref="F749" ca="1">IF(G749&lt;&gt;"",INDIRECT("'"&amp;G749&amp;"'!"&amp;H749),"")</f>
        <v>0</v>
      </c>
      <c r="G749" s="1663" t="s">
        <v>3430</v>
      </c>
      <c r="H749" t="s">
        <v>3525</v>
      </c>
      <c r="I749" s="4"/>
      <c r="J749" s="4"/>
      <c r="K749" s="4"/>
      <c r="S749" s="1665"/>
    </row>
    <row r="750" spans="1:19" ht="15">
      <c r="A750">
        <v>745</v>
      </c>
      <c r="B750" s="7">
        <f>'EstExp 12-20'!D71</f>
        <v>0</v>
      </c>
      <c r="C750" s="3">
        <f>A750-B750</f>
        <v>745</v>
      </c>
      <c r="E750" s="2" t="b">
        <f ca="1">F750=B750</f>
        <v>1</v>
      </c>
      <c r="F750" s="2" cm="1">
        <f t="array" aca="1" ref="F750" ca="1">IF(G750&lt;&gt;"",INDIRECT("'"&amp;G750&amp;"'!"&amp;H750),"")</f>
        <v>0</v>
      </c>
      <c r="G750" s="1663" t="s">
        <v>3430</v>
      </c>
      <c r="H750" t="s">
        <v>3526</v>
      </c>
      <c r="I750" s="4"/>
      <c r="J750" s="4"/>
      <c r="K750" s="4"/>
      <c r="S750" s="1665"/>
    </row>
    <row r="751" spans="1:19" ht="15">
      <c r="A751">
        <v>746</v>
      </c>
      <c r="B751" s="7">
        <f>'EstExp 12-20'!D72</f>
        <v>0</v>
      </c>
      <c r="C751" s="3">
        <f>A751-B751</f>
        <v>746</v>
      </c>
      <c r="E751" s="2" t="b">
        <f ca="1">F751=B751</f>
        <v>1</v>
      </c>
      <c r="F751" s="2" cm="1">
        <f t="array" aca="1" ref="F751" ca="1">IF(G751&lt;&gt;"",INDIRECT("'"&amp;G751&amp;"'!"&amp;H751),"")</f>
        <v>0</v>
      </c>
      <c r="G751" s="1663" t="s">
        <v>3430</v>
      </c>
      <c r="H751" t="s">
        <v>3527</v>
      </c>
      <c r="I751" s="4"/>
      <c r="J751" s="4"/>
      <c r="K751" s="4"/>
      <c r="S751" s="1665"/>
    </row>
    <row r="752" spans="1:19" ht="15">
      <c r="A752" s="1">
        <v>747</v>
      </c>
      <c r="D752" s="3" t="s">
        <v>6909</v>
      </c>
      <c r="F752" s="2" t="str" cm="1">
        <f t="array" aca="1" ref="F752" ca="1">IF(G752&lt;&gt;"",INDIRECT("'"&amp;G752&amp;"'!"&amp;H752),"")</f>
        <v/>
      </c>
      <c r="G752" s="1665"/>
      <c r="I752" s="4"/>
      <c r="J752" s="4"/>
      <c r="K752" s="4"/>
      <c r="S752" s="1665"/>
    </row>
    <row r="753" spans="1:19" ht="15">
      <c r="A753">
        <v>748</v>
      </c>
      <c r="B753" s="7">
        <f>'EstExp 12-20'!D73</f>
        <v>0</v>
      </c>
      <c r="C753" s="3">
        <f>A753-B753</f>
        <v>748</v>
      </c>
      <c r="E753" s="2" t="b">
        <f ca="1">F753=B753</f>
        <v>1</v>
      </c>
      <c r="F753" s="2" cm="1">
        <f t="array" aca="1" ref="F753" ca="1">IF(G753&lt;&gt;"",INDIRECT("'"&amp;G753&amp;"'!"&amp;H753),"")</f>
        <v>0</v>
      </c>
      <c r="G753" s="1663" t="s">
        <v>3430</v>
      </c>
      <c r="H753" t="s">
        <v>3528</v>
      </c>
      <c r="I753" s="4"/>
      <c r="J753" s="4"/>
      <c r="K753" s="4"/>
      <c r="S753" s="1665"/>
    </row>
    <row r="754" spans="1:19" ht="15">
      <c r="A754" s="1">
        <v>749</v>
      </c>
      <c r="D754" s="3" t="s">
        <v>6909</v>
      </c>
      <c r="F754" s="2" t="str" cm="1">
        <f t="array" aca="1" ref="F754" ca="1">IF(G754&lt;&gt;"",INDIRECT("'"&amp;G754&amp;"'!"&amp;H754),"")</f>
        <v/>
      </c>
      <c r="G754" s="1665"/>
      <c r="I754" s="4"/>
      <c r="J754" s="4"/>
      <c r="K754" s="4"/>
      <c r="S754" s="1665"/>
    </row>
    <row r="755" spans="1:19" ht="15">
      <c r="A755">
        <v>750</v>
      </c>
      <c r="B755" s="7">
        <f>'EstExp 12-20'!D74</f>
        <v>0</v>
      </c>
      <c r="C755" s="3">
        <f>A755-B755</f>
        <v>750</v>
      </c>
      <c r="E755" s="2" t="b">
        <f ca="1">F755=B755</f>
        <v>1</v>
      </c>
      <c r="F755" s="2" cm="1">
        <f t="array" aca="1" ref="F755" ca="1">IF(G755&lt;&gt;"",INDIRECT("'"&amp;G755&amp;"'!"&amp;H755),"")</f>
        <v>0</v>
      </c>
      <c r="G755" s="1663" t="s">
        <v>3430</v>
      </c>
      <c r="H755" t="s">
        <v>3529</v>
      </c>
      <c r="I755" s="4"/>
      <c r="J755" s="4"/>
      <c r="K755" s="4"/>
      <c r="S755" s="1665"/>
    </row>
    <row r="756" spans="1:19" ht="15">
      <c r="A756">
        <v>751</v>
      </c>
      <c r="B756" s="7">
        <f>'EstExp 12-20'!D75</f>
        <v>0</v>
      </c>
      <c r="C756" s="3">
        <f>A756-B756</f>
        <v>751</v>
      </c>
      <c r="E756" s="2" t="b">
        <f ca="1">F756=B756</f>
        <v>1</v>
      </c>
      <c r="F756" s="2" cm="1">
        <f t="array" aca="1" ref="F756" ca="1">IF(G756&lt;&gt;"",INDIRECT("'"&amp;G756&amp;"'!"&amp;H756),"")</f>
        <v>0</v>
      </c>
      <c r="G756" s="1663" t="s">
        <v>3430</v>
      </c>
      <c r="H756" t="s">
        <v>3530</v>
      </c>
      <c r="I756" s="4"/>
      <c r="J756" s="4"/>
      <c r="K756" s="4"/>
      <c r="S756" s="1665"/>
    </row>
    <row r="757" spans="1:19" ht="15">
      <c r="A757">
        <v>752</v>
      </c>
      <c r="B757" s="7">
        <f>'EstExp 12-20'!D76</f>
        <v>529239.78</v>
      </c>
      <c r="C757" s="3">
        <f>A757-B757</f>
        <v>-528487.78</v>
      </c>
      <c r="E757" s="2" t="b">
        <f ca="1">F757=B757</f>
        <v>1</v>
      </c>
      <c r="F757" s="2" cm="1">
        <f t="array" aca="1" ref="F757" ca="1">IF(G757&lt;&gt;"",INDIRECT("'"&amp;G757&amp;"'!"&amp;H757),"")</f>
        <v>529239.78</v>
      </c>
      <c r="G757" s="1663" t="s">
        <v>3430</v>
      </c>
      <c r="H757" t="s">
        <v>3531</v>
      </c>
      <c r="I757" s="4"/>
      <c r="J757" s="4"/>
      <c r="K757" s="4"/>
      <c r="S757" s="1665"/>
    </row>
    <row r="758" spans="1:19" ht="15">
      <c r="A758">
        <v>753</v>
      </c>
      <c r="B758" s="7">
        <f>'EstExp 12-20'!D77</f>
        <v>0</v>
      </c>
      <c r="C758" s="3">
        <f>A758-B758</f>
        <v>753</v>
      </c>
      <c r="E758" s="2" t="b">
        <f ca="1">F758=B758</f>
        <v>1</v>
      </c>
      <c r="F758" s="2" cm="1">
        <f t="array" aca="1" ref="F758" ca="1">IF(G758&lt;&gt;"",INDIRECT("'"&amp;G758&amp;"'!"&amp;H758),"")</f>
        <v>0</v>
      </c>
      <c r="G758" s="1663" t="s">
        <v>3430</v>
      </c>
      <c r="H758" t="s">
        <v>3532</v>
      </c>
      <c r="I758" s="4"/>
      <c r="J758" s="4"/>
      <c r="K758" s="4"/>
      <c r="S758" s="1665"/>
    </row>
    <row r="759" spans="1:19" ht="15">
      <c r="A759">
        <v>754</v>
      </c>
      <c r="B759" s="7">
        <f>'EstExp 12-20'!D116</f>
        <v>1945642.8900000001</v>
      </c>
      <c r="C759" s="3">
        <f>A759-B759</f>
        <v>-1944888.8900000001</v>
      </c>
      <c r="E759" s="2" t="b">
        <f ca="1">F759=B759</f>
        <v>1</v>
      </c>
      <c r="F759" s="2" cm="1">
        <f t="array" aca="1" ref="F759" ca="1">IF(G759&lt;&gt;"",INDIRECT("'"&amp;G759&amp;"'!"&amp;H759),"")</f>
        <v>1945642.8900000001</v>
      </c>
      <c r="G759" s="1663" t="s">
        <v>3430</v>
      </c>
      <c r="H759" t="s">
        <v>3533</v>
      </c>
      <c r="I759" s="4"/>
      <c r="J759" s="4"/>
      <c r="K759" s="4"/>
      <c r="S759" s="1665"/>
    </row>
    <row r="760" spans="1:19" ht="15">
      <c r="A760" s="1">
        <v>755</v>
      </c>
      <c r="D760" s="3" t="s">
        <v>6909</v>
      </c>
      <c r="F760" s="2" t="str" cm="1">
        <f t="array" aca="1" ref="F760" ca="1">IF(G760&lt;&gt;"",INDIRECT("'"&amp;G760&amp;"'!"&amp;H760),"")</f>
        <v/>
      </c>
      <c r="G760" s="1665"/>
      <c r="I760" s="4"/>
      <c r="J760" s="4"/>
      <c r="K760" s="4"/>
      <c r="S760" s="1665"/>
    </row>
    <row r="761" spans="1:19" ht="15">
      <c r="A761" s="1">
        <v>756</v>
      </c>
      <c r="D761" s="3" t="s">
        <v>6909</v>
      </c>
      <c r="F761" s="2" t="str" cm="1">
        <f t="array" aca="1" ref="F761" ca="1">IF(G761&lt;&gt;"",INDIRECT("'"&amp;G761&amp;"'!"&amp;H761),"")</f>
        <v/>
      </c>
      <c r="G761" s="1665"/>
      <c r="I761" s="4"/>
      <c r="J761" s="4"/>
      <c r="K761" s="4"/>
      <c r="S761" s="1665"/>
    </row>
    <row r="762" spans="1:19" ht="15">
      <c r="A762" s="1">
        <v>757</v>
      </c>
      <c r="D762" s="3" t="s">
        <v>6909</v>
      </c>
      <c r="F762" s="2" t="str" cm="1">
        <f t="array" aca="1" ref="F762" ca="1">IF(G762&lt;&gt;"",INDIRECT("'"&amp;G762&amp;"'!"&amp;H762),"")</f>
        <v/>
      </c>
      <c r="G762" s="1665"/>
      <c r="I762" s="4"/>
      <c r="J762" s="4"/>
      <c r="K762" s="4"/>
      <c r="S762" s="1665"/>
    </row>
    <row r="763" spans="1:19" ht="15">
      <c r="A763" s="1">
        <v>758</v>
      </c>
      <c r="D763" s="3" t="s">
        <v>6909</v>
      </c>
      <c r="F763" s="2" t="str" cm="1">
        <f t="array" aca="1" ref="F763" ca="1">IF(G763&lt;&gt;"",INDIRECT("'"&amp;G763&amp;"'!"&amp;H763),"")</f>
        <v/>
      </c>
      <c r="G763" s="1665"/>
      <c r="I763" s="4"/>
      <c r="J763" s="4"/>
      <c r="K763" s="4"/>
      <c r="S763" s="1665"/>
    </row>
    <row r="764" spans="1:19" ht="15">
      <c r="A764" s="1">
        <v>759</v>
      </c>
      <c r="D764" s="3" t="s">
        <v>6909</v>
      </c>
      <c r="F764" s="2" t="str" cm="1">
        <f t="array" aca="1" ref="F764" ca="1">IF(G764&lt;&gt;"",INDIRECT("'"&amp;G764&amp;"'!"&amp;H764),"")</f>
        <v/>
      </c>
      <c r="G764" s="1665"/>
      <c r="I764" s="4"/>
      <c r="J764" s="4"/>
      <c r="K764" s="4"/>
      <c r="S764" s="1665"/>
    </row>
    <row r="765" spans="1:19" ht="15">
      <c r="A765">
        <v>760</v>
      </c>
      <c r="B765" s="7">
        <f>'EstExp 12-20'!E5</f>
        <v>46065.71</v>
      </c>
      <c r="C765" s="3">
        <f>A765-B765</f>
        <v>-45305.71</v>
      </c>
      <c r="E765" s="2" t="b">
        <f ca="1">F765=B765</f>
        <v>1</v>
      </c>
      <c r="F765" s="2" cm="1">
        <f t="array" aca="1" ref="F765" ca="1">IF(G765&lt;&gt;"",INDIRECT("'"&amp;G765&amp;"'!"&amp;H765),"")</f>
        <v>46065.71</v>
      </c>
      <c r="G765" s="1663" t="s">
        <v>3430</v>
      </c>
      <c r="H765" t="s">
        <v>3534</v>
      </c>
      <c r="S765" s="1665"/>
    </row>
    <row r="766" spans="1:19" ht="15">
      <c r="A766">
        <v>761</v>
      </c>
      <c r="B766" s="7">
        <f>'EstExp 12-20'!E16</f>
        <v>0</v>
      </c>
      <c r="C766" s="3">
        <f>A766-B766</f>
        <v>761</v>
      </c>
      <c r="E766" s="2" t="b">
        <f ca="1">F766=B766</f>
        <v>1</v>
      </c>
      <c r="F766" s="2" cm="1">
        <f t="array" aca="1" ref="F766" ca="1">IF(G766&lt;&gt;"",INDIRECT("'"&amp;G766&amp;"'!"&amp;H766),"")</f>
        <v>0</v>
      </c>
      <c r="G766" s="1663" t="s">
        <v>3430</v>
      </c>
      <c r="H766" t="s">
        <v>3374</v>
      </c>
      <c r="S766" s="1665"/>
    </row>
    <row r="767" spans="1:19" ht="15">
      <c r="A767" s="1">
        <v>762</v>
      </c>
      <c r="D767" s="3" t="s">
        <v>6909</v>
      </c>
      <c r="F767" s="2" t="str" cm="1">
        <f t="array" aca="1" ref="F767" ca="1">IF(G767&lt;&gt;"",INDIRECT("'"&amp;G767&amp;"'!"&amp;H767),"")</f>
        <v/>
      </c>
      <c r="G767" s="1665"/>
      <c r="I767" s="4"/>
      <c r="J767" s="4"/>
      <c r="K767" s="4"/>
      <c r="S767" s="1665"/>
    </row>
    <row r="768" spans="1:19" ht="15">
      <c r="A768" s="1">
        <v>763</v>
      </c>
      <c r="D768" s="3" t="s">
        <v>6909</v>
      </c>
      <c r="F768" s="2" t="str" cm="1">
        <f t="array" aca="1" ref="F768" ca="1">IF(G768&lt;&gt;"",INDIRECT("'"&amp;G768&amp;"'!"&amp;H768),"")</f>
        <v/>
      </c>
      <c r="G768" s="1665"/>
      <c r="I768" s="4"/>
      <c r="J768" s="4"/>
      <c r="K768" s="4"/>
      <c r="S768" s="1665"/>
    </row>
    <row r="769" spans="1:19" ht="15">
      <c r="A769" s="1">
        <v>764</v>
      </c>
      <c r="D769" s="3" t="s">
        <v>6909</v>
      </c>
      <c r="F769" s="2" t="str" cm="1">
        <f t="array" aca="1" ref="F769" ca="1">IF(G769&lt;&gt;"",INDIRECT("'"&amp;G769&amp;"'!"&amp;H769),"")</f>
        <v/>
      </c>
      <c r="G769" s="1665"/>
      <c r="I769" s="4"/>
      <c r="J769" s="4"/>
      <c r="K769" s="4"/>
      <c r="S769" s="1665"/>
    </row>
    <row r="770" spans="1:19" ht="15">
      <c r="A770" s="1">
        <v>765</v>
      </c>
      <c r="D770" s="3" t="s">
        <v>6909</v>
      </c>
      <c r="F770" s="2" t="str" cm="1">
        <f t="array" aca="1" ref="F770" ca="1">IF(G770&lt;&gt;"",INDIRECT("'"&amp;G770&amp;"'!"&amp;H770),"")</f>
        <v/>
      </c>
      <c r="G770" s="1665"/>
      <c r="I770" s="4"/>
      <c r="J770" s="4"/>
      <c r="K770" s="4"/>
      <c r="S770" s="1665"/>
    </row>
    <row r="771" spans="1:19" ht="15">
      <c r="A771" s="1">
        <v>766</v>
      </c>
      <c r="D771" s="3" t="s">
        <v>6909</v>
      </c>
      <c r="F771" s="2" t="str" cm="1">
        <f t="array" aca="1" ref="F771" ca="1">IF(G771&lt;&gt;"",INDIRECT("'"&amp;G771&amp;"'!"&amp;H771),"")</f>
        <v/>
      </c>
      <c r="G771" s="1665"/>
      <c r="I771" s="4"/>
      <c r="J771" s="4"/>
      <c r="K771" s="4"/>
      <c r="S771" s="1665"/>
    </row>
    <row r="772" spans="1:19" ht="15">
      <c r="A772">
        <v>767</v>
      </c>
      <c r="B772" s="7">
        <f>'EstExp 12-20'!E18</f>
        <v>0</v>
      </c>
      <c r="C772" s="3">
        <f>A772-B772</f>
        <v>767</v>
      </c>
      <c r="E772" s="2" t="b">
        <f ca="1">F772=B772</f>
        <v>1</v>
      </c>
      <c r="F772" s="2" cm="1">
        <f t="array" aca="1" ref="F772" ca="1">IF(G772&lt;&gt;"",INDIRECT("'"&amp;G772&amp;"'!"&amp;H772),"")</f>
        <v>0</v>
      </c>
      <c r="G772" s="1663" t="s">
        <v>3430</v>
      </c>
      <c r="H772" t="s">
        <v>3338</v>
      </c>
      <c r="S772" s="1665"/>
    </row>
    <row r="773" spans="1:19" ht="15">
      <c r="A773" s="1">
        <v>768</v>
      </c>
      <c r="D773" s="3" t="s">
        <v>6909</v>
      </c>
      <c r="F773" s="2" t="str" cm="1">
        <f t="array" aca="1" ref="F773" ca="1">IF(G773&lt;&gt;"",INDIRECT("'"&amp;G773&amp;"'!"&amp;H773),"")</f>
        <v/>
      </c>
      <c r="G773" s="1665"/>
      <c r="I773" s="4"/>
      <c r="J773" s="4"/>
      <c r="K773" s="4"/>
      <c r="S773" s="1665"/>
    </row>
    <row r="774" spans="1:19" ht="15">
      <c r="A774" s="1">
        <v>769</v>
      </c>
      <c r="D774" s="3" t="s">
        <v>6909</v>
      </c>
      <c r="F774" s="2" t="str" cm="1">
        <f t="array" aca="1" ref="F774" ca="1">IF(G774&lt;&gt;"",INDIRECT("'"&amp;G774&amp;"'!"&amp;H774),"")</f>
        <v/>
      </c>
      <c r="G774" s="1665"/>
      <c r="I774" s="4"/>
      <c r="J774" s="4"/>
      <c r="K774" s="4"/>
      <c r="S774" s="1665"/>
    </row>
    <row r="775" spans="1:19" ht="15">
      <c r="A775" s="1">
        <v>770</v>
      </c>
      <c r="D775" s="3" t="s">
        <v>6909</v>
      </c>
      <c r="F775" s="2" t="str" cm="1">
        <f t="array" aca="1" ref="F775" ca="1">IF(G775&lt;&gt;"",INDIRECT("'"&amp;G775&amp;"'!"&amp;H775),"")</f>
        <v/>
      </c>
      <c r="G775" s="1665"/>
      <c r="I775" s="4"/>
      <c r="J775" s="4"/>
      <c r="K775" s="4"/>
      <c r="S775" s="1665"/>
    </row>
    <row r="776" spans="1:19" ht="15">
      <c r="A776">
        <v>771</v>
      </c>
      <c r="B776" s="7">
        <f>'EstExp 12-20'!E12</f>
        <v>0</v>
      </c>
      <c r="C776" s="3">
        <f t="shared" ref="C776:C803" si="23">A776-B776</f>
        <v>771</v>
      </c>
      <c r="E776" s="2" t="b">
        <f t="shared" ref="E776:E803" ca="1" si="24">F776=B776</f>
        <v>1</v>
      </c>
      <c r="F776" s="2" cm="1">
        <f t="array" aca="1" ref="F776" ca="1">IF(G776&lt;&gt;"",INDIRECT("'"&amp;G776&amp;"'!"&amp;H776),"")</f>
        <v>0</v>
      </c>
      <c r="G776" s="1663" t="s">
        <v>3430</v>
      </c>
      <c r="H776" t="s">
        <v>3372</v>
      </c>
      <c r="S776" s="1665"/>
    </row>
    <row r="777" spans="1:19" ht="15">
      <c r="A777">
        <v>772</v>
      </c>
      <c r="B777" s="7">
        <f>'EstExp 12-20'!E13</f>
        <v>0</v>
      </c>
      <c r="C777" s="3">
        <f t="shared" si="23"/>
        <v>772</v>
      </c>
      <c r="E777" s="2" t="b">
        <f t="shared" ca="1" si="24"/>
        <v>1</v>
      </c>
      <c r="F777" s="2" cm="1">
        <f t="array" aca="1" ref="F777" ca="1">IF(G777&lt;&gt;"",INDIRECT("'"&amp;G777&amp;"'!"&amp;H777),"")</f>
        <v>0</v>
      </c>
      <c r="G777" s="1663" t="s">
        <v>3430</v>
      </c>
      <c r="H777" t="s">
        <v>3373</v>
      </c>
      <c r="I777" s="4"/>
      <c r="J777" s="4"/>
      <c r="K777" s="4"/>
      <c r="S777" s="1665"/>
    </row>
    <row r="778" spans="1:19" ht="15">
      <c r="A778">
        <v>773</v>
      </c>
      <c r="B778" s="7">
        <f>'EstExp 12-20'!E14</f>
        <v>0</v>
      </c>
      <c r="C778" s="3">
        <f t="shared" si="23"/>
        <v>773</v>
      </c>
      <c r="E778" s="2" t="b">
        <f t="shared" ca="1" si="24"/>
        <v>1</v>
      </c>
      <c r="F778" s="2" cm="1">
        <f t="array" aca="1" ref="F778" ca="1">IF(G778&lt;&gt;"",INDIRECT("'"&amp;G778&amp;"'!"&amp;H778),"")</f>
        <v>0</v>
      </c>
      <c r="G778" s="1663" t="s">
        <v>3430</v>
      </c>
      <c r="H778" t="s">
        <v>3535</v>
      </c>
      <c r="S778" s="1665"/>
    </row>
    <row r="779" spans="1:19" ht="15">
      <c r="A779">
        <v>774</v>
      </c>
      <c r="B779" s="7">
        <f>'EstExp 12-20'!E15</f>
        <v>0</v>
      </c>
      <c r="C779" s="3">
        <f t="shared" si="23"/>
        <v>774</v>
      </c>
      <c r="E779" s="2" t="b">
        <f t="shared" ca="1" si="24"/>
        <v>1</v>
      </c>
      <c r="F779" s="2" cm="1">
        <f t="array" aca="1" ref="F779" ca="1">IF(G779&lt;&gt;"",INDIRECT("'"&amp;G779&amp;"'!"&amp;H779),"")</f>
        <v>0</v>
      </c>
      <c r="G779" s="1663" t="s">
        <v>3430</v>
      </c>
      <c r="H779" t="s">
        <v>3536</v>
      </c>
      <c r="S779" s="1665"/>
    </row>
    <row r="780" spans="1:19" ht="15">
      <c r="A780">
        <v>775</v>
      </c>
      <c r="B780" s="7">
        <f>'EstExp 12-20'!E34</f>
        <v>616669.77</v>
      </c>
      <c r="C780" s="3">
        <f t="shared" si="23"/>
        <v>-615894.77</v>
      </c>
      <c r="E780" s="2" t="b">
        <f t="shared" ca="1" si="24"/>
        <v>1</v>
      </c>
      <c r="F780" s="2" cm="1">
        <f t="array" aca="1" ref="F780" ca="1">IF(G780&lt;&gt;"",INDIRECT("'"&amp;G780&amp;"'!"&amp;H780),"")</f>
        <v>616669.77</v>
      </c>
      <c r="G780" s="1663" t="s">
        <v>3430</v>
      </c>
      <c r="H780" t="s">
        <v>3537</v>
      </c>
      <c r="S780" s="1665"/>
    </row>
    <row r="781" spans="1:19" ht="15">
      <c r="A781">
        <v>776</v>
      </c>
      <c r="B781" s="7">
        <f>'EstExp 12-20'!E38</f>
        <v>0</v>
      </c>
      <c r="C781" s="3">
        <f t="shared" si="23"/>
        <v>776</v>
      </c>
      <c r="E781" s="2" t="b">
        <f t="shared" ca="1" si="24"/>
        <v>1</v>
      </c>
      <c r="F781" s="2" cm="1">
        <f t="array" aca="1" ref="F781" ca="1">IF(G781&lt;&gt;"",INDIRECT("'"&amp;G781&amp;"'!"&amp;H781),"")</f>
        <v>0</v>
      </c>
      <c r="G781" s="1663" t="s">
        <v>3430</v>
      </c>
      <c r="H781" t="s">
        <v>3538</v>
      </c>
      <c r="S781" s="1665"/>
    </row>
    <row r="782" spans="1:19" ht="15">
      <c r="A782">
        <v>777</v>
      </c>
      <c r="B782" s="7">
        <f>'EstExp 12-20'!E39</f>
        <v>0</v>
      </c>
      <c r="C782" s="3">
        <f t="shared" si="23"/>
        <v>777</v>
      </c>
      <c r="E782" s="2" t="b">
        <f t="shared" ca="1" si="24"/>
        <v>1</v>
      </c>
      <c r="F782" s="2" cm="1">
        <f t="array" aca="1" ref="F782" ca="1">IF(G782&lt;&gt;"",INDIRECT("'"&amp;G782&amp;"'!"&amp;H782),"")</f>
        <v>0</v>
      </c>
      <c r="G782" s="1663" t="s">
        <v>3430</v>
      </c>
      <c r="H782" t="s">
        <v>3539</v>
      </c>
      <c r="S782" s="1665"/>
    </row>
    <row r="783" spans="1:19" ht="15">
      <c r="A783">
        <v>778</v>
      </c>
      <c r="B783" s="7">
        <f>'EstExp 12-20'!E40</f>
        <v>82334.69</v>
      </c>
      <c r="C783" s="3">
        <f t="shared" si="23"/>
        <v>-81556.69</v>
      </c>
      <c r="E783" s="2" t="b">
        <f t="shared" ca="1" si="24"/>
        <v>1</v>
      </c>
      <c r="F783" s="2" cm="1">
        <f t="array" aca="1" ref="F783" ca="1">IF(G783&lt;&gt;"",INDIRECT("'"&amp;G783&amp;"'!"&amp;H783),"")</f>
        <v>82334.69</v>
      </c>
      <c r="G783" s="1663" t="s">
        <v>3430</v>
      </c>
      <c r="H783" t="s">
        <v>3540</v>
      </c>
      <c r="S783" s="1665"/>
    </row>
    <row r="784" spans="1:19" ht="15">
      <c r="A784">
        <v>779</v>
      </c>
      <c r="B784" s="7">
        <f>'EstExp 12-20'!E41</f>
        <v>79373.3</v>
      </c>
      <c r="C784" s="3">
        <f t="shared" si="23"/>
        <v>-78594.3</v>
      </c>
      <c r="E784" s="2" t="b">
        <f t="shared" ca="1" si="24"/>
        <v>1</v>
      </c>
      <c r="F784" s="2" cm="1">
        <f t="array" aca="1" ref="F784" ca="1">IF(G784&lt;&gt;"",INDIRECT("'"&amp;G784&amp;"'!"&amp;H784),"")</f>
        <v>79373.3</v>
      </c>
      <c r="G784" s="1663" t="s">
        <v>3430</v>
      </c>
      <c r="H784" t="s">
        <v>3541</v>
      </c>
      <c r="S784" s="1665"/>
    </row>
    <row r="785" spans="1:19" ht="15">
      <c r="A785">
        <v>780</v>
      </c>
      <c r="B785" s="7">
        <f>'EstExp 12-20'!E42</f>
        <v>143059.75</v>
      </c>
      <c r="C785" s="3">
        <f t="shared" si="23"/>
        <v>-142279.75</v>
      </c>
      <c r="E785" s="2" t="b">
        <f t="shared" ca="1" si="24"/>
        <v>1</v>
      </c>
      <c r="F785" s="2" cm="1">
        <f t="array" aca="1" ref="F785" ca="1">IF(G785&lt;&gt;"",INDIRECT("'"&amp;G785&amp;"'!"&amp;H785),"")</f>
        <v>143059.75</v>
      </c>
      <c r="G785" s="1663" t="s">
        <v>3430</v>
      </c>
      <c r="H785" t="s">
        <v>3542</v>
      </c>
      <c r="S785" s="1665"/>
    </row>
    <row r="786" spans="1:19" ht="15">
      <c r="A786">
        <v>781</v>
      </c>
      <c r="B786" s="7">
        <f>'EstExp 12-20'!E43</f>
        <v>0</v>
      </c>
      <c r="C786" s="3">
        <f t="shared" si="23"/>
        <v>781</v>
      </c>
      <c r="E786" s="2" t="b">
        <f t="shared" ca="1" si="24"/>
        <v>1</v>
      </c>
      <c r="F786" s="2" cm="1">
        <f t="array" aca="1" ref="F786" ca="1">IF(G786&lt;&gt;"",INDIRECT("'"&amp;G786&amp;"'!"&amp;H786),"")</f>
        <v>0</v>
      </c>
      <c r="G786" s="1663" t="s">
        <v>3430</v>
      </c>
      <c r="H786" t="s">
        <v>3543</v>
      </c>
      <c r="I786" s="4"/>
      <c r="J786" s="4"/>
      <c r="K786" s="4"/>
      <c r="S786" s="1665"/>
    </row>
    <row r="787" spans="1:19" ht="15">
      <c r="A787">
        <v>782</v>
      </c>
      <c r="B787" s="7">
        <f>'EstExp 12-20'!E44</f>
        <v>304767.74</v>
      </c>
      <c r="C787" s="3">
        <f t="shared" si="23"/>
        <v>-303985.74</v>
      </c>
      <c r="E787" s="2" t="b">
        <f t="shared" ca="1" si="24"/>
        <v>1</v>
      </c>
      <c r="F787" s="2" cm="1">
        <f t="array" aca="1" ref="F787" ca="1">IF(G787&lt;&gt;"",INDIRECT("'"&amp;G787&amp;"'!"&amp;H787),"")</f>
        <v>304767.74</v>
      </c>
      <c r="G787" s="1663" t="s">
        <v>3430</v>
      </c>
      <c r="H787" t="s">
        <v>3544</v>
      </c>
      <c r="S787" s="1665"/>
    </row>
    <row r="788" spans="1:19" ht="15">
      <c r="A788">
        <v>783</v>
      </c>
      <c r="B788" s="7">
        <f>'EstExp 12-20'!E46</f>
        <v>48375.46</v>
      </c>
      <c r="C788" s="3">
        <f t="shared" si="23"/>
        <v>-47592.46</v>
      </c>
      <c r="E788" s="2" t="b">
        <f t="shared" ca="1" si="24"/>
        <v>1</v>
      </c>
      <c r="F788" s="2" cm="1">
        <f t="array" aca="1" ref="F788" ca="1">IF(G788&lt;&gt;"",INDIRECT("'"&amp;G788&amp;"'!"&amp;H788),"")</f>
        <v>48375.46</v>
      </c>
      <c r="G788" s="1663" t="s">
        <v>3430</v>
      </c>
      <c r="H788" t="s">
        <v>3545</v>
      </c>
      <c r="S788" s="1665"/>
    </row>
    <row r="789" spans="1:19" ht="15">
      <c r="A789">
        <v>784</v>
      </c>
      <c r="B789" s="7">
        <f>'EstExp 12-20'!E47</f>
        <v>257767.39</v>
      </c>
      <c r="C789" s="3">
        <f t="shared" si="23"/>
        <v>-256983.39</v>
      </c>
      <c r="E789" s="2" t="b">
        <f t="shared" ca="1" si="24"/>
        <v>1</v>
      </c>
      <c r="F789" s="2" cm="1">
        <f t="array" aca="1" ref="F789" ca="1">IF(G789&lt;&gt;"",INDIRECT("'"&amp;G789&amp;"'!"&amp;H789),"")</f>
        <v>257767.39</v>
      </c>
      <c r="G789" s="1663" t="s">
        <v>3430</v>
      </c>
      <c r="H789" t="s">
        <v>3546</v>
      </c>
      <c r="I789" s="4"/>
      <c r="J789" s="4"/>
      <c r="K789" s="4"/>
      <c r="S789" s="1665"/>
    </row>
    <row r="790" spans="1:19" ht="15">
      <c r="A790">
        <v>785</v>
      </c>
      <c r="B790" s="7">
        <f>'EstExp 12-20'!E48</f>
        <v>0</v>
      </c>
      <c r="C790" s="3">
        <f t="shared" si="23"/>
        <v>785</v>
      </c>
      <c r="E790" s="2" t="b">
        <f t="shared" ca="1" si="24"/>
        <v>1</v>
      </c>
      <c r="F790" s="2" cm="1">
        <f t="array" aca="1" ref="F790" ca="1">IF(G790&lt;&gt;"",INDIRECT("'"&amp;G790&amp;"'!"&amp;H790),"")</f>
        <v>0</v>
      </c>
      <c r="G790" s="1663" t="s">
        <v>3430</v>
      </c>
      <c r="H790" t="s">
        <v>3547</v>
      </c>
      <c r="I790" s="4"/>
      <c r="J790" s="4"/>
      <c r="K790" s="4"/>
      <c r="S790" s="1665"/>
    </row>
    <row r="791" spans="1:19" ht="15">
      <c r="A791">
        <v>786</v>
      </c>
      <c r="B791" s="7">
        <f>'EstExp 12-20'!E49</f>
        <v>306142.85000000003</v>
      </c>
      <c r="C791" s="3">
        <f t="shared" si="23"/>
        <v>-305356.85000000003</v>
      </c>
      <c r="E791" s="2" t="b">
        <f t="shared" ca="1" si="24"/>
        <v>1</v>
      </c>
      <c r="F791" s="2" cm="1">
        <f t="array" aca="1" ref="F791" ca="1">IF(G791&lt;&gt;"",INDIRECT("'"&amp;G791&amp;"'!"&amp;H791),"")</f>
        <v>306142.85000000003</v>
      </c>
      <c r="G791" s="1663" t="s">
        <v>3430</v>
      </c>
      <c r="H791" t="s">
        <v>3548</v>
      </c>
      <c r="I791" s="4"/>
      <c r="J791" s="4"/>
      <c r="K791" s="4"/>
      <c r="S791" s="1665"/>
    </row>
    <row r="792" spans="1:19" ht="15">
      <c r="A792">
        <v>787</v>
      </c>
      <c r="B792" s="7">
        <f>'EstExp 12-20'!E51</f>
        <v>92676.739999999991</v>
      </c>
      <c r="C792" s="3">
        <f t="shared" si="23"/>
        <v>-91889.739999999991</v>
      </c>
      <c r="E792" s="2" t="b">
        <f t="shared" ca="1" si="24"/>
        <v>1</v>
      </c>
      <c r="F792" s="2" cm="1">
        <f t="array" aca="1" ref="F792" ca="1">IF(G792&lt;&gt;"",INDIRECT("'"&amp;G792&amp;"'!"&amp;H792),"")</f>
        <v>92676.739999999991</v>
      </c>
      <c r="G792" s="1663" t="s">
        <v>3430</v>
      </c>
      <c r="H792" t="s">
        <v>3549</v>
      </c>
      <c r="I792" s="4"/>
      <c r="J792" s="4"/>
      <c r="K792" s="4"/>
      <c r="S792" s="1665"/>
    </row>
    <row r="793" spans="1:19" ht="15">
      <c r="A793">
        <v>788</v>
      </c>
      <c r="B793" s="7">
        <f>'EstExp 12-20'!E52</f>
        <v>105.06</v>
      </c>
      <c r="C793" s="3">
        <f t="shared" si="23"/>
        <v>682.94</v>
      </c>
      <c r="E793" s="2" t="b">
        <f t="shared" ca="1" si="24"/>
        <v>1</v>
      </c>
      <c r="F793" s="2" cm="1">
        <f t="array" aca="1" ref="F793" ca="1">IF(G793&lt;&gt;"",INDIRECT("'"&amp;G793&amp;"'!"&amp;H793),"")</f>
        <v>105.06</v>
      </c>
      <c r="G793" s="1663" t="s">
        <v>3430</v>
      </c>
      <c r="H793" t="s">
        <v>3550</v>
      </c>
      <c r="I793" s="4"/>
      <c r="J793" s="4"/>
      <c r="K793" s="4"/>
      <c r="S793" s="1665"/>
    </row>
    <row r="794" spans="1:19" ht="15">
      <c r="A794">
        <v>789</v>
      </c>
      <c r="B794" s="7">
        <f>'EstExp 12-20'!E55</f>
        <v>92781.799999999988</v>
      </c>
      <c r="C794" s="3">
        <f t="shared" si="23"/>
        <v>-91992.799999999988</v>
      </c>
      <c r="E794" s="2" t="b">
        <f t="shared" ca="1" si="24"/>
        <v>1</v>
      </c>
      <c r="F794" s="2" cm="1">
        <f t="array" aca="1" ref="F794" ca="1">IF(G794&lt;&gt;"",INDIRECT("'"&amp;G794&amp;"'!"&amp;H794),"")</f>
        <v>92781.799999999988</v>
      </c>
      <c r="G794" s="1663" t="s">
        <v>3430</v>
      </c>
      <c r="H794" t="s">
        <v>3551</v>
      </c>
      <c r="I794" s="4"/>
      <c r="J794" s="4"/>
      <c r="K794" s="4"/>
      <c r="S794" s="1665"/>
    </row>
    <row r="795" spans="1:19" ht="15">
      <c r="A795">
        <v>790</v>
      </c>
      <c r="B795" s="7">
        <f>'EstExp 12-20'!E57</f>
        <v>206</v>
      </c>
      <c r="C795" s="3">
        <f t="shared" si="23"/>
        <v>584</v>
      </c>
      <c r="E795" s="2" t="b">
        <f t="shared" ca="1" si="24"/>
        <v>1</v>
      </c>
      <c r="F795" s="2" cm="1">
        <f t="array" aca="1" ref="F795" ca="1">IF(G795&lt;&gt;"",INDIRECT("'"&amp;G795&amp;"'!"&amp;H795),"")</f>
        <v>206</v>
      </c>
      <c r="G795" s="1663" t="s">
        <v>3430</v>
      </c>
      <c r="H795" t="s">
        <v>3552</v>
      </c>
      <c r="I795" s="4"/>
      <c r="J795" s="4"/>
      <c r="K795" s="4"/>
      <c r="S795" s="1665"/>
    </row>
    <row r="796" spans="1:19" ht="15">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5">
      <c r="A797">
        <v>792</v>
      </c>
      <c r="B797" s="7">
        <f>'EstExp 12-20'!E59</f>
        <v>206</v>
      </c>
      <c r="C797" s="3">
        <f t="shared" si="23"/>
        <v>586</v>
      </c>
      <c r="E797" s="2" t="b">
        <f t="shared" ca="1" si="24"/>
        <v>1</v>
      </c>
      <c r="F797" s="2" cm="1">
        <f t="array" aca="1" ref="F797" ca="1">IF(G797&lt;&gt;"",INDIRECT("'"&amp;G797&amp;"'!"&amp;H797),"")</f>
        <v>206</v>
      </c>
      <c r="G797" s="1663" t="s">
        <v>3430</v>
      </c>
      <c r="H797" t="s">
        <v>3554</v>
      </c>
      <c r="I797" s="4"/>
      <c r="J797" s="4"/>
      <c r="K797" s="4"/>
      <c r="S797" s="1665"/>
    </row>
    <row r="798" spans="1:19" ht="15">
      <c r="A798">
        <v>793</v>
      </c>
      <c r="B798" s="7">
        <f>'EstExp 12-20'!E61</f>
        <v>0</v>
      </c>
      <c r="C798" s="3">
        <f t="shared" si="23"/>
        <v>793</v>
      </c>
      <c r="E798" s="2" t="b">
        <f t="shared" ca="1" si="24"/>
        <v>1</v>
      </c>
      <c r="F798" s="2" cm="1">
        <f t="array" aca="1" ref="F798" ca="1">IF(G798&lt;&gt;"",INDIRECT("'"&amp;G798&amp;"'!"&amp;H798),"")</f>
        <v>0</v>
      </c>
      <c r="G798" s="1663" t="s">
        <v>3430</v>
      </c>
      <c r="H798" t="s">
        <v>3555</v>
      </c>
      <c r="I798" s="4"/>
      <c r="J798" s="4"/>
      <c r="K798" s="4"/>
      <c r="S798" s="1665"/>
    </row>
    <row r="799" spans="1:19" ht="15">
      <c r="A799">
        <v>794</v>
      </c>
      <c r="B799" s="7">
        <f>'EstExp 12-20'!E62</f>
        <v>27351.02</v>
      </c>
      <c r="C799" s="3">
        <f t="shared" si="23"/>
        <v>-26557.02</v>
      </c>
      <c r="E799" s="2" t="b">
        <f t="shared" ca="1" si="24"/>
        <v>1</v>
      </c>
      <c r="F799" s="2" cm="1">
        <f t="array" aca="1" ref="F799" ca="1">IF(G799&lt;&gt;"",INDIRECT("'"&amp;G799&amp;"'!"&amp;H799),"")</f>
        <v>27351.02</v>
      </c>
      <c r="G799" s="1663" t="s">
        <v>3430</v>
      </c>
      <c r="H799" t="s">
        <v>3556</v>
      </c>
      <c r="I799" s="4"/>
      <c r="J799" s="4"/>
      <c r="K799" s="4"/>
      <c r="S799" s="1665"/>
    </row>
    <row r="800" spans="1:19" ht="15">
      <c r="A800">
        <v>795</v>
      </c>
      <c r="B800" s="7">
        <f>'EstExp 12-20'!E63</f>
        <v>0</v>
      </c>
      <c r="C800" s="3">
        <f t="shared" si="23"/>
        <v>795</v>
      </c>
      <c r="E800" s="2" t="b">
        <f t="shared" ca="1" si="24"/>
        <v>1</v>
      </c>
      <c r="F800" s="2" cm="1">
        <f t="array" aca="1" ref="F800" ca="1">IF(G800&lt;&gt;"",INDIRECT("'"&amp;G800&amp;"'!"&amp;H800),"")</f>
        <v>0</v>
      </c>
      <c r="G800" s="1663" t="s">
        <v>3430</v>
      </c>
      <c r="H800" t="s">
        <v>3557</v>
      </c>
      <c r="I800" s="4"/>
      <c r="J800" s="4"/>
      <c r="K800" s="4"/>
      <c r="S800" s="1665"/>
    </row>
    <row r="801" spans="1:19" ht="15">
      <c r="A801">
        <v>796</v>
      </c>
      <c r="B801" s="7">
        <f>'EstExp 12-20'!E64</f>
        <v>0</v>
      </c>
      <c r="C801" s="3">
        <f t="shared" si="23"/>
        <v>796</v>
      </c>
      <c r="E801" s="2" t="b">
        <f t="shared" ca="1" si="24"/>
        <v>1</v>
      </c>
      <c r="F801" s="2" cm="1">
        <f t="array" aca="1" ref="F801" ca="1">IF(G801&lt;&gt;"",INDIRECT("'"&amp;G801&amp;"'!"&amp;H801),"")</f>
        <v>0</v>
      </c>
      <c r="G801" s="1663" t="s">
        <v>3430</v>
      </c>
      <c r="H801" t="s">
        <v>3558</v>
      </c>
      <c r="I801" s="4"/>
      <c r="J801" s="4"/>
      <c r="K801" s="4"/>
      <c r="S801" s="1665"/>
    </row>
    <row r="802" spans="1:19" ht="15">
      <c r="A802">
        <v>797</v>
      </c>
      <c r="B802" s="7">
        <f>'EstExp 12-20'!E65</f>
        <v>7338.6399999999994</v>
      </c>
      <c r="C802" s="3">
        <f t="shared" si="23"/>
        <v>-6541.6399999999994</v>
      </c>
      <c r="E802" s="2" t="b">
        <f t="shared" ca="1" si="24"/>
        <v>1</v>
      </c>
      <c r="F802" s="2" cm="1">
        <f t="array" aca="1" ref="F802" ca="1">IF(G802&lt;&gt;"",INDIRECT("'"&amp;G802&amp;"'!"&amp;H802),"")</f>
        <v>7338.6399999999994</v>
      </c>
      <c r="G802" s="1663" t="s">
        <v>3430</v>
      </c>
      <c r="H802" t="s">
        <v>3559</v>
      </c>
      <c r="I802" s="4"/>
      <c r="J802" s="4"/>
      <c r="K802" s="4"/>
      <c r="S802" s="1665"/>
    </row>
    <row r="803" spans="1:19" ht="15">
      <c r="A803">
        <v>798</v>
      </c>
      <c r="B803" s="7">
        <f>'EstExp 12-20'!E66</f>
        <v>0</v>
      </c>
      <c r="C803" s="3">
        <f t="shared" si="23"/>
        <v>798</v>
      </c>
      <c r="E803" s="2" t="b">
        <f t="shared" ca="1" si="24"/>
        <v>1</v>
      </c>
      <c r="F803" s="2" cm="1">
        <f t="array" aca="1" ref="F803" ca="1">IF(G803&lt;&gt;"",INDIRECT("'"&amp;G803&amp;"'!"&amp;H803),"")</f>
        <v>0</v>
      </c>
      <c r="G803" s="1663" t="s">
        <v>3430</v>
      </c>
      <c r="H803" t="s">
        <v>3560</v>
      </c>
      <c r="I803" s="4"/>
      <c r="J803" s="4"/>
      <c r="K803" s="4"/>
      <c r="S803" s="1665"/>
    </row>
    <row r="804" spans="1:19" ht="15">
      <c r="A804" s="1">
        <v>799</v>
      </c>
      <c r="D804" s="3" t="s">
        <v>6909</v>
      </c>
      <c r="F804" s="2" t="str" cm="1">
        <f t="array" aca="1" ref="F804" ca="1">IF(G804&lt;&gt;"",INDIRECT("'"&amp;G804&amp;"'!"&amp;H804),"")</f>
        <v/>
      </c>
      <c r="G804" s="1665"/>
      <c r="I804" s="4"/>
      <c r="J804" s="4"/>
      <c r="K804" s="4"/>
      <c r="S804" s="1665"/>
    </row>
    <row r="805" spans="1:19" ht="15">
      <c r="A805">
        <v>800</v>
      </c>
      <c r="B805" s="7">
        <f>'EstExp 12-20'!E67</f>
        <v>34689.660000000003</v>
      </c>
      <c r="C805" s="3">
        <f>A805-B805</f>
        <v>-33889.660000000003</v>
      </c>
      <c r="E805" s="2" t="b">
        <f ca="1">F805=B805</f>
        <v>1</v>
      </c>
      <c r="F805" s="2" cm="1">
        <f t="array" aca="1" ref="F805" ca="1">IF(G805&lt;&gt;"",INDIRECT("'"&amp;G805&amp;"'!"&amp;H805),"")</f>
        <v>34689.660000000003</v>
      </c>
      <c r="G805" s="1663" t="s">
        <v>3430</v>
      </c>
      <c r="H805" t="s">
        <v>3561</v>
      </c>
      <c r="I805" s="4"/>
      <c r="J805" s="4"/>
      <c r="K805" s="4"/>
      <c r="S805" s="1665"/>
    </row>
    <row r="806" spans="1:19" ht="15">
      <c r="A806">
        <v>801</v>
      </c>
      <c r="B806" s="7">
        <f>'EstExp 12-20'!E69</f>
        <v>0</v>
      </c>
      <c r="C806" s="3">
        <f>A806-B806</f>
        <v>801</v>
      </c>
      <c r="E806" s="2" t="b">
        <f ca="1">F806=B806</f>
        <v>1</v>
      </c>
      <c r="F806" s="2" cm="1">
        <f t="array" aca="1" ref="F806" ca="1">IF(G806&lt;&gt;"",INDIRECT("'"&amp;G806&amp;"'!"&amp;H806),"")</f>
        <v>0</v>
      </c>
      <c r="G806" s="1663" t="s">
        <v>3430</v>
      </c>
      <c r="H806" t="s">
        <v>3562</v>
      </c>
      <c r="I806" s="4"/>
      <c r="J806" s="4"/>
      <c r="K806" s="4"/>
      <c r="S806" s="1665"/>
    </row>
    <row r="807" spans="1:19" ht="15">
      <c r="A807">
        <v>802</v>
      </c>
      <c r="B807" s="7">
        <f>'EstExp 12-20'!E70</f>
        <v>0</v>
      </c>
      <c r="C807" s="3">
        <f>A807-B807</f>
        <v>802</v>
      </c>
      <c r="E807" s="2" t="b">
        <f ca="1">F807=B807</f>
        <v>1</v>
      </c>
      <c r="F807" s="2" cm="1">
        <f t="array" aca="1" ref="F807" ca="1">IF(G807&lt;&gt;"",INDIRECT("'"&amp;G807&amp;"'!"&amp;H807),"")</f>
        <v>0</v>
      </c>
      <c r="G807" s="1663" t="s">
        <v>3430</v>
      </c>
      <c r="H807" t="s">
        <v>3563</v>
      </c>
      <c r="I807" s="4"/>
      <c r="J807" s="4"/>
      <c r="K807" s="4"/>
      <c r="S807" s="1665"/>
    </row>
    <row r="808" spans="1:19" ht="15">
      <c r="A808">
        <v>803</v>
      </c>
      <c r="B808" s="7">
        <f>'EstExp 12-20'!E71</f>
        <v>21839.7</v>
      </c>
      <c r="C808" s="3">
        <f>A808-B808</f>
        <v>-21036.7</v>
      </c>
      <c r="E808" s="2" t="b">
        <f ca="1">F808=B808</f>
        <v>1</v>
      </c>
      <c r="F808" s="2" cm="1">
        <f t="array" aca="1" ref="F808" ca="1">IF(G808&lt;&gt;"",INDIRECT("'"&amp;G808&amp;"'!"&amp;H808),"")</f>
        <v>21839.7</v>
      </c>
      <c r="G808" s="1663" t="s">
        <v>3430</v>
      </c>
      <c r="H808" t="s">
        <v>3564</v>
      </c>
      <c r="I808" s="4"/>
      <c r="J808" s="4"/>
      <c r="K808" s="4"/>
      <c r="S808" s="1665"/>
    </row>
    <row r="809" spans="1:19" ht="15">
      <c r="A809">
        <v>804</v>
      </c>
      <c r="B809" s="7">
        <f>'EstExp 12-20'!E72</f>
        <v>18636.759999999998</v>
      </c>
      <c r="C809" s="3">
        <f>A809-B809</f>
        <v>-17832.759999999998</v>
      </c>
      <c r="E809" s="2" t="b">
        <f ca="1">F809=B809</f>
        <v>1</v>
      </c>
      <c r="F809" s="2" cm="1">
        <f t="array" aca="1" ref="F809" ca="1">IF(G809&lt;&gt;"",INDIRECT("'"&amp;G809&amp;"'!"&amp;H809),"")</f>
        <v>18636.759999999998</v>
      </c>
      <c r="G809" s="1663" t="s">
        <v>3430</v>
      </c>
      <c r="H809" t="s">
        <v>3565</v>
      </c>
      <c r="I809" s="4"/>
      <c r="J809" s="4"/>
      <c r="K809" s="4"/>
      <c r="S809" s="1665"/>
    </row>
    <row r="810" spans="1:19" ht="15">
      <c r="A810" s="1">
        <v>805</v>
      </c>
      <c r="D810" s="3" t="s">
        <v>6909</v>
      </c>
      <c r="F810" s="2" t="str" cm="1">
        <f t="array" aca="1" ref="F810" ca="1">IF(G810&lt;&gt;"",INDIRECT("'"&amp;G810&amp;"'!"&amp;H810),"")</f>
        <v/>
      </c>
      <c r="G810" s="1665"/>
      <c r="I810" s="4"/>
      <c r="J810" s="4"/>
      <c r="K810" s="4"/>
      <c r="S810" s="1665"/>
    </row>
    <row r="811" spans="1:19" ht="15">
      <c r="A811">
        <v>806</v>
      </c>
      <c r="B811" s="7">
        <f>'EstExp 12-20'!E73</f>
        <v>0</v>
      </c>
      <c r="C811" s="3">
        <f>A811-B811</f>
        <v>806</v>
      </c>
      <c r="E811" s="2" t="b">
        <f ca="1">F811=B811</f>
        <v>1</v>
      </c>
      <c r="F811" s="2" cm="1">
        <f t="array" aca="1" ref="F811" ca="1">IF(G811&lt;&gt;"",INDIRECT("'"&amp;G811&amp;"'!"&amp;H811),"")</f>
        <v>0</v>
      </c>
      <c r="G811" s="1663" t="s">
        <v>3430</v>
      </c>
      <c r="H811" t="s">
        <v>3566</v>
      </c>
      <c r="I811" s="4"/>
      <c r="J811" s="4"/>
      <c r="K811" s="4"/>
      <c r="S811" s="1665"/>
    </row>
    <row r="812" spans="1:19" ht="15">
      <c r="A812" s="1">
        <v>807</v>
      </c>
      <c r="D812" s="3" t="s">
        <v>6909</v>
      </c>
      <c r="F812" s="2" t="str" cm="1">
        <f t="array" aca="1" ref="F812" ca="1">IF(G812&lt;&gt;"",INDIRECT("'"&amp;G812&amp;"'!"&amp;H812),"")</f>
        <v/>
      </c>
      <c r="G812" s="1665"/>
      <c r="I812" s="4"/>
      <c r="J812" s="4"/>
      <c r="K812" s="4"/>
      <c r="S812" s="1665"/>
    </row>
    <row r="813" spans="1:19" ht="15">
      <c r="A813">
        <v>808</v>
      </c>
      <c r="B813" s="7">
        <f>'EstExp 12-20'!E74</f>
        <v>40476.46</v>
      </c>
      <c r="C813" s="3">
        <f>A813-B813</f>
        <v>-39668.46</v>
      </c>
      <c r="E813" s="2" t="b">
        <f ca="1">F813=B813</f>
        <v>1</v>
      </c>
      <c r="F813" s="2" cm="1">
        <f t="array" aca="1" ref="F813" ca="1">IF(G813&lt;&gt;"",INDIRECT("'"&amp;G813&amp;"'!"&amp;H813),"")</f>
        <v>40476.46</v>
      </c>
      <c r="G813" s="1663" t="s">
        <v>3430</v>
      </c>
      <c r="H813" t="s">
        <v>3567</v>
      </c>
      <c r="I813" s="4"/>
      <c r="J813" s="4"/>
      <c r="K813" s="4"/>
      <c r="S813" s="1665"/>
    </row>
    <row r="814" spans="1:19" ht="15">
      <c r="A814">
        <v>809</v>
      </c>
      <c r="B814" s="7">
        <f>'EstExp 12-20'!E75</f>
        <v>0</v>
      </c>
      <c r="C814" s="3">
        <f>A814-B814</f>
        <v>809</v>
      </c>
      <c r="E814" s="2" t="b">
        <f ca="1">F814=B814</f>
        <v>1</v>
      </c>
      <c r="F814" s="2" cm="1">
        <f t="array" aca="1" ref="F814" ca="1">IF(G814&lt;&gt;"",INDIRECT("'"&amp;G814&amp;"'!"&amp;H814),"")</f>
        <v>0</v>
      </c>
      <c r="G814" s="1663" t="s">
        <v>3430</v>
      </c>
      <c r="H814" t="s">
        <v>3568</v>
      </c>
      <c r="I814" s="4"/>
      <c r="J814" s="4"/>
      <c r="K814" s="4"/>
      <c r="S814" s="1665"/>
    </row>
    <row r="815" spans="1:19" ht="15">
      <c r="A815">
        <v>810</v>
      </c>
      <c r="B815" s="7">
        <f>'EstExp 12-20'!E76</f>
        <v>779064.51000000013</v>
      </c>
      <c r="C815" s="3">
        <f>A815-B815</f>
        <v>-778254.51000000013</v>
      </c>
      <c r="E815" s="2" t="b">
        <f ca="1">F815=B815</f>
        <v>1</v>
      </c>
      <c r="F815" s="2" cm="1">
        <f t="array" aca="1" ref="F815" ca="1">IF(G815&lt;&gt;"",INDIRECT("'"&amp;G815&amp;"'!"&amp;H815),"")</f>
        <v>779064.51000000013</v>
      </c>
      <c r="G815" s="1663" t="s">
        <v>3430</v>
      </c>
      <c r="H815" t="s">
        <v>3569</v>
      </c>
      <c r="I815" s="4"/>
      <c r="J815" s="4"/>
      <c r="K815" s="4"/>
      <c r="S815" s="1665"/>
    </row>
    <row r="816" spans="1:19" ht="15">
      <c r="A816">
        <v>811</v>
      </c>
      <c r="B816" s="7">
        <f>'EstExp 12-20'!E77</f>
        <v>0</v>
      </c>
      <c r="C816" s="3">
        <f>A816-B816</f>
        <v>811</v>
      </c>
      <c r="E816" s="2" t="b">
        <f ca="1">F816=B816</f>
        <v>1</v>
      </c>
      <c r="F816" s="2" cm="1">
        <f t="array" aca="1" ref="F816" ca="1">IF(G816&lt;&gt;"",INDIRECT("'"&amp;G816&amp;"'!"&amp;H816),"")</f>
        <v>0</v>
      </c>
      <c r="G816" s="1663" t="s">
        <v>3430</v>
      </c>
      <c r="H816" t="s">
        <v>3570</v>
      </c>
      <c r="I816" s="4"/>
      <c r="J816" s="4"/>
      <c r="K816" s="4"/>
      <c r="S816" s="1665"/>
    </row>
    <row r="817" spans="1:19" ht="15">
      <c r="A817">
        <v>812</v>
      </c>
      <c r="B817" s="7">
        <f>'EstExp 12-20'!E116</f>
        <v>1395734.2800000003</v>
      </c>
      <c r="C817" s="3">
        <f>A817-B817</f>
        <v>-1394922.2800000003</v>
      </c>
      <c r="E817" s="2" t="b">
        <f ca="1">F817=B817</f>
        <v>1</v>
      </c>
      <c r="F817" s="2" cm="1">
        <f t="array" aca="1" ref="F817" ca="1">IF(G817&lt;&gt;"",INDIRECT("'"&amp;G817&amp;"'!"&amp;H817),"")</f>
        <v>1395734.2800000003</v>
      </c>
      <c r="G817" s="1663" t="s">
        <v>3430</v>
      </c>
      <c r="H817" t="s">
        <v>3571</v>
      </c>
      <c r="I817" s="4"/>
      <c r="J817" s="4"/>
      <c r="K817" s="4"/>
      <c r="S817" s="1665"/>
    </row>
    <row r="818" spans="1:19" ht="15">
      <c r="A818" s="1">
        <v>813</v>
      </c>
      <c r="D818" s="3" t="s">
        <v>6909</v>
      </c>
      <c r="F818" s="2" t="str" cm="1">
        <f t="array" aca="1" ref="F818" ca="1">IF(G818&lt;&gt;"",INDIRECT("'"&amp;G818&amp;"'!"&amp;H818),"")</f>
        <v/>
      </c>
      <c r="G818" s="1665"/>
      <c r="I818" s="4"/>
      <c r="J818" s="4"/>
      <c r="K818" s="4"/>
      <c r="S818" s="1665"/>
    </row>
    <row r="819" spans="1:19" ht="15">
      <c r="A819" s="1">
        <v>814</v>
      </c>
      <c r="D819" s="3" t="s">
        <v>6909</v>
      </c>
      <c r="F819" s="2" t="str" cm="1">
        <f t="array" aca="1" ref="F819" ca="1">IF(G819&lt;&gt;"",INDIRECT("'"&amp;G819&amp;"'!"&amp;H819),"")</f>
        <v/>
      </c>
      <c r="G819" s="1665"/>
      <c r="I819" s="4"/>
      <c r="J819" s="4"/>
      <c r="K819" s="4"/>
      <c r="S819" s="1665"/>
    </row>
    <row r="820" spans="1:19" ht="15">
      <c r="A820" s="1">
        <v>815</v>
      </c>
      <c r="D820" s="3" t="s">
        <v>6909</v>
      </c>
      <c r="F820" s="2" t="str" cm="1">
        <f t="array" aca="1" ref="F820" ca="1">IF(G820&lt;&gt;"",INDIRECT("'"&amp;G820&amp;"'!"&amp;H820),"")</f>
        <v/>
      </c>
      <c r="G820" s="1665"/>
      <c r="I820" s="4"/>
      <c r="J820" s="4"/>
      <c r="K820" s="4"/>
      <c r="S820" s="1665"/>
    </row>
    <row r="821" spans="1:19" ht="15">
      <c r="A821" s="1">
        <v>816</v>
      </c>
      <c r="D821" s="3" t="s">
        <v>6909</v>
      </c>
      <c r="F821" s="2" t="str" cm="1">
        <f t="array" aca="1" ref="F821" ca="1">IF(G821&lt;&gt;"",INDIRECT("'"&amp;G821&amp;"'!"&amp;H821),"")</f>
        <v/>
      </c>
      <c r="G821" s="1665"/>
      <c r="I821" s="4"/>
      <c r="J821" s="4"/>
      <c r="K821" s="4"/>
      <c r="S821" s="1665"/>
    </row>
    <row r="822" spans="1:19" ht="15">
      <c r="A822" s="1">
        <v>817</v>
      </c>
      <c r="D822" s="3" t="s">
        <v>6909</v>
      </c>
      <c r="F822" s="2" t="str" cm="1">
        <f t="array" aca="1" ref="F822" ca="1">IF(G822&lt;&gt;"",INDIRECT("'"&amp;G822&amp;"'!"&amp;H822),"")</f>
        <v/>
      </c>
      <c r="G822" s="1665"/>
      <c r="I822" s="4"/>
      <c r="J822" s="4"/>
      <c r="K822" s="4"/>
      <c r="S822" s="1665"/>
    </row>
    <row r="823" spans="1:19" ht="15">
      <c r="A823">
        <v>818</v>
      </c>
      <c r="B823" s="7">
        <f>'EstExp 12-20'!F5</f>
        <v>296064.91000000003</v>
      </c>
      <c r="C823" s="3">
        <f>A823-B823</f>
        <v>-295246.91000000003</v>
      </c>
      <c r="E823" s="2" t="b">
        <f ca="1">F823=B823</f>
        <v>1</v>
      </c>
      <c r="F823" s="2" cm="1">
        <f t="array" aca="1" ref="F823" ca="1">IF(G823&lt;&gt;"",INDIRECT("'"&amp;G823&amp;"'!"&amp;H823),"")</f>
        <v>296064.91000000003</v>
      </c>
      <c r="G823" s="1663" t="s">
        <v>3430</v>
      </c>
      <c r="H823" t="s">
        <v>3572</v>
      </c>
      <c r="I823" s="4"/>
      <c r="J823" s="4"/>
      <c r="K823" s="4"/>
      <c r="S823" s="1665"/>
    </row>
    <row r="824" spans="1:19" ht="15">
      <c r="A824">
        <v>819</v>
      </c>
      <c r="B824" s="7">
        <f>'EstExp 12-20'!F16</f>
        <v>0</v>
      </c>
      <c r="C824" s="3">
        <f>A824-B824</f>
        <v>819</v>
      </c>
      <c r="E824" s="2" t="b">
        <f ca="1">F824=B824</f>
        <v>1</v>
      </c>
      <c r="F824" s="2" cm="1">
        <f t="array" aca="1" ref="F824" ca="1">IF(G824&lt;&gt;"",INDIRECT("'"&amp;G824&amp;"'!"&amp;H824),"")</f>
        <v>0</v>
      </c>
      <c r="G824" s="1663" t="s">
        <v>3430</v>
      </c>
      <c r="H824" t="s">
        <v>3387</v>
      </c>
      <c r="I824" s="4"/>
      <c r="J824" s="4"/>
      <c r="K824" s="4"/>
      <c r="S824" s="1665"/>
    </row>
    <row r="825" spans="1:19" ht="15">
      <c r="A825" s="1">
        <v>820</v>
      </c>
      <c r="D825" s="3" t="s">
        <v>6909</v>
      </c>
      <c r="F825" s="2" t="str" cm="1">
        <f t="array" aca="1" ref="F825" ca="1">IF(G825&lt;&gt;"",INDIRECT("'"&amp;G825&amp;"'!"&amp;H825),"")</f>
        <v/>
      </c>
      <c r="G825" s="1665"/>
      <c r="I825" s="4"/>
      <c r="J825" s="4"/>
      <c r="K825" s="4"/>
      <c r="S825" s="1665"/>
    </row>
    <row r="826" spans="1:19" ht="15">
      <c r="A826" s="1">
        <v>821</v>
      </c>
      <c r="D826" s="3" t="s">
        <v>6909</v>
      </c>
      <c r="F826" s="2" t="str" cm="1">
        <f t="array" aca="1" ref="F826" ca="1">IF(G826&lt;&gt;"",INDIRECT("'"&amp;G826&amp;"'!"&amp;H826),"")</f>
        <v/>
      </c>
      <c r="G826" s="1665"/>
      <c r="I826" s="4"/>
      <c r="J826" s="4"/>
      <c r="K826" s="4"/>
      <c r="S826" s="1665"/>
    </row>
    <row r="827" spans="1:19" ht="15">
      <c r="A827" s="1">
        <v>822</v>
      </c>
      <c r="D827" s="3" t="s">
        <v>6909</v>
      </c>
      <c r="F827" s="2" t="str" cm="1">
        <f t="array" aca="1" ref="F827" ca="1">IF(G827&lt;&gt;"",INDIRECT("'"&amp;G827&amp;"'!"&amp;H827),"")</f>
        <v/>
      </c>
      <c r="G827" s="1665"/>
      <c r="I827" s="4"/>
      <c r="J827" s="4"/>
      <c r="K827" s="4"/>
      <c r="S827" s="1665"/>
    </row>
    <row r="828" spans="1:19" ht="15">
      <c r="A828" s="1">
        <v>823</v>
      </c>
      <c r="D828" s="3" t="s">
        <v>6909</v>
      </c>
      <c r="F828" s="2" t="str" cm="1">
        <f t="array" aca="1" ref="F828" ca="1">IF(G828&lt;&gt;"",INDIRECT("'"&amp;G828&amp;"'!"&amp;H828),"")</f>
        <v/>
      </c>
      <c r="G828" s="1665"/>
      <c r="I828" s="4"/>
      <c r="J828" s="4"/>
      <c r="K828" s="4"/>
      <c r="S828" s="1665"/>
    </row>
    <row r="829" spans="1:19" ht="15">
      <c r="A829" s="1">
        <v>824</v>
      </c>
      <c r="D829" s="3" t="s">
        <v>6909</v>
      </c>
      <c r="F829" s="2" t="str" cm="1">
        <f t="array" aca="1" ref="F829" ca="1">IF(G829&lt;&gt;"",INDIRECT("'"&amp;G829&amp;"'!"&amp;H829),"")</f>
        <v/>
      </c>
      <c r="G829" s="1665"/>
      <c r="I829" s="4"/>
      <c r="J829" s="4"/>
      <c r="K829" s="4"/>
      <c r="S829" s="1665"/>
    </row>
    <row r="830" spans="1:19" ht="15">
      <c r="A830">
        <v>825</v>
      </c>
      <c r="B830" s="7">
        <f>'EstExp 12-20'!F18</f>
        <v>4226.6099999999997</v>
      </c>
      <c r="C830" s="3">
        <f>A830-B830</f>
        <v>-3401.6099999999997</v>
      </c>
      <c r="E830" s="2" t="b">
        <f ca="1">F830=B830</f>
        <v>1</v>
      </c>
      <c r="F830" s="2" cm="1">
        <f t="array" aca="1" ref="F830" ca="1">IF(G830&lt;&gt;"",INDIRECT("'"&amp;G830&amp;"'!"&amp;H830),"")</f>
        <v>4226.6099999999997</v>
      </c>
      <c r="G830" s="1663" t="s">
        <v>3430</v>
      </c>
      <c r="H830" t="s">
        <v>3339</v>
      </c>
      <c r="I830" s="4"/>
      <c r="J830" s="4"/>
      <c r="K830" s="4"/>
      <c r="S830" s="1665"/>
    </row>
    <row r="831" spans="1:19" ht="15">
      <c r="A831" s="1">
        <v>826</v>
      </c>
      <c r="D831" s="3" t="s">
        <v>6909</v>
      </c>
      <c r="F831" s="2" t="str" cm="1">
        <f t="array" aca="1" ref="F831" ca="1">IF(G831&lt;&gt;"",INDIRECT("'"&amp;G831&amp;"'!"&amp;H831),"")</f>
        <v/>
      </c>
      <c r="G831" s="1665"/>
      <c r="I831" s="4"/>
      <c r="J831" s="4"/>
      <c r="K831" s="4"/>
      <c r="S831" s="1665"/>
    </row>
    <row r="832" spans="1:19" ht="15">
      <c r="A832" s="1">
        <v>827</v>
      </c>
      <c r="D832" s="3" t="s">
        <v>6909</v>
      </c>
      <c r="F832" s="2" t="str" cm="1">
        <f t="array" aca="1" ref="F832" ca="1">IF(G832&lt;&gt;"",INDIRECT("'"&amp;G832&amp;"'!"&amp;H832),"")</f>
        <v/>
      </c>
      <c r="G832" s="1665"/>
      <c r="I832" s="4"/>
      <c r="J832" s="4"/>
      <c r="K832" s="4"/>
      <c r="S832" s="1665"/>
    </row>
    <row r="833" spans="1:19" ht="15">
      <c r="A833" s="1">
        <v>828</v>
      </c>
      <c r="D833" s="3" t="s">
        <v>6909</v>
      </c>
      <c r="F833" s="2" t="str" cm="1">
        <f t="array" aca="1" ref="F833" ca="1">IF(G833&lt;&gt;"",INDIRECT("'"&amp;G833&amp;"'!"&amp;H833),"")</f>
        <v/>
      </c>
      <c r="G833" s="1665"/>
      <c r="I833" s="4"/>
      <c r="J833" s="4"/>
      <c r="K833" s="4"/>
      <c r="S833" s="1665"/>
    </row>
    <row r="834" spans="1:19" ht="15">
      <c r="A834">
        <v>829</v>
      </c>
      <c r="B834" s="7">
        <f>'EstExp 12-20'!F12</f>
        <v>0</v>
      </c>
      <c r="C834" s="3">
        <f t="shared" ref="C834:C861" si="25">A834-B834</f>
        <v>829</v>
      </c>
      <c r="E834" s="2" t="b">
        <f t="shared" ref="E834:E861" ca="1" si="26">F834=B834</f>
        <v>1</v>
      </c>
      <c r="F834" s="2" cm="1">
        <f t="array" aca="1" ref="F834" ca="1">IF(G834&lt;&gt;"",INDIRECT("'"&amp;G834&amp;"'!"&amp;H834),"")</f>
        <v>0</v>
      </c>
      <c r="G834" s="1663" t="s">
        <v>3430</v>
      </c>
      <c r="H834" t="s">
        <v>3384</v>
      </c>
      <c r="I834" s="4"/>
      <c r="J834" s="4"/>
      <c r="K834" s="4"/>
      <c r="S834" s="1665"/>
    </row>
    <row r="835" spans="1:19" ht="15">
      <c r="A835">
        <v>830</v>
      </c>
      <c r="B835" s="7">
        <f>'EstExp 12-20'!F13</f>
        <v>0</v>
      </c>
      <c r="C835" s="3">
        <f t="shared" si="25"/>
        <v>830</v>
      </c>
      <c r="E835" s="2" t="b">
        <f t="shared" ca="1" si="26"/>
        <v>1</v>
      </c>
      <c r="F835" s="2" cm="1">
        <f t="array" aca="1" ref="F835" ca="1">IF(G835&lt;&gt;"",INDIRECT("'"&amp;G835&amp;"'!"&amp;H835),"")</f>
        <v>0</v>
      </c>
      <c r="G835" s="1663" t="s">
        <v>3430</v>
      </c>
      <c r="H835" t="s">
        <v>3385</v>
      </c>
      <c r="I835" s="4"/>
      <c r="J835" s="4"/>
      <c r="K835" s="4"/>
      <c r="S835" s="1665"/>
    </row>
    <row r="836" spans="1:19">
      <c r="A836">
        <v>831</v>
      </c>
      <c r="B836" s="7">
        <f>'EstExp 12-20'!F14</f>
        <v>5704.35</v>
      </c>
      <c r="C836" s="3">
        <f t="shared" si="25"/>
        <v>-4873.3500000000004</v>
      </c>
      <c r="E836" s="2" t="b">
        <f t="shared" ca="1" si="26"/>
        <v>1</v>
      </c>
      <c r="F836" s="2" cm="1">
        <f t="array" aca="1" ref="F836" ca="1">IF(G836&lt;&gt;"",INDIRECT("'"&amp;G836&amp;"'!"&amp;H836),"")</f>
        <v>5704.35</v>
      </c>
      <c r="G836" s="1663" t="s">
        <v>3430</v>
      </c>
      <c r="H836" t="s">
        <v>3573</v>
      </c>
      <c r="S836" s="1663"/>
    </row>
    <row r="837" spans="1:19">
      <c r="A837">
        <v>832</v>
      </c>
      <c r="B837" s="7">
        <f>'EstExp 12-20'!F15</f>
        <v>2811.3</v>
      </c>
      <c r="C837" s="3">
        <f t="shared" si="25"/>
        <v>-1979.3000000000002</v>
      </c>
      <c r="E837" s="2" t="b">
        <f t="shared" ca="1" si="26"/>
        <v>1</v>
      </c>
      <c r="F837" s="2" cm="1">
        <f t="array" aca="1" ref="F837" ca="1">IF(G837&lt;&gt;"",INDIRECT("'"&amp;G837&amp;"'!"&amp;H837),"")</f>
        <v>2811.3</v>
      </c>
      <c r="G837" s="1663" t="s">
        <v>3430</v>
      </c>
      <c r="H837" t="s">
        <v>3386</v>
      </c>
      <c r="S837" s="1663"/>
    </row>
    <row r="838" spans="1:19" ht="15">
      <c r="A838">
        <v>833</v>
      </c>
      <c r="B838" s="7">
        <f>'EstExp 12-20'!F34</f>
        <v>316686.87999999995</v>
      </c>
      <c r="C838" s="3">
        <f t="shared" si="25"/>
        <v>-315853.87999999995</v>
      </c>
      <c r="E838" s="2" t="b">
        <f t="shared" ca="1" si="26"/>
        <v>1</v>
      </c>
      <c r="F838" s="2" cm="1">
        <f t="array" aca="1" ref="F838" ca="1">IF(G838&lt;&gt;"",INDIRECT("'"&amp;G838&amp;"'!"&amp;H838),"")</f>
        <v>316686.87999999995</v>
      </c>
      <c r="G838" s="1663" t="s">
        <v>3430</v>
      </c>
      <c r="H838" t="s">
        <v>3574</v>
      </c>
      <c r="I838" s="4"/>
      <c r="J838" s="4"/>
      <c r="K838" s="4"/>
      <c r="S838" s="1665"/>
    </row>
    <row r="839" spans="1:19">
      <c r="A839">
        <v>834</v>
      </c>
      <c r="B839" s="7">
        <f>'EstExp 12-20'!F38</f>
        <v>0</v>
      </c>
      <c r="C839" s="3">
        <f t="shared" si="25"/>
        <v>834</v>
      </c>
      <c r="E839" s="2" t="b">
        <f t="shared" ca="1" si="26"/>
        <v>1</v>
      </c>
      <c r="F839" s="2" cm="1">
        <f t="array" aca="1" ref="F839" ca="1">IF(G839&lt;&gt;"",INDIRECT("'"&amp;G839&amp;"'!"&amp;H839),"")</f>
        <v>0</v>
      </c>
      <c r="G839" s="1663" t="s">
        <v>3430</v>
      </c>
      <c r="H839" t="s">
        <v>3575</v>
      </c>
      <c r="S839" s="1663"/>
    </row>
    <row r="840" spans="1:19">
      <c r="A840">
        <v>835</v>
      </c>
      <c r="B840" s="7">
        <f>'EstExp 12-20'!F39</f>
        <v>357.99</v>
      </c>
      <c r="C840" s="3">
        <f t="shared" si="25"/>
        <v>477.01</v>
      </c>
      <c r="E840" s="2" t="b">
        <f t="shared" ca="1" si="26"/>
        <v>1</v>
      </c>
      <c r="F840" s="2" cm="1">
        <f t="array" aca="1" ref="F840" ca="1">IF(G840&lt;&gt;"",INDIRECT("'"&amp;G840&amp;"'!"&amp;H840),"")</f>
        <v>357.99</v>
      </c>
      <c r="G840" s="1663" t="s">
        <v>3430</v>
      </c>
      <c r="H840" t="s">
        <v>3576</v>
      </c>
      <c r="S840" s="1663"/>
    </row>
    <row r="841" spans="1:19">
      <c r="A841">
        <v>836</v>
      </c>
      <c r="B841" s="7">
        <f>'EstExp 12-20'!F40</f>
        <v>2007.38</v>
      </c>
      <c r="C841" s="3">
        <f t="shared" si="25"/>
        <v>-1171.3800000000001</v>
      </c>
      <c r="E841" s="2" t="b">
        <f t="shared" ca="1" si="26"/>
        <v>1</v>
      </c>
      <c r="F841" s="2" cm="1">
        <f t="array" aca="1" ref="F841" ca="1">IF(G841&lt;&gt;"",INDIRECT("'"&amp;G841&amp;"'!"&amp;H841),"")</f>
        <v>2007.38</v>
      </c>
      <c r="G841" s="1663" t="s">
        <v>3430</v>
      </c>
      <c r="H841" t="s">
        <v>3577</v>
      </c>
      <c r="S841" s="1663"/>
    </row>
    <row r="842" spans="1:19" ht="15">
      <c r="A842">
        <v>837</v>
      </c>
      <c r="B842" s="7">
        <f>'EstExp 12-20'!F41</f>
        <v>0</v>
      </c>
      <c r="C842" s="3">
        <f t="shared" si="25"/>
        <v>837</v>
      </c>
      <c r="E842" s="2" t="b">
        <f t="shared" ca="1" si="26"/>
        <v>1</v>
      </c>
      <c r="F842" s="2" cm="1">
        <f t="array" aca="1" ref="F842" ca="1">IF(G842&lt;&gt;"",INDIRECT("'"&amp;G842&amp;"'!"&amp;H842),"")</f>
        <v>0</v>
      </c>
      <c r="G842" s="1663" t="s">
        <v>3430</v>
      </c>
      <c r="H842" t="s">
        <v>3578</v>
      </c>
      <c r="I842" s="4"/>
      <c r="J842" s="4"/>
      <c r="K842" s="4"/>
      <c r="S842" s="1665"/>
    </row>
    <row r="843" spans="1:19" ht="15">
      <c r="A843">
        <v>838</v>
      </c>
      <c r="B843" s="7">
        <f>'EstExp 12-20'!F42</f>
        <v>0</v>
      </c>
      <c r="C843" s="3">
        <f t="shared" si="25"/>
        <v>838</v>
      </c>
      <c r="E843" s="2" t="b">
        <f t="shared" ca="1" si="26"/>
        <v>1</v>
      </c>
      <c r="F843" s="2" cm="1">
        <f t="array" aca="1" ref="F843" ca="1">IF(G843&lt;&gt;"",INDIRECT("'"&amp;G843&amp;"'!"&amp;H843),"")</f>
        <v>0</v>
      </c>
      <c r="G843" s="1663" t="s">
        <v>3430</v>
      </c>
      <c r="H843" t="s">
        <v>3579</v>
      </c>
      <c r="I843" s="4"/>
      <c r="J843" s="4"/>
      <c r="K843" s="4"/>
      <c r="S843" s="1665"/>
    </row>
    <row r="844" spans="1:19" ht="15">
      <c r="A844">
        <v>839</v>
      </c>
      <c r="B844" s="7">
        <f>'EstExp 12-20'!F43</f>
        <v>0</v>
      </c>
      <c r="C844" s="3">
        <f t="shared" si="25"/>
        <v>839</v>
      </c>
      <c r="E844" s="2" t="b">
        <f t="shared" ca="1" si="26"/>
        <v>1</v>
      </c>
      <c r="F844" s="2" cm="1">
        <f t="array" aca="1" ref="F844" ca="1">IF(G844&lt;&gt;"",INDIRECT("'"&amp;G844&amp;"'!"&amp;H844),"")</f>
        <v>0</v>
      </c>
      <c r="G844" s="1663" t="s">
        <v>3430</v>
      </c>
      <c r="H844" t="s">
        <v>3580</v>
      </c>
      <c r="I844" s="4"/>
      <c r="J844" s="4"/>
      <c r="K844" s="4"/>
      <c r="S844" s="1665"/>
    </row>
    <row r="845" spans="1:19" ht="15">
      <c r="A845">
        <v>840</v>
      </c>
      <c r="B845" s="7">
        <f>'EstExp 12-20'!F44</f>
        <v>2365.37</v>
      </c>
      <c r="C845" s="3">
        <f t="shared" si="25"/>
        <v>-1525.37</v>
      </c>
      <c r="E845" s="2" t="b">
        <f t="shared" ca="1" si="26"/>
        <v>1</v>
      </c>
      <c r="F845" s="2" cm="1">
        <f t="array" aca="1" ref="F845" ca="1">IF(G845&lt;&gt;"",INDIRECT("'"&amp;G845&amp;"'!"&amp;H845),"")</f>
        <v>2365.37</v>
      </c>
      <c r="G845" s="1663" t="s">
        <v>3430</v>
      </c>
      <c r="H845" t="s">
        <v>3581</v>
      </c>
      <c r="I845" s="4"/>
      <c r="J845" s="4"/>
      <c r="K845" s="4"/>
      <c r="S845" s="1665"/>
    </row>
    <row r="846" spans="1:19" ht="15">
      <c r="A846">
        <v>841</v>
      </c>
      <c r="B846" s="7">
        <f>'EstExp 12-20'!F46</f>
        <v>1222.71</v>
      </c>
      <c r="C846" s="3">
        <f t="shared" si="25"/>
        <v>-381.71000000000004</v>
      </c>
      <c r="E846" s="2" t="b">
        <f t="shared" ca="1" si="26"/>
        <v>1</v>
      </c>
      <c r="F846" s="2" cm="1">
        <f t="array" aca="1" ref="F846" ca="1">IF(G846&lt;&gt;"",INDIRECT("'"&amp;G846&amp;"'!"&amp;H846),"")</f>
        <v>1222.71</v>
      </c>
      <c r="G846" s="1663" t="s">
        <v>3430</v>
      </c>
      <c r="H846" t="s">
        <v>3582</v>
      </c>
      <c r="I846" s="4"/>
      <c r="J846" s="4"/>
      <c r="K846" s="4"/>
      <c r="S846" s="1665"/>
    </row>
    <row r="847" spans="1:19" ht="15">
      <c r="A847">
        <v>842</v>
      </c>
      <c r="B847" s="7">
        <f>'EstExp 12-20'!F47</f>
        <v>344918.67</v>
      </c>
      <c r="C847" s="3">
        <f t="shared" si="25"/>
        <v>-344076.67</v>
      </c>
      <c r="E847" s="2" t="b">
        <f t="shared" ca="1" si="26"/>
        <v>1</v>
      </c>
      <c r="F847" s="2" cm="1">
        <f t="array" aca="1" ref="F847" ca="1">IF(G847&lt;&gt;"",INDIRECT("'"&amp;G847&amp;"'!"&amp;H847),"")</f>
        <v>344918.67</v>
      </c>
      <c r="G847" s="1663" t="s">
        <v>3430</v>
      </c>
      <c r="H847" t="s">
        <v>3583</v>
      </c>
      <c r="I847" s="4"/>
      <c r="J847" s="4"/>
      <c r="K847" s="4"/>
      <c r="S847" s="1665"/>
    </row>
    <row r="848" spans="1:19" ht="15">
      <c r="A848">
        <v>843</v>
      </c>
      <c r="B848" s="7">
        <f>'EstExp 12-20'!F48</f>
        <v>6602.41</v>
      </c>
      <c r="C848" s="3">
        <f t="shared" si="25"/>
        <v>-5759.41</v>
      </c>
      <c r="E848" s="2" t="b">
        <f t="shared" ca="1" si="26"/>
        <v>1</v>
      </c>
      <c r="F848" s="2" cm="1">
        <f t="array" aca="1" ref="F848" ca="1">IF(G848&lt;&gt;"",INDIRECT("'"&amp;G848&amp;"'!"&amp;H848),"")</f>
        <v>6602.41</v>
      </c>
      <c r="G848" s="1663" t="s">
        <v>3430</v>
      </c>
      <c r="H848" t="s">
        <v>3584</v>
      </c>
      <c r="I848" s="4"/>
      <c r="J848" s="4"/>
      <c r="K848" s="4"/>
      <c r="S848" s="1665"/>
    </row>
    <row r="849" spans="1:19" ht="15">
      <c r="A849">
        <v>844</v>
      </c>
      <c r="B849" s="7">
        <f>'EstExp 12-20'!F49</f>
        <v>352743.79</v>
      </c>
      <c r="C849" s="3">
        <f t="shared" si="25"/>
        <v>-351899.79</v>
      </c>
      <c r="E849" s="2" t="b">
        <f t="shared" ca="1" si="26"/>
        <v>1</v>
      </c>
      <c r="F849" s="2" cm="1">
        <f t="array" aca="1" ref="F849" ca="1">IF(G849&lt;&gt;"",INDIRECT("'"&amp;G849&amp;"'!"&amp;H849),"")</f>
        <v>352743.79</v>
      </c>
      <c r="G849" s="1663" t="s">
        <v>3430</v>
      </c>
      <c r="H849" t="s">
        <v>3585</v>
      </c>
      <c r="I849" s="4"/>
      <c r="J849" s="4"/>
      <c r="K849" s="4"/>
      <c r="S849" s="1665"/>
    </row>
    <row r="850" spans="1:19" ht="15">
      <c r="A850">
        <v>845</v>
      </c>
      <c r="B850" s="7">
        <f>'EstExp 12-20'!F51</f>
        <v>3720.97</v>
      </c>
      <c r="C850" s="3">
        <f t="shared" si="25"/>
        <v>-2875.97</v>
      </c>
      <c r="E850" s="2" t="b">
        <f t="shared" ca="1" si="26"/>
        <v>1</v>
      </c>
      <c r="F850" s="2" cm="1">
        <f t="array" aca="1" ref="F850" ca="1">IF(G850&lt;&gt;"",INDIRECT("'"&amp;G850&amp;"'!"&amp;H850),"")</f>
        <v>3720.97</v>
      </c>
      <c r="G850" s="1663" t="s">
        <v>3430</v>
      </c>
      <c r="H850" t="s">
        <v>3586</v>
      </c>
      <c r="I850" s="4"/>
      <c r="J850" s="4"/>
      <c r="K850" s="4"/>
      <c r="S850" s="1665"/>
    </row>
    <row r="851" spans="1:19" ht="15">
      <c r="A851">
        <v>846</v>
      </c>
      <c r="B851" s="7">
        <f>'EstExp 12-20'!F52</f>
        <v>14.73</v>
      </c>
      <c r="C851" s="3">
        <f t="shared" si="25"/>
        <v>831.27</v>
      </c>
      <c r="E851" s="2" t="b">
        <f t="shared" ca="1" si="26"/>
        <v>1</v>
      </c>
      <c r="F851" s="2" cm="1">
        <f t="array" aca="1" ref="F851" ca="1">IF(G851&lt;&gt;"",INDIRECT("'"&amp;G851&amp;"'!"&amp;H851),"")</f>
        <v>14.73</v>
      </c>
      <c r="G851" s="1663" t="s">
        <v>3430</v>
      </c>
      <c r="H851" t="s">
        <v>3587</v>
      </c>
      <c r="I851" s="4"/>
      <c r="J851" s="4"/>
      <c r="K851" s="4"/>
      <c r="S851" s="1665"/>
    </row>
    <row r="852" spans="1:19" ht="15">
      <c r="A852">
        <v>847</v>
      </c>
      <c r="B852" s="7">
        <f>'EstExp 12-20'!F55</f>
        <v>3735.7</v>
      </c>
      <c r="C852" s="3">
        <f t="shared" si="25"/>
        <v>-2888.7</v>
      </c>
      <c r="E852" s="2" t="b">
        <f t="shared" ca="1" si="26"/>
        <v>1</v>
      </c>
      <c r="F852" s="2" cm="1">
        <f t="array" aca="1" ref="F852" ca="1">IF(G852&lt;&gt;"",INDIRECT("'"&amp;G852&amp;"'!"&amp;H852),"")</f>
        <v>3735.7</v>
      </c>
      <c r="G852" s="1663" t="s">
        <v>3430</v>
      </c>
      <c r="H852" t="s">
        <v>3588</v>
      </c>
      <c r="I852" s="4"/>
      <c r="J852" s="4"/>
      <c r="K852" s="4"/>
      <c r="S852" s="1665"/>
    </row>
    <row r="853" spans="1:19" ht="15">
      <c r="A853">
        <v>848</v>
      </c>
      <c r="B853" s="7">
        <f>'EstExp 12-20'!F57</f>
        <v>957.62</v>
      </c>
      <c r="C853" s="3">
        <f t="shared" si="25"/>
        <v>-109.62</v>
      </c>
      <c r="E853" s="2" t="b">
        <f t="shared" ca="1" si="26"/>
        <v>1</v>
      </c>
      <c r="F853" s="2" cm="1">
        <f t="array" aca="1" ref="F853" ca="1">IF(G853&lt;&gt;"",INDIRECT("'"&amp;G853&amp;"'!"&amp;H853),"")</f>
        <v>957.62</v>
      </c>
      <c r="G853" s="1663" t="s">
        <v>3430</v>
      </c>
      <c r="H853" t="s">
        <v>3589</v>
      </c>
      <c r="I853" s="4"/>
      <c r="J853" s="4"/>
      <c r="K853" s="4"/>
      <c r="S853" s="1665"/>
    </row>
    <row r="854" spans="1:19" ht="15">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5">
      <c r="A855">
        <v>850</v>
      </c>
      <c r="B855" s="7">
        <f>'EstExp 12-20'!F59</f>
        <v>957.62</v>
      </c>
      <c r="C855" s="3">
        <f t="shared" si="25"/>
        <v>-107.62</v>
      </c>
      <c r="E855" s="2" t="b">
        <f t="shared" ca="1" si="26"/>
        <v>1</v>
      </c>
      <c r="F855" s="2" cm="1">
        <f t="array" aca="1" ref="F855" ca="1">IF(G855&lt;&gt;"",INDIRECT("'"&amp;G855&amp;"'!"&amp;H855),"")</f>
        <v>957.62</v>
      </c>
      <c r="G855" s="1663" t="s">
        <v>3430</v>
      </c>
      <c r="H855" t="s">
        <v>3591</v>
      </c>
      <c r="I855" s="4"/>
      <c r="J855" s="4"/>
      <c r="K855" s="4"/>
      <c r="S855" s="1665"/>
    </row>
    <row r="856" spans="1:19" ht="15">
      <c r="A856">
        <v>851</v>
      </c>
      <c r="B856" s="7">
        <f>'EstExp 12-20'!F61</f>
        <v>0</v>
      </c>
      <c r="C856" s="3">
        <f t="shared" si="25"/>
        <v>851</v>
      </c>
      <c r="E856" s="2" t="b">
        <f t="shared" ca="1" si="26"/>
        <v>1</v>
      </c>
      <c r="F856" s="2" cm="1">
        <f t="array" aca="1" ref="F856" ca="1">IF(G856&lt;&gt;"",INDIRECT("'"&amp;G856&amp;"'!"&amp;H856),"")</f>
        <v>0</v>
      </c>
      <c r="G856" s="1663" t="s">
        <v>3430</v>
      </c>
      <c r="H856" t="s">
        <v>3592</v>
      </c>
      <c r="I856" s="4"/>
      <c r="J856" s="4"/>
      <c r="K856" s="4"/>
      <c r="S856" s="1665"/>
    </row>
    <row r="857" spans="1:19" ht="15">
      <c r="A857">
        <v>852</v>
      </c>
      <c r="B857" s="7">
        <f>'EstExp 12-20'!F62</f>
        <v>8744.4599999999991</v>
      </c>
      <c r="C857" s="3">
        <f t="shared" si="25"/>
        <v>-7892.4599999999991</v>
      </c>
      <c r="E857" s="2" t="b">
        <f t="shared" ca="1" si="26"/>
        <v>1</v>
      </c>
      <c r="F857" s="2" cm="1">
        <f t="array" aca="1" ref="F857" ca="1">IF(G857&lt;&gt;"",INDIRECT("'"&amp;G857&amp;"'!"&amp;H857),"")</f>
        <v>8744.4599999999991</v>
      </c>
      <c r="G857" s="1663" t="s">
        <v>3430</v>
      </c>
      <c r="H857" t="s">
        <v>3593</v>
      </c>
      <c r="I857" s="4"/>
      <c r="J857" s="4"/>
      <c r="K857" s="4"/>
      <c r="S857" s="1665"/>
    </row>
    <row r="858" spans="1:19" ht="15">
      <c r="A858">
        <v>853</v>
      </c>
      <c r="B858" s="7">
        <f>'EstExp 12-20'!F63</f>
        <v>0</v>
      </c>
      <c r="C858" s="3">
        <f t="shared" si="25"/>
        <v>853</v>
      </c>
      <c r="E858" s="2" t="b">
        <f t="shared" ca="1" si="26"/>
        <v>1</v>
      </c>
      <c r="F858" s="2" cm="1">
        <f t="array" aca="1" ref="F858" ca="1">IF(G858&lt;&gt;"",INDIRECT("'"&amp;G858&amp;"'!"&amp;H858),"")</f>
        <v>0</v>
      </c>
      <c r="G858" s="1663" t="s">
        <v>3430</v>
      </c>
      <c r="H858" t="s">
        <v>3594</v>
      </c>
      <c r="I858" s="4"/>
      <c r="J858" s="4"/>
      <c r="K858" s="4"/>
      <c r="S858" s="1665"/>
    </row>
    <row r="859" spans="1:19" ht="15">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5">
      <c r="A860">
        <v>855</v>
      </c>
      <c r="B860" s="7">
        <f>'EstExp 12-20'!F65</f>
        <v>227565.99</v>
      </c>
      <c r="C860" s="3">
        <f t="shared" si="25"/>
        <v>-226710.99</v>
      </c>
      <c r="E860" s="2" t="b">
        <f t="shared" ca="1" si="26"/>
        <v>1</v>
      </c>
      <c r="F860" s="2" cm="1">
        <f t="array" aca="1" ref="F860" ca="1">IF(G860&lt;&gt;"",INDIRECT("'"&amp;G860&amp;"'!"&amp;H860),"")</f>
        <v>227565.99</v>
      </c>
      <c r="G860" s="1663" t="s">
        <v>3430</v>
      </c>
      <c r="H860" t="s">
        <v>3596</v>
      </c>
      <c r="I860" s="4"/>
      <c r="J860" s="4"/>
      <c r="K860" s="4"/>
      <c r="S860" s="1665"/>
    </row>
    <row r="861" spans="1:19" ht="15">
      <c r="A861">
        <v>856</v>
      </c>
      <c r="B861" s="7">
        <f>'EstExp 12-20'!F66</f>
        <v>0</v>
      </c>
      <c r="C861" s="3">
        <f t="shared" si="25"/>
        <v>856</v>
      </c>
      <c r="E861" s="2" t="b">
        <f t="shared" ca="1" si="26"/>
        <v>1</v>
      </c>
      <c r="F861" s="2" cm="1">
        <f t="array" aca="1" ref="F861" ca="1">IF(G861&lt;&gt;"",INDIRECT("'"&amp;G861&amp;"'!"&amp;H861),"")</f>
        <v>0</v>
      </c>
      <c r="G861" s="1663" t="s">
        <v>3430</v>
      </c>
      <c r="H861" t="s">
        <v>3597</v>
      </c>
      <c r="I861" s="4"/>
      <c r="J861" s="4"/>
      <c r="K861" s="4"/>
      <c r="S861" s="1665"/>
    </row>
    <row r="862" spans="1:19" ht="15">
      <c r="A862" s="1">
        <v>857</v>
      </c>
      <c r="D862" s="3" t="s">
        <v>6909</v>
      </c>
      <c r="F862" s="2" t="str" cm="1">
        <f t="array" aca="1" ref="F862" ca="1">IF(G862&lt;&gt;"",INDIRECT("'"&amp;G862&amp;"'!"&amp;H862),"")</f>
        <v/>
      </c>
      <c r="G862" s="1665"/>
      <c r="I862" s="4"/>
      <c r="J862" s="4"/>
      <c r="K862" s="4"/>
      <c r="S862" s="1665"/>
    </row>
    <row r="863" spans="1:19" ht="15">
      <c r="A863">
        <v>858</v>
      </c>
      <c r="B863" s="7">
        <f>'EstExp 12-20'!F67</f>
        <v>236310.44999999998</v>
      </c>
      <c r="C863" s="3">
        <f>A863-B863</f>
        <v>-235452.44999999998</v>
      </c>
      <c r="E863" s="2" t="b">
        <f ca="1">F863=B863</f>
        <v>1</v>
      </c>
      <c r="F863" s="2" cm="1">
        <f t="array" aca="1" ref="F863" ca="1">IF(G863&lt;&gt;"",INDIRECT("'"&amp;G863&amp;"'!"&amp;H863),"")</f>
        <v>236310.44999999998</v>
      </c>
      <c r="G863" s="1663" t="s">
        <v>3430</v>
      </c>
      <c r="H863" t="s">
        <v>3598</v>
      </c>
      <c r="I863" s="4"/>
      <c r="J863" s="4"/>
      <c r="K863" s="4"/>
      <c r="S863" s="1665"/>
    </row>
    <row r="864" spans="1:19" ht="15">
      <c r="A864">
        <v>859</v>
      </c>
      <c r="B864" s="7">
        <f>'EstExp 12-20'!F69</f>
        <v>0</v>
      </c>
      <c r="C864" s="3">
        <f>A864-B864</f>
        <v>859</v>
      </c>
      <c r="E864" s="2" t="b">
        <f ca="1">F864=B864</f>
        <v>1</v>
      </c>
      <c r="F864" s="2" cm="1">
        <f t="array" aca="1" ref="F864" ca="1">IF(G864&lt;&gt;"",INDIRECT("'"&amp;G864&amp;"'!"&amp;H864),"")</f>
        <v>0</v>
      </c>
      <c r="G864" s="1663" t="s">
        <v>3430</v>
      </c>
      <c r="H864" t="s">
        <v>3599</v>
      </c>
      <c r="I864" s="4"/>
      <c r="J864" s="4"/>
      <c r="K864" s="4"/>
      <c r="S864" s="1665"/>
    </row>
    <row r="865" spans="1:19" ht="15">
      <c r="A865">
        <v>860</v>
      </c>
      <c r="B865" s="7">
        <f>'EstExp 12-20'!F70</f>
        <v>0</v>
      </c>
      <c r="C865" s="3">
        <f>A865-B865</f>
        <v>860</v>
      </c>
      <c r="E865" s="2" t="b">
        <f ca="1">F865=B865</f>
        <v>1</v>
      </c>
      <c r="F865" s="2" cm="1">
        <f t="array" aca="1" ref="F865" ca="1">IF(G865&lt;&gt;"",INDIRECT("'"&amp;G865&amp;"'!"&amp;H865),"")</f>
        <v>0</v>
      </c>
      <c r="G865" s="1663" t="s">
        <v>3430</v>
      </c>
      <c r="H865" t="s">
        <v>3600</v>
      </c>
      <c r="I865" s="4"/>
      <c r="J865" s="4"/>
      <c r="K865" s="4"/>
      <c r="S865" s="1665"/>
    </row>
    <row r="866" spans="1:19" ht="15">
      <c r="A866">
        <v>861</v>
      </c>
      <c r="B866" s="7">
        <f>'EstExp 12-20'!F71</f>
        <v>0</v>
      </c>
      <c r="C866" s="3">
        <f>A866-B866</f>
        <v>861</v>
      </c>
      <c r="E866" s="2" t="b">
        <f ca="1">F866=B866</f>
        <v>1</v>
      </c>
      <c r="F866" s="2" cm="1">
        <f t="array" aca="1" ref="F866" ca="1">IF(G866&lt;&gt;"",INDIRECT("'"&amp;G866&amp;"'!"&amp;H866),"")</f>
        <v>0</v>
      </c>
      <c r="G866" s="1663" t="s">
        <v>3430</v>
      </c>
      <c r="H866" t="s">
        <v>3601</v>
      </c>
      <c r="I866" s="4"/>
      <c r="J866" s="4"/>
      <c r="K866" s="4"/>
      <c r="S866" s="1665"/>
    </row>
    <row r="867" spans="1:19" ht="15">
      <c r="A867">
        <v>862</v>
      </c>
      <c r="B867" s="7">
        <f>'EstExp 12-20'!F72</f>
        <v>139.05000000000001</v>
      </c>
      <c r="C867" s="3">
        <f>A867-B867</f>
        <v>722.95</v>
      </c>
      <c r="E867" s="2" t="b">
        <f ca="1">F867=B867</f>
        <v>1</v>
      </c>
      <c r="F867" s="2" cm="1">
        <f t="array" aca="1" ref="F867" ca="1">IF(G867&lt;&gt;"",INDIRECT("'"&amp;G867&amp;"'!"&amp;H867),"")</f>
        <v>139.05000000000001</v>
      </c>
      <c r="G867" s="1663" t="s">
        <v>3430</v>
      </c>
      <c r="H867" t="s">
        <v>3602</v>
      </c>
      <c r="I867" s="4"/>
      <c r="J867" s="4"/>
      <c r="K867" s="4"/>
      <c r="S867" s="1665"/>
    </row>
    <row r="868" spans="1:19" ht="15">
      <c r="A868" s="1">
        <v>863</v>
      </c>
      <c r="D868" s="3" t="s">
        <v>6909</v>
      </c>
      <c r="F868" s="2" t="str" cm="1">
        <f t="array" aca="1" ref="F868" ca="1">IF(G868&lt;&gt;"",INDIRECT("'"&amp;G868&amp;"'!"&amp;H868),"")</f>
        <v/>
      </c>
      <c r="G868" s="1665"/>
      <c r="I868" s="4"/>
      <c r="J868" s="4"/>
      <c r="K868" s="4"/>
      <c r="S868" s="1665"/>
    </row>
    <row r="869" spans="1:19" ht="15">
      <c r="A869">
        <v>864</v>
      </c>
      <c r="B869" s="7">
        <f>'EstExp 12-20'!F73</f>
        <v>482.91</v>
      </c>
      <c r="C869" s="3">
        <f>A869-B869</f>
        <v>381.09</v>
      </c>
      <c r="E869" s="2" t="b">
        <f ca="1">F869=B869</f>
        <v>1</v>
      </c>
      <c r="F869" s="2" cm="1">
        <f t="array" aca="1" ref="F869" ca="1">IF(G869&lt;&gt;"",INDIRECT("'"&amp;G869&amp;"'!"&amp;H869),"")</f>
        <v>482.91</v>
      </c>
      <c r="G869" s="1663" t="s">
        <v>3430</v>
      </c>
      <c r="H869" t="s">
        <v>3603</v>
      </c>
      <c r="I869" s="4"/>
      <c r="J869" s="4"/>
      <c r="K869" s="4"/>
      <c r="S869" s="1665"/>
    </row>
    <row r="870" spans="1:19" ht="15">
      <c r="A870" s="1">
        <v>865</v>
      </c>
      <c r="D870" s="3" t="s">
        <v>6909</v>
      </c>
      <c r="F870" s="2" t="str" cm="1">
        <f t="array" aca="1" ref="F870" ca="1">IF(G870&lt;&gt;"",INDIRECT("'"&amp;G870&amp;"'!"&amp;H870),"")</f>
        <v/>
      </c>
      <c r="G870" s="1665"/>
      <c r="I870" s="4"/>
      <c r="J870" s="4"/>
      <c r="K870" s="4"/>
      <c r="S870" s="1665"/>
    </row>
    <row r="871" spans="1:19" ht="15">
      <c r="A871">
        <v>866</v>
      </c>
      <c r="B871" s="7">
        <f>'EstExp 12-20'!F74</f>
        <v>621.96</v>
      </c>
      <c r="C871" s="3">
        <f>A871-B871</f>
        <v>244.03999999999996</v>
      </c>
      <c r="E871" s="2" t="b">
        <f ca="1">F871=B871</f>
        <v>1</v>
      </c>
      <c r="F871" s="2" cm="1">
        <f t="array" aca="1" ref="F871" ca="1">IF(G871&lt;&gt;"",INDIRECT("'"&amp;G871&amp;"'!"&amp;H871),"")</f>
        <v>621.96</v>
      </c>
      <c r="G871" s="1663" t="s">
        <v>3430</v>
      </c>
      <c r="H871" t="s">
        <v>3604</v>
      </c>
      <c r="I871" s="4"/>
      <c r="J871" s="4"/>
      <c r="K871" s="4"/>
      <c r="S871" s="1665"/>
    </row>
    <row r="872" spans="1:19" ht="15">
      <c r="A872">
        <v>867</v>
      </c>
      <c r="B872" s="7">
        <f>'EstExp 12-20'!F75</f>
        <v>0</v>
      </c>
      <c r="C872" s="3">
        <f>A872-B872</f>
        <v>867</v>
      </c>
      <c r="E872" s="2" t="b">
        <f ca="1">F872=B872</f>
        <v>1</v>
      </c>
      <c r="F872" s="2" cm="1">
        <f t="array" aca="1" ref="F872" ca="1">IF(G872&lt;&gt;"",INDIRECT("'"&amp;G872&amp;"'!"&amp;H872),"")</f>
        <v>0</v>
      </c>
      <c r="G872" s="1663" t="s">
        <v>3430</v>
      </c>
      <c r="H872" t="s">
        <v>3605</v>
      </c>
      <c r="I872" s="4"/>
      <c r="J872" s="4"/>
      <c r="K872" s="4"/>
      <c r="S872" s="1665"/>
    </row>
    <row r="873" spans="1:19" ht="15">
      <c r="A873">
        <v>868</v>
      </c>
      <c r="B873" s="7">
        <f>'EstExp 12-20'!F76</f>
        <v>596734.8899999999</v>
      </c>
      <c r="C873" s="3">
        <f>A873-B873</f>
        <v>-595866.8899999999</v>
      </c>
      <c r="E873" s="2" t="b">
        <f ca="1">F873=B873</f>
        <v>1</v>
      </c>
      <c r="F873" s="2" cm="1">
        <f t="array" aca="1" ref="F873" ca="1">IF(G873&lt;&gt;"",INDIRECT("'"&amp;G873&amp;"'!"&amp;H873),"")</f>
        <v>596734.8899999999</v>
      </c>
      <c r="G873" s="1663" t="s">
        <v>3430</v>
      </c>
      <c r="H873" t="s">
        <v>3606</v>
      </c>
      <c r="I873" s="4"/>
      <c r="J873" s="4"/>
      <c r="K873" s="4"/>
      <c r="S873" s="1665"/>
    </row>
    <row r="874" spans="1:19" ht="15">
      <c r="A874">
        <v>869</v>
      </c>
      <c r="B874" s="7">
        <f>'EstExp 12-20'!F77</f>
        <v>0</v>
      </c>
      <c r="C874" s="3">
        <f>A874-B874</f>
        <v>869</v>
      </c>
      <c r="E874" s="2" t="b">
        <f ca="1">F874=B874</f>
        <v>1</v>
      </c>
      <c r="F874" s="2" cm="1">
        <f t="array" aca="1" ref="F874" ca="1">IF(G874&lt;&gt;"",INDIRECT("'"&amp;G874&amp;"'!"&amp;H874),"")</f>
        <v>0</v>
      </c>
      <c r="G874" s="1663" t="s">
        <v>3430</v>
      </c>
      <c r="H874" t="s">
        <v>3607</v>
      </c>
      <c r="I874" s="4"/>
      <c r="J874" s="4"/>
      <c r="K874" s="4"/>
      <c r="S874" s="1665"/>
    </row>
    <row r="875" spans="1:19" ht="15">
      <c r="A875">
        <v>870</v>
      </c>
      <c r="B875" s="7">
        <f>'EstExp 12-20'!F116</f>
        <v>913421.76999999979</v>
      </c>
      <c r="C875" s="3">
        <f>A875-B875</f>
        <v>-912551.76999999979</v>
      </c>
      <c r="E875" s="2" t="b">
        <f ca="1">F875=B875</f>
        <v>1</v>
      </c>
      <c r="F875" s="2" cm="1">
        <f t="array" aca="1" ref="F875" ca="1">IF(G875&lt;&gt;"",INDIRECT("'"&amp;G875&amp;"'!"&amp;H875),"")</f>
        <v>913421.76999999979</v>
      </c>
      <c r="G875" s="1663" t="s">
        <v>3430</v>
      </c>
      <c r="H875" t="s">
        <v>3608</v>
      </c>
      <c r="I875" s="4"/>
      <c r="J875" s="4"/>
      <c r="K875" s="4"/>
      <c r="S875" s="1665"/>
    </row>
    <row r="876" spans="1:19" ht="15">
      <c r="A876" s="1">
        <v>871</v>
      </c>
      <c r="D876" s="3" t="s">
        <v>6909</v>
      </c>
      <c r="F876" s="2" t="str" cm="1">
        <f t="array" aca="1" ref="F876" ca="1">IF(G876&lt;&gt;"",INDIRECT("'"&amp;G876&amp;"'!"&amp;H876),"")</f>
        <v/>
      </c>
      <c r="G876" s="1665"/>
      <c r="I876" s="4"/>
      <c r="J876" s="4"/>
      <c r="K876" s="4"/>
      <c r="S876" s="1665"/>
    </row>
    <row r="877" spans="1:19" ht="15">
      <c r="A877" s="1">
        <v>872</v>
      </c>
      <c r="D877" s="3" t="s">
        <v>6909</v>
      </c>
      <c r="F877" s="2" t="str" cm="1">
        <f t="array" aca="1" ref="F877" ca="1">IF(G877&lt;&gt;"",INDIRECT("'"&amp;G877&amp;"'!"&amp;H877),"")</f>
        <v/>
      </c>
      <c r="G877" s="1665"/>
      <c r="I877" s="4"/>
      <c r="J877" s="4"/>
      <c r="K877" s="4"/>
      <c r="S877" s="1665"/>
    </row>
    <row r="878" spans="1:19" ht="15">
      <c r="A878" s="1">
        <v>873</v>
      </c>
      <c r="D878" s="3" t="s">
        <v>6909</v>
      </c>
      <c r="F878" s="2" t="str" cm="1">
        <f t="array" aca="1" ref="F878" ca="1">IF(G878&lt;&gt;"",INDIRECT("'"&amp;G878&amp;"'!"&amp;H878),"")</f>
        <v/>
      </c>
      <c r="G878" s="1665"/>
      <c r="I878" s="4"/>
      <c r="J878" s="4"/>
      <c r="K878" s="4"/>
      <c r="S878" s="1665"/>
    </row>
    <row r="879" spans="1:19" ht="15">
      <c r="A879" s="1">
        <v>874</v>
      </c>
      <c r="D879" s="3" t="s">
        <v>6909</v>
      </c>
      <c r="F879" s="2" t="str" cm="1">
        <f t="array" aca="1" ref="F879" ca="1">IF(G879&lt;&gt;"",INDIRECT("'"&amp;G879&amp;"'!"&amp;H879),"")</f>
        <v/>
      </c>
      <c r="G879" s="1665"/>
      <c r="I879" s="4"/>
      <c r="J879" s="4"/>
      <c r="K879" s="4"/>
      <c r="S879" s="1665"/>
    </row>
    <row r="880" spans="1:19" ht="15">
      <c r="A880" s="1">
        <v>875</v>
      </c>
      <c r="D880" s="3" t="s">
        <v>6909</v>
      </c>
      <c r="F880" s="2" t="str" cm="1">
        <f t="array" aca="1" ref="F880" ca="1">IF(G880&lt;&gt;"",INDIRECT("'"&amp;G880&amp;"'!"&amp;H880),"")</f>
        <v/>
      </c>
      <c r="G880" s="1665"/>
      <c r="I880" s="4"/>
      <c r="J880" s="4"/>
      <c r="K880" s="4"/>
      <c r="S880" s="1665"/>
    </row>
    <row r="881" spans="1:19" ht="15">
      <c r="A881">
        <v>876</v>
      </c>
      <c r="B881" s="7">
        <f>'EstExp 12-20'!G5</f>
        <v>27716.5</v>
      </c>
      <c r="C881" s="3">
        <f>A881-B881</f>
        <v>-26840.5</v>
      </c>
      <c r="E881" s="2" t="b">
        <f ca="1">F881=B881</f>
        <v>1</v>
      </c>
      <c r="F881" s="2" cm="1">
        <f t="array" aca="1" ref="F881" ca="1">IF(G881&lt;&gt;"",INDIRECT("'"&amp;G881&amp;"'!"&amp;H881),"")</f>
        <v>27716.5</v>
      </c>
      <c r="G881" s="1663" t="s">
        <v>3430</v>
      </c>
      <c r="H881" t="s">
        <v>3609</v>
      </c>
      <c r="I881" s="4"/>
      <c r="J881" s="4"/>
      <c r="K881" s="4"/>
      <c r="S881" s="1665"/>
    </row>
    <row r="882" spans="1:19" ht="15">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5">
      <c r="A883" s="1">
        <v>878</v>
      </c>
      <c r="D883" s="3" t="s">
        <v>6909</v>
      </c>
      <c r="F883" s="2" t="str" cm="1">
        <f t="array" aca="1" ref="F883" ca="1">IF(G883&lt;&gt;"",INDIRECT("'"&amp;G883&amp;"'!"&amp;H883),"")</f>
        <v/>
      </c>
      <c r="G883" s="1665"/>
      <c r="I883" s="4"/>
      <c r="J883" s="4"/>
      <c r="K883" s="4"/>
      <c r="S883" s="1665"/>
    </row>
    <row r="884" spans="1:19" ht="15">
      <c r="A884" s="1">
        <v>879</v>
      </c>
      <c r="D884" s="3" t="s">
        <v>6909</v>
      </c>
      <c r="F884" s="2" t="str" cm="1">
        <f t="array" aca="1" ref="F884" ca="1">IF(G884&lt;&gt;"",INDIRECT("'"&amp;G884&amp;"'!"&amp;H884),"")</f>
        <v/>
      </c>
      <c r="G884" s="1665"/>
      <c r="I884" s="4"/>
      <c r="J884" s="4"/>
      <c r="K884" s="4"/>
      <c r="S884" s="1665"/>
    </row>
    <row r="885" spans="1:19" ht="15">
      <c r="A885" s="1">
        <v>880</v>
      </c>
      <c r="D885" s="3" t="s">
        <v>6909</v>
      </c>
      <c r="F885" s="2" t="str" cm="1">
        <f t="array" aca="1" ref="F885" ca="1">IF(G885&lt;&gt;"",INDIRECT("'"&amp;G885&amp;"'!"&amp;H885),"")</f>
        <v/>
      </c>
      <c r="G885" s="1665"/>
      <c r="I885" s="4"/>
      <c r="J885" s="4"/>
      <c r="K885" s="4"/>
      <c r="S885" s="1665"/>
    </row>
    <row r="886" spans="1:19" ht="15">
      <c r="A886" s="1">
        <v>881</v>
      </c>
      <c r="D886" s="3" t="s">
        <v>6909</v>
      </c>
      <c r="F886" s="2" t="str" cm="1">
        <f t="array" aca="1" ref="F886" ca="1">IF(G886&lt;&gt;"",INDIRECT("'"&amp;G886&amp;"'!"&amp;H886),"")</f>
        <v/>
      </c>
      <c r="G886" s="1665"/>
      <c r="I886" s="4"/>
      <c r="J886" s="4"/>
      <c r="K886" s="4"/>
      <c r="S886" s="1665"/>
    </row>
    <row r="887" spans="1:19" ht="15">
      <c r="A887" s="1">
        <v>882</v>
      </c>
      <c r="D887" s="3" t="s">
        <v>6909</v>
      </c>
      <c r="F887" s="2" t="str" cm="1">
        <f t="array" aca="1" ref="F887" ca="1">IF(G887&lt;&gt;"",INDIRECT("'"&amp;G887&amp;"'!"&amp;H887),"")</f>
        <v/>
      </c>
      <c r="G887" s="1665"/>
      <c r="I887" s="4"/>
      <c r="J887" s="4"/>
      <c r="K887" s="4"/>
      <c r="S887" s="1665"/>
    </row>
    <row r="888" spans="1:19" ht="15">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5">
      <c r="A889" s="1">
        <v>884</v>
      </c>
      <c r="D889" s="3" t="s">
        <v>6909</v>
      </c>
      <c r="F889" s="2" t="str" cm="1">
        <f t="array" aca="1" ref="F889" ca="1">IF(G889&lt;&gt;"",INDIRECT("'"&amp;G889&amp;"'!"&amp;H889),"")</f>
        <v/>
      </c>
      <c r="G889" s="1665"/>
      <c r="I889" s="4"/>
      <c r="J889" s="4"/>
      <c r="K889" s="4"/>
      <c r="S889" s="1665"/>
    </row>
    <row r="890" spans="1:19" ht="15">
      <c r="A890" s="1">
        <v>885</v>
      </c>
      <c r="D890" s="3" t="s">
        <v>6909</v>
      </c>
      <c r="F890" s="2" t="str" cm="1">
        <f t="array" aca="1" ref="F890" ca="1">IF(G890&lt;&gt;"",INDIRECT("'"&amp;G890&amp;"'!"&amp;H890),"")</f>
        <v/>
      </c>
      <c r="G890" s="1665"/>
      <c r="I890" s="4"/>
      <c r="J890" s="4"/>
      <c r="K890" s="4"/>
      <c r="S890" s="1665"/>
    </row>
    <row r="891" spans="1:19" ht="15">
      <c r="A891" s="1">
        <v>886</v>
      </c>
      <c r="D891" s="3" t="s">
        <v>6909</v>
      </c>
      <c r="F891" s="2" t="str" cm="1">
        <f t="array" aca="1" ref="F891" ca="1">IF(G891&lt;&gt;"",INDIRECT("'"&amp;G891&amp;"'!"&amp;H891),"")</f>
        <v/>
      </c>
      <c r="G891" s="1665"/>
      <c r="I891" s="4"/>
      <c r="J891" s="4"/>
      <c r="K891" s="4"/>
      <c r="S891" s="1665"/>
    </row>
    <row r="892" spans="1:19" ht="15">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5">
      <c r="A893">
        <v>888</v>
      </c>
      <c r="B893" s="7">
        <f>'EstExp 12-20'!G13</f>
        <v>0</v>
      </c>
      <c r="C893" s="3">
        <f t="shared" si="27"/>
        <v>888</v>
      </c>
      <c r="E893" s="2" t="b">
        <f t="shared" ca="1" si="28"/>
        <v>1</v>
      </c>
      <c r="F893" s="2" cm="1">
        <f t="array" aca="1" ref="F893" ca="1">IF(G893&lt;&gt;"",INDIRECT("'"&amp;G893&amp;"'!"&amp;H893),"")</f>
        <v>0</v>
      </c>
      <c r="G893" s="1663" t="s">
        <v>3430</v>
      </c>
      <c r="H893" t="s">
        <v>3396</v>
      </c>
      <c r="I893" s="4"/>
      <c r="J893" s="4"/>
      <c r="K893" s="4"/>
      <c r="S893" s="1665"/>
    </row>
    <row r="894" spans="1:19" ht="15">
      <c r="A894">
        <v>889</v>
      </c>
      <c r="B894" s="7">
        <f>'EstExp 12-20'!G14</f>
        <v>0</v>
      </c>
      <c r="C894" s="3">
        <f t="shared" si="27"/>
        <v>889</v>
      </c>
      <c r="E894" s="2" t="b">
        <f t="shared" ca="1" si="28"/>
        <v>1</v>
      </c>
      <c r="F894" s="2" cm="1">
        <f t="array" aca="1" ref="F894" ca="1">IF(G894&lt;&gt;"",INDIRECT("'"&amp;G894&amp;"'!"&amp;H894),"")</f>
        <v>0</v>
      </c>
      <c r="G894" s="1663" t="s">
        <v>3430</v>
      </c>
      <c r="H894" t="s">
        <v>3610</v>
      </c>
      <c r="I894" s="4"/>
      <c r="J894" s="4"/>
      <c r="K894" s="4"/>
      <c r="S894" s="1665"/>
    </row>
    <row r="895" spans="1:19" ht="15">
      <c r="A895">
        <v>890</v>
      </c>
      <c r="B895" s="7">
        <f>'EstExp 12-20'!G15</f>
        <v>0</v>
      </c>
      <c r="C895" s="3">
        <f t="shared" si="27"/>
        <v>890</v>
      </c>
      <c r="E895" s="2" t="b">
        <f t="shared" ca="1" si="28"/>
        <v>1</v>
      </c>
      <c r="F895" s="2" cm="1">
        <f t="array" aca="1" ref="F895" ca="1">IF(G895&lt;&gt;"",INDIRECT("'"&amp;G895&amp;"'!"&amp;H895),"")</f>
        <v>0</v>
      </c>
      <c r="G895" s="1663" t="s">
        <v>3430</v>
      </c>
      <c r="H895" t="s">
        <v>3611</v>
      </c>
      <c r="I895" s="4"/>
      <c r="J895" s="4"/>
      <c r="K895" s="4"/>
      <c r="S895" s="1665"/>
    </row>
    <row r="896" spans="1:19" ht="15">
      <c r="A896">
        <v>891</v>
      </c>
      <c r="B896" s="7">
        <f>'EstExp 12-20'!G34</f>
        <v>27716.5</v>
      </c>
      <c r="C896" s="3">
        <f t="shared" si="27"/>
        <v>-26825.5</v>
      </c>
      <c r="E896" s="2" t="b">
        <f t="shared" ca="1" si="28"/>
        <v>1</v>
      </c>
      <c r="F896" s="2" cm="1">
        <f t="array" aca="1" ref="F896" ca="1">IF(G896&lt;&gt;"",INDIRECT("'"&amp;G896&amp;"'!"&amp;H896),"")</f>
        <v>27716.5</v>
      </c>
      <c r="G896" s="1663" t="s">
        <v>3430</v>
      </c>
      <c r="H896" t="s">
        <v>3612</v>
      </c>
      <c r="I896" s="4"/>
      <c r="J896" s="4"/>
      <c r="K896" s="4"/>
      <c r="S896" s="1665"/>
    </row>
    <row r="897" spans="1:19" ht="15">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5">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5">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5">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5">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5">
      <c r="A902">
        <v>897</v>
      </c>
      <c r="B902" s="7">
        <f>'EstExp 12-20'!G43</f>
        <v>0</v>
      </c>
      <c r="C902" s="3">
        <f t="shared" si="27"/>
        <v>897</v>
      </c>
      <c r="E902" s="2" t="b">
        <f t="shared" ca="1" si="28"/>
        <v>1</v>
      </c>
      <c r="F902" s="2" cm="1">
        <f t="array" aca="1" ref="F902" ca="1">IF(G902&lt;&gt;"",INDIRECT("'"&amp;G902&amp;"'!"&amp;H902),"")</f>
        <v>0</v>
      </c>
      <c r="G902" s="1663" t="s">
        <v>3430</v>
      </c>
      <c r="H902" t="s">
        <v>3618</v>
      </c>
      <c r="I902" s="4"/>
      <c r="J902" s="4"/>
      <c r="K902" s="4"/>
      <c r="S902" s="1665"/>
    </row>
    <row r="903" spans="1:19" ht="15">
      <c r="A903">
        <v>898</v>
      </c>
      <c r="B903" s="7">
        <f>'EstExp 12-20'!G44</f>
        <v>0</v>
      </c>
      <c r="C903" s="3">
        <f t="shared" si="27"/>
        <v>898</v>
      </c>
      <c r="E903" s="2" t="b">
        <f t="shared" ca="1" si="28"/>
        <v>1</v>
      </c>
      <c r="F903" s="2" cm="1">
        <f t="array" aca="1" ref="F903" ca="1">IF(G903&lt;&gt;"",INDIRECT("'"&amp;G903&amp;"'!"&amp;H903),"")</f>
        <v>0</v>
      </c>
      <c r="G903" s="1663" t="s">
        <v>3430</v>
      </c>
      <c r="H903" t="s">
        <v>3619</v>
      </c>
      <c r="I903" s="4"/>
      <c r="J903" s="4"/>
      <c r="K903" s="4"/>
      <c r="S903" s="1665"/>
    </row>
    <row r="904" spans="1:19" ht="15">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5">
      <c r="A905">
        <v>900</v>
      </c>
      <c r="B905" s="7">
        <f>'EstExp 12-20'!G47</f>
        <v>79626.009999999995</v>
      </c>
      <c r="C905" s="3">
        <f t="shared" si="27"/>
        <v>-78726.009999999995</v>
      </c>
      <c r="E905" s="2" t="b">
        <f t="shared" ca="1" si="28"/>
        <v>1</v>
      </c>
      <c r="F905" s="2" cm="1">
        <f t="array" aca="1" ref="F905" ca="1">IF(G905&lt;&gt;"",INDIRECT("'"&amp;G905&amp;"'!"&amp;H905),"")</f>
        <v>79626.009999999995</v>
      </c>
      <c r="G905" s="1663" t="s">
        <v>3430</v>
      </c>
      <c r="H905" t="s">
        <v>3621</v>
      </c>
      <c r="I905" s="4"/>
      <c r="J905" s="4"/>
      <c r="K905" s="4"/>
      <c r="S905" s="1665"/>
    </row>
    <row r="906" spans="1:19" ht="15">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5">
      <c r="A907">
        <v>902</v>
      </c>
      <c r="B907" s="7">
        <f>'EstExp 12-20'!G49</f>
        <v>79626.009999999995</v>
      </c>
      <c r="C907" s="3">
        <f t="shared" si="27"/>
        <v>-78724.009999999995</v>
      </c>
      <c r="E907" s="2" t="b">
        <f t="shared" ca="1" si="28"/>
        <v>1</v>
      </c>
      <c r="F907" s="2" cm="1">
        <f t="array" aca="1" ref="F907" ca="1">IF(G907&lt;&gt;"",INDIRECT("'"&amp;G907&amp;"'!"&amp;H907),"")</f>
        <v>79626.009999999995</v>
      </c>
      <c r="G907" s="1663" t="s">
        <v>3430</v>
      </c>
      <c r="H907" t="s">
        <v>3623</v>
      </c>
      <c r="I907" s="4"/>
      <c r="J907" s="4"/>
      <c r="K907" s="4"/>
      <c r="S907" s="1665"/>
    </row>
    <row r="908" spans="1:19" ht="15">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5">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5">
      <c r="A910">
        <v>905</v>
      </c>
      <c r="B910" s="7">
        <f>'EstExp 12-20'!G55</f>
        <v>0</v>
      </c>
      <c r="C910" s="3">
        <f t="shared" si="27"/>
        <v>905</v>
      </c>
      <c r="E910" s="2" t="b">
        <f t="shared" ca="1" si="28"/>
        <v>1</v>
      </c>
      <c r="F910" s="2" cm="1">
        <f t="array" aca="1" ref="F910" ca="1">IF(G910&lt;&gt;"",INDIRECT("'"&amp;G910&amp;"'!"&amp;H910),"")</f>
        <v>0</v>
      </c>
      <c r="G910" s="1663" t="s">
        <v>3430</v>
      </c>
      <c r="H910" t="s">
        <v>3626</v>
      </c>
      <c r="I910" s="4"/>
      <c r="J910" s="4"/>
      <c r="K910" s="4"/>
      <c r="S910" s="1665"/>
    </row>
    <row r="911" spans="1:19" ht="15">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5">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5">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5">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5">
      <c r="A915">
        <v>910</v>
      </c>
      <c r="B915" s="7">
        <f>'EstExp 12-20'!G62</f>
        <v>34427.79</v>
      </c>
      <c r="C915" s="3">
        <f t="shared" si="27"/>
        <v>-33517.79</v>
      </c>
      <c r="E915" s="2" t="b">
        <f t="shared" ca="1" si="28"/>
        <v>1</v>
      </c>
      <c r="F915" s="2" cm="1">
        <f t="array" aca="1" ref="F915" ca="1">IF(G915&lt;&gt;"",INDIRECT("'"&amp;G915&amp;"'!"&amp;H915),"")</f>
        <v>34427.79</v>
      </c>
      <c r="G915" s="1663" t="s">
        <v>3430</v>
      </c>
      <c r="H915" t="s">
        <v>3631</v>
      </c>
      <c r="I915" s="4"/>
      <c r="J915" s="4"/>
      <c r="K915" s="4"/>
      <c r="S915" s="1665"/>
    </row>
    <row r="916" spans="1:19" ht="15">
      <c r="A916">
        <v>911</v>
      </c>
      <c r="B916" s="7">
        <f>'EstExp 12-20'!G63</f>
        <v>0</v>
      </c>
      <c r="C916" s="3">
        <f t="shared" si="27"/>
        <v>911</v>
      </c>
      <c r="E916" s="2" t="b">
        <f t="shared" ca="1" si="28"/>
        <v>1</v>
      </c>
      <c r="F916" s="2" cm="1">
        <f t="array" aca="1" ref="F916" ca="1">IF(G916&lt;&gt;"",INDIRECT("'"&amp;G916&amp;"'!"&amp;H916),"")</f>
        <v>0</v>
      </c>
      <c r="G916" s="1663" t="s">
        <v>3430</v>
      </c>
      <c r="H916" t="s">
        <v>3632</v>
      </c>
      <c r="I916" s="4"/>
      <c r="J916" s="4"/>
      <c r="K916" s="4"/>
      <c r="S916" s="1665"/>
    </row>
    <row r="917" spans="1:19" ht="15">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5">
      <c r="A918">
        <v>913</v>
      </c>
      <c r="B918" s="7">
        <f>'EstExp 12-20'!G65</f>
        <v>8573.48</v>
      </c>
      <c r="C918" s="3">
        <f t="shared" si="27"/>
        <v>-7660.48</v>
      </c>
      <c r="E918" s="2" t="b">
        <f t="shared" ca="1" si="28"/>
        <v>1</v>
      </c>
      <c r="F918" s="2" cm="1">
        <f t="array" aca="1" ref="F918" ca="1">IF(G918&lt;&gt;"",INDIRECT("'"&amp;G918&amp;"'!"&amp;H918),"")</f>
        <v>8573.48</v>
      </c>
      <c r="G918" s="1663" t="s">
        <v>3430</v>
      </c>
      <c r="H918" t="s">
        <v>3634</v>
      </c>
      <c r="I918" s="4"/>
      <c r="J918" s="4"/>
      <c r="K918" s="4"/>
      <c r="S918" s="1665"/>
    </row>
    <row r="919" spans="1:19" ht="15">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5">
      <c r="A920" s="1">
        <v>915</v>
      </c>
      <c r="D920" s="3" t="s">
        <v>6909</v>
      </c>
      <c r="F920" s="2" t="str" cm="1">
        <f t="array" aca="1" ref="F920" ca="1">IF(G920&lt;&gt;"",INDIRECT("'"&amp;G920&amp;"'!"&amp;H920),"")</f>
        <v/>
      </c>
      <c r="G920" s="1665"/>
      <c r="I920" s="4"/>
      <c r="J920" s="4"/>
      <c r="K920" s="4"/>
      <c r="S920" s="1665"/>
    </row>
    <row r="921" spans="1:19" ht="15">
      <c r="A921">
        <v>916</v>
      </c>
      <c r="B921" s="7">
        <f>'EstExp 12-20'!G67</f>
        <v>43001.270000000004</v>
      </c>
      <c r="C921" s="3">
        <f>A921-B921</f>
        <v>-42085.270000000004</v>
      </c>
      <c r="E921" s="2" t="b">
        <f ca="1">F921=B921</f>
        <v>1</v>
      </c>
      <c r="F921" s="2" cm="1">
        <f t="array" aca="1" ref="F921" ca="1">IF(G921&lt;&gt;"",INDIRECT("'"&amp;G921&amp;"'!"&amp;H921),"")</f>
        <v>43001.270000000004</v>
      </c>
      <c r="G921" s="1663" t="s">
        <v>3430</v>
      </c>
      <c r="H921" t="s">
        <v>3636</v>
      </c>
      <c r="I921" s="4"/>
      <c r="J921" s="4"/>
      <c r="K921" s="4"/>
      <c r="S921" s="1665"/>
    </row>
    <row r="922" spans="1:19" ht="15">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5">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5">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5">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5">
      <c r="A926" s="1">
        <v>921</v>
      </c>
      <c r="D926" s="3" t="s">
        <v>6909</v>
      </c>
      <c r="F926" s="2" t="str" cm="1">
        <f t="array" aca="1" ref="F926" ca="1">IF(G926&lt;&gt;"",INDIRECT("'"&amp;G926&amp;"'!"&amp;H926),"")</f>
        <v/>
      </c>
      <c r="G926" s="1665"/>
      <c r="I926" s="4"/>
      <c r="J926" s="4"/>
      <c r="K926" s="4"/>
      <c r="S926" s="1665"/>
    </row>
    <row r="927" spans="1:19" ht="15">
      <c r="A927">
        <v>922</v>
      </c>
      <c r="B927" s="7">
        <f>'EstExp 12-20'!G73</f>
        <v>0</v>
      </c>
      <c r="C927" s="3">
        <f>A927-B927</f>
        <v>922</v>
      </c>
      <c r="E927" s="2" t="b">
        <f ca="1">F927=B927</f>
        <v>1</v>
      </c>
      <c r="F927" s="2" cm="1">
        <f t="array" aca="1" ref="F927" ca="1">IF(G927&lt;&gt;"",INDIRECT("'"&amp;G927&amp;"'!"&amp;H927),"")</f>
        <v>0</v>
      </c>
      <c r="G927" s="1663" t="s">
        <v>3430</v>
      </c>
      <c r="H927" t="s">
        <v>3641</v>
      </c>
      <c r="I927" s="4"/>
      <c r="J927" s="4"/>
      <c r="K927" s="4"/>
      <c r="S927" s="1665"/>
    </row>
    <row r="928" spans="1:19" ht="15">
      <c r="A928" s="1">
        <v>923</v>
      </c>
      <c r="D928" s="3" t="s">
        <v>6909</v>
      </c>
      <c r="F928" s="2" t="str" cm="1">
        <f t="array" aca="1" ref="F928" ca="1">IF(G928&lt;&gt;"",INDIRECT("'"&amp;G928&amp;"'!"&amp;H928),"")</f>
        <v/>
      </c>
      <c r="G928" s="1665"/>
      <c r="I928" s="4"/>
      <c r="J928" s="4"/>
      <c r="K928" s="4"/>
      <c r="S928" s="1665"/>
    </row>
    <row r="929" spans="1:19" ht="15">
      <c r="A929">
        <v>924</v>
      </c>
      <c r="B929" s="7">
        <f>'EstExp 12-20'!G74</f>
        <v>0</v>
      </c>
      <c r="C929" s="3">
        <f>A929-B929</f>
        <v>924</v>
      </c>
      <c r="E929" s="2" t="b">
        <f ca="1">F929=B929</f>
        <v>1</v>
      </c>
      <c r="F929" s="2" cm="1">
        <f t="array" aca="1" ref="F929" ca="1">IF(G929&lt;&gt;"",INDIRECT("'"&amp;G929&amp;"'!"&amp;H929),"")</f>
        <v>0</v>
      </c>
      <c r="G929" s="1663" t="s">
        <v>3430</v>
      </c>
      <c r="H929" t="s">
        <v>3642</v>
      </c>
      <c r="I929" s="4"/>
      <c r="J929" s="4"/>
      <c r="K929" s="4"/>
      <c r="S929" s="1665"/>
    </row>
    <row r="930" spans="1:19" ht="15">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5">
      <c r="A931">
        <v>926</v>
      </c>
      <c r="B931" s="7">
        <f>'EstExp 12-20'!G76</f>
        <v>122627.28</v>
      </c>
      <c r="C931" s="3">
        <f>A931-B931</f>
        <v>-121701.28</v>
      </c>
      <c r="E931" s="2" t="b">
        <f ca="1">F931=B931</f>
        <v>1</v>
      </c>
      <c r="F931" s="2" cm="1">
        <f t="array" aca="1" ref="F931" ca="1">IF(G931&lt;&gt;"",INDIRECT("'"&amp;G931&amp;"'!"&amp;H931),"")</f>
        <v>122627.28</v>
      </c>
      <c r="G931" s="1663" t="s">
        <v>3430</v>
      </c>
      <c r="H931" t="s">
        <v>3644</v>
      </c>
      <c r="I931" s="4"/>
      <c r="J931" s="4"/>
      <c r="K931" s="4"/>
      <c r="S931" s="1665"/>
    </row>
    <row r="932" spans="1:19" ht="15">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5">
      <c r="A933">
        <v>928</v>
      </c>
      <c r="B933" s="7">
        <f>'EstExp 12-20'!G116</f>
        <v>150343.78</v>
      </c>
      <c r="C933" s="3">
        <f>A933-B933</f>
        <v>-149415.78</v>
      </c>
      <c r="E933" s="2" t="b">
        <f ca="1">F933=B933</f>
        <v>1</v>
      </c>
      <c r="F933" s="2" cm="1">
        <f t="array" aca="1" ref="F933" ca="1">IF(G933&lt;&gt;"",INDIRECT("'"&amp;G933&amp;"'!"&amp;H933),"")</f>
        <v>150343.78</v>
      </c>
      <c r="G933" s="1663" t="s">
        <v>3430</v>
      </c>
      <c r="H933" t="s">
        <v>3646</v>
      </c>
      <c r="I933" s="4"/>
      <c r="J933" s="4"/>
      <c r="K933" s="4"/>
      <c r="S933" s="1665"/>
    </row>
    <row r="934" spans="1:19" ht="15">
      <c r="A934" s="1">
        <v>929</v>
      </c>
      <c r="D934" s="3" t="s">
        <v>6909</v>
      </c>
      <c r="F934" s="2" t="str" cm="1">
        <f t="array" aca="1" ref="F934" ca="1">IF(G934&lt;&gt;"",INDIRECT("'"&amp;G934&amp;"'!"&amp;H934),"")</f>
        <v/>
      </c>
      <c r="G934" s="1665"/>
      <c r="I934" s="4"/>
      <c r="J934" s="4"/>
      <c r="K934" s="4"/>
      <c r="S934" s="1665"/>
    </row>
    <row r="935" spans="1:19" ht="15">
      <c r="A935" s="1">
        <v>930</v>
      </c>
      <c r="D935" s="3" t="s">
        <v>6909</v>
      </c>
      <c r="F935" s="2" t="str" cm="1">
        <f t="array" aca="1" ref="F935" ca="1">IF(G935&lt;&gt;"",INDIRECT("'"&amp;G935&amp;"'!"&amp;H935),"")</f>
        <v/>
      </c>
      <c r="G935" s="1665"/>
      <c r="I935" s="4"/>
      <c r="J935" s="4"/>
      <c r="K935" s="4"/>
      <c r="S935" s="1665"/>
    </row>
    <row r="936" spans="1:19" ht="15">
      <c r="A936" s="1">
        <v>931</v>
      </c>
      <c r="D936" s="3" t="s">
        <v>6909</v>
      </c>
      <c r="F936" s="2" t="str" cm="1">
        <f t="array" aca="1" ref="F936" ca="1">IF(G936&lt;&gt;"",INDIRECT("'"&amp;G936&amp;"'!"&amp;H936),"")</f>
        <v/>
      </c>
      <c r="G936" s="1665"/>
      <c r="I936" s="4"/>
      <c r="J936" s="4"/>
      <c r="K936" s="4"/>
      <c r="S936" s="1665"/>
    </row>
    <row r="937" spans="1:19" ht="15">
      <c r="A937" s="1">
        <v>932</v>
      </c>
      <c r="D937" s="3" t="s">
        <v>6909</v>
      </c>
      <c r="F937" s="2" t="str" cm="1">
        <f t="array" aca="1" ref="F937" ca="1">IF(G937&lt;&gt;"",INDIRECT("'"&amp;G937&amp;"'!"&amp;H937),"")</f>
        <v/>
      </c>
      <c r="G937" s="1665"/>
      <c r="I937" s="4"/>
      <c r="J937" s="4"/>
      <c r="K937" s="4"/>
      <c r="S937" s="1665"/>
    </row>
    <row r="938" spans="1:19" ht="15">
      <c r="A938" s="1">
        <v>933</v>
      </c>
      <c r="D938" s="3" t="s">
        <v>6909</v>
      </c>
      <c r="F938" s="2" t="str" cm="1">
        <f t="array" aca="1" ref="F938" ca="1">IF(G938&lt;&gt;"",INDIRECT("'"&amp;G938&amp;"'!"&amp;H938),"")</f>
        <v/>
      </c>
      <c r="G938" s="1665"/>
      <c r="I938" s="4"/>
      <c r="J938" s="4"/>
      <c r="K938" s="4"/>
      <c r="S938" s="1665"/>
    </row>
    <row r="939" spans="1:19" ht="15">
      <c r="A939">
        <v>934</v>
      </c>
      <c r="B939" s="7">
        <f>'EstExp 12-20'!H5</f>
        <v>0</v>
      </c>
      <c r="C939" s="3">
        <f>A939-B939</f>
        <v>934</v>
      </c>
      <c r="E939" s="2" t="b">
        <f ca="1">F939=B939</f>
        <v>1</v>
      </c>
      <c r="F939" s="2" cm="1">
        <f t="array" aca="1" ref="F939" ca="1">IF(G939&lt;&gt;"",INDIRECT("'"&amp;G939&amp;"'!"&amp;H939),"")</f>
        <v>0</v>
      </c>
      <c r="G939" s="1663" t="s">
        <v>3430</v>
      </c>
      <c r="H939" t="s">
        <v>3647</v>
      </c>
      <c r="I939" s="4"/>
      <c r="J939" s="4"/>
      <c r="K939" s="4"/>
      <c r="S939" s="1665"/>
    </row>
    <row r="940" spans="1:19" ht="15">
      <c r="A940">
        <v>935</v>
      </c>
      <c r="B940" s="7">
        <f>'EstExp 12-20'!H16</f>
        <v>0</v>
      </c>
      <c r="C940" s="3">
        <f>A940-B940</f>
        <v>935</v>
      </c>
      <c r="E940" s="2" t="b">
        <f ca="1">F940=B940</f>
        <v>1</v>
      </c>
      <c r="F940" s="2" cm="1">
        <f t="array" aca="1" ref="F940" ca="1">IF(G940&lt;&gt;"",INDIRECT("'"&amp;G940&amp;"'!"&amp;H940),"")</f>
        <v>0</v>
      </c>
      <c r="G940" s="1663" t="s">
        <v>3430</v>
      </c>
      <c r="H940" t="s">
        <v>3406</v>
      </c>
      <c r="I940" s="4"/>
      <c r="J940" s="4"/>
      <c r="K940" s="4"/>
      <c r="S940" s="1665"/>
    </row>
    <row r="941" spans="1:19" ht="15">
      <c r="A941" s="1">
        <v>936</v>
      </c>
      <c r="D941" s="3" t="s">
        <v>6909</v>
      </c>
      <c r="F941" s="2" t="str" cm="1">
        <f t="array" aca="1" ref="F941" ca="1">IF(G941&lt;&gt;"",INDIRECT("'"&amp;G941&amp;"'!"&amp;H941),"")</f>
        <v/>
      </c>
      <c r="G941" s="1665"/>
      <c r="I941" s="4"/>
      <c r="J941" s="4"/>
      <c r="K941" s="4"/>
      <c r="S941" s="1665"/>
    </row>
    <row r="942" spans="1:19" ht="15">
      <c r="A942" s="1">
        <v>937</v>
      </c>
      <c r="D942" s="3" t="s">
        <v>6909</v>
      </c>
      <c r="F942" s="2" t="str" cm="1">
        <f t="array" aca="1" ref="F942" ca="1">IF(G942&lt;&gt;"",INDIRECT("'"&amp;G942&amp;"'!"&amp;H942),"")</f>
        <v/>
      </c>
      <c r="G942" s="1665"/>
      <c r="I942" s="4"/>
      <c r="J942" s="4"/>
      <c r="K942" s="4"/>
      <c r="S942" s="1665"/>
    </row>
    <row r="943" spans="1:19" ht="15">
      <c r="A943" s="1">
        <v>938</v>
      </c>
      <c r="D943" s="3" t="s">
        <v>6909</v>
      </c>
      <c r="F943" s="2" t="str" cm="1">
        <f t="array" aca="1" ref="F943" ca="1">IF(G943&lt;&gt;"",INDIRECT("'"&amp;G943&amp;"'!"&amp;H943),"")</f>
        <v/>
      </c>
      <c r="G943" s="1665"/>
      <c r="I943" s="4"/>
      <c r="J943" s="4"/>
      <c r="K943" s="4"/>
      <c r="S943" s="1665"/>
    </row>
    <row r="944" spans="1:19" ht="15">
      <c r="A944" s="1">
        <v>939</v>
      </c>
      <c r="D944" s="3" t="s">
        <v>6909</v>
      </c>
      <c r="F944" s="2" t="str" cm="1">
        <f t="array" aca="1" ref="F944" ca="1">IF(G944&lt;&gt;"",INDIRECT("'"&amp;G944&amp;"'!"&amp;H944),"")</f>
        <v/>
      </c>
      <c r="G944" s="1665"/>
      <c r="I944" s="4"/>
      <c r="J944" s="4"/>
      <c r="K944" s="4"/>
      <c r="S944" s="1665"/>
    </row>
    <row r="945" spans="1:19" ht="15">
      <c r="A945" s="1">
        <v>940</v>
      </c>
      <c r="D945" s="3" t="s">
        <v>6909</v>
      </c>
      <c r="F945" s="2" t="str" cm="1">
        <f t="array" aca="1" ref="F945" ca="1">IF(G945&lt;&gt;"",INDIRECT("'"&amp;G945&amp;"'!"&amp;H945),"")</f>
        <v/>
      </c>
      <c r="G945" s="1665"/>
      <c r="I945" s="4"/>
      <c r="J945" s="4"/>
      <c r="K945" s="4"/>
      <c r="S945" s="1665"/>
    </row>
    <row r="946" spans="1:19" ht="15">
      <c r="A946">
        <v>941</v>
      </c>
      <c r="B946" s="7">
        <f>'EstExp 12-20'!H18</f>
        <v>0</v>
      </c>
      <c r="C946" s="3">
        <f>A946-B946</f>
        <v>941</v>
      </c>
      <c r="E946" s="2" t="b">
        <f ca="1">F946=B946</f>
        <v>1</v>
      </c>
      <c r="F946" s="2" cm="1">
        <f t="array" aca="1" ref="F946" ca="1">IF(G946&lt;&gt;"",INDIRECT("'"&amp;G946&amp;"'!"&amp;H946),"")</f>
        <v>0</v>
      </c>
      <c r="G946" s="1663" t="s">
        <v>3430</v>
      </c>
      <c r="H946" t="s">
        <v>3341</v>
      </c>
      <c r="I946" s="4"/>
      <c r="J946" s="4"/>
      <c r="K946" s="4"/>
      <c r="S946" s="1665"/>
    </row>
    <row r="947" spans="1:19" ht="15">
      <c r="A947" s="1">
        <v>942</v>
      </c>
      <c r="D947" s="3" t="s">
        <v>6909</v>
      </c>
      <c r="F947" s="2" t="str" cm="1">
        <f t="array" aca="1" ref="F947" ca="1">IF(G947&lt;&gt;"",INDIRECT("'"&amp;G947&amp;"'!"&amp;H947),"")</f>
        <v/>
      </c>
      <c r="G947" s="1665"/>
      <c r="I947" s="4"/>
      <c r="J947" s="4"/>
      <c r="K947" s="4"/>
      <c r="S947" s="1665"/>
    </row>
    <row r="948" spans="1:19" ht="15">
      <c r="A948" s="1">
        <v>943</v>
      </c>
      <c r="D948" s="3" t="s">
        <v>6909</v>
      </c>
      <c r="F948" s="2" t="str" cm="1">
        <f t="array" aca="1" ref="F948" ca="1">IF(G948&lt;&gt;"",INDIRECT("'"&amp;G948&amp;"'!"&amp;H948),"")</f>
        <v/>
      </c>
      <c r="G948" s="1665"/>
      <c r="I948" s="4"/>
      <c r="J948" s="4"/>
      <c r="K948" s="4"/>
      <c r="S948" s="1665"/>
    </row>
    <row r="949" spans="1:19" ht="15">
      <c r="A949" s="1">
        <v>944</v>
      </c>
      <c r="D949" s="3" t="s">
        <v>6909</v>
      </c>
      <c r="F949" s="2" t="str" cm="1">
        <f t="array" aca="1" ref="F949" ca="1">IF(G949&lt;&gt;"",INDIRECT("'"&amp;G949&amp;"'!"&amp;H949),"")</f>
        <v/>
      </c>
      <c r="G949" s="1665"/>
      <c r="I949" s="4"/>
      <c r="J949" s="4"/>
      <c r="K949" s="4"/>
      <c r="S949" s="1665"/>
    </row>
    <row r="950" spans="1:19" ht="15">
      <c r="A950">
        <v>945</v>
      </c>
      <c r="B950" s="7">
        <f>'EstExp 12-20'!H12</f>
        <v>0</v>
      </c>
      <c r="C950" s="3">
        <f t="shared" ref="C950:C977" si="29">A950-B950</f>
        <v>945</v>
      </c>
      <c r="E950" s="2" t="b">
        <f t="shared" ref="E950:E977" ca="1" si="30">F950=B950</f>
        <v>1</v>
      </c>
      <c r="F950" s="2" cm="1">
        <f t="array" aca="1" ref="F950" ca="1">IF(G950&lt;&gt;"",INDIRECT("'"&amp;G950&amp;"'!"&amp;H950),"")</f>
        <v>0</v>
      </c>
      <c r="G950" s="1663" t="s">
        <v>3430</v>
      </c>
      <c r="H950" t="s">
        <v>3405</v>
      </c>
      <c r="I950" s="4"/>
      <c r="J950" s="4"/>
      <c r="K950" s="4"/>
      <c r="S950" s="1665"/>
    </row>
    <row r="951" spans="1:19" ht="15">
      <c r="A951">
        <v>946</v>
      </c>
      <c r="B951" s="7">
        <f>'EstExp 12-20'!H13</f>
        <v>0</v>
      </c>
      <c r="C951" s="3">
        <f t="shared" si="29"/>
        <v>946</v>
      </c>
      <c r="E951" s="2" t="b">
        <f t="shared" ca="1" si="30"/>
        <v>1</v>
      </c>
      <c r="F951" s="2" cm="1">
        <f t="array" aca="1" ref="F951" ca="1">IF(G951&lt;&gt;"",INDIRECT("'"&amp;G951&amp;"'!"&amp;H951),"")</f>
        <v>0</v>
      </c>
      <c r="G951" s="1663" t="s">
        <v>3430</v>
      </c>
      <c r="H951" t="s">
        <v>3325</v>
      </c>
      <c r="I951" s="4"/>
      <c r="J951" s="4"/>
      <c r="K951" s="4"/>
      <c r="S951" s="1665"/>
    </row>
    <row r="952" spans="1:19" ht="15">
      <c r="A952">
        <v>947</v>
      </c>
      <c r="B952" s="7">
        <f>'EstExp 12-20'!H14</f>
        <v>12345.17</v>
      </c>
      <c r="C952" s="3">
        <f t="shared" si="29"/>
        <v>-11398.17</v>
      </c>
      <c r="E952" s="2" t="b">
        <f t="shared" ca="1" si="30"/>
        <v>1</v>
      </c>
      <c r="F952" s="2" cm="1">
        <f t="array" aca="1" ref="F952" ca="1">IF(G952&lt;&gt;"",INDIRECT("'"&amp;G952&amp;"'!"&amp;H952),"")</f>
        <v>12345.17</v>
      </c>
      <c r="G952" s="1663" t="s">
        <v>3430</v>
      </c>
      <c r="H952" t="s">
        <v>3328</v>
      </c>
      <c r="I952" s="4"/>
      <c r="J952" s="4"/>
      <c r="K952" s="4"/>
      <c r="S952" s="1665"/>
    </row>
    <row r="953" spans="1:19" ht="15">
      <c r="A953">
        <v>948</v>
      </c>
      <c r="B953" s="7">
        <f>'EstExp 12-20'!H15</f>
        <v>0</v>
      </c>
      <c r="C953" s="3">
        <f t="shared" si="29"/>
        <v>948</v>
      </c>
      <c r="E953" s="2" t="b">
        <f t="shared" ca="1" si="30"/>
        <v>1</v>
      </c>
      <c r="F953" s="2" cm="1">
        <f t="array" aca="1" ref="F953" ca="1">IF(G953&lt;&gt;"",INDIRECT("'"&amp;G953&amp;"'!"&amp;H953),"")</f>
        <v>0</v>
      </c>
      <c r="G953" s="1663" t="s">
        <v>3430</v>
      </c>
      <c r="H953" t="s">
        <v>3648</v>
      </c>
      <c r="I953" s="4"/>
      <c r="J953" s="4"/>
      <c r="K953" s="4"/>
      <c r="S953" s="1665"/>
    </row>
    <row r="954" spans="1:19" ht="15">
      <c r="A954">
        <v>949</v>
      </c>
      <c r="B954" s="7">
        <f>'EstExp 12-20'!H34</f>
        <v>12345.17</v>
      </c>
      <c r="C954" s="3">
        <f t="shared" si="29"/>
        <v>-11396.17</v>
      </c>
      <c r="E954" s="2" t="b">
        <f t="shared" ca="1" si="30"/>
        <v>1</v>
      </c>
      <c r="F954" s="2" cm="1">
        <f t="array" aca="1" ref="F954" ca="1">IF(G954&lt;&gt;"",INDIRECT("'"&amp;G954&amp;"'!"&amp;H954),"")</f>
        <v>12345.17</v>
      </c>
      <c r="G954" s="1663" t="s">
        <v>3430</v>
      </c>
      <c r="H954" t="s">
        <v>3649</v>
      </c>
      <c r="I954" s="4"/>
      <c r="J954" s="4"/>
      <c r="K954" s="4"/>
      <c r="S954" s="1665"/>
    </row>
    <row r="955" spans="1:19" ht="15">
      <c r="A955">
        <v>950</v>
      </c>
      <c r="B955" s="7">
        <f>'EstExp 12-20'!H38</f>
        <v>0</v>
      </c>
      <c r="C955" s="3">
        <f t="shared" si="29"/>
        <v>950</v>
      </c>
      <c r="E955" s="2" t="b">
        <f t="shared" ca="1" si="30"/>
        <v>1</v>
      </c>
      <c r="F955" s="2" cm="1">
        <f t="array" aca="1" ref="F955" ca="1">IF(G955&lt;&gt;"",INDIRECT("'"&amp;G955&amp;"'!"&amp;H955),"")</f>
        <v>0</v>
      </c>
      <c r="G955" s="1663" t="s">
        <v>3430</v>
      </c>
      <c r="H955" t="s">
        <v>3650</v>
      </c>
      <c r="I955" s="4"/>
      <c r="J955" s="4"/>
      <c r="K955" s="4"/>
      <c r="S955" s="1665"/>
    </row>
    <row r="956" spans="1:19" ht="15">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5">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5">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5">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5">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5">
      <c r="A961">
        <v>956</v>
      </c>
      <c r="B961" s="7">
        <f>'EstExp 12-20'!H44</f>
        <v>0</v>
      </c>
      <c r="C961" s="3">
        <f t="shared" si="29"/>
        <v>956</v>
      </c>
      <c r="E961" s="2" t="b">
        <f t="shared" ca="1" si="30"/>
        <v>1</v>
      </c>
      <c r="F961" s="2" cm="1">
        <f t="array" aca="1" ref="F961" ca="1">IF(G961&lt;&gt;"",INDIRECT("'"&amp;G961&amp;"'!"&amp;H961),"")</f>
        <v>0</v>
      </c>
      <c r="G961" s="1663" t="s">
        <v>3430</v>
      </c>
      <c r="H961" t="s">
        <v>3656</v>
      </c>
      <c r="I961" s="4"/>
      <c r="J961" s="4"/>
      <c r="K961" s="4"/>
      <c r="S961" s="1665"/>
    </row>
    <row r="962" spans="1:19" ht="15">
      <c r="A962">
        <v>957</v>
      </c>
      <c r="B962" s="7">
        <f>'EstExp 12-20'!H46</f>
        <v>0</v>
      </c>
      <c r="C962" s="3">
        <f t="shared" si="29"/>
        <v>957</v>
      </c>
      <c r="E962" s="2" t="b">
        <f t="shared" ca="1" si="30"/>
        <v>1</v>
      </c>
      <c r="F962" s="2" cm="1">
        <f t="array" aca="1" ref="F962" ca="1">IF(G962&lt;&gt;"",INDIRECT("'"&amp;G962&amp;"'!"&amp;H962),"")</f>
        <v>0</v>
      </c>
      <c r="G962" s="1663" t="s">
        <v>3430</v>
      </c>
      <c r="H962" t="s">
        <v>3657</v>
      </c>
      <c r="I962" s="4"/>
      <c r="J962" s="4"/>
      <c r="K962" s="4"/>
      <c r="S962" s="1665"/>
    </row>
    <row r="963" spans="1:19" ht="15">
      <c r="A963">
        <v>958</v>
      </c>
      <c r="B963" s="7">
        <f>'EstExp 12-20'!H47</f>
        <v>0</v>
      </c>
      <c r="C963" s="3">
        <f t="shared" si="29"/>
        <v>958</v>
      </c>
      <c r="E963" s="2" t="b">
        <f t="shared" ca="1" si="30"/>
        <v>1</v>
      </c>
      <c r="F963" s="2" cm="1">
        <f t="array" aca="1" ref="F963" ca="1">IF(G963&lt;&gt;"",INDIRECT("'"&amp;G963&amp;"'!"&amp;H963),"")</f>
        <v>0</v>
      </c>
      <c r="G963" s="1663" t="s">
        <v>3430</v>
      </c>
      <c r="H963" t="s">
        <v>3658</v>
      </c>
      <c r="I963" s="4"/>
      <c r="J963" s="4"/>
      <c r="K963" s="4"/>
      <c r="S963" s="1665"/>
    </row>
    <row r="964" spans="1:19" ht="15">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5">
      <c r="A965">
        <v>960</v>
      </c>
      <c r="B965" s="7">
        <f>'EstExp 12-20'!H49</f>
        <v>0</v>
      </c>
      <c r="C965" s="3">
        <f t="shared" si="29"/>
        <v>960</v>
      </c>
      <c r="E965" s="2" t="b">
        <f t="shared" ca="1" si="30"/>
        <v>1</v>
      </c>
      <c r="F965" s="2" cm="1">
        <f t="array" aca="1" ref="F965" ca="1">IF(G965&lt;&gt;"",INDIRECT("'"&amp;G965&amp;"'!"&amp;H965),"")</f>
        <v>0</v>
      </c>
      <c r="G965" s="1663" t="s">
        <v>3430</v>
      </c>
      <c r="H965" t="s">
        <v>3660</v>
      </c>
      <c r="I965" s="4"/>
      <c r="J965" s="4"/>
      <c r="K965" s="4"/>
      <c r="S965" s="1665"/>
    </row>
    <row r="966" spans="1:19" ht="15">
      <c r="A966">
        <v>961</v>
      </c>
      <c r="B966" s="7">
        <f>'EstExp 12-20'!H51</f>
        <v>5211.5600000000004</v>
      </c>
      <c r="C966" s="3">
        <f t="shared" si="29"/>
        <v>-4250.5600000000004</v>
      </c>
      <c r="E966" s="2" t="b">
        <f t="shared" ca="1" si="30"/>
        <v>1</v>
      </c>
      <c r="F966" s="2" cm="1">
        <f t="array" aca="1" ref="F966" ca="1">IF(G966&lt;&gt;"",INDIRECT("'"&amp;G966&amp;"'!"&amp;H966),"")</f>
        <v>5211.5600000000004</v>
      </c>
      <c r="G966" s="1663" t="s">
        <v>3430</v>
      </c>
      <c r="H966" t="s">
        <v>3661</v>
      </c>
      <c r="I966" s="4"/>
      <c r="J966" s="4"/>
      <c r="K966" s="4"/>
      <c r="S966" s="1665"/>
    </row>
    <row r="967" spans="1:19" ht="15">
      <c r="A967">
        <v>962</v>
      </c>
      <c r="B967" s="7">
        <f>'EstExp 12-20'!H52</f>
        <v>0</v>
      </c>
      <c r="C967" s="3">
        <f t="shared" si="29"/>
        <v>962</v>
      </c>
      <c r="E967" s="2" t="b">
        <f t="shared" ca="1" si="30"/>
        <v>1</v>
      </c>
      <c r="F967" s="2" cm="1">
        <f t="array" aca="1" ref="F967" ca="1">IF(G967&lt;&gt;"",INDIRECT("'"&amp;G967&amp;"'!"&amp;H967),"")</f>
        <v>0</v>
      </c>
      <c r="G967" s="1663" t="s">
        <v>3430</v>
      </c>
      <c r="H967" t="s">
        <v>3662</v>
      </c>
      <c r="I967" s="4"/>
      <c r="J967" s="4"/>
      <c r="K967" s="4"/>
      <c r="S967" s="1665"/>
    </row>
    <row r="968" spans="1:19" ht="15">
      <c r="A968">
        <v>963</v>
      </c>
      <c r="B968" s="7">
        <f>'EstExp 12-20'!H55</f>
        <v>5211.5600000000004</v>
      </c>
      <c r="C968" s="3">
        <f t="shared" si="29"/>
        <v>-4248.5600000000004</v>
      </c>
      <c r="E968" s="2" t="b">
        <f t="shared" ca="1" si="30"/>
        <v>1</v>
      </c>
      <c r="F968" s="2" cm="1">
        <f t="array" aca="1" ref="F968" ca="1">IF(G968&lt;&gt;"",INDIRECT("'"&amp;G968&amp;"'!"&amp;H968),"")</f>
        <v>5211.5600000000004</v>
      </c>
      <c r="G968" s="1663" t="s">
        <v>3430</v>
      </c>
      <c r="H968" t="s">
        <v>3663</v>
      </c>
      <c r="I968" s="4"/>
      <c r="J968" s="4"/>
      <c r="K968" s="4"/>
      <c r="S968" s="1665"/>
    </row>
    <row r="969" spans="1:19" ht="15">
      <c r="A969">
        <v>964</v>
      </c>
      <c r="B969" s="7">
        <f>'EstExp 12-20'!H57</f>
        <v>594.89</v>
      </c>
      <c r="C969" s="3">
        <f t="shared" si="29"/>
        <v>369.11</v>
      </c>
      <c r="E969" s="2" t="b">
        <f t="shared" ca="1" si="30"/>
        <v>1</v>
      </c>
      <c r="F969" s="2" cm="1">
        <f t="array" aca="1" ref="F969" ca="1">IF(G969&lt;&gt;"",INDIRECT("'"&amp;G969&amp;"'!"&amp;H969),"")</f>
        <v>594.89</v>
      </c>
      <c r="G969" s="1663" t="s">
        <v>3430</v>
      </c>
      <c r="H969" t="s">
        <v>3664</v>
      </c>
      <c r="I969" s="4"/>
      <c r="J969" s="4"/>
      <c r="K969" s="4"/>
      <c r="S969" s="1665"/>
    </row>
    <row r="970" spans="1:19" ht="15">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5">
      <c r="A971">
        <v>966</v>
      </c>
      <c r="B971" s="7">
        <f>'EstExp 12-20'!H59</f>
        <v>594.89</v>
      </c>
      <c r="C971" s="3">
        <f t="shared" si="29"/>
        <v>371.11</v>
      </c>
      <c r="E971" s="2" t="b">
        <f t="shared" ca="1" si="30"/>
        <v>1</v>
      </c>
      <c r="F971" s="2" cm="1">
        <f t="array" aca="1" ref="F971" ca="1">IF(G971&lt;&gt;"",INDIRECT("'"&amp;G971&amp;"'!"&amp;H971),"")</f>
        <v>594.89</v>
      </c>
      <c r="G971" s="1663" t="s">
        <v>3430</v>
      </c>
      <c r="H971" t="s">
        <v>3666</v>
      </c>
      <c r="I971" s="4"/>
      <c r="J971" s="4"/>
      <c r="K971" s="4"/>
      <c r="S971" s="1665"/>
    </row>
    <row r="972" spans="1:19" ht="15">
      <c r="A972">
        <v>967</v>
      </c>
      <c r="B972" s="7">
        <f>'EstExp 12-20'!H61</f>
        <v>0</v>
      </c>
      <c r="C972" s="3">
        <f t="shared" si="29"/>
        <v>967</v>
      </c>
      <c r="E972" s="2" t="b">
        <f t="shared" ca="1" si="30"/>
        <v>1</v>
      </c>
      <c r="F972" s="2" cm="1">
        <f t="array" aca="1" ref="F972" ca="1">IF(G972&lt;&gt;"",INDIRECT("'"&amp;G972&amp;"'!"&amp;H972),"")</f>
        <v>0</v>
      </c>
      <c r="G972" s="1663" t="s">
        <v>3430</v>
      </c>
      <c r="H972" t="s">
        <v>3667</v>
      </c>
      <c r="I972" s="4"/>
      <c r="J972" s="4"/>
      <c r="K972" s="4"/>
      <c r="S972" s="1665"/>
    </row>
    <row r="973" spans="1:19" ht="15">
      <c r="A973">
        <v>968</v>
      </c>
      <c r="B973" s="7">
        <f>'EstExp 12-20'!H62</f>
        <v>25671.800000000003</v>
      </c>
      <c r="C973" s="3">
        <f t="shared" si="29"/>
        <v>-24703.800000000003</v>
      </c>
      <c r="E973" s="2" t="b">
        <f t="shared" ca="1" si="30"/>
        <v>1</v>
      </c>
      <c r="F973" s="2" cm="1">
        <f t="array" aca="1" ref="F973" ca="1">IF(G973&lt;&gt;"",INDIRECT("'"&amp;G973&amp;"'!"&amp;H973),"")</f>
        <v>25671.800000000003</v>
      </c>
      <c r="G973" s="1663" t="s">
        <v>3430</v>
      </c>
      <c r="H973" t="s">
        <v>3668</v>
      </c>
      <c r="I973" s="4"/>
      <c r="J973" s="4"/>
      <c r="K973" s="4"/>
      <c r="S973" s="1665"/>
    </row>
    <row r="974" spans="1:19" ht="15">
      <c r="A974">
        <v>969</v>
      </c>
      <c r="B974" s="7">
        <f>'EstExp 12-20'!H63</f>
        <v>0</v>
      </c>
      <c r="C974" s="3">
        <f t="shared" si="29"/>
        <v>969</v>
      </c>
      <c r="E974" s="2" t="b">
        <f t="shared" ca="1" si="30"/>
        <v>1</v>
      </c>
      <c r="F974" s="2" cm="1">
        <f t="array" aca="1" ref="F974" ca="1">IF(G974&lt;&gt;"",INDIRECT("'"&amp;G974&amp;"'!"&amp;H974),"")</f>
        <v>0</v>
      </c>
      <c r="G974" s="1663" t="s">
        <v>3430</v>
      </c>
      <c r="H974" t="s">
        <v>3669</v>
      </c>
      <c r="I974" s="4"/>
      <c r="J974" s="4"/>
      <c r="K974" s="4"/>
      <c r="S974" s="1665"/>
    </row>
    <row r="975" spans="1:19" ht="15">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5">
      <c r="A976">
        <v>971</v>
      </c>
      <c r="B976" s="7">
        <f>'EstExp 12-20'!H65</f>
        <v>0</v>
      </c>
      <c r="C976" s="3">
        <f t="shared" si="29"/>
        <v>971</v>
      </c>
      <c r="E976" s="2" t="b">
        <f t="shared" ca="1" si="30"/>
        <v>1</v>
      </c>
      <c r="F976" s="2" cm="1">
        <f t="array" aca="1" ref="F976" ca="1">IF(G976&lt;&gt;"",INDIRECT("'"&amp;G976&amp;"'!"&amp;H976),"")</f>
        <v>0</v>
      </c>
      <c r="G976" s="1663" t="s">
        <v>3430</v>
      </c>
      <c r="H976" t="s">
        <v>3671</v>
      </c>
      <c r="I976" s="4"/>
      <c r="J976" s="4"/>
      <c r="K976" s="4"/>
      <c r="S976" s="1665"/>
    </row>
    <row r="977" spans="1:19" ht="15">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5">
      <c r="A978" s="1">
        <v>973</v>
      </c>
      <c r="D978" s="3" t="s">
        <v>6909</v>
      </c>
      <c r="F978" s="2" t="str" cm="1">
        <f t="array" aca="1" ref="F978" ca="1">IF(G978&lt;&gt;"",INDIRECT("'"&amp;G978&amp;"'!"&amp;H978),"")</f>
        <v/>
      </c>
      <c r="G978" s="1665"/>
      <c r="I978" s="4"/>
      <c r="J978" s="4"/>
      <c r="K978" s="4"/>
      <c r="S978" s="1665"/>
    </row>
    <row r="979" spans="1:19" ht="15">
      <c r="A979">
        <v>974</v>
      </c>
      <c r="B979" s="7">
        <f>'EstExp 12-20'!H67</f>
        <v>25671.800000000003</v>
      </c>
      <c r="C979" s="3">
        <f>A979-B979</f>
        <v>-24697.800000000003</v>
      </c>
      <c r="E979" s="2" t="b">
        <f ca="1">F979=B979</f>
        <v>1</v>
      </c>
      <c r="F979" s="2" cm="1">
        <f t="array" aca="1" ref="F979" ca="1">IF(G979&lt;&gt;"",INDIRECT("'"&amp;G979&amp;"'!"&amp;H979),"")</f>
        <v>25671.800000000003</v>
      </c>
      <c r="G979" s="1663" t="s">
        <v>3430</v>
      </c>
      <c r="H979" t="s">
        <v>3673</v>
      </c>
      <c r="I979" s="4"/>
      <c r="J979" s="4"/>
      <c r="K979" s="4"/>
      <c r="S979" s="1665"/>
    </row>
    <row r="980" spans="1:19" ht="15">
      <c r="A980">
        <v>975</v>
      </c>
      <c r="B980" s="7">
        <f>'EstExp 12-20'!H69</f>
        <v>0</v>
      </c>
      <c r="C980" s="3">
        <f>A980-B980</f>
        <v>975</v>
      </c>
      <c r="E980" s="2" t="b">
        <f ca="1">F980=B980</f>
        <v>1</v>
      </c>
      <c r="F980" s="2" cm="1">
        <f t="array" aca="1" ref="F980" ca="1">IF(G980&lt;&gt;"",INDIRECT("'"&amp;G980&amp;"'!"&amp;H980),"")</f>
        <v>0</v>
      </c>
      <c r="G980" s="1663" t="s">
        <v>3430</v>
      </c>
      <c r="H980" t="s">
        <v>3674</v>
      </c>
      <c r="I980" s="4"/>
      <c r="J980" s="4"/>
      <c r="K980" s="4"/>
      <c r="S980" s="1665"/>
    </row>
    <row r="981" spans="1:19">
      <c r="A981">
        <v>976</v>
      </c>
      <c r="B981" s="7">
        <f>'EstExp 12-20'!H70</f>
        <v>254.52</v>
      </c>
      <c r="C981" s="3">
        <f>A981-B981</f>
        <v>721.48</v>
      </c>
      <c r="E981" s="2" t="b">
        <f ca="1">F981=B981</f>
        <v>1</v>
      </c>
      <c r="F981" s="2" cm="1">
        <f t="array" aca="1" ref="F981" ca="1">IF(G981&lt;&gt;"",INDIRECT("'"&amp;G981&amp;"'!"&amp;H981),"")</f>
        <v>254.52</v>
      </c>
      <c r="G981" s="1663" t="s">
        <v>3430</v>
      </c>
      <c r="H981" t="s">
        <v>3675</v>
      </c>
      <c r="S981" s="1663"/>
    </row>
    <row r="982" spans="1:19" ht="15">
      <c r="A982">
        <v>977</v>
      </c>
      <c r="B982" s="7">
        <f>'EstExp 12-20'!H71</f>
        <v>0</v>
      </c>
      <c r="C982" s="3">
        <f>A982-B982</f>
        <v>977</v>
      </c>
      <c r="E982" s="2" t="b">
        <f ca="1">F982=B982</f>
        <v>1</v>
      </c>
      <c r="F982" s="2" cm="1">
        <f t="array" aca="1" ref="F982" ca="1">IF(G982&lt;&gt;"",INDIRECT("'"&amp;G982&amp;"'!"&amp;H982),"")</f>
        <v>0</v>
      </c>
      <c r="G982" s="1663" t="s">
        <v>3430</v>
      </c>
      <c r="H982" t="s">
        <v>3676</v>
      </c>
      <c r="I982" s="4"/>
      <c r="J982" s="4"/>
      <c r="K982" s="4"/>
      <c r="S982" s="1665"/>
    </row>
    <row r="983" spans="1:19" ht="15">
      <c r="A983">
        <v>978</v>
      </c>
      <c r="B983" s="7">
        <f>'EstExp 12-20'!H72</f>
        <v>164.13</v>
      </c>
      <c r="C983" s="3">
        <f>A983-B983</f>
        <v>813.87</v>
      </c>
      <c r="E983" s="2" t="b">
        <f ca="1">F983=B983</f>
        <v>1</v>
      </c>
      <c r="F983" s="2" cm="1">
        <f t="array" aca="1" ref="F983" ca="1">IF(G983&lt;&gt;"",INDIRECT("'"&amp;G983&amp;"'!"&amp;H983),"")</f>
        <v>164.13</v>
      </c>
      <c r="G983" s="1663" t="s">
        <v>3430</v>
      </c>
      <c r="H983" t="s">
        <v>3677</v>
      </c>
      <c r="I983" s="4"/>
      <c r="J983" s="4"/>
      <c r="K983" s="4"/>
      <c r="S983" s="1665"/>
    </row>
    <row r="984" spans="1:19" ht="15">
      <c r="A984" s="1">
        <v>979</v>
      </c>
      <c r="D984" s="3" t="s">
        <v>6909</v>
      </c>
      <c r="F984" s="2" t="str" cm="1">
        <f t="array" aca="1" ref="F984" ca="1">IF(G984&lt;&gt;"",INDIRECT("'"&amp;G984&amp;"'!"&amp;H984),"")</f>
        <v/>
      </c>
      <c r="G984" s="1665"/>
      <c r="I984" s="4"/>
      <c r="J984" s="4"/>
      <c r="K984" s="4"/>
      <c r="S984" s="1665"/>
    </row>
    <row r="985" spans="1:19" ht="15">
      <c r="A985">
        <v>980</v>
      </c>
      <c r="B985" s="7">
        <f>'EstExp 12-20'!H73</f>
        <v>0</v>
      </c>
      <c r="C985" s="3">
        <f>A985-B985</f>
        <v>980</v>
      </c>
      <c r="E985" s="2" t="b">
        <f ca="1">F985=B985</f>
        <v>1</v>
      </c>
      <c r="F985" s="2" cm="1">
        <f t="array" aca="1" ref="F985" ca="1">IF(G985&lt;&gt;"",INDIRECT("'"&amp;G985&amp;"'!"&amp;H985),"")</f>
        <v>0</v>
      </c>
      <c r="G985" s="1663" t="s">
        <v>3430</v>
      </c>
      <c r="H985" t="s">
        <v>3678</v>
      </c>
      <c r="I985" s="4"/>
      <c r="J985" s="4"/>
      <c r="K985" s="4"/>
      <c r="S985" s="1665"/>
    </row>
    <row r="986" spans="1:19" ht="15">
      <c r="A986" s="1">
        <v>981</v>
      </c>
      <c r="D986" s="3" t="s">
        <v>6909</v>
      </c>
      <c r="F986" s="2" t="str" cm="1">
        <f t="array" aca="1" ref="F986" ca="1">IF(G986&lt;&gt;"",INDIRECT("'"&amp;G986&amp;"'!"&amp;H986),"")</f>
        <v/>
      </c>
      <c r="G986" s="1665"/>
      <c r="I986" s="4"/>
      <c r="J986" s="4"/>
      <c r="K986" s="4"/>
      <c r="S986" s="1665"/>
    </row>
    <row r="987" spans="1:19" ht="15">
      <c r="A987">
        <v>982</v>
      </c>
      <c r="B987" s="7">
        <f>'EstExp 12-20'!H74</f>
        <v>418.65</v>
      </c>
      <c r="C987" s="3">
        <f t="shared" ref="C987:C993" si="31">A987-B987</f>
        <v>563.35</v>
      </c>
      <c r="E987" s="2" t="b">
        <f t="shared" ref="E987:E993" ca="1" si="32">F987=B987</f>
        <v>1</v>
      </c>
      <c r="F987" s="2" cm="1">
        <f t="array" aca="1" ref="F987" ca="1">IF(G987&lt;&gt;"",INDIRECT("'"&amp;G987&amp;"'!"&amp;H987),"")</f>
        <v>418.65</v>
      </c>
      <c r="G987" s="1663" t="s">
        <v>3430</v>
      </c>
      <c r="H987" t="s">
        <v>3679</v>
      </c>
      <c r="I987" s="4"/>
      <c r="J987" s="4"/>
      <c r="K987" s="4"/>
      <c r="S987" s="1665"/>
    </row>
    <row r="988" spans="1:19" ht="15">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5">
      <c r="A989">
        <v>984</v>
      </c>
      <c r="B989" s="7">
        <f>'EstExp 12-20'!H76</f>
        <v>31896.900000000005</v>
      </c>
      <c r="C989" s="3">
        <f t="shared" si="31"/>
        <v>-30912.900000000005</v>
      </c>
      <c r="E989" s="2" t="b">
        <f t="shared" ca="1" si="32"/>
        <v>1</v>
      </c>
      <c r="F989" s="2" cm="1">
        <f t="array" aca="1" ref="F989" ca="1">IF(G989&lt;&gt;"",INDIRECT("'"&amp;G989&amp;"'!"&amp;H989),"")</f>
        <v>31896.900000000005</v>
      </c>
      <c r="G989" s="1663" t="s">
        <v>3430</v>
      </c>
      <c r="H989" t="s">
        <v>3681</v>
      </c>
      <c r="I989" s="4"/>
      <c r="J989" s="4"/>
      <c r="K989" s="4"/>
      <c r="S989" s="1665"/>
    </row>
    <row r="990" spans="1:19" ht="15">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5">
      <c r="A991">
        <v>986</v>
      </c>
      <c r="B991" s="8">
        <f>'EstExp 12-20'!H104</f>
        <v>420297.84</v>
      </c>
      <c r="C991" s="3">
        <f t="shared" si="31"/>
        <v>-419311.84</v>
      </c>
      <c r="E991" s="2" t="b">
        <f t="shared" ca="1" si="32"/>
        <v>1</v>
      </c>
      <c r="F991" s="2" cm="1">
        <f t="array" aca="1" ref="F991" ca="1">IF(G991&lt;&gt;"",INDIRECT("'"&amp;G991&amp;"'!"&amp;H991),"")</f>
        <v>420297.84</v>
      </c>
      <c r="G991" s="1663" t="s">
        <v>3430</v>
      </c>
      <c r="H991" t="s">
        <v>3683</v>
      </c>
      <c r="I991" s="4"/>
      <c r="J991" s="4"/>
      <c r="K991" s="4"/>
      <c r="S991" s="1665"/>
    </row>
    <row r="992" spans="1:19" ht="15">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5">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5">
      <c r="A994" s="1">
        <v>989</v>
      </c>
      <c r="D994" s="3" t="s">
        <v>3376</v>
      </c>
      <c r="F994" s="2" t="str" cm="1">
        <f t="array" aca="1" ref="F994" ca="1">IF(G994&lt;&gt;"",INDIRECT("'"&amp;G994&amp;"'!"&amp;H994),"")</f>
        <v/>
      </c>
      <c r="G994" s="1665"/>
      <c r="I994" s="4"/>
      <c r="J994" s="4"/>
      <c r="K994" s="4"/>
      <c r="S994" s="1665"/>
    </row>
    <row r="995" spans="1:19" ht="15">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5">
      <c r="A996" s="1">
        <v>991</v>
      </c>
      <c r="D996" s="3" t="s">
        <v>6909</v>
      </c>
      <c r="F996" s="2" t="str" cm="1">
        <f t="array" aca="1" ref="F996" ca="1">IF(G996&lt;&gt;"",INDIRECT("'"&amp;G996&amp;"'!"&amp;H996),"")</f>
        <v/>
      </c>
      <c r="G996" s="1665"/>
      <c r="I996" s="4"/>
      <c r="J996" s="4"/>
      <c r="K996" s="4"/>
      <c r="S996" s="1665"/>
    </row>
    <row r="997" spans="1:19" ht="15">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5">
      <c r="A998">
        <v>993</v>
      </c>
      <c r="B998" s="7">
        <f>'EstExp 12-20'!H116</f>
        <v>464539.91000000003</v>
      </c>
      <c r="C998" s="3">
        <f>A998-B998</f>
        <v>-463546.91000000003</v>
      </c>
      <c r="E998" s="2" t="b">
        <f ca="1">F998=B998</f>
        <v>1</v>
      </c>
      <c r="F998" s="2" cm="1">
        <f t="array" aca="1" ref="F998" ca="1">IF(G998&lt;&gt;"",INDIRECT("'"&amp;G998&amp;"'!"&amp;H998),"")</f>
        <v>464539.91000000003</v>
      </c>
      <c r="G998" s="1663" t="s">
        <v>3430</v>
      </c>
      <c r="H998" t="s">
        <v>3688</v>
      </c>
      <c r="I998" s="4"/>
      <c r="J998" s="4"/>
      <c r="K998" s="4"/>
      <c r="S998" s="1665"/>
    </row>
    <row r="999" spans="1:19" ht="15">
      <c r="A999" s="1">
        <v>994</v>
      </c>
      <c r="D999" s="3" t="s">
        <v>6909</v>
      </c>
      <c r="F999" s="2" t="str" cm="1">
        <f t="array" aca="1" ref="F999" ca="1">IF(G999&lt;&gt;"",INDIRECT("'"&amp;G999&amp;"'!"&amp;H999),"")</f>
        <v/>
      </c>
      <c r="G999" s="1665"/>
      <c r="I999" s="4"/>
      <c r="J999" s="4"/>
      <c r="K999" s="4"/>
      <c r="S999" s="1665"/>
    </row>
    <row r="1000" spans="1:19" ht="15">
      <c r="A1000" s="1">
        <v>995</v>
      </c>
      <c r="D1000" s="3" t="s">
        <v>3376</v>
      </c>
      <c r="F1000" s="2" t="str" cm="1">
        <f t="array" aca="1" ref="F1000" ca="1">IF(G1000&lt;&gt;"",INDIRECT("'"&amp;G1000&amp;"'!"&amp;H1000),"")</f>
        <v/>
      </c>
      <c r="G1000" s="1665"/>
      <c r="I1000" s="4"/>
      <c r="J1000" s="4"/>
      <c r="K1000" s="4"/>
      <c r="S1000" s="1665"/>
    </row>
    <row r="1001" spans="1:19" ht="15">
      <c r="A1001" s="1">
        <v>996</v>
      </c>
      <c r="D1001" s="3" t="s">
        <v>3376</v>
      </c>
      <c r="F1001" s="2" t="str" cm="1">
        <f t="array" aca="1" ref="F1001" ca="1">IF(G1001&lt;&gt;"",INDIRECT("'"&amp;G1001&amp;"'!"&amp;H1001),"")</f>
        <v/>
      </c>
      <c r="G1001" s="1665"/>
      <c r="I1001" s="4"/>
      <c r="J1001" s="4"/>
      <c r="K1001" s="4"/>
      <c r="S1001" s="1665"/>
    </row>
    <row r="1002" spans="1:19" ht="15">
      <c r="A1002" s="1">
        <v>997</v>
      </c>
      <c r="D1002" s="3" t="s">
        <v>6909</v>
      </c>
      <c r="F1002" s="2" t="str" cm="1">
        <f t="array" aca="1" ref="F1002" ca="1">IF(G1002&lt;&gt;"",INDIRECT("'"&amp;G1002&amp;"'!"&amp;H1002),"")</f>
        <v/>
      </c>
      <c r="G1002" s="1665"/>
      <c r="I1002" s="4"/>
      <c r="J1002" s="4"/>
      <c r="K1002" s="4"/>
      <c r="S1002" s="1665"/>
    </row>
    <row r="1003" spans="1:19" ht="15">
      <c r="A1003" s="1">
        <v>998</v>
      </c>
      <c r="D1003" s="3" t="s">
        <v>6909</v>
      </c>
      <c r="F1003" s="2" t="str" cm="1">
        <f t="array" aca="1" ref="F1003" ca="1">IF(G1003&lt;&gt;"",INDIRECT("'"&amp;G1003&amp;"'!"&amp;H1003),"")</f>
        <v/>
      </c>
      <c r="G1003" s="1665"/>
      <c r="I1003" s="4"/>
      <c r="J1003" s="4"/>
      <c r="K1003" s="4"/>
      <c r="S1003" s="1665"/>
    </row>
    <row r="1004" spans="1:19" ht="15">
      <c r="A1004" s="1">
        <v>999</v>
      </c>
      <c r="D1004" s="3" t="s">
        <v>6909</v>
      </c>
      <c r="F1004" s="2" t="str" cm="1">
        <f t="array" aca="1" ref="F1004" ca="1">IF(G1004&lt;&gt;"",INDIRECT("'"&amp;G1004&amp;"'!"&amp;H1004),"")</f>
        <v/>
      </c>
      <c r="G1004" s="1665"/>
      <c r="I1004" s="4"/>
      <c r="J1004" s="4"/>
      <c r="K1004" s="4"/>
      <c r="S1004" s="1665"/>
    </row>
    <row r="1005" spans="1:19" ht="15">
      <c r="A1005" s="1">
        <v>1000</v>
      </c>
      <c r="D1005" s="3" t="s">
        <v>6909</v>
      </c>
      <c r="F1005" s="2" t="str" cm="1">
        <f t="array" aca="1" ref="F1005" ca="1">IF(G1005&lt;&gt;"",INDIRECT("'"&amp;G1005&amp;"'!"&amp;H1005),"")</f>
        <v/>
      </c>
      <c r="G1005" s="1665"/>
      <c r="I1005" s="4"/>
      <c r="J1005" s="4"/>
      <c r="K1005" s="4"/>
      <c r="S1005" s="1665"/>
    </row>
    <row r="1006" spans="1:19" ht="15">
      <c r="A1006" s="1">
        <v>1001</v>
      </c>
      <c r="D1006" s="3" t="s">
        <v>6909</v>
      </c>
      <c r="F1006" s="2" t="str" cm="1">
        <f t="array" aca="1" ref="F1006" ca="1">IF(G1006&lt;&gt;"",INDIRECT("'"&amp;G1006&amp;"'!"&amp;H1006),"")</f>
        <v/>
      </c>
      <c r="G1006" s="1665"/>
      <c r="I1006" s="4"/>
      <c r="J1006" s="4"/>
      <c r="K1006" s="4"/>
      <c r="S1006" s="1665"/>
    </row>
    <row r="1007" spans="1:19" ht="15">
      <c r="A1007" s="1">
        <v>1002</v>
      </c>
      <c r="D1007" s="3" t="s">
        <v>3376</v>
      </c>
      <c r="F1007" s="2" t="str" cm="1">
        <f t="array" aca="1" ref="F1007" ca="1">IF(G1007&lt;&gt;"",INDIRECT("'"&amp;G1007&amp;"'!"&amp;H1007),"")</f>
        <v/>
      </c>
      <c r="G1007" s="1665"/>
      <c r="I1007" s="4"/>
      <c r="J1007" s="4"/>
      <c r="K1007" s="4"/>
      <c r="S1007" s="1665"/>
    </row>
    <row r="1008" spans="1:19" ht="15">
      <c r="A1008" s="1">
        <v>1003</v>
      </c>
      <c r="D1008" s="3" t="s">
        <v>3376</v>
      </c>
      <c r="F1008" s="2" t="str" cm="1">
        <f t="array" aca="1" ref="F1008" ca="1">IF(G1008&lt;&gt;"",INDIRECT("'"&amp;G1008&amp;"'!"&amp;H1008),"")</f>
        <v/>
      </c>
      <c r="G1008" s="1665"/>
      <c r="I1008" s="4"/>
      <c r="J1008" s="4"/>
      <c r="K1008" s="4"/>
      <c r="S1008" s="1665"/>
    </row>
    <row r="1009" spans="1:19" ht="15">
      <c r="A1009" s="1">
        <v>1004</v>
      </c>
      <c r="D1009" s="3" t="s">
        <v>6909</v>
      </c>
      <c r="F1009" s="2" t="str" cm="1">
        <f t="array" aca="1" ref="F1009" ca="1">IF(G1009&lt;&gt;"",INDIRECT("'"&amp;G1009&amp;"'!"&amp;H1009),"")</f>
        <v/>
      </c>
      <c r="G1009" s="1665"/>
      <c r="I1009" s="4"/>
      <c r="J1009" s="4"/>
      <c r="K1009" s="4"/>
      <c r="S1009" s="1665"/>
    </row>
    <row r="1010" spans="1:19" ht="15">
      <c r="A1010" s="1">
        <v>1005</v>
      </c>
      <c r="D1010" s="3" t="s">
        <v>6909</v>
      </c>
      <c r="F1010" s="2" t="str" cm="1">
        <f t="array" aca="1" ref="F1010" ca="1">IF(G1010&lt;&gt;"",INDIRECT("'"&amp;G1010&amp;"'!"&amp;H1010),"")</f>
        <v/>
      </c>
      <c r="G1010" s="1665"/>
      <c r="I1010" s="4"/>
      <c r="J1010" s="4"/>
      <c r="K1010" s="4"/>
      <c r="S1010" s="1665"/>
    </row>
    <row r="1011" spans="1:19" ht="15">
      <c r="A1011" s="1">
        <v>1006</v>
      </c>
      <c r="D1011" s="3" t="s">
        <v>6909</v>
      </c>
      <c r="F1011" s="2" t="str" cm="1">
        <f t="array" aca="1" ref="F1011" ca="1">IF(G1011&lt;&gt;"",INDIRECT("'"&amp;G1011&amp;"'!"&amp;H1011),"")</f>
        <v/>
      </c>
      <c r="G1011" s="1665"/>
      <c r="I1011" s="4"/>
      <c r="J1011" s="4"/>
      <c r="K1011" s="4"/>
      <c r="S1011" s="1665"/>
    </row>
    <row r="1012" spans="1:19" ht="15">
      <c r="A1012" s="1">
        <v>1007</v>
      </c>
      <c r="D1012" s="3" t="s">
        <v>6909</v>
      </c>
      <c r="F1012" s="2" t="str" cm="1">
        <f t="array" aca="1" ref="F1012" ca="1">IF(G1012&lt;&gt;"",INDIRECT("'"&amp;G1012&amp;"'!"&amp;H1012),"")</f>
        <v/>
      </c>
      <c r="G1012" s="1665"/>
      <c r="I1012" s="4"/>
      <c r="J1012" s="4"/>
      <c r="K1012" s="4"/>
      <c r="S1012" s="1665"/>
    </row>
    <row r="1013" spans="1:19" ht="15">
      <c r="A1013" s="1">
        <v>1008</v>
      </c>
      <c r="D1013" s="3" t="s">
        <v>6909</v>
      </c>
      <c r="F1013" s="2" t="str" cm="1">
        <f t="array" aca="1" ref="F1013" ca="1">IF(G1013&lt;&gt;"",INDIRECT("'"&amp;G1013&amp;"'!"&amp;H1013),"")</f>
        <v/>
      </c>
      <c r="G1013" s="1665"/>
      <c r="I1013" s="4"/>
      <c r="J1013" s="4"/>
      <c r="K1013" s="4"/>
      <c r="S1013" s="1665"/>
    </row>
    <row r="1014" spans="1:19" ht="15">
      <c r="A1014" s="1">
        <v>1009</v>
      </c>
      <c r="D1014" s="3" t="s">
        <v>3376</v>
      </c>
      <c r="F1014" s="2" t="str" cm="1">
        <f t="array" aca="1" ref="F1014" ca="1">IF(G1014&lt;&gt;"",INDIRECT("'"&amp;G1014&amp;"'!"&amp;H1014),"")</f>
        <v/>
      </c>
      <c r="G1014" s="1665"/>
      <c r="I1014" s="4"/>
      <c r="J1014" s="4"/>
      <c r="K1014" s="4"/>
      <c r="S1014" s="1665"/>
    </row>
    <row r="1015" spans="1:19" ht="15">
      <c r="A1015" s="1">
        <v>1010</v>
      </c>
      <c r="D1015" s="3" t="s">
        <v>6909</v>
      </c>
      <c r="F1015" s="2" t="str" cm="1">
        <f t="array" aca="1" ref="F1015" ca="1">IF(G1015&lt;&gt;"",INDIRECT("'"&amp;G1015&amp;"'!"&amp;H1015),"")</f>
        <v/>
      </c>
      <c r="G1015" s="1665"/>
      <c r="I1015" s="4"/>
      <c r="J1015" s="4"/>
      <c r="K1015" s="4"/>
      <c r="S1015" s="1665"/>
    </row>
    <row r="1016" spans="1:19" ht="15">
      <c r="A1016" s="1">
        <v>1011</v>
      </c>
      <c r="D1016" s="3" t="s">
        <v>6909</v>
      </c>
      <c r="F1016" s="2" t="str" cm="1">
        <f t="array" aca="1" ref="F1016" ca="1">IF(G1016&lt;&gt;"",INDIRECT("'"&amp;G1016&amp;"'!"&amp;H1016),"")</f>
        <v/>
      </c>
      <c r="G1016" s="1665"/>
      <c r="I1016" s="4"/>
      <c r="J1016" s="4"/>
      <c r="K1016" s="4"/>
      <c r="S1016" s="1665"/>
    </row>
    <row r="1017" spans="1:19" ht="15">
      <c r="A1017" s="1">
        <v>1012</v>
      </c>
      <c r="D1017" s="3" t="s">
        <v>6909</v>
      </c>
      <c r="F1017" s="2" t="str" cm="1">
        <f t="array" aca="1" ref="F1017" ca="1">IF(G1017&lt;&gt;"",INDIRECT("'"&amp;G1017&amp;"'!"&amp;H1017),"")</f>
        <v/>
      </c>
      <c r="G1017" s="1665"/>
      <c r="I1017" s="4"/>
      <c r="J1017" s="4"/>
      <c r="K1017" s="4"/>
      <c r="S1017" s="1665"/>
    </row>
    <row r="1018" spans="1:19" ht="15">
      <c r="A1018" s="1">
        <v>1013</v>
      </c>
      <c r="D1018" s="3" t="s">
        <v>3376</v>
      </c>
      <c r="F1018" s="2" t="str" cm="1">
        <f t="array" aca="1" ref="F1018" ca="1">IF(G1018&lt;&gt;"",INDIRECT("'"&amp;G1018&amp;"'!"&amp;H1018),"")</f>
        <v/>
      </c>
      <c r="G1018" s="1665"/>
      <c r="I1018" s="4"/>
      <c r="J1018" s="4"/>
      <c r="K1018" s="4"/>
      <c r="S1018" s="1665"/>
    </row>
    <row r="1019" spans="1:19" ht="15">
      <c r="A1019" s="1">
        <v>1014</v>
      </c>
      <c r="D1019" s="3" t="s">
        <v>3376</v>
      </c>
      <c r="F1019" s="2" t="str" cm="1">
        <f t="array" aca="1" ref="F1019" ca="1">IF(G1019&lt;&gt;"",INDIRECT("'"&amp;G1019&amp;"'!"&amp;H1019),"")</f>
        <v/>
      </c>
      <c r="G1019" s="1665"/>
      <c r="I1019" s="4"/>
      <c r="J1019" s="4"/>
      <c r="K1019" s="4"/>
      <c r="S1019" s="1665"/>
    </row>
    <row r="1020" spans="1:19" ht="15">
      <c r="A1020" s="1">
        <v>1015</v>
      </c>
      <c r="D1020" s="3" t="s">
        <v>3376</v>
      </c>
      <c r="F1020" s="2" t="str" cm="1">
        <f t="array" aca="1" ref="F1020" ca="1">IF(G1020&lt;&gt;"",INDIRECT("'"&amp;G1020&amp;"'!"&amp;H1020),"")</f>
        <v/>
      </c>
      <c r="G1020" s="1665"/>
      <c r="I1020" s="4"/>
      <c r="J1020" s="4"/>
      <c r="K1020" s="4"/>
      <c r="S1020" s="1665"/>
    </row>
    <row r="1021" spans="1:19" ht="15">
      <c r="A1021" s="1">
        <v>1016</v>
      </c>
      <c r="D1021" s="3" t="s">
        <v>3376</v>
      </c>
      <c r="F1021" s="2" t="str" cm="1">
        <f t="array" aca="1" ref="F1021" ca="1">IF(G1021&lt;&gt;"",INDIRECT("'"&amp;G1021&amp;"'!"&amp;H1021),"")</f>
        <v/>
      </c>
      <c r="G1021" s="1665"/>
      <c r="I1021" s="4"/>
      <c r="J1021" s="4"/>
      <c r="K1021" s="4"/>
      <c r="S1021" s="1665"/>
    </row>
    <row r="1022" spans="1:19" ht="15">
      <c r="A1022" s="1">
        <v>1017</v>
      </c>
      <c r="D1022" s="3" t="s">
        <v>3376</v>
      </c>
      <c r="F1022" s="2" t="str" cm="1">
        <f t="array" aca="1" ref="F1022" ca="1">IF(G1022&lt;&gt;"",INDIRECT("'"&amp;G1022&amp;"'!"&amp;H1022),"")</f>
        <v/>
      </c>
      <c r="G1022" s="1665"/>
      <c r="I1022" s="4"/>
      <c r="J1022" s="4"/>
      <c r="K1022" s="4"/>
      <c r="S1022" s="1665"/>
    </row>
    <row r="1023" spans="1:19" ht="15">
      <c r="A1023" s="1">
        <v>1018</v>
      </c>
      <c r="D1023" s="3" t="s">
        <v>6909</v>
      </c>
      <c r="F1023" s="2" t="str" cm="1">
        <f t="array" aca="1" ref="F1023" ca="1">IF(G1023&lt;&gt;"",INDIRECT("'"&amp;G1023&amp;"'!"&amp;H1023),"")</f>
        <v/>
      </c>
      <c r="G1023" s="1665"/>
      <c r="I1023" s="4"/>
      <c r="J1023" s="4"/>
      <c r="K1023" s="4"/>
      <c r="S1023" s="1665"/>
    </row>
    <row r="1024" spans="1:19" ht="15">
      <c r="A1024" s="1">
        <v>1019</v>
      </c>
      <c r="D1024" s="3" t="s">
        <v>6909</v>
      </c>
      <c r="F1024" s="2" t="str" cm="1">
        <f t="array" aca="1" ref="F1024" ca="1">IF(G1024&lt;&gt;"",INDIRECT("'"&amp;G1024&amp;"'!"&amp;H1024),"")</f>
        <v/>
      </c>
      <c r="G1024" s="1665"/>
      <c r="I1024" s="4"/>
      <c r="J1024" s="4"/>
      <c r="K1024" s="4"/>
      <c r="S1024" s="1665"/>
    </row>
    <row r="1025" spans="1:19" ht="15">
      <c r="A1025" s="1">
        <v>1020</v>
      </c>
      <c r="D1025" s="3" t="s">
        <v>6909</v>
      </c>
      <c r="F1025" s="2" t="str" cm="1">
        <f t="array" aca="1" ref="F1025" ca="1">IF(G1025&lt;&gt;"",INDIRECT("'"&amp;G1025&amp;"'!"&amp;H1025),"")</f>
        <v/>
      </c>
      <c r="G1025" s="1665"/>
      <c r="I1025" s="4"/>
      <c r="J1025" s="4"/>
      <c r="K1025" s="4"/>
      <c r="S1025" s="1665"/>
    </row>
    <row r="1026" spans="1:19" ht="15">
      <c r="A1026" s="1">
        <v>1021</v>
      </c>
      <c r="D1026" s="3" t="s">
        <v>6909</v>
      </c>
      <c r="F1026" s="2" t="str" cm="1">
        <f t="array" aca="1" ref="F1026" ca="1">IF(G1026&lt;&gt;"",INDIRECT("'"&amp;G1026&amp;"'!"&amp;H1026),"")</f>
        <v/>
      </c>
      <c r="G1026" s="1665"/>
      <c r="I1026" s="4"/>
      <c r="J1026" s="4"/>
      <c r="K1026" s="4"/>
      <c r="S1026" s="1665"/>
    </row>
    <row r="1027" spans="1:19" ht="15">
      <c r="A1027" s="1">
        <v>1022</v>
      </c>
      <c r="D1027" s="3" t="s">
        <v>6909</v>
      </c>
      <c r="F1027" s="2" t="str" cm="1">
        <f t="array" aca="1" ref="F1027" ca="1">IF(G1027&lt;&gt;"",INDIRECT("'"&amp;G1027&amp;"'!"&amp;H1027),"")</f>
        <v/>
      </c>
      <c r="G1027" s="1665"/>
      <c r="I1027" s="4"/>
      <c r="J1027" s="4"/>
      <c r="K1027" s="4"/>
      <c r="S1027" s="1665"/>
    </row>
    <row r="1028" spans="1:19" ht="15">
      <c r="A1028" s="1">
        <v>1023</v>
      </c>
      <c r="D1028" s="3" t="s">
        <v>6909</v>
      </c>
      <c r="F1028" s="2" t="str" cm="1">
        <f t="array" aca="1" ref="F1028" ca="1">IF(G1028&lt;&gt;"",INDIRECT("'"&amp;G1028&amp;"'!"&amp;H1028),"")</f>
        <v/>
      </c>
      <c r="G1028" s="1665"/>
      <c r="I1028" s="4"/>
      <c r="J1028" s="4"/>
      <c r="K1028" s="4"/>
      <c r="S1028" s="1665"/>
    </row>
    <row r="1029" spans="1:19" ht="15">
      <c r="A1029" s="1">
        <v>1024</v>
      </c>
      <c r="D1029" s="3" t="s">
        <v>6909</v>
      </c>
      <c r="F1029" s="2" t="str" cm="1">
        <f t="array" aca="1" ref="F1029" ca="1">IF(G1029&lt;&gt;"",INDIRECT("'"&amp;G1029&amp;"'!"&amp;H1029),"")</f>
        <v/>
      </c>
      <c r="G1029" s="1665"/>
      <c r="I1029" s="4"/>
      <c r="J1029" s="4"/>
      <c r="K1029" s="4"/>
      <c r="S1029" s="1665"/>
    </row>
    <row r="1030" spans="1:19" ht="15">
      <c r="A1030" s="1">
        <v>1025</v>
      </c>
      <c r="D1030" s="3" t="s">
        <v>3376</v>
      </c>
      <c r="F1030" s="2" t="str" cm="1">
        <f t="array" aca="1" ref="F1030" ca="1">IF(G1030&lt;&gt;"",INDIRECT("'"&amp;G1030&amp;"'!"&amp;H1030),"")</f>
        <v/>
      </c>
      <c r="G1030" s="1665"/>
      <c r="I1030" s="4"/>
      <c r="J1030" s="4"/>
      <c r="K1030" s="4"/>
      <c r="S1030" s="1665"/>
    </row>
    <row r="1031" spans="1:19" ht="15">
      <c r="A1031" s="1">
        <v>1026</v>
      </c>
      <c r="D1031" s="3" t="s">
        <v>3376</v>
      </c>
      <c r="F1031" s="2" t="str" cm="1">
        <f t="array" aca="1" ref="F1031" ca="1">IF(G1031&lt;&gt;"",INDIRECT("'"&amp;G1031&amp;"'!"&amp;H1031),"")</f>
        <v/>
      </c>
      <c r="G1031" s="1665"/>
      <c r="I1031" s="4"/>
      <c r="J1031" s="4"/>
      <c r="K1031" s="4"/>
      <c r="S1031" s="1665"/>
    </row>
    <row r="1032" spans="1:19" ht="15">
      <c r="A1032" s="1">
        <v>1027</v>
      </c>
      <c r="D1032" s="3" t="s">
        <v>6909</v>
      </c>
      <c r="F1032" s="2" t="str" cm="1">
        <f t="array" aca="1" ref="F1032" ca="1">IF(G1032&lt;&gt;"",INDIRECT("'"&amp;G1032&amp;"'!"&amp;H1032),"")</f>
        <v/>
      </c>
      <c r="G1032" s="1665"/>
      <c r="I1032" s="4"/>
      <c r="J1032" s="4"/>
      <c r="K1032" s="4"/>
      <c r="S1032" s="1665"/>
    </row>
    <row r="1033" spans="1:19" ht="15">
      <c r="A1033" s="1">
        <v>1028</v>
      </c>
      <c r="D1033" s="3" t="s">
        <v>6909</v>
      </c>
      <c r="F1033" s="2" t="str" cm="1">
        <f t="array" aca="1" ref="F1033" ca="1">IF(G1033&lt;&gt;"",INDIRECT("'"&amp;G1033&amp;"'!"&amp;H1033),"")</f>
        <v/>
      </c>
      <c r="G1033" s="1665"/>
      <c r="I1033" s="4"/>
      <c r="J1033" s="4"/>
      <c r="K1033" s="4"/>
      <c r="S1033" s="1665"/>
    </row>
    <row r="1034" spans="1:19" ht="15">
      <c r="A1034" s="1">
        <v>1029</v>
      </c>
      <c r="D1034" s="3" t="s">
        <v>6909</v>
      </c>
      <c r="F1034" s="2" t="str" cm="1">
        <f t="array" aca="1" ref="F1034" ca="1">IF(G1034&lt;&gt;"",INDIRECT("'"&amp;G1034&amp;"'!"&amp;H1034),"")</f>
        <v/>
      </c>
      <c r="G1034" s="1665"/>
      <c r="I1034" s="4"/>
      <c r="J1034" s="4"/>
      <c r="K1034" s="4"/>
      <c r="S1034" s="1665"/>
    </row>
    <row r="1035" spans="1:19" ht="15">
      <c r="A1035" s="1">
        <v>1030</v>
      </c>
      <c r="D1035" s="3" t="s">
        <v>6909</v>
      </c>
      <c r="F1035" s="2" t="str" cm="1">
        <f t="array" aca="1" ref="F1035" ca="1">IF(G1035&lt;&gt;"",INDIRECT("'"&amp;G1035&amp;"'!"&amp;H1035),"")</f>
        <v/>
      </c>
      <c r="G1035" s="1665"/>
      <c r="I1035" s="4"/>
      <c r="J1035" s="4"/>
      <c r="K1035" s="4"/>
      <c r="S1035" s="1665"/>
    </row>
    <row r="1036" spans="1:19" ht="15">
      <c r="A1036" s="1">
        <v>1031</v>
      </c>
      <c r="D1036" s="3" t="s">
        <v>6909</v>
      </c>
      <c r="F1036" s="2" t="str" cm="1">
        <f t="array" aca="1" ref="F1036" ca="1">IF(G1036&lt;&gt;"",INDIRECT("'"&amp;G1036&amp;"'!"&amp;H1036),"")</f>
        <v/>
      </c>
      <c r="G1036" s="1665"/>
      <c r="I1036" s="4"/>
      <c r="J1036" s="4"/>
      <c r="K1036" s="4"/>
      <c r="S1036" s="1665"/>
    </row>
    <row r="1037" spans="1:19" ht="15">
      <c r="A1037">
        <v>1032</v>
      </c>
      <c r="B1037" s="7">
        <f>'EstExp 12-20'!K5</f>
        <v>6679068.4400000004</v>
      </c>
      <c r="C1037" s="3">
        <f>A1037-B1037</f>
        <v>-6678036.4400000004</v>
      </c>
      <c r="E1037" s="2" t="b">
        <f ca="1">F1037=B1037</f>
        <v>1</v>
      </c>
      <c r="F1037" s="2" cm="1">
        <f t="array" aca="1" ref="F1037" ca="1">IF(G1037&lt;&gt;"",INDIRECT("'"&amp;G1037&amp;"'!"&amp;H1037),"")</f>
        <v>6679068.4400000004</v>
      </c>
      <c r="G1037" s="1663" t="s">
        <v>3430</v>
      </c>
      <c r="H1037" t="s">
        <v>3689</v>
      </c>
      <c r="I1037" s="4"/>
      <c r="J1037" s="4"/>
      <c r="K1037" s="4"/>
      <c r="S1037" s="1665"/>
    </row>
    <row r="1038" spans="1:19" ht="15">
      <c r="A1038">
        <v>1033</v>
      </c>
      <c r="B1038" s="7">
        <f>'EstExp 12-20'!K16</f>
        <v>140885.51</v>
      </c>
      <c r="C1038" s="3">
        <f>A1038-B1038</f>
        <v>-139852.51</v>
      </c>
      <c r="E1038" s="2" t="b">
        <f ca="1">F1038=B1038</f>
        <v>1</v>
      </c>
      <c r="F1038" s="2" cm="1">
        <f t="array" aca="1" ref="F1038" ca="1">IF(G1038&lt;&gt;"",INDIRECT("'"&amp;G1038&amp;"'!"&amp;H1038),"")</f>
        <v>140885.51</v>
      </c>
      <c r="G1038" s="1663" t="s">
        <v>3430</v>
      </c>
      <c r="H1038" t="s">
        <v>3425</v>
      </c>
      <c r="I1038" s="4"/>
      <c r="J1038" s="4"/>
      <c r="K1038" s="4"/>
      <c r="S1038" s="1665"/>
    </row>
    <row r="1039" spans="1:19" ht="15">
      <c r="A1039" s="1">
        <v>1034</v>
      </c>
      <c r="D1039" s="3" t="s">
        <v>6909</v>
      </c>
      <c r="F1039" s="2" t="str" cm="1">
        <f t="array" aca="1" ref="F1039" ca="1">IF(G1039&lt;&gt;"",INDIRECT("'"&amp;G1039&amp;"'!"&amp;H1039),"")</f>
        <v/>
      </c>
      <c r="G1039" s="1665"/>
      <c r="I1039" s="4"/>
      <c r="J1039" s="4"/>
      <c r="K1039" s="4"/>
      <c r="S1039" s="1665"/>
    </row>
    <row r="1040" spans="1:19" ht="15">
      <c r="A1040" s="1">
        <v>1035</v>
      </c>
      <c r="D1040" s="3" t="s">
        <v>6909</v>
      </c>
      <c r="F1040" s="2" t="str" cm="1">
        <f t="array" aca="1" ref="F1040" ca="1">IF(G1040&lt;&gt;"",INDIRECT("'"&amp;G1040&amp;"'!"&amp;H1040),"")</f>
        <v/>
      </c>
      <c r="G1040" s="1665"/>
      <c r="I1040" s="4"/>
      <c r="J1040" s="4"/>
      <c r="K1040" s="4"/>
      <c r="S1040" s="1665"/>
    </row>
    <row r="1041" spans="1:19" ht="15">
      <c r="A1041" s="1">
        <v>1036</v>
      </c>
      <c r="D1041" s="3" t="s">
        <v>6909</v>
      </c>
      <c r="F1041" s="2" t="str" cm="1">
        <f t="array" aca="1" ref="F1041" ca="1">IF(G1041&lt;&gt;"",INDIRECT("'"&amp;G1041&amp;"'!"&amp;H1041),"")</f>
        <v/>
      </c>
      <c r="G1041" s="1665"/>
      <c r="I1041" s="4"/>
      <c r="J1041" s="4"/>
      <c r="K1041" s="4"/>
      <c r="S1041" s="1665"/>
    </row>
    <row r="1042" spans="1:19" ht="15">
      <c r="A1042" s="1">
        <v>1037</v>
      </c>
      <c r="D1042" s="3" t="s">
        <v>6909</v>
      </c>
      <c r="F1042" s="2" t="str" cm="1">
        <f t="array" aca="1" ref="F1042" ca="1">IF(G1042&lt;&gt;"",INDIRECT("'"&amp;G1042&amp;"'!"&amp;H1042),"")</f>
        <v/>
      </c>
      <c r="G1042" s="1665"/>
      <c r="I1042" s="4"/>
      <c r="J1042" s="4"/>
      <c r="K1042" s="4"/>
      <c r="S1042" s="1665"/>
    </row>
    <row r="1043" spans="1:19" ht="15">
      <c r="A1043" s="1">
        <v>1038</v>
      </c>
      <c r="D1043" s="3" t="s">
        <v>6909</v>
      </c>
      <c r="F1043" s="2" t="str" cm="1">
        <f t="array" aca="1" ref="F1043" ca="1">IF(G1043&lt;&gt;"",INDIRECT("'"&amp;G1043&amp;"'!"&amp;H1043),"")</f>
        <v/>
      </c>
      <c r="G1043" s="1665"/>
      <c r="I1043" s="4"/>
      <c r="J1043" s="4"/>
      <c r="K1043" s="4"/>
      <c r="S1043" s="1665"/>
    </row>
    <row r="1044" spans="1:19" ht="15">
      <c r="A1044">
        <v>1039</v>
      </c>
      <c r="B1044" s="7">
        <f>'EstExp 12-20'!K18</f>
        <v>204112.62</v>
      </c>
      <c r="C1044" s="3">
        <f>A1044-B1044</f>
        <v>-203073.62</v>
      </c>
      <c r="E1044" s="2" t="b">
        <f ca="1">F1044=B1044</f>
        <v>1</v>
      </c>
      <c r="F1044" s="2" cm="1">
        <f t="array" aca="1" ref="F1044" ca="1">IF(G1044&lt;&gt;"",INDIRECT("'"&amp;G1044&amp;"'!"&amp;H1044),"")</f>
        <v>204112.62</v>
      </c>
      <c r="G1044" s="1663" t="s">
        <v>3430</v>
      </c>
      <c r="H1044" t="s">
        <v>3342</v>
      </c>
      <c r="I1044" s="4"/>
      <c r="J1044" s="4"/>
      <c r="K1044" s="4"/>
      <c r="S1044" s="1665"/>
    </row>
    <row r="1045" spans="1:19" ht="15">
      <c r="A1045" s="1">
        <v>1040</v>
      </c>
      <c r="D1045" s="3" t="s">
        <v>6909</v>
      </c>
      <c r="F1045" s="2" t="str" cm="1">
        <f t="array" aca="1" ref="F1045" ca="1">IF(G1045&lt;&gt;"",INDIRECT("'"&amp;G1045&amp;"'!"&amp;H1045),"")</f>
        <v/>
      </c>
      <c r="G1045" s="1665"/>
      <c r="I1045" s="4"/>
      <c r="J1045" s="4"/>
      <c r="K1045" s="4"/>
      <c r="S1045" s="1665"/>
    </row>
    <row r="1046" spans="1:19" ht="15">
      <c r="A1046" s="1">
        <v>1041</v>
      </c>
      <c r="D1046" s="3" t="s">
        <v>6909</v>
      </c>
      <c r="F1046" s="2" t="str" cm="1">
        <f t="array" aca="1" ref="F1046" ca="1">IF(G1046&lt;&gt;"",INDIRECT("'"&amp;G1046&amp;"'!"&amp;H1046),"")</f>
        <v/>
      </c>
      <c r="G1046" s="1665"/>
      <c r="I1046" s="4"/>
      <c r="J1046" s="4"/>
      <c r="K1046" s="4"/>
      <c r="S1046" s="1665"/>
    </row>
    <row r="1047" spans="1:19" ht="15">
      <c r="A1047" s="1">
        <v>1042</v>
      </c>
      <c r="D1047" s="3" t="s">
        <v>6909</v>
      </c>
      <c r="F1047" s="2" t="str" cm="1">
        <f t="array" aca="1" ref="F1047" ca="1">IF(G1047&lt;&gt;"",INDIRECT("'"&amp;G1047&amp;"'!"&amp;H1047),"")</f>
        <v/>
      </c>
      <c r="G1047" s="1665"/>
      <c r="I1047" s="4"/>
      <c r="J1047" s="4"/>
      <c r="K1047" s="4"/>
      <c r="S1047" s="1665"/>
    </row>
    <row r="1048" spans="1:19" ht="15">
      <c r="A1048">
        <v>1043</v>
      </c>
      <c r="B1048" s="7">
        <f>'EstExp 12-20'!K12</f>
        <v>0</v>
      </c>
      <c r="C1048" s="3">
        <f t="shared" ref="C1048:C1075" si="33">A1048-B1048</f>
        <v>1043</v>
      </c>
      <c r="E1048" s="2" t="b">
        <f t="shared" ref="E1048:E1075" ca="1" si="34">F1048=B1048</f>
        <v>1</v>
      </c>
      <c r="F1048" s="2" cm="1">
        <f t="array" aca="1" ref="F1048" ca="1">IF(G1048&lt;&gt;"",INDIRECT("'"&amp;G1048&amp;"'!"&amp;H1048),"")</f>
        <v>0</v>
      </c>
      <c r="G1048" s="1663" t="s">
        <v>3430</v>
      </c>
      <c r="H1048" t="s">
        <v>3423</v>
      </c>
      <c r="I1048" s="4"/>
      <c r="J1048" s="4"/>
      <c r="K1048" s="4"/>
      <c r="S1048" s="1665"/>
    </row>
    <row r="1049" spans="1:19" ht="15">
      <c r="A1049">
        <v>1044</v>
      </c>
      <c r="B1049" s="7">
        <f>'EstExp 12-20'!K13</f>
        <v>0</v>
      </c>
      <c r="C1049" s="3">
        <f t="shared" si="33"/>
        <v>1044</v>
      </c>
      <c r="E1049" s="2" t="b">
        <f t="shared" ca="1" si="34"/>
        <v>1</v>
      </c>
      <c r="F1049" s="2" cm="1">
        <f t="array" aca="1" ref="F1049" ca="1">IF(G1049&lt;&gt;"",INDIRECT("'"&amp;G1049&amp;"'!"&amp;H1049),"")</f>
        <v>0</v>
      </c>
      <c r="G1049" s="1663" t="s">
        <v>3430</v>
      </c>
      <c r="H1049" t="s">
        <v>3424</v>
      </c>
      <c r="I1049" s="4"/>
      <c r="J1049" s="4"/>
      <c r="K1049" s="4"/>
      <c r="S1049" s="1665"/>
    </row>
    <row r="1050" spans="1:19" ht="15">
      <c r="A1050">
        <v>1045</v>
      </c>
      <c r="B1050" s="7">
        <f>'EstExp 12-20'!K14</f>
        <v>129482.12000000001</v>
      </c>
      <c r="C1050" s="3">
        <f t="shared" si="33"/>
        <v>-128437.12000000001</v>
      </c>
      <c r="E1050" s="2" t="b">
        <f t="shared" ca="1" si="34"/>
        <v>1</v>
      </c>
      <c r="F1050" s="2" cm="1">
        <f t="array" aca="1" ref="F1050" ca="1">IF(G1050&lt;&gt;"",INDIRECT("'"&amp;G1050&amp;"'!"&amp;H1050),"")</f>
        <v>129482.12000000001</v>
      </c>
      <c r="G1050" s="1663" t="s">
        <v>3430</v>
      </c>
      <c r="H1050" t="s">
        <v>3690</v>
      </c>
      <c r="I1050" s="4"/>
      <c r="J1050" s="4"/>
      <c r="K1050" s="4"/>
      <c r="S1050" s="1665"/>
    </row>
    <row r="1051" spans="1:19" ht="15">
      <c r="A1051">
        <v>1046</v>
      </c>
      <c r="B1051" s="7">
        <f>'EstExp 12-20'!K15</f>
        <v>93893.3</v>
      </c>
      <c r="C1051" s="3">
        <f t="shared" si="33"/>
        <v>-92847.3</v>
      </c>
      <c r="E1051" s="2" t="b">
        <f t="shared" ca="1" si="34"/>
        <v>1</v>
      </c>
      <c r="F1051" s="2" cm="1">
        <f t="array" aca="1" ref="F1051" ca="1">IF(G1051&lt;&gt;"",INDIRECT("'"&amp;G1051&amp;"'!"&amp;H1051),"")</f>
        <v>93893.3</v>
      </c>
      <c r="G1051" s="1663" t="s">
        <v>3430</v>
      </c>
      <c r="H1051" t="s">
        <v>3691</v>
      </c>
      <c r="I1051" s="4"/>
      <c r="J1051" s="4"/>
      <c r="K1051" s="4"/>
      <c r="S1051" s="1665"/>
    </row>
    <row r="1052" spans="1:19" ht="15">
      <c r="A1052">
        <v>1047</v>
      </c>
      <c r="B1052" s="7">
        <f>'EstExp 12-20'!K34</f>
        <v>10417510.76</v>
      </c>
      <c r="C1052" s="3">
        <f t="shared" si="33"/>
        <v>-10416463.76</v>
      </c>
      <c r="E1052" s="2" t="b">
        <f t="shared" ca="1" si="34"/>
        <v>1</v>
      </c>
      <c r="F1052" s="2" cm="1">
        <f t="array" aca="1" ref="F1052" ca="1">IF(G1052&lt;&gt;"",INDIRECT("'"&amp;G1052&amp;"'!"&amp;H1052),"")</f>
        <v>10417510.76</v>
      </c>
      <c r="G1052" s="1663" t="s">
        <v>3430</v>
      </c>
      <c r="H1052" t="s">
        <v>3692</v>
      </c>
      <c r="I1052" s="4"/>
      <c r="J1052" s="4"/>
      <c r="K1052" s="4"/>
      <c r="S1052" s="1665"/>
    </row>
    <row r="1053" spans="1:19" ht="15">
      <c r="A1053">
        <v>1048</v>
      </c>
      <c r="B1053" s="7">
        <f>'EstExp 12-20'!K38</f>
        <v>309361.15000000002</v>
      </c>
      <c r="C1053" s="3">
        <f t="shared" si="33"/>
        <v>-308313.15000000002</v>
      </c>
      <c r="E1053" s="2" t="b">
        <f t="shared" ca="1" si="34"/>
        <v>1</v>
      </c>
      <c r="F1053" s="2" cm="1">
        <f t="array" aca="1" ref="F1053" ca="1">IF(G1053&lt;&gt;"",INDIRECT("'"&amp;G1053&amp;"'!"&amp;H1053),"")</f>
        <v>309361.15000000002</v>
      </c>
      <c r="G1053" s="1663" t="s">
        <v>3430</v>
      </c>
      <c r="H1053" t="s">
        <v>3693</v>
      </c>
      <c r="I1053" s="4"/>
      <c r="J1053" s="4"/>
      <c r="K1053" s="4"/>
      <c r="S1053" s="1665"/>
    </row>
    <row r="1054" spans="1:19" ht="15">
      <c r="A1054">
        <v>1049</v>
      </c>
      <c r="B1054" s="7">
        <f>'EstExp 12-20'!K39</f>
        <v>182543.30999999997</v>
      </c>
      <c r="C1054" s="3">
        <f t="shared" si="33"/>
        <v>-181494.30999999997</v>
      </c>
      <c r="E1054" s="2" t="b">
        <f t="shared" ca="1" si="34"/>
        <v>1</v>
      </c>
      <c r="F1054" s="2" cm="1">
        <f t="array" aca="1" ref="F1054" ca="1">IF(G1054&lt;&gt;"",INDIRECT("'"&amp;G1054&amp;"'!"&amp;H1054),"")</f>
        <v>182543.30999999997</v>
      </c>
      <c r="G1054" s="1663" t="s">
        <v>3430</v>
      </c>
      <c r="H1054" t="s">
        <v>3694</v>
      </c>
      <c r="I1054" s="4"/>
      <c r="J1054" s="4"/>
      <c r="K1054" s="4"/>
      <c r="S1054" s="1665"/>
    </row>
    <row r="1055" spans="1:19" ht="15">
      <c r="A1055">
        <v>1050</v>
      </c>
      <c r="B1055" s="7">
        <f>'EstExp 12-20'!K40</f>
        <v>390099.49</v>
      </c>
      <c r="C1055" s="3">
        <f t="shared" si="33"/>
        <v>-389049.49</v>
      </c>
      <c r="E1055" s="2" t="b">
        <f t="shared" ca="1" si="34"/>
        <v>1</v>
      </c>
      <c r="F1055" s="2" cm="1">
        <f t="array" aca="1" ref="F1055" ca="1">IF(G1055&lt;&gt;"",INDIRECT("'"&amp;G1055&amp;"'!"&amp;H1055),"")</f>
        <v>390099.49</v>
      </c>
      <c r="G1055" s="1663" t="s">
        <v>3430</v>
      </c>
      <c r="H1055" t="s">
        <v>3695</v>
      </c>
      <c r="I1055" s="4"/>
      <c r="J1055" s="4"/>
      <c r="K1055" s="4"/>
      <c r="S1055" s="1665"/>
    </row>
    <row r="1056" spans="1:19" ht="15">
      <c r="A1056">
        <v>1051</v>
      </c>
      <c r="B1056" s="7">
        <f>'EstExp 12-20'!K41</f>
        <v>199107.94</v>
      </c>
      <c r="C1056" s="3">
        <f t="shared" si="33"/>
        <v>-198056.94</v>
      </c>
      <c r="E1056" s="2" t="b">
        <f t="shared" ca="1" si="34"/>
        <v>1</v>
      </c>
      <c r="F1056" s="2" cm="1">
        <f t="array" aca="1" ref="F1056" ca="1">IF(G1056&lt;&gt;"",INDIRECT("'"&amp;G1056&amp;"'!"&amp;H1056),"")</f>
        <v>199107.94</v>
      </c>
      <c r="G1056" s="1663" t="s">
        <v>3430</v>
      </c>
      <c r="H1056" t="s">
        <v>3696</v>
      </c>
      <c r="I1056" s="4"/>
      <c r="J1056" s="4"/>
      <c r="K1056" s="4"/>
      <c r="S1056" s="1665"/>
    </row>
    <row r="1057" spans="1:19" ht="15">
      <c r="A1057">
        <v>1052</v>
      </c>
      <c r="B1057" s="7">
        <f>'EstExp 12-20'!K42</f>
        <v>406734.74</v>
      </c>
      <c r="C1057" s="3">
        <f t="shared" si="33"/>
        <v>-405682.74</v>
      </c>
      <c r="E1057" s="2" t="b">
        <f t="shared" ca="1" si="34"/>
        <v>1</v>
      </c>
      <c r="F1057" s="2" cm="1">
        <f t="array" aca="1" ref="F1057" ca="1">IF(G1057&lt;&gt;"",INDIRECT("'"&amp;G1057&amp;"'!"&amp;H1057),"")</f>
        <v>406734.74</v>
      </c>
      <c r="G1057" s="1663" t="s">
        <v>3430</v>
      </c>
      <c r="H1057" t="s">
        <v>3697</v>
      </c>
      <c r="I1057" s="4"/>
      <c r="J1057" s="4"/>
      <c r="K1057" s="4"/>
      <c r="S1057" s="1665"/>
    </row>
    <row r="1058" spans="1:19" ht="15">
      <c r="A1058">
        <v>1053</v>
      </c>
      <c r="B1058" s="7">
        <f>'EstExp 12-20'!K43</f>
        <v>0</v>
      </c>
      <c r="C1058" s="3">
        <f t="shared" si="33"/>
        <v>1053</v>
      </c>
      <c r="E1058" s="2" t="b">
        <f t="shared" ca="1" si="34"/>
        <v>1</v>
      </c>
      <c r="F1058" s="2" cm="1">
        <f t="array" aca="1" ref="F1058" ca="1">IF(G1058&lt;&gt;"",INDIRECT("'"&amp;G1058&amp;"'!"&amp;H1058),"")</f>
        <v>0</v>
      </c>
      <c r="G1058" s="1663" t="s">
        <v>3430</v>
      </c>
      <c r="H1058" t="s">
        <v>3698</v>
      </c>
      <c r="I1058" s="4"/>
      <c r="J1058" s="4"/>
      <c r="K1058" s="4"/>
      <c r="S1058" s="1665"/>
    </row>
    <row r="1059" spans="1:19" ht="15">
      <c r="A1059">
        <v>1054</v>
      </c>
      <c r="B1059" s="7">
        <f>'EstExp 12-20'!K44</f>
        <v>1487846.63</v>
      </c>
      <c r="C1059" s="3">
        <f t="shared" si="33"/>
        <v>-1486792.63</v>
      </c>
      <c r="E1059" s="2" t="b">
        <f t="shared" ca="1" si="34"/>
        <v>1</v>
      </c>
      <c r="F1059" s="2" cm="1">
        <f t="array" aca="1" ref="F1059" ca="1">IF(G1059&lt;&gt;"",INDIRECT("'"&amp;G1059&amp;"'!"&amp;H1059),"")</f>
        <v>1487846.63</v>
      </c>
      <c r="G1059" s="1663" t="s">
        <v>3430</v>
      </c>
      <c r="H1059" t="s">
        <v>3699</v>
      </c>
      <c r="I1059" s="4"/>
      <c r="J1059" s="4"/>
      <c r="K1059" s="4"/>
      <c r="S1059" s="1665"/>
    </row>
    <row r="1060" spans="1:19" ht="15">
      <c r="A1060">
        <v>1055</v>
      </c>
      <c r="B1060" s="7">
        <f>'EstExp 12-20'!K46</f>
        <v>360341.97000000003</v>
      </c>
      <c r="C1060" s="3">
        <f t="shared" si="33"/>
        <v>-359286.97000000003</v>
      </c>
      <c r="E1060" s="2" t="b">
        <f t="shared" ca="1" si="34"/>
        <v>1</v>
      </c>
      <c r="F1060" s="2" cm="1">
        <f t="array" aca="1" ref="F1060" ca="1">IF(G1060&lt;&gt;"",INDIRECT("'"&amp;G1060&amp;"'!"&amp;H1060),"")</f>
        <v>360341.97000000003</v>
      </c>
      <c r="G1060" s="1663" t="s">
        <v>3430</v>
      </c>
      <c r="H1060" t="s">
        <v>3700</v>
      </c>
      <c r="I1060" s="4"/>
      <c r="J1060" s="4"/>
      <c r="K1060" s="4"/>
      <c r="S1060" s="1665"/>
    </row>
    <row r="1061" spans="1:19" ht="15">
      <c r="A1061">
        <v>1056</v>
      </c>
      <c r="B1061" s="7">
        <f>'EstExp 12-20'!K47</f>
        <v>971664.3</v>
      </c>
      <c r="C1061" s="3">
        <f t="shared" si="33"/>
        <v>-970608.3</v>
      </c>
      <c r="E1061" s="2" t="b">
        <f t="shared" ca="1" si="34"/>
        <v>1</v>
      </c>
      <c r="F1061" s="2" cm="1">
        <f t="array" aca="1" ref="F1061" ca="1">IF(G1061&lt;&gt;"",INDIRECT("'"&amp;G1061&amp;"'!"&amp;H1061),"")</f>
        <v>971664.3</v>
      </c>
      <c r="G1061" s="1663" t="s">
        <v>3430</v>
      </c>
      <c r="H1061" t="s">
        <v>3701</v>
      </c>
      <c r="I1061" s="4"/>
      <c r="J1061" s="4"/>
      <c r="K1061" s="4"/>
      <c r="S1061" s="1665"/>
    </row>
    <row r="1062" spans="1:19" ht="15">
      <c r="A1062">
        <v>1057</v>
      </c>
      <c r="B1062" s="7">
        <f>'EstExp 12-20'!K48</f>
        <v>6602.41</v>
      </c>
      <c r="C1062" s="3">
        <f t="shared" si="33"/>
        <v>-5545.41</v>
      </c>
      <c r="E1062" s="2" t="b">
        <f t="shared" ca="1" si="34"/>
        <v>1</v>
      </c>
      <c r="F1062" s="2" cm="1">
        <f t="array" aca="1" ref="F1062" ca="1">IF(G1062&lt;&gt;"",INDIRECT("'"&amp;G1062&amp;"'!"&amp;H1062),"")</f>
        <v>6602.41</v>
      </c>
      <c r="G1062" s="1663" t="s">
        <v>3430</v>
      </c>
      <c r="H1062" t="s">
        <v>3702</v>
      </c>
      <c r="I1062" s="4"/>
      <c r="J1062" s="4"/>
      <c r="K1062" s="4"/>
      <c r="S1062" s="1665"/>
    </row>
    <row r="1063" spans="1:19" ht="15">
      <c r="A1063">
        <v>1058</v>
      </c>
      <c r="B1063" s="7">
        <f>'EstExp 12-20'!K49</f>
        <v>1338608.68</v>
      </c>
      <c r="C1063" s="3">
        <f t="shared" si="33"/>
        <v>-1337550.68</v>
      </c>
      <c r="E1063" s="2" t="b">
        <f t="shared" ca="1" si="34"/>
        <v>1</v>
      </c>
      <c r="F1063" s="2" cm="1">
        <f t="array" aca="1" ref="F1063" ca="1">IF(G1063&lt;&gt;"",INDIRECT("'"&amp;G1063&amp;"'!"&amp;H1063),"")</f>
        <v>1338608.68</v>
      </c>
      <c r="G1063" s="1663" t="s">
        <v>3430</v>
      </c>
      <c r="H1063" t="s">
        <v>3703</v>
      </c>
      <c r="I1063" s="4"/>
      <c r="J1063" s="4"/>
      <c r="K1063" s="4"/>
      <c r="S1063" s="1665"/>
    </row>
    <row r="1064" spans="1:19" ht="15">
      <c r="A1064">
        <v>1059</v>
      </c>
      <c r="B1064" s="7">
        <f>'EstExp 12-20'!K51</f>
        <v>101609.26999999999</v>
      </c>
      <c r="C1064" s="3">
        <f t="shared" si="33"/>
        <v>-100550.26999999999</v>
      </c>
      <c r="E1064" s="2" t="b">
        <f t="shared" ca="1" si="34"/>
        <v>1</v>
      </c>
      <c r="F1064" s="2" cm="1">
        <f t="array" aca="1" ref="F1064" ca="1">IF(G1064&lt;&gt;"",INDIRECT("'"&amp;G1064&amp;"'!"&amp;H1064),"")</f>
        <v>101609.26999999999</v>
      </c>
      <c r="G1064" s="1663" t="s">
        <v>3430</v>
      </c>
      <c r="H1064" t="s">
        <v>3704</v>
      </c>
      <c r="I1064" s="4"/>
      <c r="J1064" s="4"/>
      <c r="K1064" s="4"/>
      <c r="S1064" s="1665"/>
    </row>
    <row r="1065" spans="1:19" ht="15">
      <c r="A1065">
        <v>1060</v>
      </c>
      <c r="B1065" s="7">
        <f>'EstExp 12-20'!K52</f>
        <v>346967.85999999993</v>
      </c>
      <c r="C1065" s="3">
        <f t="shared" si="33"/>
        <v>-345907.85999999993</v>
      </c>
      <c r="E1065" s="2" t="b">
        <f t="shared" ca="1" si="34"/>
        <v>1</v>
      </c>
      <c r="F1065" s="2" cm="1">
        <f t="array" aca="1" ref="F1065" ca="1">IF(G1065&lt;&gt;"",INDIRECT("'"&amp;G1065&amp;"'!"&amp;H1065),"")</f>
        <v>346967.85999999993</v>
      </c>
      <c r="G1065" s="1663" t="s">
        <v>3430</v>
      </c>
      <c r="H1065" t="s">
        <v>3705</v>
      </c>
      <c r="I1065" s="4"/>
      <c r="J1065" s="4"/>
      <c r="K1065" s="4"/>
      <c r="S1065" s="1665"/>
    </row>
    <row r="1066" spans="1:19" ht="15">
      <c r="A1066">
        <v>1061</v>
      </c>
      <c r="B1066" s="7">
        <f>'EstExp 12-20'!K55</f>
        <v>448577.12999999989</v>
      </c>
      <c r="C1066" s="3">
        <f t="shared" si="33"/>
        <v>-447516.12999999989</v>
      </c>
      <c r="E1066" s="2" t="b">
        <f t="shared" ca="1" si="34"/>
        <v>1</v>
      </c>
      <c r="F1066" s="2" cm="1">
        <f t="array" aca="1" ref="F1066" ca="1">IF(G1066&lt;&gt;"",INDIRECT("'"&amp;G1066&amp;"'!"&amp;H1066),"")</f>
        <v>448577.12999999989</v>
      </c>
      <c r="G1066" s="1663" t="s">
        <v>3430</v>
      </c>
      <c r="H1066" t="s">
        <v>3706</v>
      </c>
      <c r="I1066" s="4"/>
      <c r="J1066" s="4"/>
      <c r="K1066" s="4"/>
      <c r="S1066" s="1665"/>
    </row>
    <row r="1067" spans="1:19" ht="15">
      <c r="A1067">
        <v>1062</v>
      </c>
      <c r="B1067" s="7">
        <f>'EstExp 12-20'!K57</f>
        <v>878114.66999999993</v>
      </c>
      <c r="C1067" s="3">
        <f t="shared" si="33"/>
        <v>-877052.66999999993</v>
      </c>
      <c r="E1067" s="2" t="b">
        <f t="shared" ca="1" si="34"/>
        <v>1</v>
      </c>
      <c r="F1067" s="2" cm="1">
        <f t="array" aca="1" ref="F1067" ca="1">IF(G1067&lt;&gt;"",INDIRECT("'"&amp;G1067&amp;"'!"&amp;H1067),"")</f>
        <v>878114.66999999993</v>
      </c>
      <c r="G1067" s="1663" t="s">
        <v>3430</v>
      </c>
      <c r="H1067" t="s">
        <v>3707</v>
      </c>
      <c r="I1067" s="4"/>
      <c r="J1067" s="4"/>
      <c r="K1067" s="4"/>
      <c r="S1067" s="1665"/>
    </row>
    <row r="1068" spans="1:19" ht="15">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5">
      <c r="A1069">
        <v>1064</v>
      </c>
      <c r="B1069" s="7">
        <f>'EstExp 12-20'!K59</f>
        <v>878114.66999999993</v>
      </c>
      <c r="C1069" s="3">
        <f t="shared" si="33"/>
        <v>-877050.66999999993</v>
      </c>
      <c r="E1069" s="2" t="b">
        <f t="shared" ca="1" si="34"/>
        <v>1</v>
      </c>
      <c r="F1069" s="2" cm="1">
        <f t="array" aca="1" ref="F1069" ca="1">IF(G1069&lt;&gt;"",INDIRECT("'"&amp;G1069&amp;"'!"&amp;H1069),"")</f>
        <v>878114.66999999993</v>
      </c>
      <c r="G1069" s="1663" t="s">
        <v>3430</v>
      </c>
      <c r="H1069" t="s">
        <v>3709</v>
      </c>
      <c r="I1069" s="4"/>
      <c r="J1069" s="4"/>
      <c r="K1069" s="4"/>
      <c r="S1069" s="1665"/>
    </row>
    <row r="1070" spans="1:19" ht="15">
      <c r="A1070">
        <v>1065</v>
      </c>
      <c r="B1070" s="7">
        <f>'EstExp 12-20'!K61</f>
        <v>0</v>
      </c>
      <c r="C1070" s="3">
        <f t="shared" si="33"/>
        <v>1065</v>
      </c>
      <c r="E1070" s="2" t="b">
        <f t="shared" ca="1" si="34"/>
        <v>1</v>
      </c>
      <c r="F1070" s="2" cm="1">
        <f t="array" aca="1" ref="F1070" ca="1">IF(G1070&lt;&gt;"",INDIRECT("'"&amp;G1070&amp;"'!"&amp;H1070),"")</f>
        <v>0</v>
      </c>
      <c r="G1070" s="1663" t="s">
        <v>3430</v>
      </c>
      <c r="H1070" t="s">
        <v>3710</v>
      </c>
      <c r="I1070" s="4"/>
      <c r="J1070" s="4"/>
      <c r="K1070" s="4"/>
      <c r="S1070" s="1665"/>
    </row>
    <row r="1071" spans="1:19" ht="15">
      <c r="A1071">
        <v>1066</v>
      </c>
      <c r="B1071" s="7">
        <f>'EstExp 12-20'!K62</f>
        <v>282744.53999999998</v>
      </c>
      <c r="C1071" s="3">
        <f t="shared" si="33"/>
        <v>-281678.53999999998</v>
      </c>
      <c r="E1071" s="2" t="b">
        <f t="shared" ca="1" si="34"/>
        <v>1</v>
      </c>
      <c r="F1071" s="2" cm="1">
        <f t="array" aca="1" ref="F1071" ca="1">IF(G1071&lt;&gt;"",INDIRECT("'"&amp;G1071&amp;"'!"&amp;H1071),"")</f>
        <v>282744.53999999998</v>
      </c>
      <c r="G1071" s="1663" t="s">
        <v>3430</v>
      </c>
      <c r="H1071" t="s">
        <v>3711</v>
      </c>
      <c r="I1071" s="4"/>
      <c r="J1071" s="4"/>
      <c r="K1071" s="4"/>
      <c r="S1071" s="1665"/>
    </row>
    <row r="1072" spans="1:19" ht="15">
      <c r="A1072">
        <v>1067</v>
      </c>
      <c r="B1072" s="7">
        <f>'EstExp 12-20'!K63</f>
        <v>0</v>
      </c>
      <c r="C1072" s="3">
        <f t="shared" si="33"/>
        <v>1067</v>
      </c>
      <c r="E1072" s="2" t="b">
        <f t="shared" ca="1" si="34"/>
        <v>1</v>
      </c>
      <c r="F1072" s="2" cm="1">
        <f t="array" aca="1" ref="F1072" ca="1">IF(G1072&lt;&gt;"",INDIRECT("'"&amp;G1072&amp;"'!"&amp;H1072),"")</f>
        <v>0</v>
      </c>
      <c r="G1072" s="1663" t="s">
        <v>3430</v>
      </c>
      <c r="H1072" t="s">
        <v>3712</v>
      </c>
      <c r="I1072" s="4"/>
      <c r="J1072" s="4"/>
      <c r="K1072" s="4"/>
      <c r="S1072" s="1665"/>
    </row>
    <row r="1073" spans="1:19" ht="15">
      <c r="A1073">
        <v>1068</v>
      </c>
      <c r="B1073" s="7">
        <f>'EstExp 12-20'!K64</f>
        <v>0</v>
      </c>
      <c r="C1073" s="3">
        <f t="shared" si="33"/>
        <v>1068</v>
      </c>
      <c r="E1073" s="2" t="b">
        <f t="shared" ca="1" si="34"/>
        <v>1</v>
      </c>
      <c r="F1073" s="2" cm="1">
        <f t="array" aca="1" ref="F1073" ca="1">IF(G1073&lt;&gt;"",INDIRECT("'"&amp;G1073&amp;"'!"&amp;H1073),"")</f>
        <v>0</v>
      </c>
      <c r="G1073" s="1663" t="s">
        <v>3430</v>
      </c>
      <c r="H1073" t="s">
        <v>3713</v>
      </c>
      <c r="I1073" s="4"/>
      <c r="J1073" s="4"/>
      <c r="K1073" s="4"/>
      <c r="S1073" s="1665"/>
    </row>
    <row r="1074" spans="1:19" ht="15">
      <c r="A1074">
        <v>1069</v>
      </c>
      <c r="B1074" s="7">
        <f>'EstExp 12-20'!K65</f>
        <v>401501.85</v>
      </c>
      <c r="C1074" s="3">
        <f t="shared" si="33"/>
        <v>-400432.85</v>
      </c>
      <c r="E1074" s="2" t="b">
        <f t="shared" ca="1" si="34"/>
        <v>1</v>
      </c>
      <c r="F1074" s="2" cm="1">
        <f t="array" aca="1" ref="F1074" ca="1">IF(G1074&lt;&gt;"",INDIRECT("'"&amp;G1074&amp;"'!"&amp;H1074),"")</f>
        <v>401501.85</v>
      </c>
      <c r="G1074" s="1663" t="s">
        <v>3430</v>
      </c>
      <c r="H1074" t="s">
        <v>3714</v>
      </c>
      <c r="I1074" s="4"/>
      <c r="J1074" s="4"/>
      <c r="K1074" s="4"/>
      <c r="S1074" s="1665"/>
    </row>
    <row r="1075" spans="1:19" ht="15">
      <c r="A1075">
        <v>1070</v>
      </c>
      <c r="B1075" s="7">
        <f>'EstExp 12-20'!K66</f>
        <v>0</v>
      </c>
      <c r="C1075" s="3">
        <f t="shared" si="33"/>
        <v>1070</v>
      </c>
      <c r="E1075" s="2" t="b">
        <f t="shared" ca="1" si="34"/>
        <v>1</v>
      </c>
      <c r="F1075" s="2" cm="1">
        <f t="array" aca="1" ref="F1075" ca="1">IF(G1075&lt;&gt;"",INDIRECT("'"&amp;G1075&amp;"'!"&amp;H1075),"")</f>
        <v>0</v>
      </c>
      <c r="G1075" s="1663" t="s">
        <v>3430</v>
      </c>
      <c r="H1075" t="s">
        <v>3715</v>
      </c>
      <c r="I1075" s="4"/>
      <c r="J1075" s="4"/>
      <c r="K1075" s="4"/>
      <c r="S1075" s="1665"/>
    </row>
    <row r="1076" spans="1:19" ht="15">
      <c r="A1076" s="1">
        <v>1071</v>
      </c>
      <c r="D1076" s="3" t="s">
        <v>6909</v>
      </c>
      <c r="F1076" s="2" t="str" cm="1">
        <f t="array" aca="1" ref="F1076" ca="1">IF(G1076&lt;&gt;"",INDIRECT("'"&amp;G1076&amp;"'!"&amp;H1076),"")</f>
        <v/>
      </c>
      <c r="G1076" s="1665"/>
      <c r="I1076" s="4"/>
      <c r="J1076" s="4"/>
      <c r="K1076" s="4"/>
      <c r="S1076" s="1665"/>
    </row>
    <row r="1077" spans="1:19" ht="15">
      <c r="A1077">
        <v>1072</v>
      </c>
      <c r="B1077" s="7">
        <f>'EstExp 12-20'!K67</f>
        <v>684246.3899999999</v>
      </c>
      <c r="C1077" s="3">
        <f>A1077-B1077</f>
        <v>-683174.3899999999</v>
      </c>
      <c r="E1077" s="2" t="b">
        <f ca="1">F1077=B1077</f>
        <v>1</v>
      </c>
      <c r="F1077" s="2" cm="1">
        <f t="array" aca="1" ref="F1077" ca="1">IF(G1077&lt;&gt;"",INDIRECT("'"&amp;G1077&amp;"'!"&amp;H1077),"")</f>
        <v>684246.3899999999</v>
      </c>
      <c r="G1077" s="1663" t="s">
        <v>3430</v>
      </c>
      <c r="H1077" t="s">
        <v>3716</v>
      </c>
      <c r="I1077" s="4"/>
      <c r="J1077" s="4"/>
      <c r="K1077" s="4"/>
      <c r="S1077" s="1665"/>
    </row>
    <row r="1078" spans="1:19" ht="15">
      <c r="A1078">
        <v>1073</v>
      </c>
      <c r="B1078" s="7">
        <f>'EstExp 12-20'!K69</f>
        <v>0</v>
      </c>
      <c r="C1078" s="3">
        <f>A1078-B1078</f>
        <v>1073</v>
      </c>
      <c r="E1078" s="2" t="b">
        <f ca="1">F1078=B1078</f>
        <v>1</v>
      </c>
      <c r="F1078" s="2" cm="1">
        <f t="array" aca="1" ref="F1078" ca="1">IF(G1078&lt;&gt;"",INDIRECT("'"&amp;G1078&amp;"'!"&amp;H1078),"")</f>
        <v>0</v>
      </c>
      <c r="G1078" s="1663" t="s">
        <v>3430</v>
      </c>
      <c r="H1078" t="s">
        <v>3717</v>
      </c>
      <c r="I1078" s="4"/>
      <c r="J1078" s="4"/>
      <c r="K1078" s="4"/>
      <c r="S1078" s="1665"/>
    </row>
    <row r="1079" spans="1:19" ht="15">
      <c r="A1079">
        <v>1074</v>
      </c>
      <c r="B1079" s="7">
        <f>'EstExp 12-20'!K70</f>
        <v>254.52</v>
      </c>
      <c r="C1079" s="3">
        <f>A1079-B1079</f>
        <v>819.48</v>
      </c>
      <c r="E1079" s="2" t="b">
        <f ca="1">F1079=B1079</f>
        <v>1</v>
      </c>
      <c r="F1079" s="2" cm="1">
        <f t="array" aca="1" ref="F1079" ca="1">IF(G1079&lt;&gt;"",INDIRECT("'"&amp;G1079&amp;"'!"&amp;H1079),"")</f>
        <v>254.52</v>
      </c>
      <c r="G1079" s="1663" t="s">
        <v>3430</v>
      </c>
      <c r="H1079" t="s">
        <v>3718</v>
      </c>
      <c r="I1079" s="4"/>
      <c r="J1079" s="4"/>
      <c r="K1079" s="4"/>
      <c r="S1079" s="1665"/>
    </row>
    <row r="1080" spans="1:19" ht="15">
      <c r="A1080">
        <v>1075</v>
      </c>
      <c r="B1080" s="7">
        <f>'EstExp 12-20'!K71</f>
        <v>21839.7</v>
      </c>
      <c r="C1080" s="3">
        <f>A1080-B1080</f>
        <v>-20764.7</v>
      </c>
      <c r="E1080" s="2" t="b">
        <f ca="1">F1080=B1080</f>
        <v>1</v>
      </c>
      <c r="F1080" s="2" cm="1">
        <f t="array" aca="1" ref="F1080" ca="1">IF(G1080&lt;&gt;"",INDIRECT("'"&amp;G1080&amp;"'!"&amp;H1080),"")</f>
        <v>21839.7</v>
      </c>
      <c r="G1080" s="1663" t="s">
        <v>3430</v>
      </c>
      <c r="H1080" t="s">
        <v>3719</v>
      </c>
      <c r="I1080" s="4"/>
      <c r="J1080" s="4"/>
      <c r="K1080" s="4"/>
      <c r="S1080" s="1665"/>
    </row>
    <row r="1081" spans="1:19" ht="15">
      <c r="A1081">
        <v>1076</v>
      </c>
      <c r="B1081" s="7">
        <f>'EstExp 12-20'!K72</f>
        <v>92128.27</v>
      </c>
      <c r="C1081" s="3">
        <f>A1081-B1081</f>
        <v>-91052.27</v>
      </c>
      <c r="E1081" s="2" t="b">
        <f ca="1">F1081=B1081</f>
        <v>1</v>
      </c>
      <c r="F1081" s="2" cm="1">
        <f t="array" aca="1" ref="F1081" ca="1">IF(G1081&lt;&gt;"",INDIRECT("'"&amp;G1081&amp;"'!"&amp;H1081),"")</f>
        <v>92128.27</v>
      </c>
      <c r="G1081" s="1663" t="s">
        <v>3430</v>
      </c>
      <c r="H1081" t="s">
        <v>3720</v>
      </c>
      <c r="I1081" s="4"/>
      <c r="J1081" s="4"/>
      <c r="K1081" s="4"/>
      <c r="S1081" s="1665"/>
    </row>
    <row r="1082" spans="1:19" ht="15">
      <c r="A1082" s="1">
        <v>1077</v>
      </c>
      <c r="D1082" s="3" t="s">
        <v>6909</v>
      </c>
      <c r="F1082" s="2" t="str" cm="1">
        <f t="array" aca="1" ref="F1082" ca="1">IF(G1082&lt;&gt;"",INDIRECT("'"&amp;G1082&amp;"'!"&amp;H1082),"")</f>
        <v/>
      </c>
      <c r="G1082" s="1665"/>
      <c r="I1082" s="4"/>
      <c r="J1082" s="4"/>
      <c r="K1082" s="4"/>
      <c r="S1082" s="1665"/>
    </row>
    <row r="1083" spans="1:19" ht="15">
      <c r="A1083">
        <v>1078</v>
      </c>
      <c r="B1083" s="7">
        <f>'EstExp 12-20'!K73</f>
        <v>1576.38</v>
      </c>
      <c r="C1083" s="3">
        <f>A1083-B1083</f>
        <v>-498.38000000000011</v>
      </c>
      <c r="E1083" s="2" t="b">
        <f ca="1">F1083=B1083</f>
        <v>1</v>
      </c>
      <c r="F1083" s="2" cm="1">
        <f t="array" aca="1" ref="F1083" ca="1">IF(G1083&lt;&gt;"",INDIRECT("'"&amp;G1083&amp;"'!"&amp;H1083),"")</f>
        <v>1576.38</v>
      </c>
      <c r="G1083" s="1663" t="s">
        <v>3430</v>
      </c>
      <c r="H1083" t="s">
        <v>3721</v>
      </c>
      <c r="I1083" s="4"/>
      <c r="J1083" s="4"/>
      <c r="K1083" s="4"/>
      <c r="S1083" s="1665"/>
    </row>
    <row r="1084" spans="1:19" ht="15">
      <c r="A1084" s="1">
        <v>1079</v>
      </c>
      <c r="D1084" s="3" t="s">
        <v>6909</v>
      </c>
      <c r="F1084" s="2" t="str" cm="1">
        <f t="array" aca="1" ref="F1084" ca="1">IF(G1084&lt;&gt;"",INDIRECT("'"&amp;G1084&amp;"'!"&amp;H1084),"")</f>
        <v/>
      </c>
      <c r="G1084" s="1665"/>
      <c r="I1084" s="4"/>
      <c r="J1084" s="4"/>
      <c r="K1084" s="4"/>
      <c r="S1084" s="1665"/>
    </row>
    <row r="1085" spans="1:19" ht="15">
      <c r="A1085">
        <v>1080</v>
      </c>
      <c r="B1085" s="7">
        <f>'EstExp 12-20'!K74</f>
        <v>115798.87000000001</v>
      </c>
      <c r="C1085" s="3">
        <f t="shared" ref="C1085:C1091" si="35">A1085-B1085</f>
        <v>-114718.87000000001</v>
      </c>
      <c r="E1085" s="2" t="b">
        <f t="shared" ref="E1085:E1091" ca="1" si="36">F1085=B1085</f>
        <v>1</v>
      </c>
      <c r="F1085" s="2" cm="1">
        <f t="array" aca="1" ref="F1085" ca="1">IF(G1085&lt;&gt;"",INDIRECT("'"&amp;G1085&amp;"'!"&amp;H1085),"")</f>
        <v>115798.87000000001</v>
      </c>
      <c r="G1085" s="1663" t="s">
        <v>3430</v>
      </c>
      <c r="H1085" t="s">
        <v>3722</v>
      </c>
      <c r="I1085" s="4"/>
      <c r="J1085" s="4"/>
      <c r="K1085" s="4"/>
      <c r="S1085" s="1665"/>
    </row>
    <row r="1086" spans="1:19" ht="15">
      <c r="A1086">
        <v>1081</v>
      </c>
      <c r="B1086" s="7">
        <f>'EstExp 12-20'!K75</f>
        <v>0</v>
      </c>
      <c r="C1086" s="3">
        <f t="shared" si="35"/>
        <v>1081</v>
      </c>
      <c r="E1086" s="2" t="b">
        <f t="shared" ca="1" si="36"/>
        <v>1</v>
      </c>
      <c r="F1086" s="2" cm="1">
        <f t="array" aca="1" ref="F1086" ca="1">IF(G1086&lt;&gt;"",INDIRECT("'"&amp;G1086&amp;"'!"&amp;H1086),"")</f>
        <v>0</v>
      </c>
      <c r="G1086" s="1663" t="s">
        <v>3430</v>
      </c>
      <c r="H1086" t="s">
        <v>3723</v>
      </c>
      <c r="I1086" s="4"/>
      <c r="J1086" s="4"/>
      <c r="K1086" s="4"/>
      <c r="S1086" s="1665"/>
    </row>
    <row r="1087" spans="1:19" ht="15">
      <c r="A1087">
        <v>1082</v>
      </c>
      <c r="B1087" s="7">
        <f>'EstExp 12-20'!K76</f>
        <v>4953192.3699999992</v>
      </c>
      <c r="C1087" s="3">
        <f t="shared" si="35"/>
        <v>-4952110.3699999992</v>
      </c>
      <c r="E1087" s="2" t="b">
        <f t="shared" ca="1" si="36"/>
        <v>1</v>
      </c>
      <c r="F1087" s="2" cm="1">
        <f t="array" aca="1" ref="F1087" ca="1">IF(G1087&lt;&gt;"",INDIRECT("'"&amp;G1087&amp;"'!"&amp;H1087),"")</f>
        <v>4953192.3699999992</v>
      </c>
      <c r="G1087" s="1663" t="s">
        <v>3430</v>
      </c>
      <c r="H1087" t="s">
        <v>3724</v>
      </c>
      <c r="I1087" s="4"/>
      <c r="J1087" s="4"/>
      <c r="K1087" s="4"/>
      <c r="S1087" s="1665"/>
    </row>
    <row r="1088" spans="1:19" ht="15">
      <c r="A1088">
        <v>1083</v>
      </c>
      <c r="B1088" s="7">
        <f>'EstExp 12-20'!K77</f>
        <v>0</v>
      </c>
      <c r="C1088" s="3">
        <f t="shared" si="35"/>
        <v>1083</v>
      </c>
      <c r="E1088" s="2" t="b">
        <f t="shared" ca="1" si="36"/>
        <v>1</v>
      </c>
      <c r="F1088" s="2" cm="1">
        <f t="array" aca="1" ref="F1088" ca="1">IF(G1088&lt;&gt;"",INDIRECT("'"&amp;G1088&amp;"'!"&amp;H1088),"")</f>
        <v>0</v>
      </c>
      <c r="G1088" s="1663" t="s">
        <v>3430</v>
      </c>
      <c r="H1088" t="s">
        <v>3725</v>
      </c>
      <c r="I1088" s="4"/>
      <c r="J1088" s="4"/>
      <c r="K1088" s="4"/>
      <c r="S1088" s="1665"/>
    </row>
    <row r="1089" spans="1:19" ht="15">
      <c r="A1089">
        <v>1084</v>
      </c>
      <c r="B1089" s="7">
        <f>'EstExp 12-20'!K104</f>
        <v>420297.84</v>
      </c>
      <c r="C1089" s="3">
        <f t="shared" si="35"/>
        <v>-419213.84</v>
      </c>
      <c r="E1089" s="2" t="b">
        <f t="shared" ca="1" si="36"/>
        <v>1</v>
      </c>
      <c r="F1089" s="2" cm="1">
        <f t="array" aca="1" ref="F1089" ca="1">IF(G1089&lt;&gt;"",INDIRECT("'"&amp;G1089&amp;"'!"&amp;H1089),"")</f>
        <v>420297.84</v>
      </c>
      <c r="G1089" s="1663" t="s">
        <v>3430</v>
      </c>
      <c r="H1089" t="s">
        <v>3726</v>
      </c>
      <c r="I1089" s="4"/>
      <c r="J1089" s="4"/>
      <c r="K1089" s="4"/>
      <c r="S1089" s="1665"/>
    </row>
    <row r="1090" spans="1:19" ht="15">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5">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5">
      <c r="A1092" s="1">
        <v>1087</v>
      </c>
      <c r="D1092" s="3" t="s">
        <v>3376</v>
      </c>
      <c r="F1092" s="2" t="str" cm="1">
        <f t="array" aca="1" ref="F1092" ca="1">IF(G1092&lt;&gt;"",INDIRECT("'"&amp;G1092&amp;"'!"&amp;H1092),"")</f>
        <v/>
      </c>
      <c r="G1092" s="1665"/>
      <c r="I1092" s="4"/>
      <c r="J1092" s="4"/>
      <c r="K1092" s="4"/>
      <c r="S1092" s="1665"/>
    </row>
    <row r="1093" spans="1:19" ht="15">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5">
      <c r="A1094" s="1">
        <v>1089</v>
      </c>
      <c r="D1094" s="3" t="s">
        <v>6909</v>
      </c>
      <c r="F1094" s="2" t="str" cm="1">
        <f t="array" aca="1" ref="F1094" ca="1">IF(G1094&lt;&gt;"",INDIRECT("'"&amp;G1094&amp;"'!"&amp;H1094),"")</f>
        <v/>
      </c>
      <c r="G1094" s="1665"/>
      <c r="I1094" s="4"/>
      <c r="J1094" s="4"/>
      <c r="K1094" s="4"/>
      <c r="S1094" s="1665"/>
    </row>
    <row r="1095" spans="1:19" ht="15">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5">
      <c r="A1096">
        <v>1091</v>
      </c>
      <c r="B1096" s="7">
        <f>'EstExp 12-20'!K116</f>
        <v>15791000.969999999</v>
      </c>
      <c r="C1096" s="3">
        <f>A1096-B1096</f>
        <v>-15789909.969999999</v>
      </c>
      <c r="E1096" s="2" t="b">
        <f ca="1">F1096=B1096</f>
        <v>1</v>
      </c>
      <c r="F1096" s="2" cm="1">
        <f t="array" aca="1" ref="F1096" ca="1">IF(G1096&lt;&gt;"",INDIRECT("'"&amp;G1096&amp;"'!"&amp;H1096),"")</f>
        <v>15791000.969999999</v>
      </c>
      <c r="G1096" s="1663" t="s">
        <v>3430</v>
      </c>
      <c r="H1096" t="s">
        <v>3731</v>
      </c>
      <c r="I1096" s="4"/>
      <c r="J1096" s="4"/>
      <c r="K1096" s="4"/>
      <c r="S1096" s="1665"/>
    </row>
    <row r="1097" spans="1:19" ht="15">
      <c r="A1097">
        <v>1092</v>
      </c>
      <c r="B1097" s="7">
        <f>'EstExp 12-20'!K118</f>
        <v>247207.09999999776</v>
      </c>
      <c r="C1097" s="3">
        <f>A1097-B1097</f>
        <v>-246115.09999999776</v>
      </c>
      <c r="E1097" s="2" t="b">
        <f ca="1">F1097=B1097</f>
        <v>1</v>
      </c>
      <c r="F1097" s="2" cm="1">
        <f t="array" aca="1" ref="F1097" ca="1">IF(G1097&lt;&gt;"",INDIRECT("'"&amp;G1097&amp;"'!"&amp;H1097),"")</f>
        <v>247207.09999999776</v>
      </c>
      <c r="G1097" s="1663" t="s">
        <v>3430</v>
      </c>
      <c r="H1097" t="s">
        <v>3732</v>
      </c>
      <c r="I1097" s="4"/>
      <c r="J1097" s="4"/>
      <c r="K1097" s="4"/>
      <c r="S1097" s="1665"/>
    </row>
    <row r="1098" spans="1:19" ht="15">
      <c r="A1098" s="1">
        <v>1093</v>
      </c>
      <c r="D1098" s="3" t="s">
        <v>6909</v>
      </c>
      <c r="F1098" s="2" t="str" cm="1">
        <f t="array" aca="1" ref="F1098" ca="1">IF(G1098&lt;&gt;"",INDIRECT("'"&amp;G1098&amp;"'!"&amp;H1098),"")</f>
        <v/>
      </c>
      <c r="G1098" s="1665"/>
      <c r="I1098" s="4"/>
      <c r="J1098" s="4"/>
      <c r="K1098" s="4"/>
      <c r="S1098" s="1665"/>
    </row>
    <row r="1099" spans="1:19" ht="15">
      <c r="A1099" s="1">
        <v>1094</v>
      </c>
      <c r="D1099" s="3" t="s">
        <v>6909</v>
      </c>
      <c r="F1099" s="2" t="str" cm="1">
        <f t="array" aca="1" ref="F1099" ca="1">IF(G1099&lt;&gt;"",INDIRECT("'"&amp;G1099&amp;"'!"&amp;H1099),"")</f>
        <v/>
      </c>
      <c r="G1099" s="1665"/>
      <c r="I1099" s="4"/>
      <c r="J1099" s="4"/>
      <c r="K1099" s="4"/>
      <c r="S1099" s="1665"/>
    </row>
    <row r="1100" spans="1:19" ht="15">
      <c r="A1100" s="1">
        <v>1095</v>
      </c>
      <c r="D1100" s="3" t="s">
        <v>6909</v>
      </c>
      <c r="F1100" s="2" t="str" cm="1">
        <f t="array" aca="1" ref="F1100" ca="1">IF(G1100&lt;&gt;"",INDIRECT("'"&amp;G1100&amp;"'!"&amp;H1100),"")</f>
        <v/>
      </c>
      <c r="G1100" s="1665"/>
      <c r="I1100" s="4"/>
      <c r="J1100" s="4"/>
      <c r="K1100" s="4"/>
      <c r="S1100" s="1665"/>
    </row>
    <row r="1101" spans="1:19" ht="15">
      <c r="A1101" s="1">
        <v>1096</v>
      </c>
      <c r="D1101" s="3" t="s">
        <v>6909</v>
      </c>
      <c r="F1101" s="2" t="str" cm="1">
        <f t="array" aca="1" ref="F1101" ca="1">IF(G1101&lt;&gt;"",INDIRECT("'"&amp;G1101&amp;"'!"&amp;H1101),"")</f>
        <v/>
      </c>
      <c r="G1101" s="1665"/>
      <c r="I1101" s="4"/>
      <c r="J1101" s="4"/>
      <c r="K1101" s="4"/>
      <c r="S1101" s="1665"/>
    </row>
    <row r="1102" spans="1:19" ht="15">
      <c r="A1102" s="1">
        <v>1097</v>
      </c>
      <c r="D1102" s="3" t="s">
        <v>6909</v>
      </c>
      <c r="F1102" s="2" t="str" cm="1">
        <f t="array" aca="1" ref="F1102" ca="1">IF(G1102&lt;&gt;"",INDIRECT("'"&amp;G1102&amp;"'!"&amp;H1102),"")</f>
        <v/>
      </c>
      <c r="G1102" s="1665"/>
      <c r="I1102" s="4"/>
      <c r="J1102" s="4"/>
      <c r="K1102" s="4"/>
      <c r="S1102" s="1665"/>
    </row>
    <row r="1103" spans="1:19" ht="15">
      <c r="A1103" s="1">
        <v>1098</v>
      </c>
      <c r="D1103" s="3" t="s">
        <v>6909</v>
      </c>
      <c r="F1103" s="2" t="str" cm="1">
        <f t="array" aca="1" ref="F1103" ca="1">IF(G1103&lt;&gt;"",INDIRECT("'"&amp;G1103&amp;"'!"&amp;H1103),"")</f>
        <v/>
      </c>
      <c r="G1103" s="1665"/>
      <c r="I1103" s="4"/>
      <c r="J1103" s="4"/>
      <c r="K1103" s="4"/>
      <c r="S1103" s="1665"/>
    </row>
    <row r="1104" spans="1:19" ht="15">
      <c r="A1104" s="1">
        <v>1099</v>
      </c>
      <c r="D1104" s="3" t="s">
        <v>6909</v>
      </c>
      <c r="F1104" s="2" t="str" cm="1">
        <f t="array" aca="1" ref="F1104" ca="1">IF(G1104&lt;&gt;"",INDIRECT("'"&amp;G1104&amp;"'!"&amp;H1104),"")</f>
        <v/>
      </c>
      <c r="G1104" s="1665"/>
      <c r="I1104" s="4"/>
      <c r="J1104" s="4"/>
      <c r="K1104" s="4"/>
      <c r="S1104" s="1665"/>
    </row>
    <row r="1105" spans="1:19" ht="15">
      <c r="A1105" s="1">
        <v>1100</v>
      </c>
      <c r="D1105" s="3" t="s">
        <v>6909</v>
      </c>
      <c r="F1105" s="2" t="str" cm="1">
        <f t="array" aca="1" ref="F1105" ca="1">IF(G1105&lt;&gt;"",INDIRECT("'"&amp;G1105&amp;"'!"&amp;H1105),"")</f>
        <v/>
      </c>
      <c r="G1105" s="1665"/>
      <c r="I1105" s="4"/>
      <c r="J1105" s="4"/>
      <c r="K1105" s="4"/>
      <c r="S1105" s="1665"/>
    </row>
    <row r="1106" spans="1:19" ht="15">
      <c r="A1106" s="1">
        <v>1101</v>
      </c>
      <c r="D1106" s="3" t="s">
        <v>6909</v>
      </c>
      <c r="F1106" s="2" t="str" cm="1">
        <f t="array" aca="1" ref="F1106" ca="1">IF(G1106&lt;&gt;"",INDIRECT("'"&amp;G1106&amp;"'!"&amp;H1106),"")</f>
        <v/>
      </c>
      <c r="G1106" s="1665"/>
      <c r="I1106" s="4"/>
      <c r="J1106" s="4"/>
      <c r="K1106" s="4"/>
      <c r="S1106" s="1665"/>
    </row>
    <row r="1107" spans="1:19" ht="15">
      <c r="A1107" s="1">
        <v>1102</v>
      </c>
      <c r="D1107" s="3" t="s">
        <v>6909</v>
      </c>
      <c r="F1107" s="2" t="str" cm="1">
        <f t="array" aca="1" ref="F1107" ca="1">IF(G1107&lt;&gt;"",INDIRECT("'"&amp;G1107&amp;"'!"&amp;H1107),"")</f>
        <v/>
      </c>
      <c r="G1107" s="1665"/>
      <c r="I1107" s="4"/>
      <c r="J1107" s="4"/>
      <c r="K1107" s="4"/>
      <c r="S1107" s="1665"/>
    </row>
    <row r="1108" spans="1:19" ht="15">
      <c r="A1108" s="1">
        <v>1103</v>
      </c>
      <c r="D1108" s="3" t="s">
        <v>6909</v>
      </c>
      <c r="F1108" s="2" t="str" cm="1">
        <f t="array" aca="1" ref="F1108" ca="1">IF(G1108&lt;&gt;"",INDIRECT("'"&amp;G1108&amp;"'!"&amp;H1108),"")</f>
        <v/>
      </c>
      <c r="G1108" s="1665"/>
      <c r="I1108" s="4"/>
      <c r="J1108" s="4"/>
      <c r="K1108" s="4"/>
      <c r="S1108" s="1665"/>
    </row>
    <row r="1109" spans="1:19" ht="15">
      <c r="A1109" s="1">
        <v>1104</v>
      </c>
      <c r="D1109" s="3" t="s">
        <v>6909</v>
      </c>
      <c r="F1109" s="2" t="str" cm="1">
        <f t="array" aca="1" ref="F1109" ca="1">IF(G1109&lt;&gt;"",INDIRECT("'"&amp;G1109&amp;"'!"&amp;H1109),"")</f>
        <v/>
      </c>
      <c r="G1109" s="1665"/>
      <c r="I1109" s="4"/>
      <c r="J1109" s="4"/>
      <c r="K1109" s="4"/>
      <c r="S1109" s="1665"/>
    </row>
    <row r="1110" spans="1:19" ht="15">
      <c r="A1110" s="1">
        <v>1105</v>
      </c>
      <c r="D1110" s="3" t="s">
        <v>6909</v>
      </c>
      <c r="F1110" s="2" t="str" cm="1">
        <f t="array" aca="1" ref="F1110" ca="1">IF(G1110&lt;&gt;"",INDIRECT("'"&amp;G1110&amp;"'!"&amp;H1110),"")</f>
        <v/>
      </c>
      <c r="G1110" s="1665"/>
      <c r="I1110" s="4"/>
      <c r="J1110" s="4"/>
      <c r="K1110" s="4"/>
      <c r="S1110" s="1665"/>
    </row>
    <row r="1111" spans="1:19" ht="15">
      <c r="A1111" s="1">
        <v>1106</v>
      </c>
      <c r="D1111" s="3" t="s">
        <v>6909</v>
      </c>
      <c r="F1111" s="2" t="str" cm="1">
        <f t="array" aca="1" ref="F1111" ca="1">IF(G1111&lt;&gt;"",INDIRECT("'"&amp;G1111&amp;"'!"&amp;H1111),"")</f>
        <v/>
      </c>
      <c r="G1111" s="1665"/>
      <c r="I1111" s="4"/>
      <c r="J1111" s="4"/>
      <c r="K1111" s="4"/>
      <c r="S1111" s="1665"/>
    </row>
    <row r="1112" spans="1:19" ht="15">
      <c r="A1112" s="1">
        <v>1107</v>
      </c>
      <c r="D1112" s="3" t="s">
        <v>6909</v>
      </c>
      <c r="F1112" s="2" t="str" cm="1">
        <f t="array" aca="1" ref="F1112" ca="1">IF(G1112&lt;&gt;"",INDIRECT("'"&amp;G1112&amp;"'!"&amp;H1112),"")</f>
        <v/>
      </c>
      <c r="G1112" s="1665"/>
      <c r="I1112" s="4"/>
      <c r="J1112" s="4"/>
      <c r="K1112" s="4"/>
      <c r="S1112" s="1665"/>
    </row>
    <row r="1113" spans="1:19" ht="15">
      <c r="A1113" s="1">
        <v>1108</v>
      </c>
      <c r="D1113" s="3" t="s">
        <v>6909</v>
      </c>
      <c r="F1113" s="2" t="str" cm="1">
        <f t="array" aca="1" ref="F1113" ca="1">IF(G1113&lt;&gt;"",INDIRECT("'"&amp;G1113&amp;"'!"&amp;H1113),"")</f>
        <v/>
      </c>
      <c r="G1113" s="1665"/>
      <c r="I1113" s="4"/>
      <c r="J1113" s="4"/>
      <c r="K1113" s="4"/>
      <c r="S1113" s="1665"/>
    </row>
    <row r="1114" spans="1:19" ht="15">
      <c r="A1114" s="1">
        <v>1109</v>
      </c>
      <c r="D1114" s="3" t="s">
        <v>6909</v>
      </c>
      <c r="F1114" s="2" t="str" cm="1">
        <f t="array" aca="1" ref="F1114" ca="1">IF(G1114&lt;&gt;"",INDIRECT("'"&amp;G1114&amp;"'!"&amp;H1114),"")</f>
        <v/>
      </c>
      <c r="G1114" s="1665"/>
      <c r="I1114" s="4"/>
      <c r="J1114" s="4"/>
      <c r="K1114" s="4"/>
      <c r="S1114" s="1665"/>
    </row>
    <row r="1115" spans="1:19" ht="15">
      <c r="A1115" s="1">
        <v>1110</v>
      </c>
      <c r="D1115" s="3" t="s">
        <v>6909</v>
      </c>
      <c r="F1115" s="2" t="str" cm="1">
        <f t="array" aca="1" ref="F1115" ca="1">IF(G1115&lt;&gt;"",INDIRECT("'"&amp;G1115&amp;"'!"&amp;H1115),"")</f>
        <v/>
      </c>
      <c r="G1115" s="1665"/>
      <c r="I1115" s="4"/>
      <c r="J1115" s="4"/>
      <c r="K1115" s="4"/>
      <c r="S1115" s="1665"/>
    </row>
    <row r="1116" spans="1:19" ht="15">
      <c r="A1116" s="1">
        <v>1111</v>
      </c>
      <c r="D1116" s="3" t="s">
        <v>6909</v>
      </c>
      <c r="F1116" s="2" t="str" cm="1">
        <f t="array" aca="1" ref="F1116" ca="1">IF(G1116&lt;&gt;"",INDIRECT("'"&amp;G1116&amp;"'!"&amp;H1116),"")</f>
        <v/>
      </c>
      <c r="G1116" s="1665"/>
      <c r="I1116" s="4"/>
      <c r="J1116" s="4"/>
      <c r="K1116" s="4"/>
      <c r="S1116" s="1665"/>
    </row>
    <row r="1117" spans="1:19" ht="15">
      <c r="A1117" s="1">
        <v>1112</v>
      </c>
      <c r="D1117" s="3" t="s">
        <v>6909</v>
      </c>
      <c r="F1117" s="2" t="str" cm="1">
        <f t="array" aca="1" ref="F1117" ca="1">IF(G1117&lt;&gt;"",INDIRECT("'"&amp;G1117&amp;"'!"&amp;H1117),"")</f>
        <v/>
      </c>
      <c r="G1117" s="1665"/>
      <c r="I1117" s="4"/>
      <c r="J1117" s="4"/>
      <c r="K1117" s="4"/>
      <c r="S1117" s="1665"/>
    </row>
    <row r="1118" spans="1:19" ht="15">
      <c r="A1118" s="1">
        <v>1113</v>
      </c>
      <c r="D1118" s="3" t="s">
        <v>6909</v>
      </c>
      <c r="F1118" s="2" t="str" cm="1">
        <f t="array" aca="1" ref="F1118" ca="1">IF(G1118&lt;&gt;"",INDIRECT("'"&amp;G1118&amp;"'!"&amp;H1118),"")</f>
        <v/>
      </c>
      <c r="G1118" s="1665"/>
      <c r="I1118" s="4"/>
      <c r="J1118" s="4"/>
      <c r="K1118" s="4"/>
      <c r="S1118" s="1665"/>
    </row>
    <row r="1119" spans="1:19" ht="15">
      <c r="A1119" s="1">
        <v>1114</v>
      </c>
      <c r="D1119" s="3" t="s">
        <v>6909</v>
      </c>
      <c r="F1119" s="2" t="str" cm="1">
        <f t="array" aca="1" ref="F1119" ca="1">IF(G1119&lt;&gt;"",INDIRECT("'"&amp;G1119&amp;"'!"&amp;H1119),"")</f>
        <v/>
      </c>
      <c r="G1119" s="1665"/>
      <c r="I1119" s="4"/>
      <c r="J1119" s="4"/>
      <c r="K1119" s="4"/>
      <c r="S1119" s="1665"/>
    </row>
    <row r="1120" spans="1:19" ht="15">
      <c r="A1120" s="1">
        <v>1115</v>
      </c>
      <c r="D1120" s="3" t="s">
        <v>6909</v>
      </c>
      <c r="F1120" s="2" t="str" cm="1">
        <f t="array" aca="1" ref="F1120" ca="1">IF(G1120&lt;&gt;"",INDIRECT("'"&amp;G1120&amp;"'!"&amp;H1120),"")</f>
        <v/>
      </c>
      <c r="G1120" s="1665"/>
      <c r="I1120" s="4"/>
      <c r="J1120" s="4"/>
      <c r="K1120" s="4"/>
      <c r="S1120" s="1665"/>
    </row>
    <row r="1121" spans="1:19" ht="15">
      <c r="A1121" s="1">
        <v>1116</v>
      </c>
      <c r="D1121" s="3" t="s">
        <v>6909</v>
      </c>
      <c r="F1121" s="2" t="str" cm="1">
        <f t="array" aca="1" ref="F1121" ca="1">IF(G1121&lt;&gt;"",INDIRECT("'"&amp;G1121&amp;"'!"&amp;H1121),"")</f>
        <v/>
      </c>
      <c r="G1121" s="1665"/>
      <c r="I1121" s="4"/>
      <c r="J1121" s="4"/>
      <c r="K1121" s="4"/>
      <c r="S1121" s="1665"/>
    </row>
    <row r="1122" spans="1:19" ht="15">
      <c r="A1122" s="1">
        <v>1117</v>
      </c>
      <c r="D1122" s="3" t="s">
        <v>6909</v>
      </c>
      <c r="F1122" s="2" t="str" cm="1">
        <f t="array" aca="1" ref="F1122" ca="1">IF(G1122&lt;&gt;"",INDIRECT("'"&amp;G1122&amp;"'!"&amp;H1122),"")</f>
        <v/>
      </c>
      <c r="G1122" s="1665"/>
      <c r="I1122" s="4"/>
      <c r="J1122" s="4"/>
      <c r="K1122" s="4"/>
      <c r="S1122" s="1665"/>
    </row>
    <row r="1123" spans="1:19" ht="15">
      <c r="A1123" s="1">
        <v>1118</v>
      </c>
      <c r="D1123" s="3" t="s">
        <v>6909</v>
      </c>
      <c r="F1123" s="2" t="str" cm="1">
        <f t="array" aca="1" ref="F1123" ca="1">IF(G1123&lt;&gt;"",INDIRECT("'"&amp;G1123&amp;"'!"&amp;H1123),"")</f>
        <v/>
      </c>
      <c r="G1123" s="1665"/>
      <c r="I1123" s="4"/>
      <c r="J1123" s="4"/>
      <c r="K1123" s="4"/>
      <c r="S1123" s="1665"/>
    </row>
    <row r="1124" spans="1:19" ht="15">
      <c r="A1124" s="1">
        <v>1119</v>
      </c>
      <c r="D1124" s="3" t="s">
        <v>6909</v>
      </c>
      <c r="F1124" s="2" t="str" cm="1">
        <f t="array" aca="1" ref="F1124" ca="1">IF(G1124&lt;&gt;"",INDIRECT("'"&amp;G1124&amp;"'!"&amp;H1124),"")</f>
        <v/>
      </c>
      <c r="G1124" s="1665"/>
      <c r="I1124" s="4"/>
      <c r="J1124" s="4"/>
      <c r="K1124" s="4"/>
      <c r="S1124" s="1665"/>
    </row>
    <row r="1125" spans="1:19" ht="15">
      <c r="A1125" s="1">
        <v>1120</v>
      </c>
      <c r="D1125" s="3" t="s">
        <v>6909</v>
      </c>
      <c r="F1125" s="2" t="str" cm="1">
        <f t="array" aca="1" ref="F1125" ca="1">IF(G1125&lt;&gt;"",INDIRECT("'"&amp;G1125&amp;"'!"&amp;H1125),"")</f>
        <v/>
      </c>
      <c r="G1125" s="1665"/>
      <c r="I1125" s="4"/>
      <c r="J1125" s="4"/>
      <c r="K1125" s="4"/>
      <c r="S1125" s="1665"/>
    </row>
    <row r="1126" spans="1:19" ht="15">
      <c r="A1126" s="1">
        <v>1121</v>
      </c>
      <c r="D1126" s="3" t="s">
        <v>6909</v>
      </c>
      <c r="F1126" s="2" t="str" cm="1">
        <f t="array" aca="1" ref="F1126" ca="1">IF(G1126&lt;&gt;"",INDIRECT("'"&amp;G1126&amp;"'!"&amp;H1126),"")</f>
        <v/>
      </c>
      <c r="G1126" s="1665"/>
      <c r="I1126" s="4"/>
      <c r="J1126" s="4"/>
      <c r="K1126" s="4"/>
      <c r="S1126" s="1665"/>
    </row>
    <row r="1127" spans="1:19" ht="15">
      <c r="A1127" s="1">
        <v>1122</v>
      </c>
      <c r="D1127" s="3" t="s">
        <v>6909</v>
      </c>
      <c r="F1127" s="2" t="str" cm="1">
        <f t="array" aca="1" ref="F1127" ca="1">IF(G1127&lt;&gt;"",INDIRECT("'"&amp;G1127&amp;"'!"&amp;H1127),"")</f>
        <v/>
      </c>
      <c r="G1127" s="1665"/>
      <c r="I1127" s="4"/>
      <c r="J1127" s="4"/>
      <c r="K1127" s="4"/>
      <c r="S1127" s="1665"/>
    </row>
    <row r="1128" spans="1:19" ht="15">
      <c r="A1128" s="1">
        <v>1123</v>
      </c>
      <c r="D1128" s="3" t="s">
        <v>6909</v>
      </c>
      <c r="F1128" s="2" t="str" cm="1">
        <f t="array" aca="1" ref="F1128" ca="1">IF(G1128&lt;&gt;"",INDIRECT("'"&amp;G1128&amp;"'!"&amp;H1128),"")</f>
        <v/>
      </c>
      <c r="G1128" s="1665"/>
      <c r="I1128" s="4"/>
      <c r="J1128" s="4"/>
      <c r="K1128" s="4"/>
      <c r="S1128" s="1665"/>
    </row>
    <row r="1129" spans="1:19" ht="15">
      <c r="A1129" s="1">
        <v>1124</v>
      </c>
      <c r="D1129" s="3" t="s">
        <v>6909</v>
      </c>
      <c r="F1129" s="2" t="str" cm="1">
        <f t="array" aca="1" ref="F1129" ca="1">IF(G1129&lt;&gt;"",INDIRECT("'"&amp;G1129&amp;"'!"&amp;H1129),"")</f>
        <v/>
      </c>
      <c r="G1129" s="1665"/>
      <c r="I1129" s="4"/>
      <c r="J1129" s="4"/>
      <c r="K1129" s="4"/>
      <c r="S1129" s="1665"/>
    </row>
    <row r="1130" spans="1:19" ht="15">
      <c r="A1130" s="1">
        <v>1125</v>
      </c>
      <c r="D1130" s="3" t="s">
        <v>6909</v>
      </c>
      <c r="F1130" s="2" t="str" cm="1">
        <f t="array" aca="1" ref="F1130" ca="1">IF(G1130&lt;&gt;"",INDIRECT("'"&amp;G1130&amp;"'!"&amp;H1130),"")</f>
        <v/>
      </c>
      <c r="G1130" s="1665"/>
      <c r="I1130" s="4"/>
      <c r="J1130" s="4"/>
      <c r="K1130" s="4"/>
      <c r="S1130" s="1665"/>
    </row>
    <row r="1131" spans="1:19" ht="15">
      <c r="A1131" s="1">
        <v>1126</v>
      </c>
      <c r="D1131" s="3" t="s">
        <v>6909</v>
      </c>
      <c r="F1131" s="2" t="str" cm="1">
        <f t="array" aca="1" ref="F1131" ca="1">IF(G1131&lt;&gt;"",INDIRECT("'"&amp;G1131&amp;"'!"&amp;H1131),"")</f>
        <v/>
      </c>
      <c r="G1131" s="1665"/>
      <c r="I1131" s="4"/>
      <c r="J1131" s="4"/>
      <c r="K1131" s="4"/>
      <c r="S1131" s="1665"/>
    </row>
    <row r="1132" spans="1:19" ht="15">
      <c r="A1132" s="1">
        <v>1127</v>
      </c>
      <c r="D1132" s="3" t="s">
        <v>6909</v>
      </c>
      <c r="F1132" s="2" t="str" cm="1">
        <f t="array" aca="1" ref="F1132" ca="1">IF(G1132&lt;&gt;"",INDIRECT("'"&amp;G1132&amp;"'!"&amp;H1132),"")</f>
        <v/>
      </c>
      <c r="G1132" s="1665"/>
      <c r="I1132" s="4"/>
      <c r="J1132" s="4"/>
      <c r="K1132" s="4"/>
      <c r="S1132" s="1665"/>
    </row>
    <row r="1133" spans="1:19" ht="15">
      <c r="A1133" s="1">
        <v>1128</v>
      </c>
      <c r="D1133" s="3" t="s">
        <v>6909</v>
      </c>
      <c r="F1133" s="2" t="str" cm="1">
        <f t="array" aca="1" ref="F1133" ca="1">IF(G1133&lt;&gt;"",INDIRECT("'"&amp;G1133&amp;"'!"&amp;H1133),"")</f>
        <v/>
      </c>
      <c r="G1133" s="1665"/>
      <c r="I1133" s="4"/>
      <c r="J1133" s="4"/>
      <c r="K1133" s="4"/>
      <c r="S1133" s="1665"/>
    </row>
    <row r="1134" spans="1:19" ht="15">
      <c r="A1134" s="1">
        <v>1129</v>
      </c>
      <c r="D1134" s="3" t="s">
        <v>6909</v>
      </c>
      <c r="F1134" s="2" t="str" cm="1">
        <f t="array" aca="1" ref="F1134" ca="1">IF(G1134&lt;&gt;"",INDIRECT("'"&amp;G1134&amp;"'!"&amp;H1134),"")</f>
        <v/>
      </c>
      <c r="G1134" s="1665"/>
      <c r="I1134" s="4"/>
      <c r="J1134" s="4"/>
      <c r="K1134" s="4"/>
      <c r="S1134" s="1665"/>
    </row>
    <row r="1135" spans="1:19" ht="15">
      <c r="A1135" s="1">
        <v>1130</v>
      </c>
      <c r="D1135" s="3" t="s">
        <v>6909</v>
      </c>
      <c r="F1135" s="2" t="str" cm="1">
        <f t="array" aca="1" ref="F1135" ca="1">IF(G1135&lt;&gt;"",INDIRECT("'"&amp;G1135&amp;"'!"&amp;H1135),"")</f>
        <v/>
      </c>
      <c r="G1135" s="1665"/>
      <c r="I1135" s="4"/>
      <c r="J1135" s="4"/>
      <c r="K1135" s="4"/>
      <c r="S1135" s="1665"/>
    </row>
    <row r="1136" spans="1:19" ht="15">
      <c r="A1136" s="1">
        <v>1131</v>
      </c>
      <c r="D1136" s="3" t="s">
        <v>6909</v>
      </c>
      <c r="F1136" s="2" t="str" cm="1">
        <f t="array" aca="1" ref="F1136" ca="1">IF(G1136&lt;&gt;"",INDIRECT("'"&amp;G1136&amp;"'!"&amp;H1136),"")</f>
        <v/>
      </c>
      <c r="G1136" s="1665"/>
      <c r="I1136" s="4"/>
      <c r="J1136" s="4"/>
      <c r="K1136" s="4"/>
      <c r="S1136" s="1665"/>
    </row>
    <row r="1137" spans="1:19" ht="15">
      <c r="A1137" s="1">
        <v>1132</v>
      </c>
      <c r="D1137" s="3" t="s">
        <v>6909</v>
      </c>
      <c r="F1137" s="2" t="str" cm="1">
        <f t="array" aca="1" ref="F1137" ca="1">IF(G1137&lt;&gt;"",INDIRECT("'"&amp;G1137&amp;"'!"&amp;H1137),"")</f>
        <v/>
      </c>
      <c r="G1137" s="1665"/>
      <c r="I1137" s="4"/>
      <c r="J1137" s="4"/>
      <c r="K1137" s="4"/>
      <c r="S1137" s="1665"/>
    </row>
    <row r="1138" spans="1:19" ht="15">
      <c r="A1138" s="1">
        <v>1133</v>
      </c>
      <c r="D1138" s="3" t="s">
        <v>6909</v>
      </c>
      <c r="F1138" s="2" t="str" cm="1">
        <f t="array" aca="1" ref="F1138" ca="1">IF(G1138&lt;&gt;"",INDIRECT("'"&amp;G1138&amp;"'!"&amp;H1138),"")</f>
        <v/>
      </c>
      <c r="G1138" s="1665"/>
      <c r="I1138" s="4"/>
      <c r="J1138" s="4"/>
      <c r="K1138" s="4"/>
      <c r="S1138" s="1665"/>
    </row>
    <row r="1139" spans="1:19" ht="15">
      <c r="A1139" s="1">
        <v>1134</v>
      </c>
      <c r="D1139" s="3" t="s">
        <v>6909</v>
      </c>
      <c r="F1139" s="2" t="str" cm="1">
        <f t="array" aca="1" ref="F1139" ca="1">IF(G1139&lt;&gt;"",INDIRECT("'"&amp;G1139&amp;"'!"&amp;H1139),"")</f>
        <v/>
      </c>
      <c r="G1139" s="1665"/>
      <c r="I1139" s="4"/>
      <c r="J1139" s="4"/>
      <c r="K1139" s="4"/>
      <c r="S1139" s="1665"/>
    </row>
    <row r="1140" spans="1:19" ht="15">
      <c r="A1140" s="1">
        <v>1135</v>
      </c>
      <c r="D1140" s="3" t="s">
        <v>6909</v>
      </c>
      <c r="F1140" s="2" t="str" cm="1">
        <f t="array" aca="1" ref="F1140" ca="1">IF(G1140&lt;&gt;"",INDIRECT("'"&amp;G1140&amp;"'!"&amp;H1140),"")</f>
        <v/>
      </c>
      <c r="G1140" s="1665"/>
      <c r="I1140" s="4"/>
      <c r="J1140" s="4"/>
      <c r="K1140" s="4"/>
      <c r="S1140" s="1665"/>
    </row>
    <row r="1141" spans="1:19" ht="15">
      <c r="A1141" s="1">
        <v>1136</v>
      </c>
      <c r="D1141" s="3" t="s">
        <v>6909</v>
      </c>
      <c r="F1141" s="2" t="str" cm="1">
        <f t="array" aca="1" ref="F1141" ca="1">IF(G1141&lt;&gt;"",INDIRECT("'"&amp;G1141&amp;"'!"&amp;H1141),"")</f>
        <v/>
      </c>
      <c r="G1141" s="1665"/>
      <c r="I1141" s="4"/>
      <c r="J1141" s="4"/>
      <c r="K1141" s="4"/>
      <c r="S1141" s="1665"/>
    </row>
    <row r="1142" spans="1:19" ht="15">
      <c r="A1142" s="1">
        <v>1137</v>
      </c>
      <c r="D1142" s="3" t="s">
        <v>6909</v>
      </c>
      <c r="F1142" s="2" t="str" cm="1">
        <f t="array" aca="1" ref="F1142" ca="1">IF(G1142&lt;&gt;"",INDIRECT("'"&amp;G1142&amp;"'!"&amp;H1142),"")</f>
        <v/>
      </c>
      <c r="G1142" s="1665"/>
      <c r="I1142" s="4"/>
      <c r="J1142" s="4"/>
      <c r="K1142" s="4"/>
      <c r="S1142" s="1665"/>
    </row>
    <row r="1143" spans="1:19" ht="15">
      <c r="A1143" s="1">
        <v>1138</v>
      </c>
      <c r="D1143" s="3" t="s">
        <v>6909</v>
      </c>
      <c r="F1143" s="2" t="str" cm="1">
        <f t="array" aca="1" ref="F1143" ca="1">IF(G1143&lt;&gt;"",INDIRECT("'"&amp;G1143&amp;"'!"&amp;H1143),"")</f>
        <v/>
      </c>
      <c r="G1143" s="1665"/>
      <c r="I1143" s="4"/>
      <c r="J1143" s="4"/>
      <c r="K1143" s="4"/>
      <c r="S1143" s="1665"/>
    </row>
    <row r="1144" spans="1:19" ht="15">
      <c r="A1144" s="1">
        <v>1139</v>
      </c>
      <c r="D1144" s="3" t="s">
        <v>6909</v>
      </c>
      <c r="F1144" s="2" t="str" cm="1">
        <f t="array" aca="1" ref="F1144" ca="1">IF(G1144&lt;&gt;"",INDIRECT("'"&amp;G1144&amp;"'!"&amp;H1144),"")</f>
        <v/>
      </c>
      <c r="G1144" s="1665"/>
      <c r="I1144" s="4"/>
      <c r="J1144" s="4"/>
      <c r="K1144" s="4"/>
      <c r="S1144" s="1665"/>
    </row>
    <row r="1145" spans="1:19" ht="15">
      <c r="A1145" s="1">
        <v>1140</v>
      </c>
      <c r="D1145" s="3" t="s">
        <v>6909</v>
      </c>
      <c r="F1145" s="2" t="str" cm="1">
        <f t="array" aca="1" ref="F1145" ca="1">IF(G1145&lt;&gt;"",INDIRECT("'"&amp;G1145&amp;"'!"&amp;H1145),"")</f>
        <v/>
      </c>
      <c r="G1145" s="1665"/>
      <c r="I1145" s="4"/>
      <c r="J1145" s="4"/>
      <c r="K1145" s="4"/>
      <c r="S1145" s="1665"/>
    </row>
    <row r="1146" spans="1:19" ht="15">
      <c r="A1146" s="1">
        <v>1141</v>
      </c>
      <c r="D1146" s="3" t="s">
        <v>6909</v>
      </c>
      <c r="F1146" s="2" t="str" cm="1">
        <f t="array" aca="1" ref="F1146" ca="1">IF(G1146&lt;&gt;"",INDIRECT("'"&amp;G1146&amp;"'!"&amp;H1146),"")</f>
        <v/>
      </c>
      <c r="G1146" s="1665"/>
      <c r="I1146" s="4"/>
      <c r="J1146" s="4"/>
      <c r="K1146" s="4"/>
      <c r="S1146" s="1665"/>
    </row>
    <row r="1147" spans="1:19" ht="15">
      <c r="A1147" s="1">
        <v>1142</v>
      </c>
      <c r="D1147" s="3" t="s">
        <v>6909</v>
      </c>
      <c r="F1147" s="2" t="str" cm="1">
        <f t="array" aca="1" ref="F1147" ca="1">IF(G1147&lt;&gt;"",INDIRECT("'"&amp;G1147&amp;"'!"&amp;H1147),"")</f>
        <v/>
      </c>
      <c r="G1147" s="1665"/>
      <c r="I1147" s="4"/>
      <c r="J1147" s="4"/>
      <c r="K1147" s="4"/>
      <c r="S1147" s="1665"/>
    </row>
    <row r="1148" spans="1:19" ht="15">
      <c r="A1148" s="1">
        <v>1143</v>
      </c>
      <c r="D1148" s="3" t="s">
        <v>6909</v>
      </c>
      <c r="F1148" s="2" t="str" cm="1">
        <f t="array" aca="1" ref="F1148" ca="1">IF(G1148&lt;&gt;"",INDIRECT("'"&amp;G1148&amp;"'!"&amp;H1148),"")</f>
        <v/>
      </c>
      <c r="G1148" s="1665"/>
      <c r="I1148" s="4"/>
      <c r="J1148" s="4"/>
      <c r="K1148" s="4"/>
      <c r="S1148" s="1665"/>
    </row>
    <row r="1149" spans="1:19" ht="15">
      <c r="A1149" s="1">
        <v>1144</v>
      </c>
      <c r="D1149" s="3" t="s">
        <v>6909</v>
      </c>
      <c r="F1149" s="2" t="str" cm="1">
        <f t="array" aca="1" ref="F1149" ca="1">IF(G1149&lt;&gt;"",INDIRECT("'"&amp;G1149&amp;"'!"&amp;H1149),"")</f>
        <v/>
      </c>
      <c r="G1149" s="1665"/>
      <c r="I1149" s="4"/>
      <c r="J1149" s="4"/>
      <c r="K1149" s="4"/>
      <c r="S1149" s="1665"/>
    </row>
    <row r="1150" spans="1:19" ht="15">
      <c r="A1150" s="1">
        <v>1145</v>
      </c>
      <c r="D1150" s="3" t="s">
        <v>6909</v>
      </c>
      <c r="F1150" s="2" t="str" cm="1">
        <f t="array" aca="1" ref="F1150" ca="1">IF(G1150&lt;&gt;"",INDIRECT("'"&amp;G1150&amp;"'!"&amp;H1150),"")</f>
        <v/>
      </c>
      <c r="G1150" s="1665"/>
      <c r="I1150" s="4"/>
      <c r="J1150" s="4"/>
      <c r="K1150" s="4"/>
      <c r="S1150" s="1665"/>
    </row>
    <row r="1151" spans="1:19" ht="15">
      <c r="A1151" s="1">
        <v>1146</v>
      </c>
      <c r="D1151" s="3" t="s">
        <v>6909</v>
      </c>
      <c r="F1151" s="2" t="str" cm="1">
        <f t="array" aca="1" ref="F1151" ca="1">IF(G1151&lt;&gt;"",INDIRECT("'"&amp;G1151&amp;"'!"&amp;H1151),"")</f>
        <v/>
      </c>
      <c r="G1151" s="1665"/>
      <c r="I1151" s="4"/>
      <c r="J1151" s="4"/>
      <c r="K1151" s="4"/>
      <c r="S1151" s="1665"/>
    </row>
    <row r="1152" spans="1:19" ht="15">
      <c r="A1152" s="1">
        <v>1147</v>
      </c>
      <c r="D1152" s="3" t="s">
        <v>6909</v>
      </c>
      <c r="F1152" s="2" t="str" cm="1">
        <f t="array" aca="1" ref="F1152" ca="1">IF(G1152&lt;&gt;"",INDIRECT("'"&amp;G1152&amp;"'!"&amp;H1152),"")</f>
        <v/>
      </c>
      <c r="G1152" s="1665"/>
      <c r="I1152" s="4"/>
      <c r="J1152" s="4"/>
      <c r="K1152" s="4"/>
      <c r="S1152" s="1665"/>
    </row>
    <row r="1153" spans="1:19" ht="15">
      <c r="A1153" s="1">
        <v>1148</v>
      </c>
      <c r="D1153" s="3" t="s">
        <v>6909</v>
      </c>
      <c r="F1153" s="2" t="str" cm="1">
        <f t="array" aca="1" ref="F1153" ca="1">IF(G1153&lt;&gt;"",INDIRECT("'"&amp;G1153&amp;"'!"&amp;H1153),"")</f>
        <v/>
      </c>
      <c r="G1153" s="1665"/>
      <c r="I1153" s="4"/>
      <c r="J1153" s="4"/>
      <c r="K1153" s="4"/>
      <c r="S1153" s="1665"/>
    </row>
    <row r="1154" spans="1:19" ht="15">
      <c r="A1154" s="1">
        <v>1149</v>
      </c>
      <c r="D1154" s="3" t="s">
        <v>6909</v>
      </c>
      <c r="F1154" s="2" t="str" cm="1">
        <f t="array" aca="1" ref="F1154" ca="1">IF(G1154&lt;&gt;"",INDIRECT("'"&amp;G1154&amp;"'!"&amp;H1154),"")</f>
        <v/>
      </c>
      <c r="G1154" s="1665"/>
      <c r="I1154" s="4"/>
      <c r="J1154" s="4"/>
      <c r="K1154" s="4"/>
      <c r="S1154" s="1665"/>
    </row>
    <row r="1155" spans="1:19" ht="15">
      <c r="A1155" s="1">
        <v>1150</v>
      </c>
      <c r="D1155" s="3" t="s">
        <v>6909</v>
      </c>
      <c r="F1155" s="2" t="str" cm="1">
        <f t="array" aca="1" ref="F1155" ca="1">IF(G1155&lt;&gt;"",INDIRECT("'"&amp;G1155&amp;"'!"&amp;H1155),"")</f>
        <v/>
      </c>
      <c r="G1155" s="1665"/>
      <c r="I1155" s="4"/>
      <c r="J1155" s="4"/>
      <c r="K1155" s="4"/>
      <c r="S1155" s="1665"/>
    </row>
    <row r="1156" spans="1:19" ht="15">
      <c r="A1156" s="1">
        <v>1151</v>
      </c>
      <c r="D1156" s="3" t="s">
        <v>6909</v>
      </c>
      <c r="F1156" s="2" t="str" cm="1">
        <f t="array" aca="1" ref="F1156" ca="1">IF(G1156&lt;&gt;"",INDIRECT("'"&amp;G1156&amp;"'!"&amp;H1156),"")</f>
        <v/>
      </c>
      <c r="G1156" s="1665"/>
      <c r="I1156" s="4"/>
      <c r="J1156" s="4"/>
      <c r="K1156" s="4"/>
      <c r="S1156" s="1665"/>
    </row>
    <row r="1157" spans="1:19" ht="15">
      <c r="A1157" s="1">
        <v>1152</v>
      </c>
      <c r="D1157" s="3" t="s">
        <v>6909</v>
      </c>
      <c r="F1157" s="2" t="str" cm="1">
        <f t="array" aca="1" ref="F1157" ca="1">IF(G1157&lt;&gt;"",INDIRECT("'"&amp;G1157&amp;"'!"&amp;H1157),"")</f>
        <v/>
      </c>
      <c r="G1157" s="1665"/>
      <c r="I1157" s="4"/>
      <c r="J1157" s="4"/>
      <c r="K1157" s="4"/>
      <c r="S1157" s="1665"/>
    </row>
    <row r="1158" spans="1:19" ht="15">
      <c r="A1158" s="1">
        <v>1153</v>
      </c>
      <c r="D1158" s="3" t="s">
        <v>6909</v>
      </c>
      <c r="F1158" s="2" t="str" cm="1">
        <f t="array" aca="1" ref="F1158" ca="1">IF(G1158&lt;&gt;"",INDIRECT("'"&amp;G1158&amp;"'!"&amp;H1158),"")</f>
        <v/>
      </c>
      <c r="G1158" s="1665"/>
      <c r="I1158" s="4"/>
      <c r="J1158" s="4"/>
      <c r="K1158" s="4"/>
      <c r="S1158" s="1665"/>
    </row>
    <row r="1159" spans="1:19" ht="15">
      <c r="A1159" s="1">
        <v>1154</v>
      </c>
      <c r="D1159" s="3" t="s">
        <v>6909</v>
      </c>
      <c r="F1159" s="2" t="str" cm="1">
        <f t="array" aca="1" ref="F1159" ca="1">IF(G1159&lt;&gt;"",INDIRECT("'"&amp;G1159&amp;"'!"&amp;H1159),"")</f>
        <v/>
      </c>
      <c r="G1159" s="1665"/>
      <c r="I1159" s="4"/>
      <c r="J1159" s="4"/>
      <c r="K1159" s="4"/>
      <c r="S1159" s="1665"/>
    </row>
    <row r="1160" spans="1:19" ht="15">
      <c r="A1160" s="1">
        <v>1155</v>
      </c>
      <c r="D1160" s="3" t="s">
        <v>6909</v>
      </c>
      <c r="F1160" s="2" t="str" cm="1">
        <f t="array" aca="1" ref="F1160" ca="1">IF(G1160&lt;&gt;"",INDIRECT("'"&amp;G1160&amp;"'!"&amp;H1160),"")</f>
        <v/>
      </c>
      <c r="G1160" s="1665"/>
      <c r="I1160" s="4"/>
      <c r="J1160" s="4"/>
      <c r="K1160" s="4"/>
      <c r="S1160" s="1665"/>
    </row>
    <row r="1161" spans="1:19" ht="15">
      <c r="A1161" s="1">
        <v>1156</v>
      </c>
      <c r="D1161" s="3" t="s">
        <v>6909</v>
      </c>
      <c r="F1161" s="2" t="str" cm="1">
        <f t="array" aca="1" ref="F1161" ca="1">IF(G1161&lt;&gt;"",INDIRECT("'"&amp;G1161&amp;"'!"&amp;H1161),"")</f>
        <v/>
      </c>
      <c r="G1161" s="1665"/>
      <c r="I1161" s="4"/>
      <c r="J1161" s="4"/>
      <c r="K1161" s="4"/>
      <c r="S1161" s="1665"/>
    </row>
    <row r="1162" spans="1:19" ht="15">
      <c r="A1162" s="1">
        <v>1157</v>
      </c>
      <c r="D1162" s="3" t="s">
        <v>6909</v>
      </c>
      <c r="F1162" s="2" t="str" cm="1">
        <f t="array" aca="1" ref="F1162" ca="1">IF(G1162&lt;&gt;"",INDIRECT("'"&amp;G1162&amp;"'!"&amp;H1162),"")</f>
        <v/>
      </c>
      <c r="G1162" s="1665"/>
      <c r="I1162" s="4"/>
      <c r="J1162" s="4"/>
      <c r="K1162" s="4"/>
      <c r="S1162" s="1665"/>
    </row>
    <row r="1163" spans="1:19" ht="15">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5">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5">
      <c r="A1165">
        <v>1160</v>
      </c>
      <c r="B1165" s="7">
        <f>'EstExp 12-20'!C128</f>
        <v>374218.4</v>
      </c>
      <c r="C1165" s="3">
        <f>A1165-B1165</f>
        <v>-373058.4</v>
      </c>
      <c r="E1165" s="2" t="b">
        <f ca="1">F1165=B1165</f>
        <v>1</v>
      </c>
      <c r="F1165" s="2" cm="1">
        <f t="array" aca="1" ref="F1165" ca="1">IF(G1165&lt;&gt;"",INDIRECT("'"&amp;G1165&amp;"'!"&amp;H1165),"")</f>
        <v>374218.4</v>
      </c>
      <c r="G1165" s="1663" t="s">
        <v>3430</v>
      </c>
      <c r="H1165" t="s">
        <v>3735</v>
      </c>
      <c r="I1165" s="4"/>
      <c r="J1165" s="4"/>
      <c r="K1165" s="4"/>
      <c r="S1165" s="1665"/>
    </row>
    <row r="1166" spans="1:19" ht="15">
      <c r="A1166" s="1">
        <v>1161</v>
      </c>
      <c r="D1166" s="3" t="s">
        <v>6909</v>
      </c>
      <c r="F1166" s="2" t="str" cm="1">
        <f t="array" aca="1" ref="F1166" ca="1">IF(G1166&lt;&gt;"",INDIRECT("'"&amp;G1166&amp;"'!"&amp;H1166),"")</f>
        <v/>
      </c>
      <c r="G1166" s="1665"/>
      <c r="I1166" s="4"/>
      <c r="J1166" s="4"/>
      <c r="K1166" s="4"/>
      <c r="S1166" s="1665"/>
    </row>
    <row r="1167" spans="1:19" ht="15">
      <c r="A1167">
        <v>1162</v>
      </c>
      <c r="B1167" s="7">
        <f>'EstExp 12-20'!C131</f>
        <v>374218.4</v>
      </c>
      <c r="C1167" s="3">
        <f t="shared" ref="C1167:C1173" si="37">A1167-B1167</f>
        <v>-373056.4</v>
      </c>
      <c r="E1167" s="2" t="b">
        <f t="shared" ref="E1167:E1173" ca="1" si="38">F1167=B1167</f>
        <v>1</v>
      </c>
      <c r="F1167" s="2" cm="1">
        <f t="array" aca="1" ref="F1167" ca="1">IF(G1167&lt;&gt;"",INDIRECT("'"&amp;G1167&amp;"'!"&amp;H1167),"")</f>
        <v>374218.4</v>
      </c>
      <c r="G1167" s="1663" t="s">
        <v>3430</v>
      </c>
      <c r="H1167" t="s">
        <v>3736</v>
      </c>
      <c r="I1167" s="4"/>
      <c r="J1167" s="4"/>
      <c r="K1167" s="4"/>
      <c r="S1167" s="1665"/>
    </row>
    <row r="1168" spans="1:19" ht="15">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5">
      <c r="A1169">
        <v>1164</v>
      </c>
      <c r="B1169" s="7">
        <f>'EstExp 12-20'!C133</f>
        <v>374218.4</v>
      </c>
      <c r="C1169" s="3">
        <f t="shared" si="37"/>
        <v>-373054.4</v>
      </c>
      <c r="E1169" s="2" t="b">
        <f t="shared" ca="1" si="38"/>
        <v>1</v>
      </c>
      <c r="F1169" s="2" cm="1">
        <f t="array" aca="1" ref="F1169" ca="1">IF(G1169&lt;&gt;"",INDIRECT("'"&amp;G1169&amp;"'!"&amp;H1169),"")</f>
        <v>374218.4</v>
      </c>
      <c r="G1169" s="1663" t="s">
        <v>3430</v>
      </c>
      <c r="H1169" t="s">
        <v>3738</v>
      </c>
      <c r="I1169" s="4"/>
      <c r="J1169" s="4"/>
      <c r="K1169" s="4"/>
      <c r="S1169" s="1665"/>
    </row>
    <row r="1170" spans="1:19">
      <c r="A1170">
        <v>1165</v>
      </c>
      <c r="B1170" s="7">
        <f>'EstExp 12-20'!C155</f>
        <v>374218.4</v>
      </c>
      <c r="C1170" s="3">
        <f t="shared" si="37"/>
        <v>-373053.4</v>
      </c>
      <c r="E1170" s="2" t="b">
        <f t="shared" ca="1" si="38"/>
        <v>1</v>
      </c>
      <c r="F1170" s="2" cm="1">
        <f t="array" aca="1" ref="F1170" ca="1">IF(G1170&lt;&gt;"",INDIRECT("'"&amp;G1170&amp;"'!"&amp;H1170),"")</f>
        <v>374218.4</v>
      </c>
      <c r="G1170" s="1663" t="s">
        <v>3430</v>
      </c>
      <c r="H1170" t="s">
        <v>3739</v>
      </c>
      <c r="S1170" s="1663"/>
    </row>
    <row r="1171" spans="1:19">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5">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5">
      <c r="A1173">
        <v>1168</v>
      </c>
      <c r="B1173" s="7">
        <f>'EstExp 12-20'!D128</f>
        <v>58340.159999999996</v>
      </c>
      <c r="C1173" s="3">
        <f t="shared" si="37"/>
        <v>-57172.159999999996</v>
      </c>
      <c r="E1173" s="2" t="b">
        <f t="shared" ca="1" si="38"/>
        <v>1</v>
      </c>
      <c r="F1173" s="2" cm="1">
        <f t="array" aca="1" ref="F1173" ca="1">IF(G1173&lt;&gt;"",INDIRECT("'"&amp;G1173&amp;"'!"&amp;H1173),"")</f>
        <v>58340.159999999996</v>
      </c>
      <c r="G1173" s="1663" t="s">
        <v>3430</v>
      </c>
      <c r="H1173" t="s">
        <v>3742</v>
      </c>
      <c r="I1173" s="4"/>
      <c r="J1173" s="4"/>
      <c r="K1173" s="4"/>
      <c r="S1173" s="1665"/>
    </row>
    <row r="1174" spans="1:19" ht="15">
      <c r="A1174" s="1">
        <v>1169</v>
      </c>
      <c r="D1174" s="3" t="s">
        <v>6909</v>
      </c>
      <c r="F1174" s="2" t="str" cm="1">
        <f t="array" aca="1" ref="F1174" ca="1">IF(G1174&lt;&gt;"",INDIRECT("'"&amp;G1174&amp;"'!"&amp;H1174),"")</f>
        <v/>
      </c>
      <c r="G1174" s="1665"/>
      <c r="I1174" s="4"/>
      <c r="J1174" s="4"/>
      <c r="K1174" s="4"/>
      <c r="S1174" s="1665"/>
    </row>
    <row r="1175" spans="1:19" ht="15">
      <c r="A1175">
        <v>1170</v>
      </c>
      <c r="B1175" s="7">
        <f>'EstExp 12-20'!D131</f>
        <v>58340.159999999996</v>
      </c>
      <c r="C1175" s="3">
        <f t="shared" ref="C1175:C1181" si="39">A1175-B1175</f>
        <v>-57170.159999999996</v>
      </c>
      <c r="E1175" s="2" t="b">
        <f t="shared" ref="E1175:E1181" ca="1" si="40">F1175=B1175</f>
        <v>1</v>
      </c>
      <c r="F1175" s="2" cm="1">
        <f t="array" aca="1" ref="F1175" ca="1">IF(G1175&lt;&gt;"",INDIRECT("'"&amp;G1175&amp;"'!"&amp;H1175),"")</f>
        <v>58340.159999999996</v>
      </c>
      <c r="G1175" s="1663" t="s">
        <v>3430</v>
      </c>
      <c r="H1175" t="s">
        <v>3743</v>
      </c>
      <c r="I1175" s="4"/>
      <c r="J1175" s="4"/>
      <c r="K1175" s="4"/>
      <c r="S1175" s="1665"/>
    </row>
    <row r="1176" spans="1:19" ht="15">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5">
      <c r="A1177">
        <v>1172</v>
      </c>
      <c r="B1177" s="7">
        <f>'EstExp 12-20'!D133</f>
        <v>58340.159999999996</v>
      </c>
      <c r="C1177" s="3">
        <f t="shared" si="39"/>
        <v>-57168.159999999996</v>
      </c>
      <c r="E1177" s="2" t="b">
        <f t="shared" ca="1" si="40"/>
        <v>1</v>
      </c>
      <c r="F1177" s="2" cm="1">
        <f t="array" aca="1" ref="F1177" ca="1">IF(G1177&lt;&gt;"",INDIRECT("'"&amp;G1177&amp;"'!"&amp;H1177),"")</f>
        <v>58340.159999999996</v>
      </c>
      <c r="G1177" s="1663" t="s">
        <v>3430</v>
      </c>
      <c r="H1177" t="s">
        <v>3745</v>
      </c>
      <c r="I1177" s="4"/>
      <c r="J1177" s="4"/>
      <c r="K1177" s="4"/>
      <c r="S1177" s="1665"/>
    </row>
    <row r="1178" spans="1:19" ht="15">
      <c r="A1178">
        <v>1173</v>
      </c>
      <c r="B1178" s="7">
        <f>'EstExp 12-20'!D155</f>
        <v>58340.159999999996</v>
      </c>
      <c r="C1178" s="3">
        <f t="shared" si="39"/>
        <v>-57167.159999999996</v>
      </c>
      <c r="E1178" s="2" t="b">
        <f t="shared" ca="1" si="40"/>
        <v>1</v>
      </c>
      <c r="F1178" s="2" cm="1">
        <f t="array" aca="1" ref="F1178" ca="1">IF(G1178&lt;&gt;"",INDIRECT("'"&amp;G1178&amp;"'!"&amp;H1178),"")</f>
        <v>58340.159999999996</v>
      </c>
      <c r="G1178" s="1663" t="s">
        <v>3430</v>
      </c>
      <c r="H1178" t="s">
        <v>3746</v>
      </c>
      <c r="I1178" s="4"/>
      <c r="J1178" s="4"/>
      <c r="K1178" s="4"/>
      <c r="S1178" s="1665"/>
    </row>
    <row r="1179" spans="1:19" ht="15">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5">
      <c r="A1180">
        <v>1175</v>
      </c>
      <c r="B1180" s="7">
        <f>'EstExp 12-20'!E127</f>
        <v>11610.38</v>
      </c>
      <c r="C1180" s="3">
        <f t="shared" si="39"/>
        <v>-10435.379999999999</v>
      </c>
      <c r="E1180" s="2" t="b">
        <f t="shared" ca="1" si="40"/>
        <v>1</v>
      </c>
      <c r="F1180" s="2" cm="1">
        <f t="array" aca="1" ref="F1180" ca="1">IF(G1180&lt;&gt;"",INDIRECT("'"&amp;G1180&amp;"'!"&amp;H1180),"")</f>
        <v>11610.38</v>
      </c>
      <c r="G1180" s="1663" t="s">
        <v>3430</v>
      </c>
      <c r="H1180" t="s">
        <v>3748</v>
      </c>
      <c r="I1180" s="4"/>
      <c r="J1180" s="4"/>
      <c r="K1180" s="4"/>
      <c r="S1180" s="1665"/>
    </row>
    <row r="1181" spans="1:19" ht="15">
      <c r="A1181">
        <v>1176</v>
      </c>
      <c r="B1181" s="7">
        <f>'EstExp 12-20'!E128</f>
        <v>454838.81</v>
      </c>
      <c r="C1181" s="3">
        <f t="shared" si="39"/>
        <v>-453662.81</v>
      </c>
      <c r="E1181" s="2" t="b">
        <f t="shared" ca="1" si="40"/>
        <v>1</v>
      </c>
      <c r="F1181" s="2" cm="1">
        <f t="array" aca="1" ref="F1181" ca="1">IF(G1181&lt;&gt;"",INDIRECT("'"&amp;G1181&amp;"'!"&amp;H1181),"")</f>
        <v>454838.81</v>
      </c>
      <c r="G1181" s="1663" t="s">
        <v>3430</v>
      </c>
      <c r="H1181" t="s">
        <v>3749</v>
      </c>
      <c r="I1181" s="4"/>
      <c r="J1181" s="4"/>
      <c r="K1181" s="4"/>
      <c r="S1181" s="1665"/>
    </row>
    <row r="1182" spans="1:19" ht="15">
      <c r="A1182" s="1">
        <v>1177</v>
      </c>
      <c r="D1182" s="3" t="s">
        <v>6909</v>
      </c>
      <c r="F1182" s="2" t="str" cm="1">
        <f t="array" aca="1" ref="F1182" ca="1">IF(G1182&lt;&gt;"",INDIRECT("'"&amp;G1182&amp;"'!"&amp;H1182),"")</f>
        <v/>
      </c>
      <c r="G1182" s="1665"/>
      <c r="I1182" s="4"/>
      <c r="J1182" s="4"/>
      <c r="K1182" s="4"/>
      <c r="S1182" s="1665"/>
    </row>
    <row r="1183" spans="1:19" ht="15">
      <c r="A1183">
        <v>1178</v>
      </c>
      <c r="B1183" s="7">
        <f>'EstExp 12-20'!E131</f>
        <v>466449.19</v>
      </c>
      <c r="C1183" s="3">
        <f t="shared" ref="C1183:C1189" si="41">A1183-B1183</f>
        <v>-465271.19</v>
      </c>
      <c r="E1183" s="2" t="b">
        <f t="shared" ref="E1183:E1189" ca="1" si="42">F1183=B1183</f>
        <v>1</v>
      </c>
      <c r="F1183" s="2" cm="1">
        <f t="array" aca="1" ref="F1183" ca="1">IF(G1183&lt;&gt;"",INDIRECT("'"&amp;G1183&amp;"'!"&amp;H1183),"")</f>
        <v>466449.19</v>
      </c>
      <c r="G1183" s="1663" t="s">
        <v>3430</v>
      </c>
      <c r="H1183" t="s">
        <v>3750</v>
      </c>
      <c r="I1183" s="4"/>
      <c r="J1183" s="4"/>
      <c r="K1183" s="4"/>
      <c r="S1183" s="1665"/>
    </row>
    <row r="1184" spans="1:19" ht="15">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5">
      <c r="A1185">
        <v>1180</v>
      </c>
      <c r="B1185" s="7">
        <f>'EstExp 12-20'!E133</f>
        <v>466449.19</v>
      </c>
      <c r="C1185" s="3">
        <f t="shared" si="41"/>
        <v>-465269.19</v>
      </c>
      <c r="E1185" s="2" t="b">
        <f t="shared" ca="1" si="42"/>
        <v>1</v>
      </c>
      <c r="F1185" s="2" cm="1">
        <f t="array" aca="1" ref="F1185" ca="1">IF(G1185&lt;&gt;"",INDIRECT("'"&amp;G1185&amp;"'!"&amp;H1185),"")</f>
        <v>466449.19</v>
      </c>
      <c r="G1185" s="1663" t="s">
        <v>3430</v>
      </c>
      <c r="H1185" t="s">
        <v>3752</v>
      </c>
      <c r="I1185" s="4"/>
      <c r="J1185" s="4"/>
      <c r="K1185" s="4"/>
      <c r="S1185" s="1665"/>
    </row>
    <row r="1186" spans="1:19" ht="15">
      <c r="A1186">
        <v>1181</v>
      </c>
      <c r="B1186" s="7">
        <f>'EstExp 12-20'!E155</f>
        <v>466449.19</v>
      </c>
      <c r="C1186" s="3">
        <f t="shared" si="41"/>
        <v>-465268.19</v>
      </c>
      <c r="E1186" s="2" t="b">
        <f t="shared" ca="1" si="42"/>
        <v>1</v>
      </c>
      <c r="F1186" s="2" cm="1">
        <f t="array" aca="1" ref="F1186" ca="1">IF(G1186&lt;&gt;"",INDIRECT("'"&amp;G1186&amp;"'!"&amp;H1186),"")</f>
        <v>466449.19</v>
      </c>
      <c r="G1186" s="1663" t="s">
        <v>3430</v>
      </c>
      <c r="H1186" t="s">
        <v>3753</v>
      </c>
      <c r="I1186" s="4"/>
      <c r="J1186" s="4"/>
      <c r="K1186" s="4"/>
      <c r="S1186" s="1665"/>
    </row>
    <row r="1187" spans="1:19" ht="15">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5">
      <c r="A1188">
        <v>1183</v>
      </c>
      <c r="B1188" s="7">
        <f>'EstExp 12-20'!F127</f>
        <v>0</v>
      </c>
      <c r="C1188" s="3">
        <f t="shared" si="41"/>
        <v>1183</v>
      </c>
      <c r="E1188" s="2" t="b">
        <f t="shared" ca="1" si="42"/>
        <v>1</v>
      </c>
      <c r="F1188" s="2" cm="1">
        <f t="array" aca="1" ref="F1188" ca="1">IF(G1188&lt;&gt;"",INDIRECT("'"&amp;G1188&amp;"'!"&amp;H1188),"")</f>
        <v>0</v>
      </c>
      <c r="G1188" s="1663" t="s">
        <v>3430</v>
      </c>
      <c r="H1188" t="s">
        <v>3755</v>
      </c>
      <c r="I1188" s="4"/>
      <c r="J1188" s="4"/>
      <c r="K1188" s="4"/>
      <c r="S1188" s="1665"/>
    </row>
    <row r="1189" spans="1:19" ht="15">
      <c r="A1189">
        <v>1184</v>
      </c>
      <c r="B1189" s="7">
        <f>'EstExp 12-20'!F128</f>
        <v>275314.68</v>
      </c>
      <c r="C1189" s="3">
        <f t="shared" si="41"/>
        <v>-274130.68</v>
      </c>
      <c r="E1189" s="2" t="b">
        <f t="shared" ca="1" si="42"/>
        <v>1</v>
      </c>
      <c r="F1189" s="2" cm="1">
        <f t="array" aca="1" ref="F1189" ca="1">IF(G1189&lt;&gt;"",INDIRECT("'"&amp;G1189&amp;"'!"&amp;H1189),"")</f>
        <v>275314.68</v>
      </c>
      <c r="G1189" s="1663" t="s">
        <v>3430</v>
      </c>
      <c r="H1189" t="s">
        <v>3756</v>
      </c>
      <c r="I1189" s="4"/>
      <c r="J1189" s="4"/>
      <c r="K1189" s="4"/>
      <c r="S1189" s="1665"/>
    </row>
    <row r="1190" spans="1:19" ht="15">
      <c r="A1190" s="1">
        <v>1185</v>
      </c>
      <c r="D1190" s="3" t="s">
        <v>6909</v>
      </c>
      <c r="F1190" s="2" t="str" cm="1">
        <f t="array" aca="1" ref="F1190" ca="1">IF(G1190&lt;&gt;"",INDIRECT("'"&amp;G1190&amp;"'!"&amp;H1190),"")</f>
        <v/>
      </c>
      <c r="G1190" s="1665"/>
      <c r="I1190" s="4"/>
      <c r="J1190" s="4"/>
      <c r="K1190" s="4"/>
      <c r="S1190" s="1665"/>
    </row>
    <row r="1191" spans="1:19" ht="15">
      <c r="A1191">
        <v>1186</v>
      </c>
      <c r="B1191" s="7">
        <f>'EstExp 12-20'!F131</f>
        <v>275314.68</v>
      </c>
      <c r="C1191" s="3">
        <f t="shared" ref="C1191:C1198" si="43">A1191-B1191</f>
        <v>-274128.68</v>
      </c>
      <c r="E1191" s="2" t="b">
        <f t="shared" ref="E1191:E1198" ca="1" si="44">F1191=B1191</f>
        <v>1</v>
      </c>
      <c r="F1191" s="2" cm="1">
        <f t="array" aca="1" ref="F1191" ca="1">IF(G1191&lt;&gt;"",INDIRECT("'"&amp;G1191&amp;"'!"&amp;H1191),"")</f>
        <v>275314.68</v>
      </c>
      <c r="G1191" s="1663" t="s">
        <v>3430</v>
      </c>
      <c r="H1191" t="s">
        <v>3757</v>
      </c>
      <c r="I1191" s="4"/>
      <c r="J1191" s="4"/>
      <c r="K1191" s="4"/>
      <c r="S1191" s="1665"/>
    </row>
    <row r="1192" spans="1:19" ht="15">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5">
      <c r="A1193">
        <v>1188</v>
      </c>
      <c r="B1193" s="7">
        <f>'EstExp 12-20'!F133</f>
        <v>275314.68</v>
      </c>
      <c r="C1193" s="3">
        <f t="shared" si="43"/>
        <v>-274126.68</v>
      </c>
      <c r="E1193" s="2" t="b">
        <f t="shared" ca="1" si="44"/>
        <v>1</v>
      </c>
      <c r="F1193" s="2" cm="1">
        <f t="array" aca="1" ref="F1193" ca="1">IF(G1193&lt;&gt;"",INDIRECT("'"&amp;G1193&amp;"'!"&amp;H1193),"")</f>
        <v>275314.68</v>
      </c>
      <c r="G1193" s="1663" t="s">
        <v>3430</v>
      </c>
      <c r="H1193" t="s">
        <v>3759</v>
      </c>
      <c r="I1193" s="4"/>
      <c r="J1193" s="4"/>
      <c r="K1193" s="4"/>
      <c r="S1193" s="1665"/>
    </row>
    <row r="1194" spans="1:19" ht="15">
      <c r="A1194">
        <v>1189</v>
      </c>
      <c r="B1194" s="7">
        <f>'EstExp 12-20'!F155</f>
        <v>275314.68</v>
      </c>
      <c r="C1194" s="3">
        <f t="shared" si="43"/>
        <v>-274125.68</v>
      </c>
      <c r="E1194" s="2" t="b">
        <f t="shared" ca="1" si="44"/>
        <v>1</v>
      </c>
      <c r="F1194" s="2" cm="1">
        <f t="array" aca="1" ref="F1194" ca="1">IF(G1194&lt;&gt;"",INDIRECT("'"&amp;G1194&amp;"'!"&amp;H1194),"")</f>
        <v>275314.68</v>
      </c>
      <c r="G1194" s="1663" t="s">
        <v>3430</v>
      </c>
      <c r="H1194" t="s">
        <v>3760</v>
      </c>
      <c r="I1194" s="4"/>
      <c r="J1194" s="4"/>
      <c r="K1194" s="4"/>
      <c r="S1194" s="1665"/>
    </row>
    <row r="1195" spans="1:19" ht="15">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5">
      <c r="A1196">
        <v>1191</v>
      </c>
      <c r="B1196" s="7">
        <f>'EstExp 12-20'!G127</f>
        <v>0</v>
      </c>
      <c r="C1196" s="3">
        <f t="shared" si="43"/>
        <v>1191</v>
      </c>
      <c r="E1196" s="2" t="b">
        <f t="shared" ca="1" si="44"/>
        <v>1</v>
      </c>
      <c r="F1196" s="2" cm="1">
        <f t="array" aca="1" ref="F1196" ca="1">IF(G1196&lt;&gt;"",INDIRECT("'"&amp;G1196&amp;"'!"&amp;H1196),"")</f>
        <v>0</v>
      </c>
      <c r="G1196" s="1663" t="s">
        <v>3430</v>
      </c>
      <c r="H1196" t="s">
        <v>3762</v>
      </c>
      <c r="I1196" s="4"/>
      <c r="J1196" s="4"/>
      <c r="K1196" s="4"/>
      <c r="S1196" s="1665"/>
    </row>
    <row r="1197" spans="1:19" ht="15">
      <c r="A1197">
        <v>1192</v>
      </c>
      <c r="B1197" s="7">
        <f>'EstExp 12-20'!G128</f>
        <v>450633</v>
      </c>
      <c r="C1197" s="3">
        <f t="shared" si="43"/>
        <v>-449441</v>
      </c>
      <c r="E1197" s="2" t="b">
        <f t="shared" ca="1" si="44"/>
        <v>1</v>
      </c>
      <c r="F1197" s="2" cm="1">
        <f t="array" aca="1" ref="F1197" ca="1">IF(G1197&lt;&gt;"",INDIRECT("'"&amp;G1197&amp;"'!"&amp;H1197),"")</f>
        <v>450633</v>
      </c>
      <c r="G1197" s="1663" t="s">
        <v>3430</v>
      </c>
      <c r="H1197" t="s">
        <v>3763</v>
      </c>
      <c r="I1197" s="4"/>
      <c r="J1197" s="4"/>
      <c r="K1197" s="4"/>
      <c r="S1197" s="1665"/>
    </row>
    <row r="1198" spans="1:19" ht="15">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5">
      <c r="A1199" s="1">
        <v>1194</v>
      </c>
      <c r="D1199" s="3" t="s">
        <v>6909</v>
      </c>
      <c r="F1199" s="2" t="str" cm="1">
        <f t="array" aca="1" ref="F1199" ca="1">IF(G1199&lt;&gt;"",INDIRECT("'"&amp;G1199&amp;"'!"&amp;H1199),"")</f>
        <v/>
      </c>
      <c r="G1199" s="1665"/>
      <c r="I1199" s="4"/>
      <c r="J1199" s="4"/>
      <c r="K1199" s="4"/>
      <c r="S1199" s="1665"/>
    </row>
    <row r="1200" spans="1:19" ht="15">
      <c r="A1200">
        <v>1195</v>
      </c>
      <c r="B1200" s="7">
        <f>'EstExp 12-20'!G131</f>
        <v>450633</v>
      </c>
      <c r="C1200" s="3">
        <f t="shared" ref="C1200:C1206" si="45">A1200-B1200</f>
        <v>-449438</v>
      </c>
      <c r="E1200" s="2" t="b">
        <f t="shared" ref="E1200:E1206" ca="1" si="46">F1200=B1200</f>
        <v>1</v>
      </c>
      <c r="F1200" s="2" cm="1">
        <f t="array" aca="1" ref="F1200" ca="1">IF(G1200&lt;&gt;"",INDIRECT("'"&amp;G1200&amp;"'!"&amp;H1200),"")</f>
        <v>450633</v>
      </c>
      <c r="G1200" s="1663" t="s">
        <v>3430</v>
      </c>
      <c r="H1200" t="s">
        <v>3765</v>
      </c>
      <c r="I1200" s="4"/>
      <c r="J1200" s="4"/>
      <c r="K1200" s="4"/>
      <c r="S1200" s="1665"/>
    </row>
    <row r="1201" spans="1:19" ht="15">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5">
      <c r="A1202">
        <v>1197</v>
      </c>
      <c r="B1202" s="7">
        <f>'EstExp 12-20'!G133</f>
        <v>450633</v>
      </c>
      <c r="C1202" s="3">
        <f t="shared" si="45"/>
        <v>-449436</v>
      </c>
      <c r="E1202" s="2" t="b">
        <f t="shared" ca="1" si="46"/>
        <v>1</v>
      </c>
      <c r="F1202" s="2" cm="1">
        <f t="array" aca="1" ref="F1202" ca="1">IF(G1202&lt;&gt;"",INDIRECT("'"&amp;G1202&amp;"'!"&amp;H1202),"")</f>
        <v>450633</v>
      </c>
      <c r="G1202" s="1663" t="s">
        <v>3430</v>
      </c>
      <c r="H1202" t="s">
        <v>3767</v>
      </c>
      <c r="I1202" s="4"/>
      <c r="J1202" s="4"/>
      <c r="K1202" s="4"/>
      <c r="S1202" s="1665"/>
    </row>
    <row r="1203" spans="1:19" ht="15">
      <c r="A1203">
        <v>1198</v>
      </c>
      <c r="B1203" s="7">
        <f>'EstExp 12-20'!G155</f>
        <v>450633</v>
      </c>
      <c r="C1203" s="3">
        <f t="shared" si="45"/>
        <v>-449435</v>
      </c>
      <c r="E1203" s="2" t="b">
        <f t="shared" ca="1" si="46"/>
        <v>1</v>
      </c>
      <c r="F1203" s="2" cm="1">
        <f t="array" aca="1" ref="F1203" ca="1">IF(G1203&lt;&gt;"",INDIRECT("'"&amp;G1203&amp;"'!"&amp;H1203),"")</f>
        <v>450633</v>
      </c>
      <c r="G1203" s="1663" t="s">
        <v>3430</v>
      </c>
      <c r="H1203" t="s">
        <v>3768</v>
      </c>
      <c r="I1203" s="4"/>
      <c r="J1203" s="4"/>
      <c r="K1203" s="4"/>
      <c r="S1203" s="1665"/>
    </row>
    <row r="1204" spans="1:19" ht="15">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5">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5">
      <c r="A1206">
        <v>1201</v>
      </c>
      <c r="B1206" s="7">
        <f>'EstExp 12-20'!H128</f>
        <v>0</v>
      </c>
      <c r="C1206" s="3">
        <f t="shared" si="45"/>
        <v>1201</v>
      </c>
      <c r="E1206" s="2" t="b">
        <f t="shared" ca="1" si="46"/>
        <v>1</v>
      </c>
      <c r="F1206" s="2" cm="1">
        <f t="array" aca="1" ref="F1206" ca="1">IF(G1206&lt;&gt;"",INDIRECT("'"&amp;G1206&amp;"'!"&amp;H1206),"")</f>
        <v>0</v>
      </c>
      <c r="G1206" s="1663" t="s">
        <v>3430</v>
      </c>
      <c r="H1206" t="s">
        <v>3771</v>
      </c>
      <c r="I1206" s="4"/>
      <c r="J1206" s="4"/>
      <c r="K1206" s="4"/>
      <c r="S1206" s="1665"/>
    </row>
    <row r="1207" spans="1:19" ht="15">
      <c r="A1207" s="1">
        <v>1202</v>
      </c>
      <c r="D1207" s="3" t="s">
        <v>6909</v>
      </c>
      <c r="F1207" s="2" t="str" cm="1">
        <f t="array" aca="1" ref="F1207" ca="1">IF(G1207&lt;&gt;"",INDIRECT("'"&amp;G1207&amp;"'!"&amp;H1207),"")</f>
        <v/>
      </c>
      <c r="G1207" s="1665"/>
      <c r="I1207" s="4"/>
      <c r="J1207" s="4"/>
      <c r="K1207" s="4"/>
      <c r="S1207" s="1665"/>
    </row>
    <row r="1208" spans="1:19" ht="15">
      <c r="A1208">
        <v>1203</v>
      </c>
      <c r="B1208" s="7">
        <f>'EstExp 12-20'!H131</f>
        <v>0</v>
      </c>
      <c r="C1208" s="3">
        <f t="shared" ref="C1208:C1214" si="47">A1208-B1208</f>
        <v>1203</v>
      </c>
      <c r="E1208" s="2" t="b">
        <f t="shared" ref="E1208:E1214" ca="1" si="48">F1208=B1208</f>
        <v>1</v>
      </c>
      <c r="F1208" s="2" cm="1">
        <f t="array" aca="1" ref="F1208" ca="1">IF(G1208&lt;&gt;"",INDIRECT("'"&amp;G1208&amp;"'!"&amp;H1208),"")</f>
        <v>0</v>
      </c>
      <c r="G1208" s="1663" t="s">
        <v>3430</v>
      </c>
      <c r="H1208" t="s">
        <v>3772</v>
      </c>
      <c r="I1208" s="4"/>
      <c r="J1208" s="4"/>
      <c r="K1208" s="4"/>
      <c r="S1208" s="1665"/>
    </row>
    <row r="1209" spans="1:19" ht="15">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5">
      <c r="A1210">
        <v>1205</v>
      </c>
      <c r="B1210" s="7">
        <f>'EstExp 12-20'!H133</f>
        <v>0</v>
      </c>
      <c r="C1210" s="3">
        <f t="shared" si="47"/>
        <v>1205</v>
      </c>
      <c r="E1210" s="2" t="b">
        <f t="shared" ca="1" si="48"/>
        <v>1</v>
      </c>
      <c r="F1210" s="2" cm="1">
        <f t="array" aca="1" ref="F1210" ca="1">IF(G1210&lt;&gt;"",INDIRECT("'"&amp;G1210&amp;"'!"&amp;H1210),"")</f>
        <v>0</v>
      </c>
      <c r="G1210" s="1663" t="s">
        <v>3430</v>
      </c>
      <c r="H1210" t="s">
        <v>3774</v>
      </c>
      <c r="I1210" s="4"/>
      <c r="J1210" s="4"/>
      <c r="K1210" s="4"/>
      <c r="S1210" s="1665"/>
    </row>
    <row r="1211" spans="1:19" ht="15">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5">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5">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5">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5">
      <c r="A1215" s="1">
        <v>1210</v>
      </c>
      <c r="D1215" s="3" t="s">
        <v>6909</v>
      </c>
      <c r="F1215" s="2" t="str" cm="1">
        <f t="array" aca="1" ref="F1215" ca="1">IF(G1215&lt;&gt;"",INDIRECT("'"&amp;G1215&amp;"'!"&amp;H1215),"")</f>
        <v/>
      </c>
      <c r="G1215" s="1665"/>
      <c r="I1215" s="4"/>
      <c r="J1215" s="4"/>
      <c r="K1215" s="4"/>
      <c r="S1215" s="1665"/>
    </row>
    <row r="1216" spans="1:19" ht="15">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5">
      <c r="A1217">
        <v>1212</v>
      </c>
      <c r="B1217" s="7">
        <f>'EstExp 12-20'!H155</f>
        <v>0</v>
      </c>
      <c r="C1217" s="3">
        <f t="shared" si="49"/>
        <v>1212</v>
      </c>
      <c r="E1217" s="2" t="b">
        <f t="shared" ca="1" si="50"/>
        <v>1</v>
      </c>
      <c r="F1217" s="2" cm="1">
        <f t="array" aca="1" ref="F1217" ca="1">IF(G1217&lt;&gt;"",INDIRECT("'"&amp;G1217&amp;"'!"&amp;H1217),"")</f>
        <v>0</v>
      </c>
      <c r="G1217" s="1663" t="s">
        <v>3430</v>
      </c>
      <c r="H1217" t="s">
        <v>3780</v>
      </c>
      <c r="I1217" s="4"/>
      <c r="J1217" s="4"/>
      <c r="K1217" s="4"/>
      <c r="S1217" s="1665"/>
    </row>
    <row r="1218" spans="1:19" ht="15">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5">
      <c r="A1219">
        <v>1214</v>
      </c>
      <c r="B1219" s="7">
        <f>'EstExp 12-20'!K127</f>
        <v>11610.38</v>
      </c>
      <c r="C1219" s="3">
        <f t="shared" si="49"/>
        <v>-10396.379999999999</v>
      </c>
      <c r="E1219" s="2" t="b">
        <f t="shared" ca="1" si="50"/>
        <v>1</v>
      </c>
      <c r="F1219" s="2" cm="1">
        <f t="array" aca="1" ref="F1219" ca="1">IF(G1219&lt;&gt;"",INDIRECT("'"&amp;G1219&amp;"'!"&amp;H1219),"")</f>
        <v>11610.38</v>
      </c>
      <c r="G1219" s="1663" t="s">
        <v>3430</v>
      </c>
      <c r="H1219" t="s">
        <v>3782</v>
      </c>
      <c r="I1219" s="4"/>
      <c r="J1219" s="4"/>
      <c r="K1219" s="4"/>
      <c r="S1219" s="1665"/>
    </row>
    <row r="1220" spans="1:19" ht="15">
      <c r="A1220">
        <v>1215</v>
      </c>
      <c r="B1220" s="7">
        <f>'EstExp 12-20'!K128</f>
        <v>1613345.05</v>
      </c>
      <c r="C1220" s="3">
        <f t="shared" si="49"/>
        <v>-1612130.05</v>
      </c>
      <c r="E1220" s="2" t="b">
        <f t="shared" ca="1" si="50"/>
        <v>1</v>
      </c>
      <c r="F1220" s="2" cm="1">
        <f t="array" aca="1" ref="F1220" ca="1">IF(G1220&lt;&gt;"",INDIRECT("'"&amp;G1220&amp;"'!"&amp;H1220),"")</f>
        <v>1613345.05</v>
      </c>
      <c r="G1220" s="1663" t="s">
        <v>3430</v>
      </c>
      <c r="H1220" t="s">
        <v>3783</v>
      </c>
      <c r="I1220" s="4"/>
      <c r="J1220" s="4"/>
      <c r="K1220" s="4"/>
      <c r="S1220" s="1665"/>
    </row>
    <row r="1221" spans="1:19" ht="15">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5">
      <c r="A1222" s="1">
        <v>1217</v>
      </c>
      <c r="D1222" s="3" t="s">
        <v>6909</v>
      </c>
      <c r="F1222" s="2" t="str" cm="1">
        <f t="array" aca="1" ref="F1222" ca="1">IF(G1222&lt;&gt;"",INDIRECT("'"&amp;G1222&amp;"'!"&amp;H1222),"")</f>
        <v/>
      </c>
      <c r="G1222" s="1665"/>
      <c r="I1222" s="4"/>
      <c r="J1222" s="4"/>
      <c r="K1222" s="4"/>
      <c r="S1222" s="1665"/>
    </row>
    <row r="1223" spans="1:19" ht="15">
      <c r="A1223">
        <v>1218</v>
      </c>
      <c r="B1223" s="7">
        <f>'EstExp 12-20'!K131</f>
        <v>1624955.43</v>
      </c>
      <c r="C1223" s="3">
        <f t="shared" ref="C1223:C1229" si="51">A1223-B1223</f>
        <v>-1623737.43</v>
      </c>
      <c r="E1223" s="2" t="b">
        <f t="shared" ref="E1223:E1229" ca="1" si="52">F1223=B1223</f>
        <v>1</v>
      </c>
      <c r="F1223" s="2" cm="1">
        <f t="array" aca="1" ref="F1223" ca="1">IF(G1223&lt;&gt;"",INDIRECT("'"&amp;G1223&amp;"'!"&amp;H1223),"")</f>
        <v>1624955.43</v>
      </c>
      <c r="G1223" s="1663" t="s">
        <v>3430</v>
      </c>
      <c r="H1223" t="s">
        <v>3785</v>
      </c>
      <c r="I1223" s="4"/>
      <c r="J1223" s="4"/>
      <c r="K1223" s="4"/>
      <c r="S1223" s="1665"/>
    </row>
    <row r="1224" spans="1:19" ht="15">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5">
      <c r="A1225">
        <v>1220</v>
      </c>
      <c r="B1225" s="7">
        <f>'EstExp 12-20'!K133</f>
        <v>1624955.43</v>
      </c>
      <c r="C1225" s="3">
        <f t="shared" si="51"/>
        <v>-1623735.43</v>
      </c>
      <c r="E1225" s="2" t="b">
        <f t="shared" ca="1" si="52"/>
        <v>1</v>
      </c>
      <c r="F1225" s="2" cm="1">
        <f t="array" aca="1" ref="F1225" ca="1">IF(G1225&lt;&gt;"",INDIRECT("'"&amp;G1225&amp;"'!"&amp;H1225),"")</f>
        <v>1624955.43</v>
      </c>
      <c r="G1225" s="1663" t="s">
        <v>3430</v>
      </c>
      <c r="H1225" t="s">
        <v>3787</v>
      </c>
      <c r="I1225" s="4"/>
      <c r="J1225" s="4"/>
      <c r="K1225" s="4"/>
      <c r="S1225" s="1665"/>
    </row>
    <row r="1226" spans="1:19" ht="15">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5">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5">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5">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5">
      <c r="A1230" s="1">
        <v>1225</v>
      </c>
      <c r="D1230" s="3" t="s">
        <v>6909</v>
      </c>
      <c r="F1230" s="2" t="str" cm="1">
        <f t="array" aca="1" ref="F1230" ca="1">IF(G1230&lt;&gt;"",INDIRECT("'"&amp;G1230&amp;"'!"&amp;H1230),"")</f>
        <v/>
      </c>
      <c r="G1230" s="1665"/>
      <c r="I1230" s="4"/>
      <c r="J1230" s="4"/>
      <c r="K1230" s="4"/>
      <c r="S1230" s="1665"/>
    </row>
    <row r="1231" spans="1:19" ht="15">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5">
      <c r="A1232">
        <v>1227</v>
      </c>
      <c r="B1232" s="7">
        <f>'EstExp 12-20'!K155</f>
        <v>1624955.43</v>
      </c>
      <c r="C1232" s="3">
        <f>A1232-B1232</f>
        <v>-1623728.43</v>
      </c>
      <c r="E1232" s="2" t="b">
        <f ca="1">F1232=B1232</f>
        <v>1</v>
      </c>
      <c r="F1232" s="2" cm="1">
        <f t="array" aca="1" ref="F1232" ca="1">IF(G1232&lt;&gt;"",INDIRECT("'"&amp;G1232&amp;"'!"&amp;H1232),"")</f>
        <v>1624955.43</v>
      </c>
      <c r="G1232" s="1663" t="s">
        <v>3430</v>
      </c>
      <c r="H1232" t="s">
        <v>3793</v>
      </c>
      <c r="I1232" s="4"/>
      <c r="J1232" s="4"/>
      <c r="K1232" s="4"/>
      <c r="S1232" s="1665"/>
    </row>
    <row r="1233" spans="1:19" ht="15">
      <c r="A1233">
        <v>1228</v>
      </c>
      <c r="B1233" s="7">
        <f>'EstExp 12-20'!K156</f>
        <v>104358.68000000017</v>
      </c>
      <c r="C1233" s="3">
        <f>A1233-B1233</f>
        <v>-103130.68000000017</v>
      </c>
      <c r="E1233" s="2" t="b">
        <f ca="1">F1233=B1233</f>
        <v>1</v>
      </c>
      <c r="F1233" s="2" cm="1">
        <f t="array" aca="1" ref="F1233" ca="1">IF(G1233&lt;&gt;"",INDIRECT("'"&amp;G1233&amp;"'!"&amp;H1233),"")</f>
        <v>104358.68000000017</v>
      </c>
      <c r="G1233" s="1663" t="s">
        <v>3430</v>
      </c>
      <c r="H1233" t="s">
        <v>3794</v>
      </c>
      <c r="I1233" s="4"/>
      <c r="J1233" s="4"/>
      <c r="K1233" s="4"/>
      <c r="S1233" s="1665"/>
    </row>
    <row r="1234" spans="1:19" ht="15">
      <c r="A1234" s="1">
        <v>1229</v>
      </c>
      <c r="D1234" s="3" t="s">
        <v>6909</v>
      </c>
      <c r="F1234" s="2" t="str" cm="1">
        <f t="array" aca="1" ref="F1234" ca="1">IF(G1234&lt;&gt;"",INDIRECT("'"&amp;G1234&amp;"'!"&amp;H1234),"")</f>
        <v/>
      </c>
      <c r="G1234" s="1665"/>
      <c r="I1234" s="4"/>
      <c r="J1234" s="4"/>
      <c r="K1234" s="4"/>
      <c r="S1234" s="1665"/>
    </row>
    <row r="1235" spans="1:19" ht="15">
      <c r="A1235" s="1">
        <v>1230</v>
      </c>
      <c r="D1235" s="3" t="s">
        <v>6909</v>
      </c>
      <c r="F1235" s="2" t="str" cm="1">
        <f t="array" aca="1" ref="F1235" ca="1">IF(G1235&lt;&gt;"",INDIRECT("'"&amp;G1235&amp;"'!"&amp;H1235),"")</f>
        <v/>
      </c>
      <c r="G1235" s="1665"/>
      <c r="I1235" s="4"/>
      <c r="J1235" s="4"/>
      <c r="K1235" s="4"/>
      <c r="S1235" s="1665"/>
    </row>
    <row r="1236" spans="1:19" ht="15">
      <c r="A1236" s="1">
        <v>1231</v>
      </c>
      <c r="D1236" s="3" t="s">
        <v>6909</v>
      </c>
      <c r="F1236" s="2" t="str" cm="1">
        <f t="array" aca="1" ref="F1236" ca="1">IF(G1236&lt;&gt;"",INDIRECT("'"&amp;G1236&amp;"'!"&amp;H1236),"")</f>
        <v/>
      </c>
      <c r="G1236" s="1665"/>
      <c r="I1236" s="4"/>
      <c r="J1236" s="4"/>
      <c r="K1236" s="4"/>
      <c r="S1236" s="1665"/>
    </row>
    <row r="1237" spans="1:19" ht="15">
      <c r="A1237" s="1">
        <v>1232</v>
      </c>
      <c r="D1237" s="3" t="s">
        <v>6909</v>
      </c>
      <c r="F1237" s="2" t="str" cm="1">
        <f t="array" aca="1" ref="F1237" ca="1">IF(G1237&lt;&gt;"",INDIRECT("'"&amp;G1237&amp;"'!"&amp;H1237),"")</f>
        <v/>
      </c>
      <c r="G1237" s="1665"/>
      <c r="I1237" s="4"/>
      <c r="J1237" s="4"/>
      <c r="K1237" s="4"/>
      <c r="S1237" s="1665"/>
    </row>
    <row r="1238" spans="1:19" ht="15">
      <c r="A1238" s="1">
        <v>1233</v>
      </c>
      <c r="D1238" s="3" t="s">
        <v>6909</v>
      </c>
      <c r="F1238" s="2" t="str" cm="1">
        <f t="array" aca="1" ref="F1238" ca="1">IF(G1238&lt;&gt;"",INDIRECT("'"&amp;G1238&amp;"'!"&amp;H1238),"")</f>
        <v/>
      </c>
      <c r="G1238" s="1665"/>
      <c r="I1238" s="4"/>
      <c r="J1238" s="4"/>
      <c r="K1238" s="4"/>
      <c r="S1238" s="1665"/>
    </row>
    <row r="1239" spans="1:19" ht="15">
      <c r="A1239" s="1">
        <v>1234</v>
      </c>
      <c r="D1239" s="3" t="s">
        <v>6909</v>
      </c>
      <c r="F1239" s="2" t="str" cm="1">
        <f t="array" aca="1" ref="F1239" ca="1">IF(G1239&lt;&gt;"",INDIRECT("'"&amp;G1239&amp;"'!"&amp;H1239),"")</f>
        <v/>
      </c>
      <c r="G1239" s="1665"/>
      <c r="I1239" s="4"/>
      <c r="J1239" s="4"/>
      <c r="K1239" s="4"/>
      <c r="S1239" s="1665"/>
    </row>
    <row r="1240" spans="1:19" ht="15">
      <c r="A1240" s="1">
        <v>1235</v>
      </c>
      <c r="D1240" s="3" t="s">
        <v>6909</v>
      </c>
      <c r="F1240" s="2" t="str" cm="1">
        <f t="array" aca="1" ref="F1240" ca="1">IF(G1240&lt;&gt;"",INDIRECT("'"&amp;G1240&amp;"'!"&amp;H1240),"")</f>
        <v/>
      </c>
      <c r="G1240" s="1665"/>
      <c r="I1240" s="4"/>
      <c r="J1240" s="4"/>
      <c r="K1240" s="4"/>
      <c r="S1240" s="1665"/>
    </row>
    <row r="1241" spans="1:19" ht="15">
      <c r="A1241" s="1">
        <v>1236</v>
      </c>
      <c r="D1241" s="3" t="s">
        <v>6909</v>
      </c>
      <c r="F1241" s="2" t="str" cm="1">
        <f t="array" aca="1" ref="F1241" ca="1">IF(G1241&lt;&gt;"",INDIRECT("'"&amp;G1241&amp;"'!"&amp;H1241),"")</f>
        <v/>
      </c>
      <c r="G1241" s="1665"/>
      <c r="I1241" s="4"/>
      <c r="J1241" s="4"/>
      <c r="K1241" s="4"/>
      <c r="S1241" s="1665"/>
    </row>
    <row r="1242" spans="1:19" ht="15">
      <c r="A1242" s="1">
        <v>1237</v>
      </c>
      <c r="D1242" s="3" t="s">
        <v>6909</v>
      </c>
      <c r="F1242" s="2" t="str" cm="1">
        <f t="array" aca="1" ref="F1242" ca="1">IF(G1242&lt;&gt;"",INDIRECT("'"&amp;G1242&amp;"'!"&amp;H1242),"")</f>
        <v/>
      </c>
      <c r="G1242" s="1665"/>
      <c r="I1242" s="4"/>
      <c r="J1242" s="4"/>
      <c r="K1242" s="4"/>
      <c r="S1242" s="1665"/>
    </row>
    <row r="1243" spans="1:19" ht="15">
      <c r="A1243" s="1">
        <v>1238</v>
      </c>
      <c r="D1243" s="3" t="s">
        <v>6909</v>
      </c>
      <c r="F1243" s="2" t="str" cm="1">
        <f t="array" aca="1" ref="F1243" ca="1">IF(G1243&lt;&gt;"",INDIRECT("'"&amp;G1243&amp;"'!"&amp;H1243),"")</f>
        <v/>
      </c>
      <c r="G1243" s="1665"/>
      <c r="I1243" s="4"/>
      <c r="J1243" s="4"/>
      <c r="K1243" s="4"/>
      <c r="S1243" s="1665"/>
    </row>
    <row r="1244" spans="1:19" ht="15">
      <c r="A1244" s="1">
        <v>1239</v>
      </c>
      <c r="D1244" s="3" t="s">
        <v>6909</v>
      </c>
      <c r="F1244" s="2" t="str" cm="1">
        <f t="array" aca="1" ref="F1244" ca="1">IF(G1244&lt;&gt;"",INDIRECT("'"&amp;G1244&amp;"'!"&amp;H1244),"")</f>
        <v/>
      </c>
      <c r="G1244" s="1665"/>
      <c r="I1244" s="4"/>
      <c r="J1244" s="4"/>
      <c r="K1244" s="4"/>
      <c r="S1244" s="1665"/>
    </row>
    <row r="1245" spans="1:19" ht="15">
      <c r="A1245" s="1">
        <v>1240</v>
      </c>
      <c r="D1245" s="3" t="s">
        <v>6909</v>
      </c>
      <c r="F1245" s="2" t="str" cm="1">
        <f t="array" aca="1" ref="F1245" ca="1">IF(G1245&lt;&gt;"",INDIRECT("'"&amp;G1245&amp;"'!"&amp;H1245),"")</f>
        <v/>
      </c>
      <c r="G1245" s="1665"/>
      <c r="I1245" s="4"/>
      <c r="J1245" s="4"/>
      <c r="K1245" s="4"/>
      <c r="S1245" s="1665"/>
    </row>
    <row r="1246" spans="1:19" ht="15">
      <c r="A1246" s="1">
        <v>1241</v>
      </c>
      <c r="D1246" s="3" t="s">
        <v>6909</v>
      </c>
      <c r="F1246" s="2" t="str" cm="1">
        <f t="array" aca="1" ref="F1246" ca="1">IF(G1246&lt;&gt;"",INDIRECT("'"&amp;G1246&amp;"'!"&amp;H1246),"")</f>
        <v/>
      </c>
      <c r="G1246" s="1665"/>
      <c r="I1246" s="4"/>
      <c r="J1246" s="4"/>
      <c r="K1246" s="4"/>
      <c r="S1246" s="1665"/>
    </row>
    <row r="1247" spans="1:19" ht="15">
      <c r="A1247" s="1">
        <v>1242</v>
      </c>
      <c r="D1247" s="3" t="s">
        <v>6909</v>
      </c>
      <c r="F1247" s="2" t="str" cm="1">
        <f t="array" aca="1" ref="F1247" ca="1">IF(G1247&lt;&gt;"",INDIRECT("'"&amp;G1247&amp;"'!"&amp;H1247),"")</f>
        <v/>
      </c>
      <c r="G1247" s="1665"/>
      <c r="I1247" s="4"/>
      <c r="J1247" s="4"/>
      <c r="K1247" s="4"/>
      <c r="S1247" s="1665"/>
    </row>
    <row r="1248" spans="1:19" ht="15">
      <c r="A1248" s="1">
        <v>1243</v>
      </c>
      <c r="D1248" s="3" t="s">
        <v>6909</v>
      </c>
      <c r="F1248" s="2" t="str" cm="1">
        <f t="array" aca="1" ref="F1248" ca="1">IF(G1248&lt;&gt;"",INDIRECT("'"&amp;G1248&amp;"'!"&amp;H1248),"")</f>
        <v/>
      </c>
      <c r="G1248" s="1665"/>
      <c r="I1248" s="4"/>
      <c r="J1248" s="4"/>
      <c r="K1248" s="4"/>
      <c r="S1248" s="1665"/>
    </row>
    <row r="1249" spans="1:19" ht="15">
      <c r="A1249" s="1">
        <v>1244</v>
      </c>
      <c r="D1249" s="3" t="s">
        <v>6909</v>
      </c>
      <c r="F1249" s="2" t="str" cm="1">
        <f t="array" aca="1" ref="F1249" ca="1">IF(G1249&lt;&gt;"",INDIRECT("'"&amp;G1249&amp;"'!"&amp;H1249),"")</f>
        <v/>
      </c>
      <c r="G1249" s="1665"/>
      <c r="I1249" s="4"/>
      <c r="J1249" s="4"/>
      <c r="K1249" s="4"/>
      <c r="S1249" s="1665"/>
    </row>
    <row r="1250" spans="1:19" ht="15">
      <c r="A1250" s="1">
        <v>1245</v>
      </c>
      <c r="D1250" s="3" t="s">
        <v>6909</v>
      </c>
      <c r="F1250" s="2" t="str" cm="1">
        <f t="array" aca="1" ref="F1250" ca="1">IF(G1250&lt;&gt;"",INDIRECT("'"&amp;G1250&amp;"'!"&amp;H1250),"")</f>
        <v/>
      </c>
      <c r="G1250" s="1665"/>
      <c r="I1250" s="4"/>
      <c r="J1250" s="4"/>
      <c r="K1250" s="4"/>
      <c r="S1250" s="1665"/>
    </row>
    <row r="1251" spans="1:19" ht="15">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5">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5">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5">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5">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5">
      <c r="A1256">
        <v>1251</v>
      </c>
      <c r="B1256" s="7">
        <f>'EstExp 12-20'!H173</f>
        <v>0</v>
      </c>
      <c r="C1256" s="3">
        <f t="shared" si="53"/>
        <v>1251</v>
      </c>
      <c r="E1256" s="2" t="b">
        <f t="shared" ca="1" si="54"/>
        <v>1</v>
      </c>
      <c r="F1256" s="2" cm="1">
        <f t="array" aca="1" ref="F1256" ca="1">IF(G1256&lt;&gt;"",INDIRECT("'"&amp;G1256&amp;"'!"&amp;H1256),"")</f>
        <v>0</v>
      </c>
      <c r="G1256" s="1663" t="s">
        <v>3430</v>
      </c>
      <c r="H1256" t="s">
        <v>3800</v>
      </c>
      <c r="I1256" s="4"/>
      <c r="J1256" s="4"/>
      <c r="K1256" s="4"/>
      <c r="S1256" s="1665"/>
    </row>
    <row r="1257" spans="1:19" ht="15">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5">
      <c r="A1258">
        <v>1253</v>
      </c>
      <c r="B1258" s="7">
        <f>'EstExp 12-20'!H172</f>
        <v>1137200</v>
      </c>
      <c r="C1258" s="3">
        <f t="shared" si="53"/>
        <v>-1135947</v>
      </c>
      <c r="E1258" s="2" t="b">
        <f t="shared" ca="1" si="54"/>
        <v>1</v>
      </c>
      <c r="F1258" s="2" cm="1">
        <f t="array" aca="1" ref="F1258" ca="1">IF(G1258&lt;&gt;"",INDIRECT("'"&amp;G1258&amp;"'!"&amp;H1258),"")</f>
        <v>1137200</v>
      </c>
      <c r="G1258" s="1663" t="s">
        <v>3430</v>
      </c>
      <c r="H1258" t="s">
        <v>3802</v>
      </c>
      <c r="I1258" s="4"/>
      <c r="J1258" s="4"/>
      <c r="K1258" s="4"/>
      <c r="S1258" s="1665"/>
    </row>
    <row r="1259" spans="1:19" ht="15">
      <c r="A1259">
        <v>1254</v>
      </c>
      <c r="B1259" s="7">
        <f>'EstExp 12-20'!H174</f>
        <v>0</v>
      </c>
      <c r="C1259" s="3">
        <f t="shared" si="53"/>
        <v>1254</v>
      </c>
      <c r="E1259" s="2" t="b">
        <f t="shared" ca="1" si="54"/>
        <v>1</v>
      </c>
      <c r="F1259" s="2" cm="1">
        <f t="array" aca="1" ref="F1259" ca="1">IF(G1259&lt;&gt;"",INDIRECT("'"&amp;G1259&amp;"'!"&amp;H1259),"")</f>
        <v>0</v>
      </c>
      <c r="G1259" s="1663" t="s">
        <v>3430</v>
      </c>
      <c r="H1259" t="s">
        <v>3803</v>
      </c>
      <c r="I1259" s="4"/>
      <c r="J1259" s="4"/>
      <c r="K1259" s="4"/>
      <c r="S1259" s="1665"/>
    </row>
    <row r="1260" spans="1:19" ht="15">
      <c r="A1260">
        <v>1255</v>
      </c>
      <c r="B1260" s="7">
        <f>'EstExp 12-20'!H175</f>
        <v>0</v>
      </c>
      <c r="C1260" s="3">
        <f t="shared" si="53"/>
        <v>1255</v>
      </c>
      <c r="E1260" s="2" t="b">
        <f t="shared" ca="1" si="54"/>
        <v>1</v>
      </c>
      <c r="F1260" s="2" cm="1">
        <f t="array" aca="1" ref="F1260" ca="1">IF(G1260&lt;&gt;"",INDIRECT("'"&amp;G1260&amp;"'!"&amp;H1260),"")</f>
        <v>0</v>
      </c>
      <c r="G1260" s="1663" t="s">
        <v>3430</v>
      </c>
      <c r="H1260" t="s">
        <v>3804</v>
      </c>
      <c r="I1260" s="4"/>
      <c r="J1260" s="4"/>
      <c r="K1260" s="4"/>
      <c r="S1260" s="1665"/>
    </row>
    <row r="1261" spans="1:19" ht="15">
      <c r="A1261">
        <v>1256</v>
      </c>
      <c r="B1261" s="7">
        <f>'EstExp 12-20'!H176</f>
        <v>1137200</v>
      </c>
      <c r="C1261" s="3">
        <f t="shared" si="53"/>
        <v>-1135944</v>
      </c>
      <c r="E1261" s="2" t="b">
        <f t="shared" ca="1" si="54"/>
        <v>1</v>
      </c>
      <c r="F1261" s="2" cm="1">
        <f t="array" aca="1" ref="F1261" ca="1">IF(G1261&lt;&gt;"",INDIRECT("'"&amp;G1261&amp;"'!"&amp;H1261),"")</f>
        <v>1137200</v>
      </c>
      <c r="G1261" s="1663" t="s">
        <v>3430</v>
      </c>
      <c r="H1261" t="s">
        <v>3805</v>
      </c>
      <c r="I1261" s="4"/>
      <c r="J1261" s="4"/>
      <c r="K1261" s="4"/>
      <c r="S1261" s="1665"/>
    </row>
    <row r="1262" spans="1:19" ht="15">
      <c r="A1262">
        <v>1257</v>
      </c>
      <c r="B1262" s="7">
        <f>'EstExp 12-20'!H178</f>
        <v>1137200</v>
      </c>
      <c r="C1262" s="3">
        <f t="shared" si="53"/>
        <v>-1135943</v>
      </c>
      <c r="E1262" s="2" t="b">
        <f t="shared" ca="1" si="54"/>
        <v>1</v>
      </c>
      <c r="F1262" s="2" cm="1">
        <f t="array" aca="1" ref="F1262" ca="1">IF(G1262&lt;&gt;"",INDIRECT("'"&amp;G1262&amp;"'!"&amp;H1262),"")</f>
        <v>1137200</v>
      </c>
      <c r="G1262" s="1663" t="s">
        <v>3430</v>
      </c>
      <c r="H1262" t="s">
        <v>3806</v>
      </c>
      <c r="I1262" s="4"/>
      <c r="J1262" s="4"/>
      <c r="K1262" s="4"/>
      <c r="S1262" s="1665"/>
    </row>
    <row r="1263" spans="1:19" ht="15">
      <c r="A1263" s="1">
        <v>1258</v>
      </c>
      <c r="D1263" s="3" t="s">
        <v>3376</v>
      </c>
      <c r="F1263" s="2" t="str" cm="1">
        <f t="array" aca="1" ref="F1263" ca="1">IF(G1263&lt;&gt;"",INDIRECT("'"&amp;G1263&amp;"'!"&amp;H1263),"")</f>
        <v/>
      </c>
      <c r="G1263" s="1665"/>
      <c r="I1263" s="4"/>
      <c r="J1263" s="4"/>
      <c r="K1263" s="4"/>
      <c r="S1263" s="1665"/>
    </row>
    <row r="1264" spans="1:19" ht="15">
      <c r="A1264" s="1">
        <v>1259</v>
      </c>
      <c r="D1264" s="3" t="s">
        <v>3376</v>
      </c>
      <c r="F1264" s="2" t="str" cm="1">
        <f t="array" aca="1" ref="F1264" ca="1">IF(G1264&lt;&gt;"",INDIRECT("'"&amp;G1264&amp;"'!"&amp;H1264),"")</f>
        <v/>
      </c>
      <c r="G1264" s="1665"/>
      <c r="I1264" s="4"/>
      <c r="J1264" s="4"/>
      <c r="K1264" s="4"/>
      <c r="S1264" s="1665"/>
    </row>
    <row r="1265" spans="1:19" ht="15">
      <c r="A1265" s="1">
        <v>1260</v>
      </c>
      <c r="D1265" s="3" t="s">
        <v>3376</v>
      </c>
      <c r="F1265" s="2" t="str" cm="1">
        <f t="array" aca="1" ref="F1265" ca="1">IF(G1265&lt;&gt;"",INDIRECT("'"&amp;G1265&amp;"'!"&amp;H1265),"")</f>
        <v/>
      </c>
      <c r="G1265" s="1665"/>
      <c r="I1265" s="4"/>
      <c r="J1265" s="4"/>
      <c r="K1265" s="4"/>
      <c r="S1265" s="1665"/>
    </row>
    <row r="1266" spans="1:19" ht="15">
      <c r="A1266" s="1">
        <v>1261</v>
      </c>
      <c r="D1266" s="3" t="s">
        <v>3376</v>
      </c>
      <c r="F1266" s="2" t="str" cm="1">
        <f t="array" aca="1" ref="F1266" ca="1">IF(G1266&lt;&gt;"",INDIRECT("'"&amp;G1266&amp;"'!"&amp;H1266),"")</f>
        <v/>
      </c>
      <c r="G1266" s="1665"/>
      <c r="I1266" s="4"/>
      <c r="J1266" s="4"/>
      <c r="K1266" s="4"/>
      <c r="S1266" s="1665"/>
    </row>
    <row r="1267" spans="1:19" ht="15">
      <c r="A1267" s="1">
        <v>1262</v>
      </c>
      <c r="D1267" s="3" t="s">
        <v>6910</v>
      </c>
      <c r="F1267" s="2" t="str" cm="1">
        <f t="array" aca="1" ref="F1267" ca="1">IF(G1267&lt;&gt;"",INDIRECT("'"&amp;G1267&amp;"'!"&amp;H1267),"")</f>
        <v/>
      </c>
      <c r="G1267" s="1665"/>
      <c r="I1267" s="4"/>
      <c r="J1267" s="4"/>
      <c r="K1267" s="4"/>
      <c r="S1267" s="1665"/>
    </row>
    <row r="1268" spans="1:19" ht="15">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5">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5">
      <c r="A1270">
        <v>1265</v>
      </c>
      <c r="B1270" s="7">
        <f>'EstExp 12-20'!K173</f>
        <v>0</v>
      </c>
      <c r="C1270" s="3">
        <f t="shared" si="55"/>
        <v>1265</v>
      </c>
      <c r="E1270" s="2" t="b">
        <f t="shared" ca="1" si="56"/>
        <v>1</v>
      </c>
      <c r="F1270" s="2" cm="1">
        <f t="array" aca="1" ref="F1270" ca="1">IF(G1270&lt;&gt;"",INDIRECT("'"&amp;G1270&amp;"'!"&amp;H1270),"")</f>
        <v>0</v>
      </c>
      <c r="G1270" s="1663" t="s">
        <v>3430</v>
      </c>
      <c r="H1270" t="s">
        <v>3809</v>
      </c>
      <c r="I1270" s="4"/>
      <c r="J1270" s="4"/>
      <c r="K1270" s="4"/>
      <c r="S1270" s="1665"/>
    </row>
    <row r="1271" spans="1:19" ht="15">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5">
      <c r="A1272">
        <v>1267</v>
      </c>
      <c r="B1272" s="7">
        <f>'EstExp 12-20'!K172</f>
        <v>1137200</v>
      </c>
      <c r="C1272" s="3">
        <f t="shared" si="55"/>
        <v>-1135933</v>
      </c>
      <c r="E1272" s="2" t="b">
        <f t="shared" ca="1" si="56"/>
        <v>1</v>
      </c>
      <c r="F1272" s="2" cm="1">
        <f t="array" aca="1" ref="F1272" ca="1">IF(G1272&lt;&gt;"",INDIRECT("'"&amp;G1272&amp;"'!"&amp;H1272),"")</f>
        <v>1137200</v>
      </c>
      <c r="G1272" s="1663" t="s">
        <v>3430</v>
      </c>
      <c r="H1272" t="s">
        <v>3811</v>
      </c>
      <c r="I1272" s="4"/>
      <c r="J1272" s="4"/>
      <c r="K1272" s="4"/>
      <c r="S1272" s="1665"/>
    </row>
    <row r="1273" spans="1:19" ht="15">
      <c r="A1273">
        <v>1268</v>
      </c>
      <c r="B1273" s="7">
        <f>'EstExp 12-20'!K174</f>
        <v>0</v>
      </c>
      <c r="C1273" s="3">
        <f t="shared" si="55"/>
        <v>1268</v>
      </c>
      <c r="E1273" s="2" t="b">
        <f t="shared" ca="1" si="56"/>
        <v>1</v>
      </c>
      <c r="F1273" s="2" cm="1">
        <f t="array" aca="1" ref="F1273" ca="1">IF(G1273&lt;&gt;"",INDIRECT("'"&amp;G1273&amp;"'!"&amp;H1273),"")</f>
        <v>0</v>
      </c>
      <c r="G1273" s="1663" t="s">
        <v>3430</v>
      </c>
      <c r="H1273" t="s">
        <v>3812</v>
      </c>
      <c r="I1273" s="4"/>
      <c r="J1273" s="4"/>
      <c r="K1273" s="4"/>
      <c r="S1273" s="1665"/>
    </row>
    <row r="1274" spans="1:19" ht="15">
      <c r="A1274">
        <v>1269</v>
      </c>
      <c r="B1274" s="7">
        <f>'EstExp 12-20'!K175</f>
        <v>0</v>
      </c>
      <c r="C1274" s="3">
        <f t="shared" si="55"/>
        <v>1269</v>
      </c>
      <c r="E1274" s="2" t="b">
        <f t="shared" ca="1" si="56"/>
        <v>1</v>
      </c>
      <c r="F1274" s="2" cm="1">
        <f t="array" aca="1" ref="F1274" ca="1">IF(G1274&lt;&gt;"",INDIRECT("'"&amp;G1274&amp;"'!"&amp;H1274),"")</f>
        <v>0</v>
      </c>
      <c r="G1274" s="1663" t="s">
        <v>3430</v>
      </c>
      <c r="H1274" t="s">
        <v>3813</v>
      </c>
      <c r="I1274" s="4"/>
      <c r="J1274" s="4"/>
      <c r="K1274" s="4"/>
      <c r="S1274" s="1665"/>
    </row>
    <row r="1275" spans="1:19" ht="15">
      <c r="A1275">
        <v>1270</v>
      </c>
      <c r="B1275" s="7">
        <f>'EstExp 12-20'!K176</f>
        <v>1137200</v>
      </c>
      <c r="C1275" s="3">
        <f t="shared" si="55"/>
        <v>-1135930</v>
      </c>
      <c r="E1275" s="2" t="b">
        <f t="shared" ca="1" si="56"/>
        <v>1</v>
      </c>
      <c r="F1275" s="2" cm="1">
        <f t="array" aca="1" ref="F1275" ca="1">IF(G1275&lt;&gt;"",INDIRECT("'"&amp;G1275&amp;"'!"&amp;H1275),"")</f>
        <v>1137200</v>
      </c>
      <c r="G1275" s="1663" t="s">
        <v>3430</v>
      </c>
      <c r="H1275" t="s">
        <v>3814</v>
      </c>
      <c r="I1275" s="4"/>
      <c r="J1275" s="4"/>
      <c r="K1275" s="4"/>
      <c r="S1275" s="1665"/>
    </row>
    <row r="1276" spans="1:19" ht="15">
      <c r="A1276">
        <v>1271</v>
      </c>
      <c r="B1276" s="7">
        <f>'EstExp 12-20'!K178</f>
        <v>1137200</v>
      </c>
      <c r="C1276" s="3">
        <f t="shared" si="55"/>
        <v>-1135929</v>
      </c>
      <c r="E1276" s="2" t="b">
        <f t="shared" ca="1" si="56"/>
        <v>1</v>
      </c>
      <c r="F1276" s="2" cm="1">
        <f t="array" aca="1" ref="F1276" ca="1">IF(G1276&lt;&gt;"",INDIRECT("'"&amp;G1276&amp;"'!"&amp;H1276),"")</f>
        <v>1137200</v>
      </c>
      <c r="G1276" s="1663" t="s">
        <v>3430</v>
      </c>
      <c r="H1276" t="s">
        <v>3815</v>
      </c>
      <c r="I1276" s="4"/>
      <c r="J1276" s="4"/>
      <c r="K1276" s="4"/>
      <c r="S1276" s="1665"/>
    </row>
    <row r="1277" spans="1:19" ht="15">
      <c r="A1277">
        <v>1272</v>
      </c>
      <c r="B1277" s="7">
        <f>'EstExp 12-20'!K179</f>
        <v>17456.709999999963</v>
      </c>
      <c r="C1277" s="3">
        <f t="shared" si="55"/>
        <v>-16184.709999999963</v>
      </c>
      <c r="E1277" s="2" t="b">
        <f t="shared" ca="1" si="56"/>
        <v>1</v>
      </c>
      <c r="F1277" s="2" cm="1">
        <f t="array" aca="1" ref="F1277" ca="1">IF(G1277&lt;&gt;"",INDIRECT("'"&amp;G1277&amp;"'!"&amp;H1277),"")</f>
        <v>17456.709999999963</v>
      </c>
      <c r="G1277" s="1663" t="s">
        <v>3430</v>
      </c>
      <c r="H1277" t="s">
        <v>3816</v>
      </c>
      <c r="I1277" s="4"/>
      <c r="J1277" s="4"/>
      <c r="K1277" s="4"/>
      <c r="S1277" s="1665"/>
    </row>
    <row r="1278" spans="1:19" ht="15">
      <c r="A1278" s="1">
        <v>1273</v>
      </c>
      <c r="D1278" s="3" t="s">
        <v>6909</v>
      </c>
      <c r="F1278" s="2" t="str" cm="1">
        <f t="array" aca="1" ref="F1278" ca="1">IF(G1278&lt;&gt;"",INDIRECT("'"&amp;G1278&amp;"'!"&amp;H1278),"")</f>
        <v/>
      </c>
      <c r="G1278" s="1665"/>
      <c r="I1278" s="4"/>
      <c r="J1278" s="4"/>
      <c r="K1278" s="4"/>
      <c r="S1278" s="1665"/>
    </row>
    <row r="1279" spans="1:19" ht="15">
      <c r="A1279">
        <v>1274</v>
      </c>
      <c r="B1279" s="7">
        <f>'EstExp 12-20'!C186</f>
        <v>317680</v>
      </c>
      <c r="C1279" s="3">
        <f>A1279-B1279</f>
        <v>-316406</v>
      </c>
      <c r="E1279" s="2" t="b">
        <f ca="1">F1279=B1279</f>
        <v>1</v>
      </c>
      <c r="F1279" s="2" cm="1">
        <f t="array" aca="1" ref="F1279" ca="1">IF(G1279&lt;&gt;"",INDIRECT("'"&amp;G1279&amp;"'!"&amp;H1279),"")</f>
        <v>317680</v>
      </c>
      <c r="G1279" s="1663" t="s">
        <v>3430</v>
      </c>
      <c r="H1279" t="s">
        <v>3817</v>
      </c>
      <c r="I1279" s="4"/>
      <c r="J1279" s="4"/>
      <c r="K1279" s="4"/>
      <c r="S1279" s="1665"/>
    </row>
    <row r="1280" spans="1:19" ht="15">
      <c r="A1280" s="1">
        <v>1275</v>
      </c>
      <c r="D1280" s="3" t="s">
        <v>6909</v>
      </c>
      <c r="F1280" s="2" t="str" cm="1">
        <f t="array" aca="1" ref="F1280" ca="1">IF(G1280&lt;&gt;"",INDIRECT("'"&amp;G1280&amp;"'!"&amp;H1280),"")</f>
        <v/>
      </c>
      <c r="G1280" s="1665"/>
      <c r="I1280" s="4"/>
      <c r="J1280" s="4"/>
      <c r="K1280" s="4"/>
      <c r="S1280" s="1665"/>
    </row>
    <row r="1281" spans="1:19" ht="15">
      <c r="A1281" s="1">
        <v>1276</v>
      </c>
      <c r="D1281" s="3" t="s">
        <v>6909</v>
      </c>
      <c r="F1281" s="2" t="str" cm="1">
        <f t="array" aca="1" ref="F1281" ca="1">IF(G1281&lt;&gt;"",INDIRECT("'"&amp;G1281&amp;"'!"&amp;H1281),"")</f>
        <v/>
      </c>
      <c r="G1281" s="1665"/>
      <c r="I1281" s="4"/>
      <c r="J1281" s="4"/>
      <c r="K1281" s="4"/>
      <c r="S1281" s="1665"/>
    </row>
    <row r="1282" spans="1:19" ht="15">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5">
      <c r="A1283">
        <v>1278</v>
      </c>
      <c r="B1283" s="7">
        <f>'EstExp 12-20'!C188</f>
        <v>317680</v>
      </c>
      <c r="C1283" s="3">
        <f>A1283-B1283</f>
        <v>-316402</v>
      </c>
      <c r="E1283" s="2" t="b">
        <f ca="1">F1283=B1283</f>
        <v>1</v>
      </c>
      <c r="F1283" s="2" cm="1">
        <f t="array" aca="1" ref="F1283" ca="1">IF(G1283&lt;&gt;"",INDIRECT("'"&amp;G1283&amp;"'!"&amp;H1283),"")</f>
        <v>317680</v>
      </c>
      <c r="G1283" s="1663" t="s">
        <v>3430</v>
      </c>
      <c r="H1283" t="s">
        <v>3819</v>
      </c>
      <c r="I1283" s="4"/>
      <c r="J1283" s="4"/>
      <c r="K1283" s="4"/>
      <c r="S1283" s="1665"/>
    </row>
    <row r="1284" spans="1:19" ht="15">
      <c r="A1284">
        <v>1279</v>
      </c>
      <c r="B1284" s="7">
        <f>'EstExp 12-20'!C214</f>
        <v>317680</v>
      </c>
      <c r="C1284" s="3">
        <f>A1284-B1284</f>
        <v>-316401</v>
      </c>
      <c r="E1284" s="2" t="b">
        <f ca="1">F1284=B1284</f>
        <v>1</v>
      </c>
      <c r="F1284" s="2" cm="1">
        <f t="array" aca="1" ref="F1284" ca="1">IF(G1284&lt;&gt;"",INDIRECT("'"&amp;G1284&amp;"'!"&amp;H1284),"")</f>
        <v>317680</v>
      </c>
      <c r="G1284" s="1663" t="s">
        <v>3430</v>
      </c>
      <c r="H1284" t="s">
        <v>3820</v>
      </c>
      <c r="I1284" s="4"/>
      <c r="J1284" s="4"/>
      <c r="K1284" s="4"/>
      <c r="S1284" s="1665"/>
    </row>
    <row r="1285" spans="1:19" ht="15">
      <c r="A1285">
        <v>1280</v>
      </c>
      <c r="B1285" s="7">
        <f>'EstExp 12-20'!D186</f>
        <v>42060.49</v>
      </c>
      <c r="C1285" s="3">
        <f>A1285-B1285</f>
        <v>-40780.49</v>
      </c>
      <c r="E1285" s="2" t="b">
        <f ca="1">F1285=B1285</f>
        <v>1</v>
      </c>
      <c r="F1285" s="2" cm="1">
        <f t="array" aca="1" ref="F1285" ca="1">IF(G1285&lt;&gt;"",INDIRECT("'"&amp;G1285&amp;"'!"&amp;H1285),"")</f>
        <v>42060.49</v>
      </c>
      <c r="G1285" s="1663" t="s">
        <v>3430</v>
      </c>
      <c r="H1285" t="s">
        <v>3821</v>
      </c>
      <c r="I1285" s="4"/>
      <c r="J1285" s="4"/>
      <c r="K1285" s="4"/>
      <c r="S1285" s="1665"/>
    </row>
    <row r="1286" spans="1:19" ht="15">
      <c r="A1286" s="1">
        <v>1281</v>
      </c>
      <c r="D1286" s="3" t="s">
        <v>6909</v>
      </c>
      <c r="F1286" s="2" t="str" cm="1">
        <f t="array" aca="1" ref="F1286" ca="1">IF(G1286&lt;&gt;"",INDIRECT("'"&amp;G1286&amp;"'!"&amp;H1286),"")</f>
        <v/>
      </c>
      <c r="G1286" s="1665"/>
      <c r="I1286" s="4"/>
      <c r="J1286" s="4"/>
      <c r="K1286" s="4"/>
      <c r="S1286" s="1665"/>
    </row>
    <row r="1287" spans="1:19" ht="15">
      <c r="A1287" s="1">
        <v>1282</v>
      </c>
      <c r="D1287" s="3" t="s">
        <v>6909</v>
      </c>
      <c r="F1287" s="2" t="str" cm="1">
        <f t="array" aca="1" ref="F1287" ca="1">IF(G1287&lt;&gt;"",INDIRECT("'"&amp;G1287&amp;"'!"&amp;H1287),"")</f>
        <v/>
      </c>
      <c r="G1287" s="1665"/>
      <c r="I1287" s="4"/>
      <c r="J1287" s="4"/>
      <c r="K1287" s="4"/>
      <c r="S1287" s="1665"/>
    </row>
    <row r="1288" spans="1:19" ht="15">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5">
      <c r="A1289">
        <v>1284</v>
      </c>
      <c r="B1289" s="7">
        <f>'EstExp 12-20'!D188</f>
        <v>42060.49</v>
      </c>
      <c r="C1289" s="3">
        <f>A1289-B1289</f>
        <v>-40776.49</v>
      </c>
      <c r="E1289" s="2" t="b">
        <f ca="1">F1289=B1289</f>
        <v>1</v>
      </c>
      <c r="F1289" s="2" cm="1">
        <f t="array" aca="1" ref="F1289" ca="1">IF(G1289&lt;&gt;"",INDIRECT("'"&amp;G1289&amp;"'!"&amp;H1289),"")</f>
        <v>42060.49</v>
      </c>
      <c r="G1289" s="1663" t="s">
        <v>3430</v>
      </c>
      <c r="H1289" t="s">
        <v>3823</v>
      </c>
      <c r="I1289" s="4"/>
      <c r="J1289" s="4"/>
      <c r="K1289" s="4"/>
      <c r="S1289" s="1665"/>
    </row>
    <row r="1290" spans="1:19" ht="15">
      <c r="A1290">
        <v>1285</v>
      </c>
      <c r="B1290" s="7">
        <f>'EstExp 12-20'!D214</f>
        <v>42060.49</v>
      </c>
      <c r="C1290" s="3">
        <f>A1290-B1290</f>
        <v>-40775.49</v>
      </c>
      <c r="E1290" s="2" t="b">
        <f ca="1">F1290=B1290</f>
        <v>1</v>
      </c>
      <c r="F1290" s="2" cm="1">
        <f t="array" aca="1" ref="F1290" ca="1">IF(G1290&lt;&gt;"",INDIRECT("'"&amp;G1290&amp;"'!"&amp;H1290),"")</f>
        <v>42060.49</v>
      </c>
      <c r="G1290" s="1663" t="s">
        <v>3430</v>
      </c>
      <c r="H1290" t="s">
        <v>3824</v>
      </c>
      <c r="I1290" s="4"/>
      <c r="J1290" s="4"/>
      <c r="K1290" s="4"/>
      <c r="S1290" s="1665"/>
    </row>
    <row r="1291" spans="1:19" ht="15">
      <c r="A1291">
        <v>1286</v>
      </c>
      <c r="B1291" s="7">
        <f>'EstExp 12-20'!E186</f>
        <v>501643.31999999995</v>
      </c>
      <c r="C1291" s="3">
        <f>A1291-B1291</f>
        <v>-500357.31999999995</v>
      </c>
      <c r="E1291" s="2" t="b">
        <f ca="1">F1291=B1291</f>
        <v>1</v>
      </c>
      <c r="F1291" s="2" cm="1">
        <f t="array" aca="1" ref="F1291" ca="1">IF(G1291&lt;&gt;"",INDIRECT("'"&amp;G1291&amp;"'!"&amp;H1291),"")</f>
        <v>501643.31999999995</v>
      </c>
      <c r="G1291" s="1663" t="s">
        <v>3430</v>
      </c>
      <c r="H1291" t="s">
        <v>3825</v>
      </c>
      <c r="I1291" s="4"/>
      <c r="J1291" s="4"/>
      <c r="K1291" s="4"/>
      <c r="S1291" s="1665"/>
    </row>
    <row r="1292" spans="1:19" ht="15">
      <c r="A1292" s="1">
        <v>1287</v>
      </c>
      <c r="D1292" s="3" t="s">
        <v>6909</v>
      </c>
      <c r="F1292" s="2" t="str" cm="1">
        <f t="array" aca="1" ref="F1292" ca="1">IF(G1292&lt;&gt;"",INDIRECT("'"&amp;G1292&amp;"'!"&amp;H1292),"")</f>
        <v/>
      </c>
      <c r="G1292" s="1665"/>
      <c r="I1292" s="4"/>
      <c r="J1292" s="4"/>
      <c r="K1292" s="4"/>
      <c r="S1292" s="1665"/>
    </row>
    <row r="1293" spans="1:19" ht="15">
      <c r="A1293" s="1">
        <v>1288</v>
      </c>
      <c r="D1293" s="3" t="s">
        <v>6909</v>
      </c>
      <c r="F1293" s="2" t="str" cm="1">
        <f t="array" aca="1" ref="F1293" ca="1">IF(G1293&lt;&gt;"",INDIRECT("'"&amp;G1293&amp;"'!"&amp;H1293),"")</f>
        <v/>
      </c>
      <c r="G1293" s="1665"/>
      <c r="I1293" s="4"/>
      <c r="J1293" s="4"/>
      <c r="K1293" s="4"/>
      <c r="S1293" s="1665"/>
    </row>
    <row r="1294" spans="1:19" ht="15">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5">
      <c r="A1295">
        <v>1290</v>
      </c>
      <c r="B1295" s="7">
        <f>'EstExp 12-20'!E188</f>
        <v>501643.31999999995</v>
      </c>
      <c r="C1295" s="3">
        <f>A1295-B1295</f>
        <v>-500353.31999999995</v>
      </c>
      <c r="E1295" s="2" t="b">
        <f ca="1">F1295=B1295</f>
        <v>1</v>
      </c>
      <c r="F1295" s="2" cm="1">
        <f t="array" aca="1" ref="F1295" ca="1">IF(G1295&lt;&gt;"",INDIRECT("'"&amp;G1295&amp;"'!"&amp;H1295),"")</f>
        <v>501643.31999999995</v>
      </c>
      <c r="G1295" s="1663" t="s">
        <v>3430</v>
      </c>
      <c r="H1295" t="s">
        <v>3827</v>
      </c>
      <c r="I1295" s="4"/>
      <c r="J1295" s="4"/>
      <c r="K1295" s="4"/>
      <c r="S1295" s="1665"/>
    </row>
    <row r="1296" spans="1:19" ht="15">
      <c r="A1296">
        <v>1291</v>
      </c>
      <c r="B1296" s="7">
        <f>'EstExp 12-20'!E200</f>
        <v>0</v>
      </c>
      <c r="C1296" s="3">
        <f>A1296-B1296</f>
        <v>1291</v>
      </c>
      <c r="E1296" s="2" t="b">
        <f ca="1">F1296=B1296</f>
        <v>1</v>
      </c>
      <c r="F1296" s="2" cm="1">
        <f t="array" aca="1" ref="F1296" ca="1">IF(G1296&lt;&gt;"",INDIRECT("'"&amp;G1296&amp;"'!"&amp;H1296),"")</f>
        <v>0</v>
      </c>
      <c r="G1296" s="1663" t="s">
        <v>3430</v>
      </c>
      <c r="H1296" t="s">
        <v>3828</v>
      </c>
      <c r="I1296" s="4"/>
      <c r="J1296" s="4"/>
      <c r="K1296" s="4"/>
      <c r="S1296" s="1665"/>
    </row>
    <row r="1297" spans="1:19" ht="15">
      <c r="A1297">
        <v>1292</v>
      </c>
      <c r="B1297" s="7">
        <f>'EstExp 12-20'!E214</f>
        <v>501643.31999999995</v>
      </c>
      <c r="C1297" s="3">
        <f>A1297-B1297</f>
        <v>-500351.31999999995</v>
      </c>
      <c r="E1297" s="2" t="b">
        <f ca="1">F1297=B1297</f>
        <v>1</v>
      </c>
      <c r="F1297" s="2" cm="1">
        <f t="array" aca="1" ref="F1297" ca="1">IF(G1297&lt;&gt;"",INDIRECT("'"&amp;G1297&amp;"'!"&amp;H1297),"")</f>
        <v>501643.31999999995</v>
      </c>
      <c r="G1297" s="1663" t="s">
        <v>3430</v>
      </c>
      <c r="H1297" t="s">
        <v>3829</v>
      </c>
      <c r="I1297" s="4"/>
      <c r="J1297" s="4"/>
      <c r="K1297" s="4"/>
      <c r="S1297" s="1665"/>
    </row>
    <row r="1298" spans="1:19" ht="15">
      <c r="A1298">
        <v>1293</v>
      </c>
      <c r="B1298" s="7">
        <f>'EstExp 12-20'!F186</f>
        <v>42371.49</v>
      </c>
      <c r="C1298" s="3">
        <f>A1298-B1298</f>
        <v>-41078.49</v>
      </c>
      <c r="E1298" s="2" t="b">
        <f ca="1">F1298=B1298</f>
        <v>1</v>
      </c>
      <c r="F1298" s="2" cm="1">
        <f t="array" aca="1" ref="F1298" ca="1">IF(G1298&lt;&gt;"",INDIRECT("'"&amp;G1298&amp;"'!"&amp;H1298),"")</f>
        <v>42371.49</v>
      </c>
      <c r="G1298" s="1663" t="s">
        <v>3430</v>
      </c>
      <c r="H1298" t="s">
        <v>3830</v>
      </c>
      <c r="I1298" s="4"/>
      <c r="J1298" s="4"/>
      <c r="K1298" s="4"/>
      <c r="S1298" s="1665"/>
    </row>
    <row r="1299" spans="1:19" ht="15">
      <c r="A1299" s="1">
        <v>1294</v>
      </c>
      <c r="D1299" s="3" t="s">
        <v>6909</v>
      </c>
      <c r="F1299" s="2" t="str" cm="1">
        <f t="array" aca="1" ref="F1299" ca="1">IF(G1299&lt;&gt;"",INDIRECT("'"&amp;G1299&amp;"'!"&amp;H1299),"")</f>
        <v/>
      </c>
      <c r="G1299" s="1665"/>
      <c r="I1299" s="4"/>
      <c r="J1299" s="4"/>
      <c r="K1299" s="4"/>
      <c r="S1299" s="1665"/>
    </row>
    <row r="1300" spans="1:19" ht="15">
      <c r="A1300" s="1">
        <v>1295</v>
      </c>
      <c r="D1300" s="3" t="s">
        <v>6909</v>
      </c>
      <c r="F1300" s="2" t="str" cm="1">
        <f t="array" aca="1" ref="F1300" ca="1">IF(G1300&lt;&gt;"",INDIRECT("'"&amp;G1300&amp;"'!"&amp;H1300),"")</f>
        <v/>
      </c>
      <c r="G1300" s="1665"/>
      <c r="I1300" s="4"/>
      <c r="J1300" s="4"/>
      <c r="K1300" s="4"/>
      <c r="S1300" s="1665"/>
    </row>
    <row r="1301" spans="1:19" ht="15">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5">
      <c r="A1302">
        <v>1297</v>
      </c>
      <c r="B1302" s="7">
        <f>'EstExp 12-20'!F188</f>
        <v>42371.49</v>
      </c>
      <c r="C1302" s="3">
        <f>A1302-B1302</f>
        <v>-41074.49</v>
      </c>
      <c r="E1302" s="2" t="b">
        <f ca="1">F1302=B1302</f>
        <v>1</v>
      </c>
      <c r="F1302" s="2" cm="1">
        <f t="array" aca="1" ref="F1302" ca="1">IF(G1302&lt;&gt;"",INDIRECT("'"&amp;G1302&amp;"'!"&amp;H1302),"")</f>
        <v>42371.49</v>
      </c>
      <c r="G1302" s="1663" t="s">
        <v>3430</v>
      </c>
      <c r="H1302" t="s">
        <v>3832</v>
      </c>
      <c r="I1302" s="4"/>
      <c r="J1302" s="4"/>
      <c r="K1302" s="4"/>
      <c r="S1302" s="1665"/>
    </row>
    <row r="1303" spans="1:19" ht="15">
      <c r="A1303">
        <v>1298</v>
      </c>
      <c r="B1303" s="7">
        <f>'EstExp 12-20'!F214</f>
        <v>42371.49</v>
      </c>
      <c r="C1303" s="3">
        <f>A1303-B1303</f>
        <v>-41073.49</v>
      </c>
      <c r="E1303" s="2" t="b">
        <f ca="1">F1303=B1303</f>
        <v>1</v>
      </c>
      <c r="F1303" s="2" cm="1">
        <f t="array" aca="1" ref="F1303" ca="1">IF(G1303&lt;&gt;"",INDIRECT("'"&amp;G1303&amp;"'!"&amp;H1303),"")</f>
        <v>42371.49</v>
      </c>
      <c r="G1303" s="1663" t="s">
        <v>3430</v>
      </c>
      <c r="H1303" t="s">
        <v>3833</v>
      </c>
      <c r="I1303" s="4"/>
      <c r="J1303" s="4"/>
      <c r="K1303" s="4"/>
      <c r="S1303" s="1665"/>
    </row>
    <row r="1304" spans="1:19" ht="15">
      <c r="A1304">
        <v>1299</v>
      </c>
      <c r="B1304" s="7">
        <f>'EstExp 12-20'!G186</f>
        <v>60000</v>
      </c>
      <c r="C1304" s="3">
        <f>A1304-B1304</f>
        <v>-58701</v>
      </c>
      <c r="E1304" s="2" t="b">
        <f ca="1">F1304=B1304</f>
        <v>1</v>
      </c>
      <c r="F1304" s="2" cm="1">
        <f t="array" aca="1" ref="F1304" ca="1">IF(G1304&lt;&gt;"",INDIRECT("'"&amp;G1304&amp;"'!"&amp;H1304),"")</f>
        <v>60000</v>
      </c>
      <c r="G1304" s="1663" t="s">
        <v>3430</v>
      </c>
      <c r="H1304" t="s">
        <v>3834</v>
      </c>
      <c r="I1304" s="4"/>
      <c r="J1304" s="4"/>
      <c r="K1304" s="4"/>
      <c r="S1304" s="1665"/>
    </row>
    <row r="1305" spans="1:19" ht="15">
      <c r="A1305" s="1">
        <v>1300</v>
      </c>
      <c r="D1305" s="3" t="s">
        <v>6909</v>
      </c>
      <c r="F1305" s="2" t="str" cm="1">
        <f t="array" aca="1" ref="F1305" ca="1">IF(G1305&lt;&gt;"",INDIRECT("'"&amp;G1305&amp;"'!"&amp;H1305),"")</f>
        <v/>
      </c>
      <c r="G1305" s="1665"/>
      <c r="I1305" s="4"/>
      <c r="J1305" s="4"/>
      <c r="K1305" s="4"/>
      <c r="S1305" s="1665"/>
    </row>
    <row r="1306" spans="1:19" ht="15">
      <c r="A1306" s="1">
        <v>1301</v>
      </c>
      <c r="D1306" s="3" t="s">
        <v>6909</v>
      </c>
      <c r="F1306" s="2" t="str" cm="1">
        <f t="array" aca="1" ref="F1306" ca="1">IF(G1306&lt;&gt;"",INDIRECT("'"&amp;G1306&amp;"'!"&amp;H1306),"")</f>
        <v/>
      </c>
      <c r="G1306" s="1665"/>
      <c r="I1306" s="4"/>
      <c r="J1306" s="4"/>
      <c r="K1306" s="4"/>
      <c r="S1306" s="1665"/>
    </row>
    <row r="1307" spans="1:19" ht="15">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5">
      <c r="A1308">
        <v>1303</v>
      </c>
      <c r="B1308" s="7">
        <f>'EstExp 12-20'!G188</f>
        <v>60000</v>
      </c>
      <c r="C1308" s="3">
        <f>A1308-B1308</f>
        <v>-58697</v>
      </c>
      <c r="E1308" s="2" t="b">
        <f ca="1">F1308=B1308</f>
        <v>1</v>
      </c>
      <c r="F1308" s="2" cm="1">
        <f t="array" aca="1" ref="F1308" ca="1">IF(G1308&lt;&gt;"",INDIRECT("'"&amp;G1308&amp;"'!"&amp;H1308),"")</f>
        <v>60000</v>
      </c>
      <c r="G1308" s="1663" t="s">
        <v>3430</v>
      </c>
      <c r="H1308" t="s">
        <v>3836</v>
      </c>
      <c r="I1308" s="4"/>
      <c r="J1308" s="4"/>
      <c r="K1308" s="4"/>
      <c r="S1308" s="1665"/>
    </row>
    <row r="1309" spans="1:19" ht="15">
      <c r="A1309">
        <v>1304</v>
      </c>
      <c r="B1309" s="7">
        <f>'EstExp 12-20'!G214</f>
        <v>60000</v>
      </c>
      <c r="C1309" s="3">
        <f>A1309-B1309</f>
        <v>-58696</v>
      </c>
      <c r="E1309" s="2" t="b">
        <f ca="1">F1309=B1309</f>
        <v>1</v>
      </c>
      <c r="F1309" s="2" cm="1">
        <f t="array" aca="1" ref="F1309" ca="1">IF(G1309&lt;&gt;"",INDIRECT("'"&amp;G1309&amp;"'!"&amp;H1309),"")</f>
        <v>60000</v>
      </c>
      <c r="G1309" s="1663" t="s">
        <v>3430</v>
      </c>
      <c r="H1309" t="s">
        <v>3837</v>
      </c>
      <c r="I1309" s="4"/>
      <c r="J1309" s="4"/>
      <c r="K1309" s="4"/>
      <c r="S1309" s="1665"/>
    </row>
    <row r="1310" spans="1:19" ht="15">
      <c r="A1310">
        <v>1305</v>
      </c>
      <c r="B1310" s="7">
        <f>'EstExp 12-20'!H186</f>
        <v>0</v>
      </c>
      <c r="C1310" s="3">
        <f>A1310-B1310</f>
        <v>1305</v>
      </c>
      <c r="E1310" s="2" t="b">
        <f ca="1">F1310=B1310</f>
        <v>1</v>
      </c>
      <c r="F1310" s="2" cm="1">
        <f t="array" aca="1" ref="F1310" ca="1">IF(G1310&lt;&gt;"",INDIRECT("'"&amp;G1310&amp;"'!"&amp;H1310),"")</f>
        <v>0</v>
      </c>
      <c r="G1310" s="1663" t="s">
        <v>3430</v>
      </c>
      <c r="H1310" t="s">
        <v>3838</v>
      </c>
      <c r="I1310" s="4"/>
      <c r="J1310" s="4"/>
      <c r="K1310" s="4"/>
      <c r="S1310" s="1665"/>
    </row>
    <row r="1311" spans="1:19" ht="15">
      <c r="A1311" s="1">
        <v>1306</v>
      </c>
      <c r="D1311" s="3" t="s">
        <v>6909</v>
      </c>
      <c r="F1311" s="2" t="str" cm="1">
        <f t="array" aca="1" ref="F1311" ca="1">IF(G1311&lt;&gt;"",INDIRECT("'"&amp;G1311&amp;"'!"&amp;H1311),"")</f>
        <v/>
      </c>
      <c r="G1311" s="1665"/>
      <c r="I1311" s="4"/>
      <c r="J1311" s="4"/>
      <c r="K1311" s="4"/>
      <c r="S1311" s="1665"/>
    </row>
    <row r="1312" spans="1:19" ht="15">
      <c r="A1312" s="1">
        <v>1307</v>
      </c>
      <c r="D1312" s="3" t="s">
        <v>6909</v>
      </c>
      <c r="F1312" s="2" t="str" cm="1">
        <f t="array" aca="1" ref="F1312" ca="1">IF(G1312&lt;&gt;"",INDIRECT("'"&amp;G1312&amp;"'!"&amp;H1312),"")</f>
        <v/>
      </c>
      <c r="G1312" s="1665"/>
      <c r="I1312" s="4"/>
      <c r="J1312" s="4"/>
      <c r="K1312" s="4"/>
      <c r="S1312" s="1665"/>
    </row>
    <row r="1313" spans="1:19" ht="15">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5">
      <c r="A1314">
        <v>1309</v>
      </c>
      <c r="B1314" s="7">
        <f>'EstExp 12-20'!H188</f>
        <v>0</v>
      </c>
      <c r="C1314" s="3">
        <f>A1314-B1314</f>
        <v>1309</v>
      </c>
      <c r="E1314" s="2" t="b">
        <f ca="1">F1314=B1314</f>
        <v>1</v>
      </c>
      <c r="F1314" s="2" cm="1">
        <f t="array" aca="1" ref="F1314" ca="1">IF(G1314&lt;&gt;"",INDIRECT("'"&amp;G1314&amp;"'!"&amp;H1314),"")</f>
        <v>0</v>
      </c>
      <c r="G1314" s="1663" t="s">
        <v>3430</v>
      </c>
      <c r="H1314" t="s">
        <v>3840</v>
      </c>
      <c r="I1314" s="4"/>
      <c r="J1314" s="4"/>
      <c r="K1314" s="4"/>
      <c r="S1314" s="1665"/>
    </row>
    <row r="1315" spans="1:19" ht="15">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5">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5">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5">
      <c r="A1318" s="1">
        <v>1313</v>
      </c>
      <c r="D1318" s="3" t="s">
        <v>6909</v>
      </c>
      <c r="F1318" s="2" t="str" cm="1">
        <f t="array" aca="1" ref="F1318" ca="1">IF(G1318&lt;&gt;"",INDIRECT("'"&amp;G1318&amp;"'!"&amp;H1318),"")</f>
        <v/>
      </c>
      <c r="G1318" s="1665"/>
      <c r="I1318" s="4"/>
      <c r="J1318" s="4"/>
      <c r="K1318" s="4"/>
      <c r="S1318" s="1665"/>
    </row>
    <row r="1319" spans="1:19" ht="15">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5">
      <c r="A1320">
        <v>1315</v>
      </c>
      <c r="B1320" s="7">
        <f>'EstExp 12-20'!H214</f>
        <v>0</v>
      </c>
      <c r="C1320" s="3">
        <f>A1320-B1320</f>
        <v>1315</v>
      </c>
      <c r="E1320" s="2" t="b">
        <f ca="1">F1320=B1320</f>
        <v>1</v>
      </c>
      <c r="F1320" s="2" cm="1">
        <f t="array" aca="1" ref="F1320" ca="1">IF(G1320&lt;&gt;"",INDIRECT("'"&amp;G1320&amp;"'!"&amp;H1320),"")</f>
        <v>0</v>
      </c>
      <c r="G1320" s="1663" t="s">
        <v>3430</v>
      </c>
      <c r="H1320" t="s">
        <v>3845</v>
      </c>
      <c r="I1320" s="4"/>
      <c r="J1320" s="4"/>
      <c r="K1320" s="4"/>
      <c r="S1320" s="1665"/>
    </row>
    <row r="1321" spans="1:19" ht="15">
      <c r="A1321">
        <v>1316</v>
      </c>
      <c r="B1321" s="7">
        <f>'EstExp 12-20'!K186</f>
        <v>963755.29999999993</v>
      </c>
      <c r="C1321" s="3">
        <f>A1321-B1321</f>
        <v>-962439.29999999993</v>
      </c>
      <c r="E1321" s="2" t="b">
        <f ca="1">F1321=B1321</f>
        <v>1</v>
      </c>
      <c r="F1321" s="2" cm="1">
        <f t="array" aca="1" ref="F1321" ca="1">IF(G1321&lt;&gt;"",INDIRECT("'"&amp;G1321&amp;"'!"&amp;H1321),"")</f>
        <v>963755.29999999993</v>
      </c>
      <c r="G1321" s="1663" t="s">
        <v>3430</v>
      </c>
      <c r="H1321" t="s">
        <v>3846</v>
      </c>
      <c r="I1321" s="4"/>
      <c r="J1321" s="4"/>
      <c r="K1321" s="4"/>
      <c r="S1321" s="1665"/>
    </row>
    <row r="1322" spans="1:19" ht="15">
      <c r="A1322" s="1">
        <v>1317</v>
      </c>
      <c r="D1322" s="3" t="s">
        <v>6909</v>
      </c>
      <c r="F1322" s="2" t="str" cm="1">
        <f t="array" aca="1" ref="F1322" ca="1">IF(G1322&lt;&gt;"",INDIRECT("'"&amp;G1322&amp;"'!"&amp;H1322),"")</f>
        <v/>
      </c>
      <c r="G1322" s="1665"/>
      <c r="I1322" s="4"/>
      <c r="J1322" s="4"/>
      <c r="K1322" s="4"/>
      <c r="S1322" s="1665"/>
    </row>
    <row r="1323" spans="1:19" ht="15">
      <c r="A1323" s="1">
        <v>1318</v>
      </c>
      <c r="D1323" s="3" t="s">
        <v>6909</v>
      </c>
      <c r="F1323" s="2" t="str" cm="1">
        <f t="array" aca="1" ref="F1323" ca="1">IF(G1323&lt;&gt;"",INDIRECT("'"&amp;G1323&amp;"'!"&amp;H1323),"")</f>
        <v/>
      </c>
      <c r="G1323" s="1665"/>
      <c r="I1323" s="4"/>
      <c r="J1323" s="4"/>
      <c r="K1323" s="4"/>
      <c r="S1323" s="1665"/>
    </row>
    <row r="1324" spans="1:19" ht="15">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5">
      <c r="A1325">
        <v>1320</v>
      </c>
      <c r="B1325" s="7">
        <f>'EstExp 12-20'!K188</f>
        <v>963755.29999999993</v>
      </c>
      <c r="C1325" s="3">
        <f t="shared" si="57"/>
        <v>-962435.29999999993</v>
      </c>
      <c r="E1325" s="2" t="b">
        <f t="shared" ca="1" si="58"/>
        <v>1</v>
      </c>
      <c r="F1325" s="2" cm="1">
        <f t="array" aca="1" ref="F1325" ca="1">IF(G1325&lt;&gt;"",INDIRECT("'"&amp;G1325&amp;"'!"&amp;H1325),"")</f>
        <v>963755.29999999993</v>
      </c>
      <c r="G1325" s="1663" t="s">
        <v>3430</v>
      </c>
      <c r="H1325" t="s">
        <v>3848</v>
      </c>
      <c r="I1325" s="4"/>
      <c r="J1325" s="4"/>
      <c r="K1325" s="4"/>
      <c r="S1325" s="1665"/>
    </row>
    <row r="1326" spans="1:19" ht="15">
      <c r="A1326">
        <v>1321</v>
      </c>
      <c r="B1326" s="7">
        <f>'EstExp 12-20'!K200</f>
        <v>0</v>
      </c>
      <c r="C1326" s="3">
        <f t="shared" si="57"/>
        <v>1321</v>
      </c>
      <c r="E1326" s="2" t="b">
        <f t="shared" ca="1" si="58"/>
        <v>1</v>
      </c>
      <c r="F1326" s="2" cm="1">
        <f t="array" aca="1" ref="F1326" ca="1">IF(G1326&lt;&gt;"",INDIRECT("'"&amp;G1326&amp;"'!"&amp;H1326),"")</f>
        <v>0</v>
      </c>
      <c r="G1326" s="1663" t="s">
        <v>3430</v>
      </c>
      <c r="H1326" t="s">
        <v>3849</v>
      </c>
      <c r="I1326" s="4"/>
      <c r="J1326" s="4"/>
      <c r="K1326" s="4"/>
      <c r="S1326" s="1665"/>
    </row>
    <row r="1327" spans="1:19" ht="15">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5">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5">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5">
      <c r="A1330" s="1">
        <v>1325</v>
      </c>
      <c r="D1330" s="3" t="s">
        <v>6909</v>
      </c>
      <c r="F1330" s="2" t="str" cm="1">
        <f t="array" aca="1" ref="F1330" ca="1">IF(G1330&lt;&gt;"",INDIRECT("'"&amp;G1330&amp;"'!"&amp;H1330),"")</f>
        <v/>
      </c>
      <c r="G1330" s="1665"/>
      <c r="I1330" s="4"/>
      <c r="J1330" s="4"/>
      <c r="K1330" s="4"/>
      <c r="S1330" s="1665"/>
    </row>
    <row r="1331" spans="1:19" ht="15">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5">
      <c r="A1332">
        <v>1327</v>
      </c>
      <c r="B1332" s="7">
        <f>'EstExp 12-20'!K214</f>
        <v>963755.29999999993</v>
      </c>
      <c r="C1332" s="3">
        <f>A1332-B1332</f>
        <v>-962428.29999999993</v>
      </c>
      <c r="E1332" s="2" t="b">
        <f ca="1">F1332=B1332</f>
        <v>1</v>
      </c>
      <c r="F1332" s="2" cm="1">
        <f t="array" aca="1" ref="F1332" ca="1">IF(G1332&lt;&gt;"",INDIRECT("'"&amp;G1332&amp;"'!"&amp;H1332),"")</f>
        <v>963755.29999999993</v>
      </c>
      <c r="G1332" s="1663" t="s">
        <v>3430</v>
      </c>
      <c r="H1332" t="s">
        <v>3854</v>
      </c>
      <c r="I1332" s="4"/>
      <c r="J1332" s="4"/>
      <c r="K1332" s="4"/>
      <c r="S1332" s="1665"/>
    </row>
    <row r="1333" spans="1:19" ht="15">
      <c r="A1333">
        <v>1328</v>
      </c>
      <c r="B1333" s="7">
        <f>'EstExp 12-20'!K215</f>
        <v>-97347.449999999953</v>
      </c>
      <c r="C1333" s="3">
        <f>A1333-B1333</f>
        <v>98675.449999999953</v>
      </c>
      <c r="E1333" s="2" t="b">
        <f ca="1">F1333=B1333</f>
        <v>1</v>
      </c>
      <c r="F1333" s="2" cm="1">
        <f t="array" aca="1" ref="F1333" ca="1">IF(G1333&lt;&gt;"",INDIRECT("'"&amp;G1333&amp;"'!"&amp;H1333),"")</f>
        <v>-97347.449999999953</v>
      </c>
      <c r="G1333" s="1663" t="s">
        <v>3430</v>
      </c>
      <c r="H1333" t="s">
        <v>3855</v>
      </c>
      <c r="I1333" s="4"/>
      <c r="J1333" s="4"/>
      <c r="K1333" s="4"/>
      <c r="S1333" s="1665"/>
    </row>
    <row r="1334" spans="1:19" ht="15">
      <c r="A1334" s="1">
        <v>1329</v>
      </c>
      <c r="D1334" s="3" t="s">
        <v>6909</v>
      </c>
      <c r="F1334" s="2" t="str" cm="1">
        <f t="array" aca="1" ref="F1334" ca="1">IF(G1334&lt;&gt;"",INDIRECT("'"&amp;G1334&amp;"'!"&amp;H1334),"")</f>
        <v/>
      </c>
      <c r="G1334" s="1665"/>
      <c r="I1334" s="4"/>
      <c r="J1334" s="4"/>
      <c r="K1334" s="4"/>
      <c r="S1334" s="1665"/>
    </row>
    <row r="1335" spans="1:19" ht="15">
      <c r="A1335" s="1">
        <v>1330</v>
      </c>
      <c r="D1335" s="3" t="s">
        <v>6909</v>
      </c>
      <c r="F1335" s="2" t="str" cm="1">
        <f t="array" aca="1" ref="F1335" ca="1">IF(G1335&lt;&gt;"",INDIRECT("'"&amp;G1335&amp;"'!"&amp;H1335),"")</f>
        <v/>
      </c>
      <c r="G1335" s="1665"/>
      <c r="I1335" s="4"/>
      <c r="J1335" s="4"/>
      <c r="K1335" s="4"/>
      <c r="S1335" s="1665"/>
    </row>
    <row r="1336" spans="1:19" ht="15">
      <c r="A1336" s="1">
        <v>1331</v>
      </c>
      <c r="D1336" s="3" t="s">
        <v>6909</v>
      </c>
      <c r="F1336" s="2" t="str" cm="1">
        <f t="array" aca="1" ref="F1336" ca="1">IF(G1336&lt;&gt;"",INDIRECT("'"&amp;G1336&amp;"'!"&amp;H1336),"")</f>
        <v/>
      </c>
      <c r="G1336" s="1665"/>
      <c r="I1336" s="4"/>
      <c r="J1336" s="4"/>
      <c r="K1336" s="4"/>
      <c r="S1336" s="1665"/>
    </row>
    <row r="1337" spans="1:19" ht="15">
      <c r="A1337" s="1">
        <v>1332</v>
      </c>
      <c r="D1337" s="3" t="s">
        <v>6909</v>
      </c>
      <c r="F1337" s="2" t="str" cm="1">
        <f t="array" aca="1" ref="F1337" ca="1">IF(G1337&lt;&gt;"",INDIRECT("'"&amp;G1337&amp;"'!"&amp;H1337),"")</f>
        <v/>
      </c>
      <c r="G1337" s="1665"/>
      <c r="I1337" s="4"/>
      <c r="J1337" s="4"/>
      <c r="K1337" s="4"/>
      <c r="S1337" s="1665"/>
    </row>
    <row r="1338" spans="1:19" ht="15">
      <c r="A1338" s="1">
        <v>1333</v>
      </c>
      <c r="D1338" s="3" t="s">
        <v>6909</v>
      </c>
      <c r="F1338" s="2" t="str" cm="1">
        <f t="array" aca="1" ref="F1338" ca="1">IF(G1338&lt;&gt;"",INDIRECT("'"&amp;G1338&amp;"'!"&amp;H1338),"")</f>
        <v/>
      </c>
      <c r="G1338" s="1665"/>
      <c r="I1338" s="4"/>
      <c r="J1338" s="4"/>
      <c r="K1338" s="4"/>
      <c r="S1338" s="1665"/>
    </row>
    <row r="1339" spans="1:19" ht="15">
      <c r="A1339" s="1">
        <v>1334</v>
      </c>
      <c r="D1339" s="3" t="s">
        <v>6909</v>
      </c>
      <c r="F1339" s="2" t="str" cm="1">
        <f t="array" aca="1" ref="F1339" ca="1">IF(G1339&lt;&gt;"",INDIRECT("'"&amp;G1339&amp;"'!"&amp;H1339),"")</f>
        <v/>
      </c>
      <c r="G1339" s="1665"/>
      <c r="I1339" s="4"/>
      <c r="J1339" s="4"/>
      <c r="K1339" s="4"/>
      <c r="S1339" s="1665"/>
    </row>
    <row r="1340" spans="1:19" ht="15">
      <c r="A1340">
        <v>1335</v>
      </c>
      <c r="B1340" s="7">
        <f>'EstExp 12-20'!D229</f>
        <v>1605.75</v>
      </c>
      <c r="C1340" s="3">
        <f>A1340-B1340</f>
        <v>-270.75</v>
      </c>
      <c r="E1340" s="2" t="b">
        <f ca="1">F1340=B1340</f>
        <v>1</v>
      </c>
      <c r="F1340" s="2" cm="1">
        <f t="array" aca="1" ref="F1340" ca="1">IF(G1340&lt;&gt;"",INDIRECT("'"&amp;G1340&amp;"'!"&amp;H1340),"")</f>
        <v>1605.75</v>
      </c>
      <c r="G1340" s="1663" t="s">
        <v>3430</v>
      </c>
      <c r="H1340" t="s">
        <v>3856</v>
      </c>
      <c r="I1340" s="4"/>
      <c r="J1340" s="4"/>
      <c r="K1340" s="4"/>
      <c r="S1340" s="1665"/>
    </row>
    <row r="1341" spans="1:19" ht="15">
      <c r="A1341" s="1">
        <v>1336</v>
      </c>
      <c r="D1341" s="3" t="s">
        <v>6909</v>
      </c>
      <c r="F1341" s="2" t="str" cm="1">
        <f t="array" aca="1" ref="F1341" ca="1">IF(G1341&lt;&gt;"",INDIRECT("'"&amp;G1341&amp;"'!"&amp;H1341),"")</f>
        <v/>
      </c>
      <c r="G1341" s="1665"/>
      <c r="I1341" s="4"/>
      <c r="J1341" s="4"/>
      <c r="K1341" s="4"/>
      <c r="S1341" s="1665"/>
    </row>
    <row r="1342" spans="1:19" ht="15">
      <c r="A1342" s="1">
        <v>1337</v>
      </c>
      <c r="D1342" s="3" t="s">
        <v>6909</v>
      </c>
      <c r="F1342" s="2" t="str" cm="1">
        <f t="array" aca="1" ref="F1342" ca="1">IF(G1342&lt;&gt;"",INDIRECT("'"&amp;G1342&amp;"'!"&amp;H1342),"")</f>
        <v/>
      </c>
      <c r="G1342" s="1665"/>
      <c r="I1342" s="4"/>
      <c r="J1342" s="4"/>
      <c r="K1342" s="4"/>
      <c r="S1342" s="1665"/>
    </row>
    <row r="1343" spans="1:19" ht="15">
      <c r="A1343" s="1">
        <v>1338</v>
      </c>
      <c r="D1343" s="3" t="s">
        <v>6909</v>
      </c>
      <c r="F1343" s="2" t="str" cm="1">
        <f t="array" aca="1" ref="F1343" ca="1">IF(G1343&lt;&gt;"",INDIRECT("'"&amp;G1343&amp;"'!"&amp;H1343),"")</f>
        <v/>
      </c>
      <c r="G1343" s="1665"/>
      <c r="I1343" s="4"/>
      <c r="J1343" s="4"/>
      <c r="K1343" s="4"/>
      <c r="S1343" s="1665"/>
    </row>
    <row r="1344" spans="1:19" ht="15">
      <c r="A1344" s="1">
        <v>1339</v>
      </c>
      <c r="D1344" s="3" t="s">
        <v>6909</v>
      </c>
      <c r="F1344" s="2" t="str" cm="1">
        <f t="array" aca="1" ref="F1344" ca="1">IF(G1344&lt;&gt;"",INDIRECT("'"&amp;G1344&amp;"'!"&amp;H1344),"")</f>
        <v/>
      </c>
      <c r="G1344" s="1665"/>
      <c r="I1344" s="4"/>
      <c r="J1344" s="4"/>
      <c r="K1344" s="4"/>
      <c r="S1344" s="1665"/>
    </row>
    <row r="1345" spans="1:19" ht="15">
      <c r="A1345" s="1">
        <v>1340</v>
      </c>
      <c r="D1345" s="3" t="s">
        <v>6909</v>
      </c>
      <c r="F1345" s="2" t="str" cm="1">
        <f t="array" aca="1" ref="F1345" ca="1">IF(G1345&lt;&gt;"",INDIRECT("'"&amp;G1345&amp;"'!"&amp;H1345),"")</f>
        <v/>
      </c>
      <c r="G1345" s="1665"/>
      <c r="I1345" s="4"/>
      <c r="J1345" s="4"/>
      <c r="K1345" s="4"/>
      <c r="S1345" s="1665"/>
    </row>
    <row r="1346" spans="1:19">
      <c r="A1346">
        <v>1341</v>
      </c>
      <c r="B1346" s="7">
        <f>'EstExp 12-20'!D231</f>
        <v>2308.9</v>
      </c>
      <c r="C1346" s="3">
        <f>A1346-B1346</f>
        <v>-967.90000000000009</v>
      </c>
      <c r="E1346" s="2" t="b">
        <f ca="1">F1346=B1346</f>
        <v>1</v>
      </c>
      <c r="F1346" s="2" cm="1">
        <f t="array" aca="1" ref="F1346" ca="1">IF(G1346&lt;&gt;"",INDIRECT("'"&amp;G1346&amp;"'!"&amp;H1346),"")</f>
        <v>2308.9</v>
      </c>
      <c r="G1346" s="1663" t="s">
        <v>3430</v>
      </c>
      <c r="H1346" t="s">
        <v>3857</v>
      </c>
      <c r="S1346" s="1663"/>
    </row>
    <row r="1347" spans="1:19" ht="15">
      <c r="A1347" s="1">
        <v>1342</v>
      </c>
      <c r="D1347" s="3" t="s">
        <v>6909</v>
      </c>
      <c r="F1347" s="2" t="str" cm="1">
        <f t="array" aca="1" ref="F1347" ca="1">IF(G1347&lt;&gt;"",INDIRECT("'"&amp;G1347&amp;"'!"&amp;H1347),"")</f>
        <v/>
      </c>
      <c r="G1347" s="1665"/>
      <c r="I1347" s="4"/>
      <c r="J1347" s="4"/>
      <c r="K1347" s="4"/>
      <c r="S1347" s="1665"/>
    </row>
    <row r="1348" spans="1:19" ht="15">
      <c r="A1348" s="1">
        <v>1343</v>
      </c>
      <c r="D1348" s="3" t="s">
        <v>6909</v>
      </c>
      <c r="F1348" s="2" t="str" cm="1">
        <f t="array" aca="1" ref="F1348" ca="1">IF(G1348&lt;&gt;"",INDIRECT("'"&amp;G1348&amp;"'!"&amp;H1348),"")</f>
        <v/>
      </c>
      <c r="G1348" s="1665"/>
      <c r="I1348" s="4"/>
      <c r="J1348" s="4"/>
      <c r="K1348" s="4"/>
      <c r="S1348" s="1665"/>
    </row>
    <row r="1349" spans="1:19" ht="15">
      <c r="A1349" s="1">
        <v>1344</v>
      </c>
      <c r="D1349" s="3" t="s">
        <v>6909</v>
      </c>
      <c r="F1349" s="2" t="str" cm="1">
        <f t="array" aca="1" ref="F1349" ca="1">IF(G1349&lt;&gt;"",INDIRECT("'"&amp;G1349&amp;"'!"&amp;H1349),"")</f>
        <v/>
      </c>
      <c r="G1349" s="1665"/>
      <c r="I1349" s="4"/>
      <c r="J1349" s="4"/>
      <c r="K1349" s="4"/>
      <c r="S1349" s="1665"/>
    </row>
    <row r="1350" spans="1:19">
      <c r="A1350">
        <v>1345</v>
      </c>
      <c r="B1350" s="7">
        <f>'EstExp 12-20'!D225</f>
        <v>0</v>
      </c>
      <c r="C1350" s="3">
        <f t="shared" ref="C1350:C1378" si="59">A1350-B1350</f>
        <v>1345</v>
      </c>
      <c r="E1350" s="2" t="b">
        <f t="shared" ref="E1350:E1378" ca="1" si="60">F1350=B1350</f>
        <v>1</v>
      </c>
      <c r="F1350" s="2" cm="1">
        <f t="array" aca="1" ref="F1350" ca="1">IF(G1350&lt;&gt;"",INDIRECT("'"&amp;G1350&amp;"'!"&amp;H1350),"")</f>
        <v>0</v>
      </c>
      <c r="G1350" s="1663" t="s">
        <v>3430</v>
      </c>
      <c r="H1350" t="s">
        <v>3858</v>
      </c>
      <c r="S1350" s="1663"/>
    </row>
    <row r="1351" spans="1:19">
      <c r="A1351">
        <v>1346</v>
      </c>
      <c r="B1351" s="7">
        <f>'EstExp 12-20'!D226</f>
        <v>0</v>
      </c>
      <c r="C1351" s="3">
        <f t="shared" si="59"/>
        <v>1346</v>
      </c>
      <c r="E1351" s="2" t="b">
        <f t="shared" ca="1" si="60"/>
        <v>1</v>
      </c>
      <c r="F1351" s="2" cm="1">
        <f t="array" aca="1" ref="F1351" ca="1">IF(G1351&lt;&gt;"",INDIRECT("'"&amp;G1351&amp;"'!"&amp;H1351),"")</f>
        <v>0</v>
      </c>
      <c r="G1351" s="1663" t="s">
        <v>3430</v>
      </c>
      <c r="H1351" t="s">
        <v>3859</v>
      </c>
      <c r="S1351" s="1663"/>
    </row>
    <row r="1352" spans="1:19" ht="15">
      <c r="A1352">
        <v>1347</v>
      </c>
      <c r="B1352" s="7">
        <f>'EstExp 12-20'!D227</f>
        <v>2583.8500000000004</v>
      </c>
      <c r="C1352" s="3">
        <f t="shared" si="59"/>
        <v>-1236.8500000000004</v>
      </c>
      <c r="E1352" s="2" t="b">
        <f t="shared" ca="1" si="60"/>
        <v>1</v>
      </c>
      <c r="F1352" s="2" cm="1">
        <f t="array" aca="1" ref="F1352" ca="1">IF(G1352&lt;&gt;"",INDIRECT("'"&amp;G1352&amp;"'!"&amp;H1352),"")</f>
        <v>2583.8500000000004</v>
      </c>
      <c r="G1352" s="1663" t="s">
        <v>3430</v>
      </c>
      <c r="H1352" t="s">
        <v>3860</v>
      </c>
      <c r="I1352" s="4"/>
      <c r="J1352" s="4"/>
      <c r="K1352" s="4"/>
      <c r="S1352" s="1665"/>
    </row>
    <row r="1353" spans="1:19" ht="15">
      <c r="A1353">
        <v>1348</v>
      </c>
      <c r="B1353" s="7">
        <f>'EstExp 12-20'!D228</f>
        <v>2478.7399999999998</v>
      </c>
      <c r="C1353" s="3">
        <f t="shared" si="59"/>
        <v>-1130.7399999999998</v>
      </c>
      <c r="E1353" s="2" t="b">
        <f t="shared" ca="1" si="60"/>
        <v>1</v>
      </c>
      <c r="F1353" s="2" cm="1">
        <f t="array" aca="1" ref="F1353" ca="1">IF(G1353&lt;&gt;"",INDIRECT("'"&amp;G1353&amp;"'!"&amp;H1353),"")</f>
        <v>2478.7399999999998</v>
      </c>
      <c r="G1353" s="1663" t="s">
        <v>3430</v>
      </c>
      <c r="H1353" t="s">
        <v>3861</v>
      </c>
      <c r="I1353" s="4"/>
      <c r="J1353" s="4"/>
      <c r="K1353" s="4"/>
      <c r="S1353" s="1665"/>
    </row>
    <row r="1354" spans="1:19" ht="15">
      <c r="A1354">
        <v>1349</v>
      </c>
      <c r="B1354" s="7">
        <f>'EstExp 12-20'!D233</f>
        <v>223645.57</v>
      </c>
      <c r="C1354" s="3">
        <f t="shared" si="59"/>
        <v>-222296.57</v>
      </c>
      <c r="E1354" s="2" t="b">
        <f t="shared" ca="1" si="60"/>
        <v>1</v>
      </c>
      <c r="F1354" s="2" cm="1">
        <f t="array" aca="1" ref="F1354" ca="1">IF(G1354&lt;&gt;"",INDIRECT("'"&amp;G1354&amp;"'!"&amp;H1354),"")</f>
        <v>223645.57</v>
      </c>
      <c r="G1354" s="1663" t="s">
        <v>3430</v>
      </c>
      <c r="H1354" t="s">
        <v>3862</v>
      </c>
      <c r="I1354" s="4"/>
      <c r="J1354" s="4"/>
      <c r="K1354" s="4"/>
      <c r="S1354" s="1665"/>
    </row>
    <row r="1355" spans="1:19" ht="15">
      <c r="A1355">
        <v>1350</v>
      </c>
      <c r="B1355" s="7">
        <f>'EstExp 12-20'!D236</f>
        <v>3819.57</v>
      </c>
      <c r="C1355" s="3">
        <f t="shared" si="59"/>
        <v>-2469.5700000000002</v>
      </c>
      <c r="E1355" s="2" t="b">
        <f t="shared" ca="1" si="60"/>
        <v>1</v>
      </c>
      <c r="F1355" s="2" cm="1">
        <f t="array" aca="1" ref="F1355" ca="1">IF(G1355&lt;&gt;"",INDIRECT("'"&amp;G1355&amp;"'!"&amp;H1355),"")</f>
        <v>3819.57</v>
      </c>
      <c r="G1355" s="1663" t="s">
        <v>3430</v>
      </c>
      <c r="H1355" t="s">
        <v>3863</v>
      </c>
      <c r="I1355" s="4"/>
      <c r="J1355" s="4"/>
      <c r="K1355" s="4"/>
      <c r="S1355" s="1665"/>
    </row>
    <row r="1356" spans="1:19" ht="15">
      <c r="A1356">
        <v>1351</v>
      </c>
      <c r="B1356" s="7">
        <f>'EstExp 12-20'!D237</f>
        <v>2076.35</v>
      </c>
      <c r="C1356" s="3">
        <f t="shared" si="59"/>
        <v>-725.34999999999991</v>
      </c>
      <c r="E1356" s="2" t="b">
        <f t="shared" ca="1" si="60"/>
        <v>1</v>
      </c>
      <c r="F1356" s="2" cm="1">
        <f t="array" aca="1" ref="F1356" ca="1">IF(G1356&lt;&gt;"",INDIRECT("'"&amp;G1356&amp;"'!"&amp;H1356),"")</f>
        <v>2076.35</v>
      </c>
      <c r="G1356" s="1663" t="s">
        <v>3430</v>
      </c>
      <c r="H1356" t="s">
        <v>3864</v>
      </c>
      <c r="I1356" s="4"/>
      <c r="J1356" s="4"/>
      <c r="K1356" s="4"/>
      <c r="S1356" s="1665"/>
    </row>
    <row r="1357" spans="1:19" ht="15">
      <c r="A1357">
        <v>1352</v>
      </c>
      <c r="B1357" s="7">
        <f>'EstExp 12-20'!D238</f>
        <v>41415.11</v>
      </c>
      <c r="C1357" s="3">
        <f t="shared" si="59"/>
        <v>-40063.11</v>
      </c>
      <c r="E1357" s="2" t="b">
        <f t="shared" ca="1" si="60"/>
        <v>1</v>
      </c>
      <c r="F1357" s="2" cm="1">
        <f t="array" aca="1" ref="F1357" ca="1">IF(G1357&lt;&gt;"",INDIRECT("'"&amp;G1357&amp;"'!"&amp;H1357),"")</f>
        <v>41415.11</v>
      </c>
      <c r="G1357" s="1663" t="s">
        <v>3430</v>
      </c>
      <c r="H1357" t="s">
        <v>3865</v>
      </c>
      <c r="I1357" s="4"/>
      <c r="J1357" s="4"/>
      <c r="K1357" s="4"/>
      <c r="S1357" s="1665"/>
    </row>
    <row r="1358" spans="1:19" ht="15">
      <c r="A1358">
        <v>1353</v>
      </c>
      <c r="B1358" s="7">
        <f>'EstExp 12-20'!D239</f>
        <v>1444.1</v>
      </c>
      <c r="C1358" s="3">
        <f t="shared" si="59"/>
        <v>-91.099999999999909</v>
      </c>
      <c r="E1358" s="2" t="b">
        <f t="shared" ca="1" si="60"/>
        <v>1</v>
      </c>
      <c r="F1358" s="2" cm="1">
        <f t="array" aca="1" ref="F1358" ca="1">IF(G1358&lt;&gt;"",INDIRECT("'"&amp;G1358&amp;"'!"&amp;H1358),"")</f>
        <v>1444.1</v>
      </c>
      <c r="G1358" s="1663" t="s">
        <v>3430</v>
      </c>
      <c r="H1358" t="s">
        <v>3866</v>
      </c>
      <c r="I1358" s="4"/>
      <c r="J1358" s="4"/>
      <c r="K1358" s="4"/>
      <c r="S1358" s="1665"/>
    </row>
    <row r="1359" spans="1:19" ht="15">
      <c r="A1359">
        <v>1354</v>
      </c>
      <c r="B1359" s="7">
        <f>'EstExp 12-20'!D240</f>
        <v>5388.02</v>
      </c>
      <c r="C1359" s="3">
        <f t="shared" si="59"/>
        <v>-4034.0200000000004</v>
      </c>
      <c r="E1359" s="2" t="b">
        <f t="shared" ca="1" si="60"/>
        <v>1</v>
      </c>
      <c r="F1359" s="2" cm="1">
        <f t="array" aca="1" ref="F1359" ca="1">IF(G1359&lt;&gt;"",INDIRECT("'"&amp;G1359&amp;"'!"&amp;H1359),"")</f>
        <v>5388.02</v>
      </c>
      <c r="G1359" s="1663" t="s">
        <v>3430</v>
      </c>
      <c r="H1359" t="s">
        <v>3867</v>
      </c>
      <c r="I1359" s="4"/>
      <c r="J1359" s="4"/>
      <c r="K1359" s="4"/>
      <c r="S1359" s="1665"/>
    </row>
    <row r="1360" spans="1:19" ht="15">
      <c r="A1360">
        <v>1355</v>
      </c>
      <c r="B1360" s="7">
        <f>'EstExp 12-20'!D241</f>
        <v>0</v>
      </c>
      <c r="C1360" s="3">
        <f t="shared" si="59"/>
        <v>1355</v>
      </c>
      <c r="E1360" s="2" t="b">
        <f t="shared" ca="1" si="60"/>
        <v>1</v>
      </c>
      <c r="F1360" s="2" cm="1">
        <f t="array" aca="1" ref="F1360" ca="1">IF(G1360&lt;&gt;"",INDIRECT("'"&amp;G1360&amp;"'!"&amp;H1360),"")</f>
        <v>0</v>
      </c>
      <c r="G1360" s="1663" t="s">
        <v>3430</v>
      </c>
      <c r="H1360" t="s">
        <v>3868</v>
      </c>
      <c r="I1360" s="4"/>
      <c r="J1360" s="4"/>
      <c r="K1360" s="4"/>
      <c r="S1360" s="1665"/>
    </row>
    <row r="1361" spans="1:19" ht="15">
      <c r="A1361">
        <v>1356</v>
      </c>
      <c r="B1361" s="7">
        <f>'EstExp 12-20'!D242</f>
        <v>54143.149999999994</v>
      </c>
      <c r="C1361" s="3">
        <f t="shared" si="59"/>
        <v>-52787.149999999994</v>
      </c>
      <c r="E1361" s="2" t="b">
        <f t="shared" ca="1" si="60"/>
        <v>1</v>
      </c>
      <c r="F1361" s="2" cm="1">
        <f t="array" aca="1" ref="F1361" ca="1">IF(G1361&lt;&gt;"",INDIRECT("'"&amp;G1361&amp;"'!"&amp;H1361),"")</f>
        <v>54143.149999999994</v>
      </c>
      <c r="G1361" s="1663" t="s">
        <v>3430</v>
      </c>
      <c r="H1361" t="s">
        <v>3869</v>
      </c>
      <c r="I1361" s="4"/>
      <c r="J1361" s="4"/>
      <c r="K1361" s="4"/>
      <c r="S1361" s="1665"/>
    </row>
    <row r="1362" spans="1:19" ht="15">
      <c r="A1362">
        <v>1357</v>
      </c>
      <c r="B1362" s="7">
        <f>'EstExp 12-20'!D244</f>
        <v>4614.2699999999995</v>
      </c>
      <c r="C1362" s="3">
        <f t="shared" si="59"/>
        <v>-3257.2699999999995</v>
      </c>
      <c r="E1362" s="2" t="b">
        <f t="shared" ca="1" si="60"/>
        <v>1</v>
      </c>
      <c r="F1362" s="2" cm="1">
        <f t="array" aca="1" ref="F1362" ca="1">IF(G1362&lt;&gt;"",INDIRECT("'"&amp;G1362&amp;"'!"&amp;H1362),"")</f>
        <v>4614.2699999999995</v>
      </c>
      <c r="G1362" s="1663" t="s">
        <v>3430</v>
      </c>
      <c r="H1362" t="s">
        <v>3870</v>
      </c>
      <c r="I1362" s="4"/>
      <c r="J1362" s="4"/>
      <c r="K1362" s="4"/>
      <c r="S1362" s="1665"/>
    </row>
    <row r="1363" spans="1:19" ht="15">
      <c r="A1363">
        <v>1358</v>
      </c>
      <c r="B1363" s="7">
        <f>'EstExp 12-20'!D245</f>
        <v>11620.710000000001</v>
      </c>
      <c r="C1363" s="3">
        <f t="shared" si="59"/>
        <v>-10262.710000000001</v>
      </c>
      <c r="E1363" s="2" t="b">
        <f t="shared" ca="1" si="60"/>
        <v>1</v>
      </c>
      <c r="F1363" s="2" cm="1">
        <f t="array" aca="1" ref="F1363" ca="1">IF(G1363&lt;&gt;"",INDIRECT("'"&amp;G1363&amp;"'!"&amp;H1363),"")</f>
        <v>11620.710000000001</v>
      </c>
      <c r="G1363" s="1663" t="s">
        <v>3430</v>
      </c>
      <c r="H1363" t="s">
        <v>3871</v>
      </c>
      <c r="I1363" s="4"/>
      <c r="J1363" s="4"/>
      <c r="K1363" s="4"/>
      <c r="S1363" s="1665"/>
    </row>
    <row r="1364" spans="1:19" ht="15">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5">
      <c r="A1365">
        <v>1360</v>
      </c>
      <c r="B1365" s="7">
        <f>'EstExp 12-20'!D247</f>
        <v>16234.98</v>
      </c>
      <c r="C1365" s="3">
        <f t="shared" si="59"/>
        <v>-14874.98</v>
      </c>
      <c r="E1365" s="2" t="b">
        <f t="shared" ca="1" si="60"/>
        <v>1</v>
      </c>
      <c r="F1365" s="2" cm="1">
        <f t="array" aca="1" ref="F1365" ca="1">IF(G1365&lt;&gt;"",INDIRECT("'"&amp;G1365&amp;"'!"&amp;H1365),"")</f>
        <v>16234.98</v>
      </c>
      <c r="G1365" s="1663" t="s">
        <v>3430</v>
      </c>
      <c r="H1365" t="s">
        <v>3873</v>
      </c>
      <c r="I1365" s="4"/>
      <c r="J1365" s="4"/>
      <c r="K1365" s="4"/>
      <c r="S1365" s="1665"/>
    </row>
    <row r="1366" spans="1:19" ht="15">
      <c r="A1366">
        <v>1361</v>
      </c>
      <c r="B1366" s="7">
        <f>'EstExp 12-20'!D249</f>
        <v>0</v>
      </c>
      <c r="C1366" s="3">
        <f t="shared" si="59"/>
        <v>1361</v>
      </c>
      <c r="E1366" s="2" t="b">
        <f t="shared" ca="1" si="60"/>
        <v>1</v>
      </c>
      <c r="F1366" s="2" cm="1">
        <f t="array" aca="1" ref="F1366" ca="1">IF(G1366&lt;&gt;"",INDIRECT("'"&amp;G1366&amp;"'!"&amp;H1366),"")</f>
        <v>0</v>
      </c>
      <c r="G1366" s="1663" t="s">
        <v>3430</v>
      </c>
      <c r="H1366" t="s">
        <v>3874</v>
      </c>
      <c r="I1366" s="4"/>
      <c r="J1366" s="4"/>
      <c r="K1366" s="4"/>
      <c r="S1366" s="1665"/>
    </row>
    <row r="1367" spans="1:19" ht="15">
      <c r="A1367">
        <v>1362</v>
      </c>
      <c r="B1367" s="7">
        <f>'EstExp 12-20'!D250</f>
        <v>4012.09</v>
      </c>
      <c r="C1367" s="3">
        <f t="shared" si="59"/>
        <v>-2650.09</v>
      </c>
      <c r="E1367" s="2" t="b">
        <f t="shared" ca="1" si="60"/>
        <v>1</v>
      </c>
      <c r="F1367" s="2" cm="1">
        <f t="array" aca="1" ref="F1367" ca="1">IF(G1367&lt;&gt;"",INDIRECT("'"&amp;G1367&amp;"'!"&amp;H1367),"")</f>
        <v>4012.09</v>
      </c>
      <c r="G1367" s="1663" t="s">
        <v>3430</v>
      </c>
      <c r="H1367" t="s">
        <v>3875</v>
      </c>
      <c r="I1367" s="4"/>
      <c r="J1367" s="4"/>
      <c r="K1367" s="4"/>
      <c r="S1367" s="1665"/>
    </row>
    <row r="1368" spans="1:19" ht="15">
      <c r="A1368">
        <v>1363</v>
      </c>
      <c r="B1368" s="7">
        <f>'EstExp 12-20'!D254</f>
        <v>4012.09</v>
      </c>
      <c r="C1368" s="3">
        <f t="shared" si="59"/>
        <v>-2649.09</v>
      </c>
      <c r="E1368" s="2" t="b">
        <f t="shared" ca="1" si="60"/>
        <v>1</v>
      </c>
      <c r="F1368" s="2" cm="1">
        <f t="array" aca="1" ref="F1368" ca="1">IF(G1368&lt;&gt;"",INDIRECT("'"&amp;G1368&amp;"'!"&amp;H1368),"")</f>
        <v>4012.09</v>
      </c>
      <c r="G1368" s="1663" t="s">
        <v>3430</v>
      </c>
      <c r="H1368" t="s">
        <v>3876</v>
      </c>
      <c r="I1368" s="4"/>
      <c r="J1368" s="4"/>
      <c r="K1368" s="4"/>
      <c r="S1368" s="1665"/>
    </row>
    <row r="1369" spans="1:19" ht="15">
      <c r="A1369">
        <v>1364</v>
      </c>
      <c r="B1369" s="7">
        <f>'EstExp 12-20'!D256</f>
        <v>36559.5</v>
      </c>
      <c r="C1369" s="3">
        <f t="shared" si="59"/>
        <v>-35195.5</v>
      </c>
      <c r="E1369" s="2" t="b">
        <f t="shared" ca="1" si="60"/>
        <v>1</v>
      </c>
      <c r="F1369" s="2" cm="1">
        <f t="array" aca="1" ref="F1369" ca="1">IF(G1369&lt;&gt;"",INDIRECT("'"&amp;G1369&amp;"'!"&amp;H1369),"")</f>
        <v>36559.5</v>
      </c>
      <c r="G1369" s="1663" t="s">
        <v>3430</v>
      </c>
      <c r="H1369" t="s">
        <v>3877</v>
      </c>
      <c r="I1369" s="4"/>
      <c r="J1369" s="4"/>
      <c r="K1369" s="4"/>
      <c r="S1369" s="1665"/>
    </row>
    <row r="1370" spans="1:19" ht="15">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5">
      <c r="A1371">
        <v>1366</v>
      </c>
      <c r="B1371" s="7">
        <f>'EstExp 12-20'!D258</f>
        <v>36559.5</v>
      </c>
      <c r="C1371" s="3">
        <f t="shared" si="59"/>
        <v>-35193.5</v>
      </c>
      <c r="E1371" s="2" t="b">
        <f t="shared" ca="1" si="60"/>
        <v>1</v>
      </c>
      <c r="F1371" s="2" cm="1">
        <f t="array" aca="1" ref="F1371" ca="1">IF(G1371&lt;&gt;"",INDIRECT("'"&amp;G1371&amp;"'!"&amp;H1371),"")</f>
        <v>36559.5</v>
      </c>
      <c r="G1371" s="1663" t="s">
        <v>3430</v>
      </c>
      <c r="H1371" t="s">
        <v>3879</v>
      </c>
      <c r="I1371" s="4"/>
      <c r="J1371" s="4"/>
      <c r="K1371" s="4"/>
      <c r="S1371" s="1665"/>
    </row>
    <row r="1372" spans="1:19" ht="15">
      <c r="A1372">
        <v>1367</v>
      </c>
      <c r="B1372" s="7">
        <f>'EstExp 12-20'!D260</f>
        <v>0</v>
      </c>
      <c r="C1372" s="3">
        <f t="shared" si="59"/>
        <v>1367</v>
      </c>
      <c r="E1372" s="2" t="b">
        <f t="shared" ca="1" si="60"/>
        <v>1</v>
      </c>
      <c r="F1372" s="2" cm="1">
        <f t="array" aca="1" ref="F1372" ca="1">IF(G1372&lt;&gt;"",INDIRECT("'"&amp;G1372&amp;"'!"&amp;H1372),"")</f>
        <v>0</v>
      </c>
      <c r="G1372" s="1663" t="s">
        <v>3430</v>
      </c>
      <c r="H1372" t="s">
        <v>3880</v>
      </c>
      <c r="I1372" s="4"/>
      <c r="J1372" s="4"/>
      <c r="K1372" s="4"/>
      <c r="S1372" s="1665"/>
    </row>
    <row r="1373" spans="1:19" ht="15">
      <c r="A1373">
        <v>1368</v>
      </c>
      <c r="B1373" s="7">
        <f>'EstExp 12-20'!D261</f>
        <v>15593.37</v>
      </c>
      <c r="C1373" s="3">
        <f t="shared" si="59"/>
        <v>-14225.37</v>
      </c>
      <c r="E1373" s="2" t="b">
        <f t="shared" ca="1" si="60"/>
        <v>1</v>
      </c>
      <c r="F1373" s="2" cm="1">
        <f t="array" aca="1" ref="F1373" ca="1">IF(G1373&lt;&gt;"",INDIRECT("'"&amp;G1373&amp;"'!"&amp;H1373),"")</f>
        <v>15593.37</v>
      </c>
      <c r="G1373" s="1663" t="s">
        <v>3430</v>
      </c>
      <c r="H1373" t="s">
        <v>3881</v>
      </c>
      <c r="I1373" s="4"/>
      <c r="J1373" s="4"/>
      <c r="K1373" s="4"/>
      <c r="S1373" s="1665"/>
    </row>
    <row r="1374" spans="1:19" ht="15">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5">
      <c r="A1375">
        <v>1370</v>
      </c>
      <c r="B1375" s="7">
        <f>'EstExp 12-20'!D263</f>
        <v>44948.219999999994</v>
      </c>
      <c r="C1375" s="3">
        <f t="shared" si="59"/>
        <v>-43578.219999999994</v>
      </c>
      <c r="E1375" s="2" t="b">
        <f t="shared" ca="1" si="60"/>
        <v>1</v>
      </c>
      <c r="F1375" s="2" cm="1">
        <f t="array" aca="1" ref="F1375" ca="1">IF(G1375&lt;&gt;"",INDIRECT("'"&amp;G1375&amp;"'!"&amp;H1375),"")</f>
        <v>44948.219999999994</v>
      </c>
      <c r="G1375" s="1663" t="s">
        <v>3430</v>
      </c>
      <c r="H1375" t="s">
        <v>3883</v>
      </c>
      <c r="I1375" s="4"/>
      <c r="J1375" s="4"/>
      <c r="K1375" s="4"/>
      <c r="S1375" s="1665"/>
    </row>
    <row r="1376" spans="1:19" ht="15">
      <c r="A1376">
        <v>1371</v>
      </c>
      <c r="B1376" s="7">
        <f>'EstExp 12-20'!D264</f>
        <v>32692.059999999998</v>
      </c>
      <c r="C1376" s="3">
        <f t="shared" si="59"/>
        <v>-31321.059999999998</v>
      </c>
      <c r="E1376" s="2" t="b">
        <f t="shared" ca="1" si="60"/>
        <v>1</v>
      </c>
      <c r="F1376" s="2" cm="1">
        <f t="array" aca="1" ref="F1376" ca="1">IF(G1376&lt;&gt;"",INDIRECT("'"&amp;G1376&amp;"'!"&amp;H1376),"")</f>
        <v>32692.059999999998</v>
      </c>
      <c r="G1376" s="1663" t="s">
        <v>3430</v>
      </c>
      <c r="H1376" t="s">
        <v>3884</v>
      </c>
      <c r="I1376" s="4"/>
      <c r="J1376" s="4"/>
      <c r="K1376" s="4"/>
      <c r="S1376" s="1665"/>
    </row>
    <row r="1377" spans="1:19" ht="15">
      <c r="A1377">
        <v>1372</v>
      </c>
      <c r="B1377" s="7">
        <f>'EstExp 12-20'!D265</f>
        <v>17750.72</v>
      </c>
      <c r="C1377" s="3">
        <f t="shared" si="59"/>
        <v>-16378.720000000001</v>
      </c>
      <c r="E1377" s="2" t="b">
        <f t="shared" ca="1" si="60"/>
        <v>1</v>
      </c>
      <c r="F1377" s="2" cm="1">
        <f t="array" aca="1" ref="F1377" ca="1">IF(G1377&lt;&gt;"",INDIRECT("'"&amp;G1377&amp;"'!"&amp;H1377),"")</f>
        <v>17750.72</v>
      </c>
      <c r="G1377" s="1663" t="s">
        <v>3430</v>
      </c>
      <c r="H1377" t="s">
        <v>3885</v>
      </c>
      <c r="I1377" s="4"/>
      <c r="J1377" s="4"/>
      <c r="K1377" s="4"/>
      <c r="S1377" s="1665"/>
    </row>
    <row r="1378" spans="1:19" ht="15">
      <c r="A1378">
        <v>1373</v>
      </c>
      <c r="B1378" s="7">
        <f>'EstExp 12-20'!D266</f>
        <v>0</v>
      </c>
      <c r="C1378" s="3">
        <f t="shared" si="59"/>
        <v>1373</v>
      </c>
      <c r="E1378" s="2" t="b">
        <f t="shared" ca="1" si="60"/>
        <v>1</v>
      </c>
      <c r="F1378" s="2" cm="1">
        <f t="array" aca="1" ref="F1378" ca="1">IF(G1378&lt;&gt;"",INDIRECT("'"&amp;G1378&amp;"'!"&amp;H1378),"")</f>
        <v>0</v>
      </c>
      <c r="G1378" s="1663" t="s">
        <v>3430</v>
      </c>
      <c r="H1378" t="s">
        <v>3886</v>
      </c>
      <c r="I1378" s="4"/>
      <c r="J1378" s="4"/>
      <c r="K1378" s="4"/>
      <c r="S1378" s="1665"/>
    </row>
    <row r="1379" spans="1:19" ht="15">
      <c r="A1379" s="1">
        <v>1374</v>
      </c>
      <c r="D1379" s="3" t="s">
        <v>6909</v>
      </c>
      <c r="F1379" s="2" t="str" cm="1">
        <f t="array" aca="1" ref="F1379" ca="1">IF(G1379&lt;&gt;"",INDIRECT("'"&amp;G1379&amp;"'!"&amp;H1379),"")</f>
        <v/>
      </c>
      <c r="G1379" s="1665"/>
      <c r="I1379" s="4"/>
      <c r="J1379" s="4"/>
      <c r="K1379" s="4"/>
      <c r="S1379" s="1665"/>
    </row>
    <row r="1380" spans="1:19" ht="15">
      <c r="A1380">
        <v>1375</v>
      </c>
      <c r="B1380" s="7">
        <f>'EstExp 12-20'!D267</f>
        <v>110984.37</v>
      </c>
      <c r="C1380" s="3">
        <f>A1380-B1380</f>
        <v>-109609.37</v>
      </c>
      <c r="E1380" s="2" t="b">
        <f ca="1">F1380=B1380</f>
        <v>1</v>
      </c>
      <c r="F1380" s="2" cm="1">
        <f t="array" aca="1" ref="F1380" ca="1">IF(G1380&lt;&gt;"",INDIRECT("'"&amp;G1380&amp;"'!"&amp;H1380),"")</f>
        <v>110984.37</v>
      </c>
      <c r="G1380" s="1663" t="s">
        <v>3430</v>
      </c>
      <c r="H1380" t="s">
        <v>3887</v>
      </c>
      <c r="I1380" s="4"/>
      <c r="J1380" s="4"/>
      <c r="K1380" s="4"/>
      <c r="S1380" s="1665"/>
    </row>
    <row r="1381" spans="1:19" ht="15">
      <c r="A1381">
        <v>1376</v>
      </c>
      <c r="B1381" s="7">
        <f>'EstExp 12-20'!D269</f>
        <v>0</v>
      </c>
      <c r="C1381" s="3">
        <f>A1381-B1381</f>
        <v>1376</v>
      </c>
      <c r="E1381" s="2" t="b">
        <f ca="1">F1381=B1381</f>
        <v>1</v>
      </c>
      <c r="F1381" s="2" cm="1">
        <f t="array" aca="1" ref="F1381" ca="1">IF(G1381&lt;&gt;"",INDIRECT("'"&amp;G1381&amp;"'!"&amp;H1381),"")</f>
        <v>0</v>
      </c>
      <c r="G1381" s="1663" t="s">
        <v>3430</v>
      </c>
      <c r="H1381" t="s">
        <v>3888</v>
      </c>
      <c r="I1381" s="4"/>
      <c r="J1381" s="4"/>
      <c r="K1381" s="4"/>
      <c r="S1381" s="1665"/>
    </row>
    <row r="1382" spans="1:19" ht="15">
      <c r="A1382">
        <v>1377</v>
      </c>
      <c r="B1382" s="7">
        <f>'EstExp 12-20'!D270</f>
        <v>0</v>
      </c>
      <c r="C1382" s="3">
        <f>A1382-B1382</f>
        <v>1377</v>
      </c>
      <c r="E1382" s="2" t="b">
        <f ca="1">F1382=B1382</f>
        <v>1</v>
      </c>
      <c r="F1382" s="2" cm="1">
        <f t="array" aca="1" ref="F1382" ca="1">IF(G1382&lt;&gt;"",INDIRECT("'"&amp;G1382&amp;"'!"&amp;H1382),"")</f>
        <v>0</v>
      </c>
      <c r="G1382" s="1663" t="s">
        <v>3430</v>
      </c>
      <c r="H1382" t="s">
        <v>3889</v>
      </c>
      <c r="I1382" s="4"/>
      <c r="J1382" s="4"/>
      <c r="K1382" s="4"/>
      <c r="S1382" s="1665"/>
    </row>
    <row r="1383" spans="1:19">
      <c r="A1383">
        <v>1378</v>
      </c>
      <c r="B1383" s="7">
        <f>'EstExp 12-20'!D271</f>
        <v>0</v>
      </c>
      <c r="C1383" s="3">
        <f>A1383-B1383</f>
        <v>1378</v>
      </c>
      <c r="E1383" s="2" t="b">
        <f ca="1">F1383=B1383</f>
        <v>1</v>
      </c>
      <c r="F1383" s="2" cm="1">
        <f t="array" aca="1" ref="F1383" ca="1">IF(G1383&lt;&gt;"",INDIRECT("'"&amp;G1383&amp;"'!"&amp;H1383),"")</f>
        <v>0</v>
      </c>
      <c r="G1383" s="1663" t="s">
        <v>3430</v>
      </c>
      <c r="H1383" t="s">
        <v>3890</v>
      </c>
      <c r="S1383" s="1663"/>
    </row>
    <row r="1384" spans="1:19">
      <c r="A1384">
        <v>1379</v>
      </c>
      <c r="B1384" s="7">
        <f>'EstExp 12-20'!D272</f>
        <v>8764.0300000000007</v>
      </c>
      <c r="C1384" s="3">
        <f>A1384-B1384</f>
        <v>-7385.0300000000007</v>
      </c>
      <c r="E1384" s="2" t="b">
        <f ca="1">F1384=B1384</f>
        <v>1</v>
      </c>
      <c r="F1384" s="2" cm="1">
        <f t="array" aca="1" ref="F1384" ca="1">IF(G1384&lt;&gt;"",INDIRECT("'"&amp;G1384&amp;"'!"&amp;H1384),"")</f>
        <v>8764.0300000000007</v>
      </c>
      <c r="G1384" s="1663" t="s">
        <v>3430</v>
      </c>
      <c r="H1384" t="s">
        <v>3891</v>
      </c>
      <c r="S1384" s="1663"/>
    </row>
    <row r="1385" spans="1:19" ht="15">
      <c r="A1385" s="1">
        <v>1380</v>
      </c>
      <c r="D1385" s="3" t="s">
        <v>6909</v>
      </c>
      <c r="F1385" s="2" t="str" cm="1">
        <f t="array" aca="1" ref="F1385" ca="1">IF(G1385&lt;&gt;"",INDIRECT("'"&amp;G1385&amp;"'!"&amp;H1385),"")</f>
        <v/>
      </c>
      <c r="G1385" s="1665"/>
      <c r="I1385" s="4"/>
      <c r="J1385" s="4"/>
      <c r="K1385" s="4"/>
      <c r="S1385" s="1665"/>
    </row>
    <row r="1386" spans="1:19">
      <c r="A1386">
        <v>1381</v>
      </c>
      <c r="B1386" s="7">
        <f>'EstExp 12-20'!D273</f>
        <v>0</v>
      </c>
      <c r="C1386" s="3">
        <f>A1386-B1386</f>
        <v>1381</v>
      </c>
      <c r="E1386" s="2" t="b">
        <f ca="1">F1386=B1386</f>
        <v>1</v>
      </c>
      <c r="F1386" s="2" cm="1">
        <f t="array" aca="1" ref="F1386" ca="1">IF(G1386&lt;&gt;"",INDIRECT("'"&amp;G1386&amp;"'!"&amp;H1386),"")</f>
        <v>0</v>
      </c>
      <c r="G1386" s="1663" t="s">
        <v>3430</v>
      </c>
      <c r="H1386" t="s">
        <v>3892</v>
      </c>
      <c r="S1386" s="1663"/>
    </row>
    <row r="1387" spans="1:19" ht="15">
      <c r="A1387" s="1">
        <v>1382</v>
      </c>
      <c r="D1387" s="3" t="s">
        <v>6909</v>
      </c>
      <c r="F1387" s="2" t="str" cm="1">
        <f t="array" aca="1" ref="F1387" ca="1">IF(G1387&lt;&gt;"",INDIRECT("'"&amp;G1387&amp;"'!"&amp;H1387),"")</f>
        <v/>
      </c>
      <c r="G1387" s="1665"/>
      <c r="I1387" s="4"/>
      <c r="J1387" s="4"/>
      <c r="K1387" s="4"/>
      <c r="S1387" s="1665"/>
    </row>
    <row r="1388" spans="1:19" ht="15">
      <c r="A1388">
        <v>1383</v>
      </c>
      <c r="B1388" s="7">
        <f>'EstExp 12-20'!D274</f>
        <v>8764.0300000000007</v>
      </c>
      <c r="C1388" s="3">
        <f t="shared" ref="C1388:C1396" si="61">A1388-B1388</f>
        <v>-7381.0300000000007</v>
      </c>
      <c r="E1388" s="2" t="b">
        <f t="shared" ref="E1388:E1396" ca="1" si="62">F1388=B1388</f>
        <v>1</v>
      </c>
      <c r="F1388" s="2" cm="1">
        <f t="array" aca="1" ref="F1388" ca="1">IF(G1388&lt;&gt;"",INDIRECT("'"&amp;G1388&amp;"'!"&amp;H1388),"")</f>
        <v>8764.0300000000007</v>
      </c>
      <c r="G1388" s="1663" t="s">
        <v>3430</v>
      </c>
      <c r="H1388" t="s">
        <v>3893</v>
      </c>
      <c r="I1388" s="4"/>
      <c r="J1388" s="4"/>
      <c r="K1388" s="4"/>
      <c r="S1388" s="1665"/>
    </row>
    <row r="1389" spans="1:19" ht="15">
      <c r="A1389">
        <v>1384</v>
      </c>
      <c r="B1389" s="7">
        <f>'EstExp 12-20'!D275</f>
        <v>0</v>
      </c>
      <c r="C1389" s="3">
        <f t="shared" si="61"/>
        <v>1384</v>
      </c>
      <c r="E1389" s="2" t="b">
        <f t="shared" ca="1" si="62"/>
        <v>1</v>
      </c>
      <c r="F1389" s="2" cm="1">
        <f t="array" aca="1" ref="F1389" ca="1">IF(G1389&lt;&gt;"",INDIRECT("'"&amp;G1389&amp;"'!"&amp;H1389),"")</f>
        <v>0</v>
      </c>
      <c r="G1389" s="1663" t="s">
        <v>3430</v>
      </c>
      <c r="H1389" t="s">
        <v>3894</v>
      </c>
      <c r="I1389" s="4"/>
      <c r="J1389" s="4"/>
      <c r="K1389" s="4"/>
      <c r="S1389" s="1665"/>
    </row>
    <row r="1390" spans="1:19" ht="15">
      <c r="A1390">
        <v>1385</v>
      </c>
      <c r="B1390" s="7">
        <f>'EstExp 12-20'!D276</f>
        <v>230698.11999999997</v>
      </c>
      <c r="C1390" s="3">
        <f t="shared" si="61"/>
        <v>-229313.11999999997</v>
      </c>
      <c r="E1390" s="2" t="b">
        <f t="shared" ca="1" si="62"/>
        <v>1</v>
      </c>
      <c r="F1390" s="2" cm="1">
        <f t="array" aca="1" ref="F1390" ca="1">IF(G1390&lt;&gt;"",INDIRECT("'"&amp;G1390&amp;"'!"&amp;H1390),"")</f>
        <v>230698.11999999997</v>
      </c>
      <c r="G1390" s="1663" t="s">
        <v>3430</v>
      </c>
      <c r="H1390" t="s">
        <v>3895</v>
      </c>
      <c r="I1390" s="4"/>
      <c r="J1390" s="4"/>
      <c r="K1390" s="4"/>
      <c r="S1390" s="1665"/>
    </row>
    <row r="1391" spans="1:19" ht="15">
      <c r="A1391">
        <v>1386</v>
      </c>
      <c r="B1391" s="7">
        <f>'EstExp 12-20'!D277</f>
        <v>0</v>
      </c>
      <c r="C1391" s="3">
        <f t="shared" si="61"/>
        <v>1386</v>
      </c>
      <c r="E1391" s="2" t="b">
        <f t="shared" ca="1" si="62"/>
        <v>1</v>
      </c>
      <c r="F1391" s="2" cm="1">
        <f t="array" aca="1" ref="F1391" ca="1">IF(G1391&lt;&gt;"",INDIRECT("'"&amp;G1391&amp;"'!"&amp;H1391),"")</f>
        <v>0</v>
      </c>
      <c r="G1391" s="1663" t="s">
        <v>3430</v>
      </c>
      <c r="H1391" t="s">
        <v>3896</v>
      </c>
      <c r="I1391" s="4"/>
      <c r="J1391" s="4"/>
      <c r="K1391" s="4"/>
      <c r="S1391" s="1665"/>
    </row>
    <row r="1392" spans="1:19" ht="15">
      <c r="A1392">
        <v>1387</v>
      </c>
      <c r="B1392" s="7">
        <f>'EstExp 12-20'!D292</f>
        <v>454343.68999999994</v>
      </c>
      <c r="C1392" s="3">
        <f t="shared" si="61"/>
        <v>-452956.68999999994</v>
      </c>
      <c r="E1392" s="2" t="b">
        <f t="shared" ca="1" si="62"/>
        <v>1</v>
      </c>
      <c r="F1392" s="2" cm="1">
        <f t="array" aca="1" ref="F1392" ca="1">IF(G1392&lt;&gt;"",INDIRECT("'"&amp;G1392&amp;"'!"&amp;H1392),"")</f>
        <v>454343.68999999994</v>
      </c>
      <c r="G1392" s="1663" t="s">
        <v>3430</v>
      </c>
      <c r="H1392" t="s">
        <v>3897</v>
      </c>
      <c r="I1392" s="4"/>
      <c r="J1392" s="4"/>
      <c r="K1392" s="4"/>
      <c r="S1392" s="1665"/>
    </row>
    <row r="1393" spans="1:19" ht="15">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5">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5">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5">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5">
      <c r="A1397" s="1">
        <v>1392</v>
      </c>
      <c r="D1397" s="3" t="s">
        <v>6909</v>
      </c>
      <c r="F1397" s="2" t="str" cm="1">
        <f t="array" aca="1" ref="F1397" ca="1">IF(G1397&lt;&gt;"",INDIRECT("'"&amp;G1397&amp;"'!"&amp;H1397),"")</f>
        <v/>
      </c>
      <c r="G1397" s="1665"/>
      <c r="I1397" s="4"/>
      <c r="J1397" s="4"/>
      <c r="K1397" s="4"/>
      <c r="S1397" s="1665"/>
    </row>
    <row r="1398" spans="1:19" ht="15">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5">
      <c r="A1399" s="1">
        <v>1394</v>
      </c>
      <c r="D1399" s="3" t="s">
        <v>6909</v>
      </c>
      <c r="F1399" s="2" t="str" cm="1">
        <f t="array" aca="1" ref="F1399" ca="1">IF(G1399&lt;&gt;"",INDIRECT("'"&amp;G1399&amp;"'!"&amp;H1399),"")</f>
        <v/>
      </c>
      <c r="G1399" s="1665"/>
      <c r="I1399" s="4"/>
      <c r="J1399" s="4"/>
      <c r="K1399" s="4"/>
      <c r="S1399" s="1665"/>
    </row>
    <row r="1400" spans="1:19" ht="15">
      <c r="A1400" s="1">
        <v>1395</v>
      </c>
      <c r="D1400" s="3" t="s">
        <v>6909</v>
      </c>
      <c r="F1400" s="2" t="str" cm="1">
        <f t="array" aca="1" ref="F1400" ca="1">IF(G1400&lt;&gt;"",INDIRECT("'"&amp;G1400&amp;"'!"&amp;H1400),"")</f>
        <v/>
      </c>
      <c r="G1400" s="1665"/>
      <c r="I1400" s="4"/>
      <c r="J1400" s="4"/>
      <c r="K1400" s="4"/>
      <c r="S1400" s="1665"/>
    </row>
    <row r="1401" spans="1:19" ht="15">
      <c r="A1401" s="1">
        <v>1396</v>
      </c>
      <c r="D1401" s="3" t="s">
        <v>6909</v>
      </c>
      <c r="F1401" s="2" t="str" cm="1">
        <f t="array" aca="1" ref="F1401" ca="1">IF(G1401&lt;&gt;"",INDIRECT("'"&amp;G1401&amp;"'!"&amp;H1401),"")</f>
        <v/>
      </c>
      <c r="G1401" s="1665"/>
      <c r="I1401" s="4"/>
      <c r="J1401" s="4"/>
      <c r="K1401" s="4"/>
      <c r="S1401" s="1665"/>
    </row>
    <row r="1402" spans="1:19" ht="15">
      <c r="A1402" s="1">
        <v>1397</v>
      </c>
      <c r="D1402" s="3" t="s">
        <v>6909</v>
      </c>
      <c r="F1402" s="2" t="str" cm="1">
        <f t="array" aca="1" ref="F1402" ca="1">IF(G1402&lt;&gt;"",INDIRECT("'"&amp;G1402&amp;"'!"&amp;H1402),"")</f>
        <v/>
      </c>
      <c r="G1402" s="1665"/>
      <c r="I1402" s="4"/>
      <c r="J1402" s="4"/>
      <c r="K1402" s="4"/>
      <c r="S1402" s="1665"/>
    </row>
    <row r="1403" spans="1:19" ht="15">
      <c r="A1403" s="1">
        <v>1398</v>
      </c>
      <c r="D1403" s="3" t="s">
        <v>6909</v>
      </c>
      <c r="F1403" s="2" t="str" cm="1">
        <f t="array" aca="1" ref="F1403" ca="1">IF(G1403&lt;&gt;"",INDIRECT("'"&amp;G1403&amp;"'!"&amp;H1403),"")</f>
        <v/>
      </c>
      <c r="G1403" s="1665"/>
      <c r="I1403" s="4"/>
      <c r="J1403" s="4"/>
      <c r="K1403" s="4"/>
      <c r="S1403" s="1665"/>
    </row>
    <row r="1404" spans="1:19" ht="15">
      <c r="A1404">
        <v>1399</v>
      </c>
      <c r="B1404" s="7">
        <f>'EstExp 12-20'!K229</f>
        <v>1605.75</v>
      </c>
      <c r="C1404" s="3">
        <f>A1404-B1404</f>
        <v>-206.75</v>
      </c>
      <c r="E1404" s="2" t="b">
        <f ca="1">F1404=B1404</f>
        <v>1</v>
      </c>
      <c r="F1404" s="2" cm="1">
        <f t="array" aca="1" ref="F1404" ca="1">IF(G1404&lt;&gt;"",INDIRECT("'"&amp;G1404&amp;"'!"&amp;H1404),"")</f>
        <v>1605.75</v>
      </c>
      <c r="G1404" s="1663" t="s">
        <v>3430</v>
      </c>
      <c r="H1404" t="s">
        <v>3903</v>
      </c>
      <c r="I1404" s="4"/>
      <c r="J1404" s="4"/>
      <c r="K1404" s="4"/>
      <c r="S1404" s="1665"/>
    </row>
    <row r="1405" spans="1:19" ht="15">
      <c r="A1405" s="1">
        <v>1400</v>
      </c>
      <c r="D1405" s="3" t="s">
        <v>6909</v>
      </c>
      <c r="F1405" s="2" t="str" cm="1">
        <f t="array" aca="1" ref="F1405" ca="1">IF(G1405&lt;&gt;"",INDIRECT("'"&amp;G1405&amp;"'!"&amp;H1405),"")</f>
        <v/>
      </c>
      <c r="G1405" s="1665"/>
      <c r="I1405" s="4"/>
      <c r="J1405" s="4"/>
      <c r="K1405" s="4"/>
      <c r="S1405" s="1665"/>
    </row>
    <row r="1406" spans="1:19" ht="15">
      <c r="A1406" s="1">
        <v>1401</v>
      </c>
      <c r="D1406" s="3" t="s">
        <v>6909</v>
      </c>
      <c r="F1406" s="2" t="str" cm="1">
        <f t="array" aca="1" ref="F1406" ca="1">IF(G1406&lt;&gt;"",INDIRECT("'"&amp;G1406&amp;"'!"&amp;H1406),"")</f>
        <v/>
      </c>
      <c r="G1406" s="1665"/>
      <c r="I1406" s="4"/>
      <c r="J1406" s="4"/>
      <c r="K1406" s="4"/>
      <c r="S1406" s="1665"/>
    </row>
    <row r="1407" spans="1:19" ht="15">
      <c r="A1407" s="1">
        <v>1402</v>
      </c>
      <c r="D1407" s="3" t="s">
        <v>6909</v>
      </c>
      <c r="F1407" s="2" t="str" cm="1">
        <f t="array" aca="1" ref="F1407" ca="1">IF(G1407&lt;&gt;"",INDIRECT("'"&amp;G1407&amp;"'!"&amp;H1407),"")</f>
        <v/>
      </c>
      <c r="G1407" s="1665"/>
      <c r="I1407" s="4"/>
      <c r="J1407" s="4"/>
      <c r="K1407" s="4"/>
      <c r="S1407" s="1665"/>
    </row>
    <row r="1408" spans="1:19" ht="15">
      <c r="A1408" s="1">
        <v>1403</v>
      </c>
      <c r="D1408" s="3" t="s">
        <v>6909</v>
      </c>
      <c r="F1408" s="2" t="str" cm="1">
        <f t="array" aca="1" ref="F1408" ca="1">IF(G1408&lt;&gt;"",INDIRECT("'"&amp;G1408&amp;"'!"&amp;H1408),"")</f>
        <v/>
      </c>
      <c r="G1408" s="1665"/>
      <c r="I1408" s="4"/>
      <c r="J1408" s="4"/>
      <c r="K1408" s="4"/>
      <c r="S1408" s="1665"/>
    </row>
    <row r="1409" spans="1:19" ht="15">
      <c r="A1409" s="1">
        <v>1404</v>
      </c>
      <c r="D1409" s="3" t="s">
        <v>6909</v>
      </c>
      <c r="F1409" s="2" t="str" cm="1">
        <f t="array" aca="1" ref="F1409" ca="1">IF(G1409&lt;&gt;"",INDIRECT("'"&amp;G1409&amp;"'!"&amp;H1409),"")</f>
        <v/>
      </c>
      <c r="G1409" s="1665"/>
      <c r="I1409" s="4"/>
      <c r="J1409" s="4"/>
      <c r="K1409" s="4"/>
      <c r="S1409" s="1665"/>
    </row>
    <row r="1410" spans="1:19" ht="15">
      <c r="A1410">
        <v>1405</v>
      </c>
      <c r="B1410" s="7">
        <f>'EstExp 12-20'!K231</f>
        <v>2308.9</v>
      </c>
      <c r="C1410" s="3">
        <f>A1410-B1410</f>
        <v>-903.90000000000009</v>
      </c>
      <c r="E1410" s="2" t="b">
        <f ca="1">F1410=B1410</f>
        <v>1</v>
      </c>
      <c r="F1410" s="2" cm="1">
        <f t="array" aca="1" ref="F1410" ca="1">IF(G1410&lt;&gt;"",INDIRECT("'"&amp;G1410&amp;"'!"&amp;H1410),"")</f>
        <v>2308.9</v>
      </c>
      <c r="G1410" s="1663" t="s">
        <v>3430</v>
      </c>
      <c r="H1410" t="s">
        <v>3904</v>
      </c>
      <c r="I1410" s="4"/>
      <c r="J1410" s="4"/>
      <c r="K1410" s="4"/>
      <c r="S1410" s="1665"/>
    </row>
    <row r="1411" spans="1:19" ht="15">
      <c r="A1411" s="1">
        <v>1406</v>
      </c>
      <c r="D1411" s="3" t="s">
        <v>6909</v>
      </c>
      <c r="F1411" s="2" t="str" cm="1">
        <f t="array" aca="1" ref="F1411" ca="1">IF(G1411&lt;&gt;"",INDIRECT("'"&amp;G1411&amp;"'!"&amp;H1411),"")</f>
        <v/>
      </c>
      <c r="G1411" s="1665"/>
      <c r="I1411" s="4"/>
      <c r="J1411" s="4"/>
      <c r="K1411" s="4"/>
      <c r="S1411" s="1665"/>
    </row>
    <row r="1412" spans="1:19" ht="15">
      <c r="A1412" s="1">
        <v>1407</v>
      </c>
      <c r="D1412" s="3" t="s">
        <v>6909</v>
      </c>
      <c r="F1412" s="2" t="str" cm="1">
        <f t="array" aca="1" ref="F1412" ca="1">IF(G1412&lt;&gt;"",INDIRECT("'"&amp;G1412&amp;"'!"&amp;H1412),"")</f>
        <v/>
      </c>
      <c r="G1412" s="1665"/>
      <c r="I1412" s="4"/>
      <c r="J1412" s="4"/>
      <c r="K1412" s="4"/>
      <c r="S1412" s="1665"/>
    </row>
    <row r="1413" spans="1:19" ht="15">
      <c r="A1413" s="1">
        <v>1408</v>
      </c>
      <c r="D1413" s="3" t="s">
        <v>6909</v>
      </c>
      <c r="F1413" s="2" t="str" cm="1">
        <f t="array" aca="1" ref="F1413" ca="1">IF(G1413&lt;&gt;"",INDIRECT("'"&amp;G1413&amp;"'!"&amp;H1413),"")</f>
        <v/>
      </c>
      <c r="G1413" s="1665"/>
      <c r="I1413" s="4"/>
      <c r="J1413" s="4"/>
      <c r="K1413" s="4"/>
      <c r="S1413" s="1665"/>
    </row>
    <row r="1414" spans="1:19" ht="15">
      <c r="A1414" s="2">
        <v>1409</v>
      </c>
      <c r="B1414" s="7">
        <f>'EstExp 12-20'!K225</f>
        <v>0</v>
      </c>
      <c r="C1414" s="3">
        <f t="shared" ref="C1414:C1442" si="63">A1414-B1414</f>
        <v>1409</v>
      </c>
      <c r="E1414" s="2" t="b">
        <f t="shared" ref="E1414:E1442" ca="1" si="64">F1414=B1414</f>
        <v>1</v>
      </c>
      <c r="F1414" s="2" cm="1">
        <f t="array" aca="1" ref="F1414" ca="1">IF(G1414&lt;&gt;"",INDIRECT("'"&amp;G1414&amp;"'!"&amp;H1414),"")</f>
        <v>0</v>
      </c>
      <c r="G1414" s="1663" t="s">
        <v>3430</v>
      </c>
      <c r="H1414" t="s">
        <v>3905</v>
      </c>
      <c r="I1414" s="4"/>
      <c r="J1414" s="4"/>
      <c r="K1414" s="4"/>
      <c r="S1414" s="1665"/>
    </row>
    <row r="1415" spans="1:19" ht="15">
      <c r="A1415">
        <v>1410</v>
      </c>
      <c r="B1415" s="7">
        <f>'EstExp 12-20'!K226</f>
        <v>0</v>
      </c>
      <c r="C1415" s="3">
        <f t="shared" si="63"/>
        <v>1410</v>
      </c>
      <c r="E1415" s="2" t="b">
        <f t="shared" ca="1" si="64"/>
        <v>1</v>
      </c>
      <c r="F1415" s="2" cm="1">
        <f t="array" aca="1" ref="F1415" ca="1">IF(G1415&lt;&gt;"",INDIRECT("'"&amp;G1415&amp;"'!"&amp;H1415),"")</f>
        <v>0</v>
      </c>
      <c r="G1415" s="1663" t="s">
        <v>3430</v>
      </c>
      <c r="H1415" t="s">
        <v>3906</v>
      </c>
      <c r="I1415" s="4"/>
      <c r="J1415" s="4"/>
      <c r="K1415" s="4"/>
      <c r="S1415" s="1665"/>
    </row>
    <row r="1416" spans="1:19" ht="15">
      <c r="A1416">
        <v>1411</v>
      </c>
      <c r="B1416" s="7">
        <f>'EstExp 12-20'!K227</f>
        <v>2583.8500000000004</v>
      </c>
      <c r="C1416" s="3">
        <f t="shared" si="63"/>
        <v>-1172.8500000000004</v>
      </c>
      <c r="E1416" s="2" t="b">
        <f t="shared" ca="1" si="64"/>
        <v>1</v>
      </c>
      <c r="F1416" s="2" cm="1">
        <f t="array" aca="1" ref="F1416" ca="1">IF(G1416&lt;&gt;"",INDIRECT("'"&amp;G1416&amp;"'!"&amp;H1416),"")</f>
        <v>2583.8500000000004</v>
      </c>
      <c r="G1416" s="1663" t="s">
        <v>3430</v>
      </c>
      <c r="H1416" t="s">
        <v>3907</v>
      </c>
      <c r="I1416" s="4"/>
      <c r="J1416" s="4"/>
      <c r="K1416" s="4"/>
      <c r="S1416" s="1665"/>
    </row>
    <row r="1417" spans="1:19" ht="15">
      <c r="A1417">
        <v>1412</v>
      </c>
      <c r="B1417" s="7">
        <f>'EstExp 12-20'!K228</f>
        <v>2478.7399999999998</v>
      </c>
      <c r="C1417" s="3">
        <f t="shared" si="63"/>
        <v>-1066.7399999999998</v>
      </c>
      <c r="E1417" s="2" t="b">
        <f t="shared" ca="1" si="64"/>
        <v>1</v>
      </c>
      <c r="F1417" s="2" cm="1">
        <f t="array" aca="1" ref="F1417" ca="1">IF(G1417&lt;&gt;"",INDIRECT("'"&amp;G1417&amp;"'!"&amp;H1417),"")</f>
        <v>2478.7399999999998</v>
      </c>
      <c r="G1417" s="1663" t="s">
        <v>3430</v>
      </c>
      <c r="H1417" t="s">
        <v>3908</v>
      </c>
      <c r="I1417" s="4"/>
      <c r="J1417" s="4"/>
      <c r="K1417" s="4"/>
      <c r="S1417" s="1665"/>
    </row>
    <row r="1418" spans="1:19" ht="15">
      <c r="A1418">
        <v>1413</v>
      </c>
      <c r="B1418" s="7">
        <f>'EstExp 12-20'!K233</f>
        <v>223645.57</v>
      </c>
      <c r="C1418" s="3">
        <f t="shared" si="63"/>
        <v>-222232.57</v>
      </c>
      <c r="E1418" s="2" t="b">
        <f t="shared" ca="1" si="64"/>
        <v>1</v>
      </c>
      <c r="F1418" s="2" cm="1">
        <f t="array" aca="1" ref="F1418" ca="1">IF(G1418&lt;&gt;"",INDIRECT("'"&amp;G1418&amp;"'!"&amp;H1418),"")</f>
        <v>223645.57</v>
      </c>
      <c r="G1418" s="1663" t="s">
        <v>3430</v>
      </c>
      <c r="H1418" t="s">
        <v>3909</v>
      </c>
      <c r="I1418" s="4"/>
      <c r="J1418" s="4"/>
      <c r="K1418" s="4"/>
      <c r="S1418" s="1665"/>
    </row>
    <row r="1419" spans="1:19" ht="15">
      <c r="A1419">
        <v>1414</v>
      </c>
      <c r="B1419" s="7">
        <f>'EstExp 12-20'!K236</f>
        <v>3819.57</v>
      </c>
      <c r="C1419" s="3">
        <f t="shared" si="63"/>
        <v>-2405.5700000000002</v>
      </c>
      <c r="E1419" s="2" t="b">
        <f t="shared" ca="1" si="64"/>
        <v>1</v>
      </c>
      <c r="F1419" s="2" cm="1">
        <f t="array" aca="1" ref="F1419" ca="1">IF(G1419&lt;&gt;"",INDIRECT("'"&amp;G1419&amp;"'!"&amp;H1419),"")</f>
        <v>3819.57</v>
      </c>
      <c r="G1419" s="1663" t="s">
        <v>3430</v>
      </c>
      <c r="H1419" t="s">
        <v>3910</v>
      </c>
      <c r="I1419" s="4"/>
      <c r="J1419" s="4"/>
      <c r="K1419" s="4"/>
      <c r="S1419" s="1665"/>
    </row>
    <row r="1420" spans="1:19" ht="15">
      <c r="A1420">
        <v>1415</v>
      </c>
      <c r="B1420" s="7">
        <f>'EstExp 12-20'!K237</f>
        <v>2076.35</v>
      </c>
      <c r="C1420" s="3">
        <f t="shared" si="63"/>
        <v>-661.34999999999991</v>
      </c>
      <c r="E1420" s="2" t="b">
        <f t="shared" ca="1" si="64"/>
        <v>1</v>
      </c>
      <c r="F1420" s="2" cm="1">
        <f t="array" aca="1" ref="F1420" ca="1">IF(G1420&lt;&gt;"",INDIRECT("'"&amp;G1420&amp;"'!"&amp;H1420),"")</f>
        <v>2076.35</v>
      </c>
      <c r="G1420" s="1663" t="s">
        <v>3430</v>
      </c>
      <c r="H1420" t="s">
        <v>3911</v>
      </c>
      <c r="I1420" s="4"/>
      <c r="J1420" s="4"/>
      <c r="K1420" s="4"/>
      <c r="S1420" s="1665"/>
    </row>
    <row r="1421" spans="1:19" ht="15">
      <c r="A1421">
        <v>1416</v>
      </c>
      <c r="B1421" s="7">
        <f>'EstExp 12-20'!K238</f>
        <v>41415.11</v>
      </c>
      <c r="C1421" s="3">
        <f t="shared" si="63"/>
        <v>-39999.11</v>
      </c>
      <c r="E1421" s="2" t="b">
        <f t="shared" ca="1" si="64"/>
        <v>1</v>
      </c>
      <c r="F1421" s="2" cm="1">
        <f t="array" aca="1" ref="F1421" ca="1">IF(G1421&lt;&gt;"",INDIRECT("'"&amp;G1421&amp;"'!"&amp;H1421),"")</f>
        <v>41415.11</v>
      </c>
      <c r="G1421" s="1663" t="s">
        <v>3430</v>
      </c>
      <c r="H1421" t="s">
        <v>3912</v>
      </c>
      <c r="I1421" s="4"/>
      <c r="J1421" s="4"/>
      <c r="K1421" s="4"/>
      <c r="S1421" s="1665"/>
    </row>
    <row r="1422" spans="1:19" ht="15">
      <c r="A1422">
        <v>1417</v>
      </c>
      <c r="B1422" s="7">
        <f>'EstExp 12-20'!K239</f>
        <v>1444.1</v>
      </c>
      <c r="C1422" s="3">
        <f t="shared" si="63"/>
        <v>-27.099999999999909</v>
      </c>
      <c r="E1422" s="2" t="b">
        <f t="shared" ca="1" si="64"/>
        <v>1</v>
      </c>
      <c r="F1422" s="2" cm="1">
        <f t="array" aca="1" ref="F1422" ca="1">IF(G1422&lt;&gt;"",INDIRECT("'"&amp;G1422&amp;"'!"&amp;H1422),"")</f>
        <v>1444.1</v>
      </c>
      <c r="G1422" s="1663" t="s">
        <v>3430</v>
      </c>
      <c r="H1422" t="s">
        <v>3913</v>
      </c>
      <c r="I1422" s="4"/>
      <c r="J1422" s="4"/>
      <c r="K1422" s="4"/>
      <c r="S1422" s="1665"/>
    </row>
    <row r="1423" spans="1:19" ht="15">
      <c r="A1423">
        <v>1418</v>
      </c>
      <c r="B1423" s="7">
        <f>'EstExp 12-20'!K240</f>
        <v>5388.02</v>
      </c>
      <c r="C1423" s="3">
        <f t="shared" si="63"/>
        <v>-3970.0200000000004</v>
      </c>
      <c r="E1423" s="2" t="b">
        <f t="shared" ca="1" si="64"/>
        <v>1</v>
      </c>
      <c r="F1423" s="2" cm="1">
        <f t="array" aca="1" ref="F1423" ca="1">IF(G1423&lt;&gt;"",INDIRECT("'"&amp;G1423&amp;"'!"&amp;H1423),"")</f>
        <v>5388.02</v>
      </c>
      <c r="G1423" s="1663" t="s">
        <v>3430</v>
      </c>
      <c r="H1423" t="s">
        <v>3914</v>
      </c>
      <c r="I1423" s="4"/>
      <c r="J1423" s="4"/>
      <c r="K1423" s="4"/>
      <c r="S1423" s="1665"/>
    </row>
    <row r="1424" spans="1:19" ht="15">
      <c r="A1424">
        <v>1419</v>
      </c>
      <c r="B1424" s="7">
        <f>'EstExp 12-20'!K241</f>
        <v>0</v>
      </c>
      <c r="C1424" s="3">
        <f t="shared" si="63"/>
        <v>1419</v>
      </c>
      <c r="E1424" s="2" t="b">
        <f t="shared" ca="1" si="64"/>
        <v>1</v>
      </c>
      <c r="F1424" s="2" cm="1">
        <f t="array" aca="1" ref="F1424" ca="1">IF(G1424&lt;&gt;"",INDIRECT("'"&amp;G1424&amp;"'!"&amp;H1424),"")</f>
        <v>0</v>
      </c>
      <c r="G1424" s="1663" t="s">
        <v>3430</v>
      </c>
      <c r="H1424" t="s">
        <v>3915</v>
      </c>
      <c r="I1424" s="4"/>
      <c r="J1424" s="4"/>
      <c r="K1424" s="4"/>
      <c r="S1424" s="1665"/>
    </row>
    <row r="1425" spans="1:19" ht="15">
      <c r="A1425">
        <v>1420</v>
      </c>
      <c r="B1425" s="7">
        <f>'EstExp 12-20'!K242</f>
        <v>54143.149999999994</v>
      </c>
      <c r="C1425" s="3">
        <f t="shared" si="63"/>
        <v>-52723.149999999994</v>
      </c>
      <c r="E1425" s="2" t="b">
        <f t="shared" ca="1" si="64"/>
        <v>1</v>
      </c>
      <c r="F1425" s="2" cm="1">
        <f t="array" aca="1" ref="F1425" ca="1">IF(G1425&lt;&gt;"",INDIRECT("'"&amp;G1425&amp;"'!"&amp;H1425),"")</f>
        <v>54143.149999999994</v>
      </c>
      <c r="G1425" s="1663" t="s">
        <v>3430</v>
      </c>
      <c r="H1425" t="s">
        <v>3916</v>
      </c>
      <c r="I1425" s="4"/>
      <c r="J1425" s="4"/>
      <c r="K1425" s="4"/>
      <c r="S1425" s="1665"/>
    </row>
    <row r="1426" spans="1:19" ht="15">
      <c r="A1426">
        <v>1421</v>
      </c>
      <c r="B1426" s="7">
        <f>'EstExp 12-20'!K244</f>
        <v>4614.2699999999995</v>
      </c>
      <c r="C1426" s="3">
        <f t="shared" si="63"/>
        <v>-3193.2699999999995</v>
      </c>
      <c r="E1426" s="2" t="b">
        <f t="shared" ca="1" si="64"/>
        <v>1</v>
      </c>
      <c r="F1426" s="2" cm="1">
        <f t="array" aca="1" ref="F1426" ca="1">IF(G1426&lt;&gt;"",INDIRECT("'"&amp;G1426&amp;"'!"&amp;H1426),"")</f>
        <v>4614.2699999999995</v>
      </c>
      <c r="G1426" s="1663" t="s">
        <v>3430</v>
      </c>
      <c r="H1426" t="s">
        <v>3917</v>
      </c>
      <c r="I1426" s="4"/>
      <c r="J1426" s="4"/>
      <c r="K1426" s="4"/>
      <c r="S1426" s="1665"/>
    </row>
    <row r="1427" spans="1:19" ht="15">
      <c r="A1427">
        <v>1422</v>
      </c>
      <c r="B1427" s="7">
        <f>'EstExp 12-20'!K245</f>
        <v>11620.710000000001</v>
      </c>
      <c r="C1427" s="3">
        <f t="shared" si="63"/>
        <v>-10198.710000000001</v>
      </c>
      <c r="E1427" s="2" t="b">
        <f t="shared" ca="1" si="64"/>
        <v>1</v>
      </c>
      <c r="F1427" s="2" cm="1">
        <f t="array" aca="1" ref="F1427" ca="1">IF(G1427&lt;&gt;"",INDIRECT("'"&amp;G1427&amp;"'!"&amp;H1427),"")</f>
        <v>11620.710000000001</v>
      </c>
      <c r="G1427" s="1663" t="s">
        <v>3430</v>
      </c>
      <c r="H1427" t="s">
        <v>3918</v>
      </c>
      <c r="I1427" s="4"/>
      <c r="J1427" s="4"/>
      <c r="K1427" s="4"/>
      <c r="S1427" s="1665"/>
    </row>
    <row r="1428" spans="1:19" ht="15">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5">
      <c r="A1429">
        <v>1424</v>
      </c>
      <c r="B1429" s="7">
        <f>'EstExp 12-20'!K247</f>
        <v>16234.98</v>
      </c>
      <c r="C1429" s="3">
        <f t="shared" si="63"/>
        <v>-14810.98</v>
      </c>
      <c r="E1429" s="2" t="b">
        <f t="shared" ca="1" si="64"/>
        <v>1</v>
      </c>
      <c r="F1429" s="2" cm="1">
        <f t="array" aca="1" ref="F1429" ca="1">IF(G1429&lt;&gt;"",INDIRECT("'"&amp;G1429&amp;"'!"&amp;H1429),"")</f>
        <v>16234.98</v>
      </c>
      <c r="G1429" s="1663" t="s">
        <v>3430</v>
      </c>
      <c r="H1429" t="s">
        <v>3920</v>
      </c>
      <c r="I1429" s="4"/>
      <c r="J1429" s="4"/>
      <c r="K1429" s="4"/>
      <c r="S1429" s="1665"/>
    </row>
    <row r="1430" spans="1:19" ht="15">
      <c r="A1430">
        <v>1425</v>
      </c>
      <c r="B1430" s="7">
        <f>'EstExp 12-20'!K249</f>
        <v>0</v>
      </c>
      <c r="C1430" s="3">
        <f t="shared" si="63"/>
        <v>1425</v>
      </c>
      <c r="E1430" s="2" t="b">
        <f t="shared" ca="1" si="64"/>
        <v>1</v>
      </c>
      <c r="F1430" s="2" cm="1">
        <f t="array" aca="1" ref="F1430" ca="1">IF(G1430&lt;&gt;"",INDIRECT("'"&amp;G1430&amp;"'!"&amp;H1430),"")</f>
        <v>0</v>
      </c>
      <c r="G1430" s="1663" t="s">
        <v>3430</v>
      </c>
      <c r="H1430" t="s">
        <v>3921</v>
      </c>
      <c r="I1430" s="4"/>
      <c r="J1430" s="4"/>
      <c r="K1430" s="4"/>
      <c r="S1430" s="1665"/>
    </row>
    <row r="1431" spans="1:19" ht="15">
      <c r="A1431">
        <v>1426</v>
      </c>
      <c r="B1431" s="7">
        <f>'EstExp 12-20'!K250</f>
        <v>4012.09</v>
      </c>
      <c r="C1431" s="3">
        <f t="shared" si="63"/>
        <v>-2586.09</v>
      </c>
      <c r="E1431" s="2" t="b">
        <f t="shared" ca="1" si="64"/>
        <v>1</v>
      </c>
      <c r="F1431" s="2" cm="1">
        <f t="array" aca="1" ref="F1431" ca="1">IF(G1431&lt;&gt;"",INDIRECT("'"&amp;G1431&amp;"'!"&amp;H1431),"")</f>
        <v>4012.09</v>
      </c>
      <c r="G1431" s="1663" t="s">
        <v>3430</v>
      </c>
      <c r="H1431" t="s">
        <v>3922</v>
      </c>
      <c r="I1431" s="4"/>
      <c r="J1431" s="4"/>
      <c r="K1431" s="4"/>
      <c r="S1431" s="1665"/>
    </row>
    <row r="1432" spans="1:19" ht="15">
      <c r="A1432">
        <v>1427</v>
      </c>
      <c r="B1432" s="7">
        <f>'EstExp 12-20'!K254</f>
        <v>4012.09</v>
      </c>
      <c r="C1432" s="3">
        <f t="shared" si="63"/>
        <v>-2585.09</v>
      </c>
      <c r="E1432" s="2" t="b">
        <f t="shared" ca="1" si="64"/>
        <v>1</v>
      </c>
      <c r="F1432" s="2" cm="1">
        <f t="array" aca="1" ref="F1432" ca="1">IF(G1432&lt;&gt;"",INDIRECT("'"&amp;G1432&amp;"'!"&amp;H1432),"")</f>
        <v>4012.09</v>
      </c>
      <c r="G1432" s="1663" t="s">
        <v>3430</v>
      </c>
      <c r="H1432" t="s">
        <v>3923</v>
      </c>
      <c r="I1432" s="4"/>
      <c r="J1432" s="4"/>
      <c r="K1432" s="4"/>
      <c r="S1432" s="1665"/>
    </row>
    <row r="1433" spans="1:19" ht="15">
      <c r="A1433">
        <v>1428</v>
      </c>
      <c r="B1433" s="7">
        <f>'EstExp 12-20'!K256</f>
        <v>36559.5</v>
      </c>
      <c r="C1433" s="3">
        <f t="shared" si="63"/>
        <v>-35131.5</v>
      </c>
      <c r="E1433" s="2" t="b">
        <f t="shared" ca="1" si="64"/>
        <v>1</v>
      </c>
      <c r="F1433" s="2" cm="1">
        <f t="array" aca="1" ref="F1433" ca="1">IF(G1433&lt;&gt;"",INDIRECT("'"&amp;G1433&amp;"'!"&amp;H1433),"")</f>
        <v>36559.5</v>
      </c>
      <c r="G1433" s="1663" t="s">
        <v>3430</v>
      </c>
      <c r="H1433" t="s">
        <v>3924</v>
      </c>
      <c r="I1433" s="4"/>
      <c r="J1433" s="4"/>
      <c r="K1433" s="4"/>
      <c r="S1433" s="1665"/>
    </row>
    <row r="1434" spans="1:19" ht="15">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5">
      <c r="A1435">
        <v>1430</v>
      </c>
      <c r="B1435" s="7">
        <f>'EstExp 12-20'!K258</f>
        <v>36559.5</v>
      </c>
      <c r="C1435" s="3">
        <f t="shared" si="63"/>
        <v>-35129.5</v>
      </c>
      <c r="E1435" s="2" t="b">
        <f t="shared" ca="1" si="64"/>
        <v>1</v>
      </c>
      <c r="F1435" s="2" cm="1">
        <f t="array" aca="1" ref="F1435" ca="1">IF(G1435&lt;&gt;"",INDIRECT("'"&amp;G1435&amp;"'!"&amp;H1435),"")</f>
        <v>36559.5</v>
      </c>
      <c r="G1435" s="1663" t="s">
        <v>3430</v>
      </c>
      <c r="H1435" t="s">
        <v>3926</v>
      </c>
      <c r="I1435" s="4"/>
      <c r="J1435" s="4"/>
      <c r="K1435" s="4"/>
      <c r="S1435" s="1665"/>
    </row>
    <row r="1436" spans="1:19" ht="15">
      <c r="A1436">
        <v>1431</v>
      </c>
      <c r="B1436" s="7">
        <f>'EstExp 12-20'!K260</f>
        <v>0</v>
      </c>
      <c r="C1436" s="3">
        <f t="shared" si="63"/>
        <v>1431</v>
      </c>
      <c r="E1436" s="2" t="b">
        <f t="shared" ca="1" si="64"/>
        <v>1</v>
      </c>
      <c r="F1436" s="2" cm="1">
        <f t="array" aca="1" ref="F1436" ca="1">IF(G1436&lt;&gt;"",INDIRECT("'"&amp;G1436&amp;"'!"&amp;H1436),"")</f>
        <v>0</v>
      </c>
      <c r="G1436" s="1663" t="s">
        <v>3430</v>
      </c>
      <c r="H1436" t="s">
        <v>3927</v>
      </c>
      <c r="I1436" s="4"/>
      <c r="J1436" s="4"/>
      <c r="K1436" s="4"/>
      <c r="S1436" s="1665"/>
    </row>
    <row r="1437" spans="1:19" ht="15">
      <c r="A1437">
        <v>1432</v>
      </c>
      <c r="B1437" s="7">
        <f>'EstExp 12-20'!K261</f>
        <v>15593.37</v>
      </c>
      <c r="C1437" s="3">
        <f t="shared" si="63"/>
        <v>-14161.37</v>
      </c>
      <c r="E1437" s="2" t="b">
        <f t="shared" ca="1" si="64"/>
        <v>1</v>
      </c>
      <c r="F1437" s="2" cm="1">
        <f t="array" aca="1" ref="F1437" ca="1">IF(G1437&lt;&gt;"",INDIRECT("'"&amp;G1437&amp;"'!"&amp;H1437),"")</f>
        <v>15593.37</v>
      </c>
      <c r="G1437" s="1663" t="s">
        <v>3430</v>
      </c>
      <c r="H1437" t="s">
        <v>3928</v>
      </c>
      <c r="I1437" s="4"/>
      <c r="J1437" s="4"/>
      <c r="K1437" s="4"/>
      <c r="S1437" s="1665"/>
    </row>
    <row r="1438" spans="1:19" ht="15">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5">
      <c r="A1439">
        <v>1434</v>
      </c>
      <c r="B1439" s="7">
        <f>'EstExp 12-20'!K263</f>
        <v>44948.219999999994</v>
      </c>
      <c r="C1439" s="3">
        <f t="shared" si="63"/>
        <v>-43514.219999999994</v>
      </c>
      <c r="E1439" s="2" t="b">
        <f t="shared" ca="1" si="64"/>
        <v>1</v>
      </c>
      <c r="F1439" s="2" cm="1">
        <f t="array" aca="1" ref="F1439" ca="1">IF(G1439&lt;&gt;"",INDIRECT("'"&amp;G1439&amp;"'!"&amp;H1439),"")</f>
        <v>44948.219999999994</v>
      </c>
      <c r="G1439" s="1663" t="s">
        <v>3430</v>
      </c>
      <c r="H1439" t="s">
        <v>3930</v>
      </c>
      <c r="I1439" s="4"/>
      <c r="J1439" s="4"/>
      <c r="K1439" s="4"/>
      <c r="S1439" s="1665"/>
    </row>
    <row r="1440" spans="1:19" ht="15">
      <c r="A1440">
        <v>1435</v>
      </c>
      <c r="B1440" s="7">
        <f>'EstExp 12-20'!K264</f>
        <v>32692.059999999998</v>
      </c>
      <c r="C1440" s="3">
        <f t="shared" si="63"/>
        <v>-31257.059999999998</v>
      </c>
      <c r="E1440" s="2" t="b">
        <f t="shared" ca="1" si="64"/>
        <v>1</v>
      </c>
      <c r="F1440" s="2" cm="1">
        <f t="array" aca="1" ref="F1440" ca="1">IF(G1440&lt;&gt;"",INDIRECT("'"&amp;G1440&amp;"'!"&amp;H1440),"")</f>
        <v>32692.059999999998</v>
      </c>
      <c r="G1440" s="1663" t="s">
        <v>3430</v>
      </c>
      <c r="H1440" t="s">
        <v>3931</v>
      </c>
      <c r="I1440" s="4"/>
      <c r="J1440" s="4"/>
      <c r="K1440" s="4"/>
      <c r="S1440" s="1665"/>
    </row>
    <row r="1441" spans="1:19" ht="15">
      <c r="A1441">
        <v>1436</v>
      </c>
      <c r="B1441" s="7">
        <f>'EstExp 12-20'!K265</f>
        <v>17750.72</v>
      </c>
      <c r="C1441" s="3">
        <f t="shared" si="63"/>
        <v>-16314.720000000001</v>
      </c>
      <c r="E1441" s="2" t="b">
        <f t="shared" ca="1" si="64"/>
        <v>1</v>
      </c>
      <c r="F1441" s="2" cm="1">
        <f t="array" aca="1" ref="F1441" ca="1">IF(G1441&lt;&gt;"",INDIRECT("'"&amp;G1441&amp;"'!"&amp;H1441),"")</f>
        <v>17750.72</v>
      </c>
      <c r="G1441" s="1663" t="s">
        <v>3430</v>
      </c>
      <c r="H1441" t="s">
        <v>3932</v>
      </c>
      <c r="I1441" s="4"/>
      <c r="J1441" s="4"/>
      <c r="K1441" s="4"/>
      <c r="S1441" s="1665"/>
    </row>
    <row r="1442" spans="1:19" ht="15">
      <c r="A1442">
        <v>1437</v>
      </c>
      <c r="B1442" s="7">
        <f>'EstExp 12-20'!K266</f>
        <v>0</v>
      </c>
      <c r="C1442" s="3">
        <f t="shared" si="63"/>
        <v>1437</v>
      </c>
      <c r="E1442" s="2" t="b">
        <f t="shared" ca="1" si="64"/>
        <v>1</v>
      </c>
      <c r="F1442" s="2" cm="1">
        <f t="array" aca="1" ref="F1442" ca="1">IF(G1442&lt;&gt;"",INDIRECT("'"&amp;G1442&amp;"'!"&amp;H1442),"")</f>
        <v>0</v>
      </c>
      <c r="G1442" s="1663" t="s">
        <v>3430</v>
      </c>
      <c r="H1442" t="s">
        <v>3933</v>
      </c>
      <c r="I1442" s="4"/>
      <c r="J1442" s="4"/>
      <c r="K1442" s="4"/>
      <c r="S1442" s="1665"/>
    </row>
    <row r="1443" spans="1:19" ht="15">
      <c r="A1443" s="1">
        <v>1438</v>
      </c>
      <c r="D1443" s="3" t="s">
        <v>6909</v>
      </c>
      <c r="F1443" s="2" t="str" cm="1">
        <f t="array" aca="1" ref="F1443" ca="1">IF(G1443&lt;&gt;"",INDIRECT("'"&amp;G1443&amp;"'!"&amp;H1443),"")</f>
        <v/>
      </c>
      <c r="G1443" s="1665"/>
      <c r="I1443" s="4"/>
      <c r="J1443" s="4"/>
      <c r="K1443" s="4"/>
      <c r="S1443" s="1665"/>
    </row>
    <row r="1444" spans="1:19" ht="15">
      <c r="A1444">
        <v>1439</v>
      </c>
      <c r="B1444" s="7">
        <f>'EstExp 12-20'!K267</f>
        <v>110984.37</v>
      </c>
      <c r="C1444" s="3">
        <f>A1444-B1444</f>
        <v>-109545.37</v>
      </c>
      <c r="E1444" s="2" t="b">
        <f ca="1">F1444=B1444</f>
        <v>1</v>
      </c>
      <c r="F1444" s="2" cm="1">
        <f t="array" aca="1" ref="F1444" ca="1">IF(G1444&lt;&gt;"",INDIRECT("'"&amp;G1444&amp;"'!"&amp;H1444),"")</f>
        <v>110984.37</v>
      </c>
      <c r="G1444" s="1663" t="s">
        <v>3430</v>
      </c>
      <c r="H1444" t="s">
        <v>3934</v>
      </c>
      <c r="I1444" s="4"/>
      <c r="J1444" s="4"/>
      <c r="K1444" s="4"/>
      <c r="S1444" s="1665"/>
    </row>
    <row r="1445" spans="1:19" ht="15">
      <c r="A1445">
        <v>1440</v>
      </c>
      <c r="B1445" s="7">
        <f>'EstExp 12-20'!K269</f>
        <v>0</v>
      </c>
      <c r="C1445" s="3">
        <f>A1445-B1445</f>
        <v>1440</v>
      </c>
      <c r="E1445" s="2" t="b">
        <f ca="1">F1445=B1445</f>
        <v>1</v>
      </c>
      <c r="F1445" s="2" cm="1">
        <f t="array" aca="1" ref="F1445" ca="1">IF(G1445&lt;&gt;"",INDIRECT("'"&amp;G1445&amp;"'!"&amp;H1445),"")</f>
        <v>0</v>
      </c>
      <c r="G1445" s="1663" t="s">
        <v>3430</v>
      </c>
      <c r="H1445" t="s">
        <v>3935</v>
      </c>
      <c r="I1445" s="4"/>
      <c r="J1445" s="4"/>
      <c r="K1445" s="4"/>
      <c r="S1445" s="1665"/>
    </row>
    <row r="1446" spans="1:19" ht="15">
      <c r="A1446">
        <v>1441</v>
      </c>
      <c r="B1446" s="7">
        <f>'EstExp 12-20'!K270</f>
        <v>0</v>
      </c>
      <c r="C1446" s="3">
        <f>A1446-B1446</f>
        <v>1441</v>
      </c>
      <c r="E1446" s="2" t="b">
        <f ca="1">F1446=B1446</f>
        <v>1</v>
      </c>
      <c r="F1446" s="2" cm="1">
        <f t="array" aca="1" ref="F1446" ca="1">IF(G1446&lt;&gt;"",INDIRECT("'"&amp;G1446&amp;"'!"&amp;H1446),"")</f>
        <v>0</v>
      </c>
      <c r="G1446" s="1663" t="s">
        <v>3430</v>
      </c>
      <c r="H1446" t="s">
        <v>3936</v>
      </c>
      <c r="I1446" s="4"/>
      <c r="J1446" s="4"/>
      <c r="K1446" s="4"/>
      <c r="S1446" s="1665"/>
    </row>
    <row r="1447" spans="1:19" ht="15">
      <c r="A1447">
        <v>1442</v>
      </c>
      <c r="B1447" s="7">
        <f>'EstExp 12-20'!K271</f>
        <v>0</v>
      </c>
      <c r="C1447" s="3">
        <f>A1447-B1447</f>
        <v>1442</v>
      </c>
      <c r="E1447" s="2" t="b">
        <f ca="1">F1447=B1447</f>
        <v>1</v>
      </c>
      <c r="F1447" s="2" cm="1">
        <f t="array" aca="1" ref="F1447" ca="1">IF(G1447&lt;&gt;"",INDIRECT("'"&amp;G1447&amp;"'!"&amp;H1447),"")</f>
        <v>0</v>
      </c>
      <c r="G1447" s="1663" t="s">
        <v>3430</v>
      </c>
      <c r="H1447" t="s">
        <v>3937</v>
      </c>
      <c r="I1447" s="4"/>
      <c r="J1447" s="4"/>
      <c r="K1447" s="4"/>
      <c r="S1447" s="1665"/>
    </row>
    <row r="1448" spans="1:19" ht="15">
      <c r="A1448">
        <v>1443</v>
      </c>
      <c r="B1448" s="7">
        <f>'EstExp 12-20'!K272</f>
        <v>8764.0300000000007</v>
      </c>
      <c r="C1448" s="3">
        <f>A1448-B1448</f>
        <v>-7321.0300000000007</v>
      </c>
      <c r="E1448" s="2" t="b">
        <f ca="1">F1448=B1448</f>
        <v>1</v>
      </c>
      <c r="F1448" s="2" cm="1">
        <f t="array" aca="1" ref="F1448" ca="1">IF(G1448&lt;&gt;"",INDIRECT("'"&amp;G1448&amp;"'!"&amp;H1448),"")</f>
        <v>8764.0300000000007</v>
      </c>
      <c r="G1448" s="1663" t="s">
        <v>3430</v>
      </c>
      <c r="H1448" t="s">
        <v>3938</v>
      </c>
      <c r="I1448" s="4"/>
      <c r="J1448" s="4"/>
      <c r="K1448" s="4"/>
      <c r="S1448" s="1665"/>
    </row>
    <row r="1449" spans="1:19" ht="15">
      <c r="A1449" s="1">
        <v>1444</v>
      </c>
      <c r="D1449" s="3" t="s">
        <v>6909</v>
      </c>
      <c r="F1449" s="2" t="str" cm="1">
        <f t="array" aca="1" ref="F1449" ca="1">IF(G1449&lt;&gt;"",INDIRECT("'"&amp;G1449&amp;"'!"&amp;H1449),"")</f>
        <v/>
      </c>
      <c r="G1449" s="1665"/>
      <c r="I1449" s="4"/>
      <c r="J1449" s="4"/>
      <c r="K1449" s="4"/>
      <c r="S1449" s="1665"/>
    </row>
    <row r="1450" spans="1:19" ht="15">
      <c r="A1450">
        <v>1445</v>
      </c>
      <c r="B1450" s="7">
        <f>'EstExp 12-20'!K273</f>
        <v>0</v>
      </c>
      <c r="C1450" s="3">
        <f>A1450-B1450</f>
        <v>1445</v>
      </c>
      <c r="E1450" s="2" t="b">
        <f ca="1">F1450=B1450</f>
        <v>1</v>
      </c>
      <c r="F1450" s="2" cm="1">
        <f t="array" aca="1" ref="F1450" ca="1">IF(G1450&lt;&gt;"",INDIRECT("'"&amp;G1450&amp;"'!"&amp;H1450),"")</f>
        <v>0</v>
      </c>
      <c r="G1450" s="1663" t="s">
        <v>3430</v>
      </c>
      <c r="H1450" t="s">
        <v>3939</v>
      </c>
      <c r="I1450" s="4"/>
      <c r="J1450" s="4"/>
      <c r="K1450" s="4"/>
      <c r="S1450" s="1665"/>
    </row>
    <row r="1451" spans="1:19" ht="15">
      <c r="A1451" s="1">
        <v>1446</v>
      </c>
      <c r="D1451" s="3" t="s">
        <v>6909</v>
      </c>
      <c r="F1451" s="2" t="str" cm="1">
        <f t="array" aca="1" ref="F1451" ca="1">IF(G1451&lt;&gt;"",INDIRECT("'"&amp;G1451&amp;"'!"&amp;H1451),"")</f>
        <v/>
      </c>
      <c r="G1451" s="1665"/>
      <c r="I1451" s="4"/>
      <c r="J1451" s="4"/>
      <c r="K1451" s="4"/>
      <c r="S1451" s="1665"/>
    </row>
    <row r="1452" spans="1:19" ht="15">
      <c r="A1452">
        <v>1447</v>
      </c>
      <c r="B1452" s="7">
        <f>'EstExp 12-20'!K274</f>
        <v>8764.0300000000007</v>
      </c>
      <c r="C1452" s="3">
        <f t="shared" ref="C1452:C1459" si="65">A1452-B1452</f>
        <v>-7317.0300000000007</v>
      </c>
      <c r="E1452" s="2" t="b">
        <f t="shared" ref="E1452:E1459" ca="1" si="66">F1452=B1452</f>
        <v>1</v>
      </c>
      <c r="F1452" s="2" cm="1">
        <f t="array" aca="1" ref="F1452" ca="1">IF(G1452&lt;&gt;"",INDIRECT("'"&amp;G1452&amp;"'!"&amp;H1452),"")</f>
        <v>8764.0300000000007</v>
      </c>
      <c r="G1452" s="1663" t="s">
        <v>3430</v>
      </c>
      <c r="H1452" t="s">
        <v>3940</v>
      </c>
      <c r="I1452" s="4"/>
      <c r="J1452" s="4"/>
      <c r="K1452" s="4"/>
      <c r="S1452" s="1665"/>
    </row>
    <row r="1453" spans="1:19" ht="15">
      <c r="A1453">
        <v>1448</v>
      </c>
      <c r="B1453" s="7">
        <f>'EstExp 12-20'!K275</f>
        <v>0</v>
      </c>
      <c r="C1453" s="3">
        <f t="shared" si="65"/>
        <v>1448</v>
      </c>
      <c r="E1453" s="2" t="b">
        <f t="shared" ca="1" si="66"/>
        <v>1</v>
      </c>
      <c r="F1453" s="2" cm="1">
        <f t="array" aca="1" ref="F1453" ca="1">IF(G1453&lt;&gt;"",INDIRECT("'"&amp;G1453&amp;"'!"&amp;H1453),"")</f>
        <v>0</v>
      </c>
      <c r="G1453" s="1663" t="s">
        <v>3430</v>
      </c>
      <c r="H1453" t="s">
        <v>3941</v>
      </c>
      <c r="I1453" s="4"/>
      <c r="J1453" s="4"/>
      <c r="K1453" s="4"/>
      <c r="S1453" s="1665"/>
    </row>
    <row r="1454" spans="1:19" ht="15">
      <c r="A1454">
        <v>1449</v>
      </c>
      <c r="B1454" s="7">
        <f>'EstExp 12-20'!K276</f>
        <v>230698.11999999997</v>
      </c>
      <c r="C1454" s="3">
        <f t="shared" si="65"/>
        <v>-229249.11999999997</v>
      </c>
      <c r="E1454" s="2" t="b">
        <f t="shared" ca="1" si="66"/>
        <v>1</v>
      </c>
      <c r="F1454" s="2" cm="1">
        <f t="array" aca="1" ref="F1454" ca="1">IF(G1454&lt;&gt;"",INDIRECT("'"&amp;G1454&amp;"'!"&amp;H1454),"")</f>
        <v>230698.11999999997</v>
      </c>
      <c r="G1454" s="1663" t="s">
        <v>3430</v>
      </c>
      <c r="H1454" t="s">
        <v>3942</v>
      </c>
      <c r="I1454" s="4"/>
      <c r="J1454" s="4"/>
      <c r="K1454" s="4"/>
      <c r="S1454" s="1665"/>
    </row>
    <row r="1455" spans="1:19" ht="15">
      <c r="A1455">
        <v>1450</v>
      </c>
      <c r="B1455" s="7">
        <f>'EstExp 12-20'!K277</f>
        <v>0</v>
      </c>
      <c r="C1455" s="3">
        <f t="shared" si="65"/>
        <v>1450</v>
      </c>
      <c r="E1455" s="2" t="b">
        <f t="shared" ca="1" si="66"/>
        <v>1</v>
      </c>
      <c r="F1455" s="2" cm="1">
        <f t="array" aca="1" ref="F1455" ca="1">IF(G1455&lt;&gt;"",INDIRECT("'"&amp;G1455&amp;"'!"&amp;H1455),"")</f>
        <v>0</v>
      </c>
      <c r="G1455" s="1663" t="s">
        <v>3430</v>
      </c>
      <c r="H1455" t="s">
        <v>3943</v>
      </c>
      <c r="I1455" s="4"/>
      <c r="J1455" s="4"/>
      <c r="K1455" s="4"/>
      <c r="S1455" s="1665"/>
    </row>
    <row r="1456" spans="1:19">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5">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5">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5">
      <c r="A1460" s="1">
        <v>1455</v>
      </c>
      <c r="D1460" s="3" t="s">
        <v>6909</v>
      </c>
      <c r="F1460" s="2" t="str" cm="1">
        <f t="array" aca="1" ref="F1460" ca="1">IF(G1460&lt;&gt;"",INDIRECT("'"&amp;G1460&amp;"'!"&amp;H1460),"")</f>
        <v/>
      </c>
      <c r="G1460" s="1665"/>
      <c r="I1460" s="4"/>
      <c r="J1460" s="4"/>
      <c r="K1460" s="4"/>
      <c r="S1460" s="1665"/>
    </row>
    <row r="1461" spans="1:19" ht="15">
      <c r="A1461" s="2">
        <v>1456</v>
      </c>
      <c r="B1461" s="7">
        <f>'EstExp 12-20'!K292</f>
        <v>454343.68999999994</v>
      </c>
      <c r="C1461" s="3">
        <f>A1461-B1461</f>
        <v>-452887.68999999994</v>
      </c>
      <c r="E1461" s="2" t="b">
        <f ca="1">F1461=B1461</f>
        <v>1</v>
      </c>
      <c r="F1461" s="2" cm="1">
        <f t="array" aca="1" ref="F1461" ca="1">IF(G1461&lt;&gt;"",INDIRECT("'"&amp;G1461&amp;"'!"&amp;H1461),"")</f>
        <v>454343.68999999994</v>
      </c>
      <c r="G1461" s="1663" t="s">
        <v>3430</v>
      </c>
      <c r="H1461" t="s">
        <v>3948</v>
      </c>
      <c r="I1461" s="4"/>
      <c r="J1461" s="4"/>
      <c r="K1461" s="4"/>
      <c r="S1461" s="1665"/>
    </row>
    <row r="1462" spans="1:19" ht="15">
      <c r="A1462">
        <v>1457</v>
      </c>
      <c r="B1462" s="7">
        <f>'EstExp 12-20'!K293</f>
        <v>-41270.109999999928</v>
      </c>
      <c r="C1462" s="3">
        <f>A1462-B1462</f>
        <v>42727.109999999928</v>
      </c>
      <c r="E1462" s="2" t="b">
        <f ca="1">F1462=B1462</f>
        <v>1</v>
      </c>
      <c r="F1462" s="2" cm="1">
        <f t="array" aca="1" ref="F1462" ca="1">IF(G1462&lt;&gt;"",INDIRECT("'"&amp;G1462&amp;"'!"&amp;H1462),"")</f>
        <v>-41270.109999999928</v>
      </c>
      <c r="G1462" s="1663" t="s">
        <v>3430</v>
      </c>
      <c r="H1462" t="s">
        <v>3949</v>
      </c>
      <c r="I1462" s="4"/>
      <c r="J1462" s="4"/>
      <c r="K1462" s="4"/>
      <c r="S1462" s="1665"/>
    </row>
    <row r="1463" spans="1:19" ht="15">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5">
      <c r="A1464" s="1">
        <v>1459</v>
      </c>
      <c r="D1464" s="3" t="s">
        <v>6909</v>
      </c>
      <c r="F1464" s="2" t="str" cm="1">
        <f t="array" aca="1" ref="F1464" ca="1">IF(G1464&lt;&gt;"",INDIRECT("'"&amp;G1464&amp;"'!"&amp;H1464),"")</f>
        <v/>
      </c>
      <c r="G1464" s="1665"/>
      <c r="I1464" s="4"/>
      <c r="J1464" s="4"/>
      <c r="K1464" s="4"/>
      <c r="S1464" s="1665"/>
    </row>
    <row r="1465" spans="1:19" ht="15">
      <c r="A1465" s="1">
        <v>1460</v>
      </c>
      <c r="D1465" s="3" t="s">
        <v>6909</v>
      </c>
      <c r="F1465" s="2" t="str" cm="1">
        <f t="array" aca="1" ref="F1465" ca="1">IF(G1465&lt;&gt;"",INDIRECT("'"&amp;G1465&amp;"'!"&amp;H1465),"")</f>
        <v/>
      </c>
      <c r="G1465" s="1665"/>
      <c r="I1465" s="4"/>
      <c r="J1465" s="4"/>
      <c r="K1465" s="4"/>
      <c r="S1465" s="1665"/>
    </row>
    <row r="1466" spans="1:19">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5">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5">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5">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5">
      <c r="A1470" s="1">
        <v>1465</v>
      </c>
      <c r="D1470" s="3" t="s">
        <v>6909</v>
      </c>
      <c r="F1470" s="2" t="str" cm="1">
        <f t="array" aca="1" ref="F1470" ca="1">IF(G1470&lt;&gt;"",INDIRECT("'"&amp;G1470&amp;"'!"&amp;H1470),"")</f>
        <v/>
      </c>
      <c r="G1470" s="1665"/>
      <c r="S1470" s="1663"/>
    </row>
    <row r="1471" spans="1:19" ht="15">
      <c r="A1471" s="1">
        <v>1466</v>
      </c>
      <c r="D1471" s="3" t="s">
        <v>6909</v>
      </c>
      <c r="F1471" s="2" t="str" cm="1">
        <f t="array" aca="1" ref="F1471" ca="1">IF(G1471&lt;&gt;"",INDIRECT("'"&amp;G1471&amp;"'!"&amp;H1471),"")</f>
        <v/>
      </c>
      <c r="G1471" s="1665"/>
      <c r="S1471" s="1663"/>
    </row>
    <row r="1472" spans="1:19">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c r="A1475">
        <v>1470</v>
      </c>
      <c r="B1475" s="7">
        <f>'EstExp 12-20'!E298</f>
        <v>0</v>
      </c>
      <c r="C1475" s="3">
        <f>A1475-B1475</f>
        <v>1470</v>
      </c>
      <c r="E1475" s="2" t="b">
        <f ca="1">F1475=B1475</f>
        <v>1</v>
      </c>
      <c r="F1475" s="2" cm="1">
        <f t="array" aca="1" ref="F1475" ca="1">IF(G1475&lt;&gt;"",INDIRECT("'"&amp;G1475&amp;"'!"&amp;H1475),"")</f>
        <v>0</v>
      </c>
      <c r="G1475" s="1663" t="s">
        <v>3430</v>
      </c>
      <c r="H1475" t="s">
        <v>3958</v>
      </c>
      <c r="S1475" s="1663"/>
    </row>
    <row r="1476" spans="1:19" ht="15">
      <c r="A1476" s="1">
        <v>1471</v>
      </c>
      <c r="D1476" s="3" t="s">
        <v>6909</v>
      </c>
      <c r="F1476" s="2" t="str" cm="1">
        <f t="array" aca="1" ref="F1476" ca="1">IF(G1476&lt;&gt;"",INDIRECT("'"&amp;G1476&amp;"'!"&amp;H1476),"")</f>
        <v/>
      </c>
      <c r="G1476" s="1665"/>
      <c r="S1476" s="1663"/>
    </row>
    <row r="1477" spans="1:19" ht="15">
      <c r="A1477" s="1">
        <v>1472</v>
      </c>
      <c r="D1477" s="3" t="s">
        <v>6909</v>
      </c>
      <c r="F1477" s="2" t="str" cm="1">
        <f t="array" aca="1" ref="F1477" ca="1">IF(G1477&lt;&gt;"",INDIRECT("'"&amp;G1477&amp;"'!"&amp;H1477),"")</f>
        <v/>
      </c>
      <c r="G1477" s="1665"/>
      <c r="S1477" s="1663"/>
    </row>
    <row r="1478" spans="1:19">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c r="A1479">
        <v>1474</v>
      </c>
      <c r="B1479" s="7">
        <f>'EstExp 12-20'!E300</f>
        <v>0</v>
      </c>
      <c r="C1479" s="3">
        <f>A1479-B1479</f>
        <v>1474</v>
      </c>
      <c r="E1479" s="2" t="b">
        <f ca="1">F1479=B1479</f>
        <v>1</v>
      </c>
      <c r="F1479" s="2" cm="1">
        <f t="array" aca="1" ref="F1479" ca="1">IF(G1479&lt;&gt;"",INDIRECT("'"&amp;G1479&amp;"'!"&amp;H1479),"")</f>
        <v>0</v>
      </c>
      <c r="G1479" s="1663" t="s">
        <v>3430</v>
      </c>
      <c r="H1479" t="s">
        <v>3960</v>
      </c>
      <c r="S1479" s="1663"/>
    </row>
    <row r="1480" spans="1:19">
      <c r="A1480">
        <v>1475</v>
      </c>
      <c r="B1480" s="7">
        <f>'EstExp 12-20'!E309</f>
        <v>0</v>
      </c>
      <c r="C1480" s="3">
        <f>A1480-B1480</f>
        <v>1475</v>
      </c>
      <c r="E1480" s="2" t="b">
        <f ca="1">F1480=B1480</f>
        <v>1</v>
      </c>
      <c r="F1480" s="2" cm="1">
        <f t="array" aca="1" ref="F1480" ca="1">IF(G1480&lt;&gt;"",INDIRECT("'"&amp;G1480&amp;"'!"&amp;H1480),"")</f>
        <v>0</v>
      </c>
      <c r="G1480" s="1663" t="s">
        <v>3430</v>
      </c>
      <c r="H1480" t="s">
        <v>3961</v>
      </c>
      <c r="S1480" s="1663"/>
    </row>
    <row r="1481" spans="1:19">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5">
      <c r="A1482" s="1">
        <v>1477</v>
      </c>
      <c r="D1482" s="3" t="s">
        <v>6909</v>
      </c>
      <c r="F1482" s="2" t="str" cm="1">
        <f t="array" aca="1" ref="F1482" ca="1">IF(G1482&lt;&gt;"",INDIRECT("'"&amp;G1482&amp;"'!"&amp;H1482),"")</f>
        <v/>
      </c>
      <c r="G1482" s="1665"/>
      <c r="S1482" s="1663"/>
    </row>
    <row r="1483" spans="1:19" ht="15">
      <c r="A1483" s="1">
        <v>1478</v>
      </c>
      <c r="D1483" s="3" t="s">
        <v>6909</v>
      </c>
      <c r="F1483" s="2" t="str" cm="1">
        <f t="array" aca="1" ref="F1483" ca="1">IF(G1483&lt;&gt;"",INDIRECT("'"&amp;G1483&amp;"'!"&amp;H1483),"")</f>
        <v/>
      </c>
      <c r="G1483" s="1665"/>
      <c r="S1483" s="1663"/>
    </row>
    <row r="1484" spans="1:19">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c r="A1487">
        <v>1482</v>
      </c>
      <c r="B1487" s="7">
        <f>'EstExp 12-20'!G298</f>
        <v>0</v>
      </c>
      <c r="C1487" s="3">
        <f>A1487-B1487</f>
        <v>1482</v>
      </c>
      <c r="E1487" s="2" t="b">
        <f ca="1">F1487=B1487</f>
        <v>1</v>
      </c>
      <c r="F1487" s="2" cm="1">
        <f t="array" aca="1" ref="F1487" ca="1">IF(G1487&lt;&gt;"",INDIRECT("'"&amp;G1487&amp;"'!"&amp;H1487),"")</f>
        <v>0</v>
      </c>
      <c r="G1487" s="1663" t="s">
        <v>3430</v>
      </c>
      <c r="H1487" t="s">
        <v>3966</v>
      </c>
      <c r="S1487" s="1663"/>
    </row>
    <row r="1488" spans="1:19" ht="15">
      <c r="A1488" s="1">
        <v>1483</v>
      </c>
      <c r="D1488" s="3" t="s">
        <v>6909</v>
      </c>
      <c r="F1488" s="2" t="str" cm="1">
        <f t="array" aca="1" ref="F1488" ca="1">IF(G1488&lt;&gt;"",INDIRECT("'"&amp;G1488&amp;"'!"&amp;H1488),"")</f>
        <v/>
      </c>
      <c r="G1488" s="1665"/>
      <c r="S1488" s="1663"/>
    </row>
    <row r="1489" spans="1:19" ht="15">
      <c r="A1489" s="1">
        <v>1484</v>
      </c>
      <c r="D1489" s="3" t="s">
        <v>6909</v>
      </c>
      <c r="F1489" s="2" t="str" cm="1">
        <f t="array" aca="1" ref="F1489" ca="1">IF(G1489&lt;&gt;"",INDIRECT("'"&amp;G1489&amp;"'!"&amp;H1489),"")</f>
        <v/>
      </c>
      <c r="G1489" s="1665"/>
      <c r="S1489" s="1663"/>
    </row>
    <row r="1490" spans="1:19">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c r="A1491">
        <v>1486</v>
      </c>
      <c r="B1491" s="7">
        <f>'EstExp 12-20'!G300</f>
        <v>0</v>
      </c>
      <c r="C1491" s="3">
        <f>A1491-B1491</f>
        <v>1486</v>
      </c>
      <c r="E1491" s="2" t="b">
        <f ca="1">F1491=B1491</f>
        <v>1</v>
      </c>
      <c r="F1491" s="2" cm="1">
        <f t="array" aca="1" ref="F1491" ca="1">IF(G1491&lt;&gt;"",INDIRECT("'"&amp;G1491&amp;"'!"&amp;H1491),"")</f>
        <v>0</v>
      </c>
      <c r="G1491" s="1663" t="s">
        <v>3430</v>
      </c>
      <c r="H1491" t="s">
        <v>3968</v>
      </c>
      <c r="S1491" s="1663"/>
    </row>
    <row r="1492" spans="1:19">
      <c r="A1492">
        <v>1487</v>
      </c>
      <c r="B1492" s="7">
        <f>'EstExp 12-20'!G309</f>
        <v>0</v>
      </c>
      <c r="C1492" s="3">
        <f>A1492-B1492</f>
        <v>1487</v>
      </c>
      <c r="E1492" s="2" t="b">
        <f ca="1">F1492=B1492</f>
        <v>1</v>
      </c>
      <c r="F1492" s="2" cm="1">
        <f t="array" aca="1" ref="F1492" ca="1">IF(G1492&lt;&gt;"",INDIRECT("'"&amp;G1492&amp;"'!"&amp;H1492),"")</f>
        <v>0</v>
      </c>
      <c r="G1492" s="1663" t="s">
        <v>3430</v>
      </c>
      <c r="H1492" t="s">
        <v>3969</v>
      </c>
      <c r="S1492" s="1663"/>
    </row>
    <row r="1493" spans="1:19">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5">
      <c r="A1494" s="1">
        <v>1489</v>
      </c>
      <c r="D1494" s="3" t="s">
        <v>6909</v>
      </c>
      <c r="F1494" s="2" t="str" cm="1">
        <f t="array" aca="1" ref="F1494" ca="1">IF(G1494&lt;&gt;"",INDIRECT("'"&amp;G1494&amp;"'!"&amp;H1494),"")</f>
        <v/>
      </c>
      <c r="G1494" s="1665"/>
      <c r="S1494" s="1663"/>
    </row>
    <row r="1495" spans="1:19" ht="15">
      <c r="A1495" s="1">
        <v>1490</v>
      </c>
      <c r="D1495" s="3" t="s">
        <v>6909</v>
      </c>
      <c r="F1495" s="2" t="str" cm="1">
        <f t="array" aca="1" ref="F1495" ca="1">IF(G1495&lt;&gt;"",INDIRECT("'"&amp;G1495&amp;"'!"&amp;H1495),"")</f>
        <v/>
      </c>
      <c r="G1495" s="1665"/>
      <c r="S1495" s="1663"/>
    </row>
    <row r="1496" spans="1:19">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c r="A1499">
        <v>1494</v>
      </c>
      <c r="B1499" s="7">
        <f>'EstExp 12-20'!K298</f>
        <v>0</v>
      </c>
      <c r="C1499" s="3">
        <f>A1499-B1499</f>
        <v>1494</v>
      </c>
      <c r="E1499" s="2" t="b">
        <f ca="1">F1499=B1499</f>
        <v>1</v>
      </c>
      <c r="F1499" s="2" cm="1">
        <f t="array" aca="1" ref="F1499" ca="1">IF(G1499&lt;&gt;"",INDIRECT("'"&amp;G1499&amp;"'!"&amp;H1499),"")</f>
        <v>0</v>
      </c>
      <c r="G1499" s="1663" t="s">
        <v>3430</v>
      </c>
      <c r="H1499" t="s">
        <v>3974</v>
      </c>
      <c r="S1499" s="1663"/>
    </row>
    <row r="1500" spans="1:19" ht="15">
      <c r="A1500" s="1">
        <v>1495</v>
      </c>
      <c r="D1500" s="3" t="s">
        <v>6909</v>
      </c>
      <c r="F1500" s="2" t="str" cm="1">
        <f t="array" aca="1" ref="F1500" ca="1">IF(G1500&lt;&gt;"",INDIRECT("'"&amp;G1500&amp;"'!"&amp;H1500),"")</f>
        <v/>
      </c>
      <c r="G1500" s="1665"/>
      <c r="S1500" s="1663"/>
    </row>
    <row r="1501" spans="1:19" ht="15">
      <c r="A1501" s="1">
        <v>1496</v>
      </c>
      <c r="D1501" s="3" t="s">
        <v>6909</v>
      </c>
      <c r="F1501" s="2" t="str" cm="1">
        <f t="array" aca="1" ref="F1501" ca="1">IF(G1501&lt;&gt;"",INDIRECT("'"&amp;G1501&amp;"'!"&amp;H1501),"")</f>
        <v/>
      </c>
      <c r="G1501" s="1665"/>
      <c r="S1501" s="1663"/>
    </row>
    <row r="1502" spans="1:19">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c r="A1503">
        <v>1498</v>
      </c>
      <c r="B1503" s="7">
        <f>'EstExp 12-20'!K300</f>
        <v>0</v>
      </c>
      <c r="C1503" s="3">
        <f>A1503-B1503</f>
        <v>1498</v>
      </c>
      <c r="E1503" s="2" t="b">
        <f ca="1">F1503=B1503</f>
        <v>1</v>
      </c>
      <c r="F1503" s="2" cm="1">
        <f t="array" aca="1" ref="F1503" ca="1">IF(G1503&lt;&gt;"",INDIRECT("'"&amp;G1503&amp;"'!"&amp;H1503),"")</f>
        <v>0</v>
      </c>
      <c r="G1503" s="1663" t="s">
        <v>3430</v>
      </c>
      <c r="H1503" t="s">
        <v>3976</v>
      </c>
      <c r="S1503" s="1663"/>
    </row>
    <row r="1504" spans="1:19">
      <c r="A1504">
        <v>1499</v>
      </c>
      <c r="B1504" s="7">
        <f>'EstExp 12-20'!K309</f>
        <v>0</v>
      </c>
      <c r="C1504" s="3">
        <f>A1504-B1504</f>
        <v>1499</v>
      </c>
      <c r="E1504" s="2" t="b">
        <f ca="1">F1504=B1504</f>
        <v>1</v>
      </c>
      <c r="F1504" s="2" cm="1">
        <f t="array" aca="1" ref="F1504" ca="1">IF(G1504&lt;&gt;"",INDIRECT("'"&amp;G1504&amp;"'!"&amp;H1504),"")</f>
        <v>0</v>
      </c>
      <c r="G1504" s="1663" t="s">
        <v>3430</v>
      </c>
      <c r="H1504" t="s">
        <v>3977</v>
      </c>
      <c r="S1504" s="1663"/>
    </row>
    <row r="1505" spans="1:19">
      <c r="A1505">
        <v>1500</v>
      </c>
      <c r="B1505" s="7">
        <f>'EstExp 12-20'!K310</f>
        <v>0</v>
      </c>
      <c r="C1505" s="3">
        <f>A1505-B1505</f>
        <v>1500</v>
      </c>
      <c r="E1505" s="2" t="b">
        <f ca="1">F1505=B1505</f>
        <v>1</v>
      </c>
      <c r="F1505" s="2" cm="1">
        <f t="array" aca="1" ref="F1505" ca="1">IF(G1505&lt;&gt;"",INDIRECT("'"&amp;G1505&amp;"'!"&amp;H1505),"")</f>
        <v>0</v>
      </c>
      <c r="G1505" s="1663" t="s">
        <v>3430</v>
      </c>
      <c r="H1505" t="s">
        <v>3978</v>
      </c>
      <c r="S1505" s="1663"/>
    </row>
    <row r="1506" spans="1:19" ht="15">
      <c r="A1506" s="1">
        <v>1501</v>
      </c>
      <c r="D1506" s="3" t="s">
        <v>6909</v>
      </c>
      <c r="F1506" s="2" t="str" cm="1">
        <f t="array" aca="1" ref="F1506" ca="1">IF(G1506&lt;&gt;"",INDIRECT("'"&amp;G1506&amp;"'!"&amp;H1506),"")</f>
        <v/>
      </c>
      <c r="G1506" s="1665"/>
      <c r="S1506" s="1663"/>
    </row>
    <row r="1507" spans="1:19" ht="15">
      <c r="A1507" s="1">
        <v>1502</v>
      </c>
      <c r="D1507" s="3" t="s">
        <v>6909</v>
      </c>
      <c r="F1507" s="2" t="str" cm="1">
        <f t="array" aca="1" ref="F1507" ca="1">IF(G1507&lt;&gt;"",INDIRECT("'"&amp;G1507&amp;"'!"&amp;H1507),"")</f>
        <v/>
      </c>
      <c r="G1507" s="1665"/>
      <c r="S1507" s="1663"/>
    </row>
    <row r="1508" spans="1:19" ht="15">
      <c r="A1508" s="1">
        <v>1503</v>
      </c>
      <c r="D1508" s="3" t="s">
        <v>6909</v>
      </c>
      <c r="F1508" s="2" t="str" cm="1">
        <f t="array" aca="1" ref="F1508" ca="1">IF(G1508&lt;&gt;"",INDIRECT("'"&amp;G1508&amp;"'!"&amp;H1508),"")</f>
        <v/>
      </c>
      <c r="G1508" s="1665"/>
      <c r="I1508" s="4"/>
      <c r="J1508" s="4"/>
      <c r="K1508" s="4"/>
      <c r="S1508" s="1665"/>
    </row>
    <row r="1509" spans="1:19" ht="15">
      <c r="A1509" s="1">
        <v>1504</v>
      </c>
      <c r="D1509" s="3" t="s">
        <v>6909</v>
      </c>
      <c r="F1509" s="2" t="str" cm="1">
        <f t="array" aca="1" ref="F1509" ca="1">IF(G1509&lt;&gt;"",INDIRECT("'"&amp;G1509&amp;"'!"&amp;H1509),"")</f>
        <v/>
      </c>
      <c r="G1509" s="1665"/>
      <c r="I1509" s="4"/>
      <c r="J1509" s="4"/>
      <c r="K1509" s="4"/>
      <c r="S1509" s="1665"/>
    </row>
    <row r="1510" spans="1:19" ht="15">
      <c r="A1510" s="1">
        <v>1505</v>
      </c>
      <c r="D1510" s="3" t="s">
        <v>6909</v>
      </c>
      <c r="F1510" s="2" t="str" cm="1">
        <f t="array" aca="1" ref="F1510" ca="1">IF(G1510&lt;&gt;"",INDIRECT("'"&amp;G1510&amp;"'!"&amp;H1510),"")</f>
        <v/>
      </c>
      <c r="G1510" s="1665"/>
      <c r="I1510" s="4"/>
      <c r="J1510" s="4"/>
      <c r="K1510" s="4"/>
      <c r="S1510" s="1665"/>
    </row>
    <row r="1511" spans="1:19" ht="15">
      <c r="A1511" s="1">
        <v>1506</v>
      </c>
      <c r="D1511" s="3" t="s">
        <v>6909</v>
      </c>
      <c r="F1511" s="2" t="str" cm="1">
        <f t="array" aca="1" ref="F1511" ca="1">IF(G1511&lt;&gt;"",INDIRECT("'"&amp;G1511&amp;"'!"&amp;H1511),"")</f>
        <v/>
      </c>
      <c r="G1511" s="1665"/>
      <c r="I1511" s="4"/>
      <c r="J1511" s="4"/>
      <c r="K1511" s="4"/>
      <c r="S1511" s="1665"/>
    </row>
    <row r="1512" spans="1:19" ht="15">
      <c r="A1512" s="1">
        <v>1507</v>
      </c>
      <c r="D1512" s="3" t="s">
        <v>3376</v>
      </c>
      <c r="F1512" s="2" t="str" cm="1">
        <f t="array" aca="1" ref="F1512" ca="1">IF(G1512&lt;&gt;"",INDIRECT("'"&amp;G1512&amp;"'!"&amp;H1512),"")</f>
        <v/>
      </c>
      <c r="G1512" s="1665"/>
      <c r="I1512" s="4"/>
      <c r="J1512" s="4"/>
      <c r="K1512" s="4"/>
      <c r="S1512" s="1665"/>
    </row>
    <row r="1513" spans="1:19" ht="15">
      <c r="A1513" s="1">
        <v>1508</v>
      </c>
      <c r="D1513" s="3" t="s">
        <v>3376</v>
      </c>
      <c r="F1513" s="2" t="str" cm="1">
        <f t="array" aca="1" ref="F1513" ca="1">IF(G1513&lt;&gt;"",INDIRECT("'"&amp;G1513&amp;"'!"&amp;H1513),"")</f>
        <v/>
      </c>
      <c r="G1513" s="1665"/>
      <c r="I1513" s="4"/>
      <c r="J1513" s="4"/>
      <c r="K1513" s="4"/>
      <c r="S1513" s="1665"/>
    </row>
    <row r="1514" spans="1:19" ht="15">
      <c r="A1514" s="1">
        <v>1509</v>
      </c>
      <c r="D1514" s="3" t="s">
        <v>3376</v>
      </c>
      <c r="F1514" s="2" t="str" cm="1">
        <f t="array" aca="1" ref="F1514" ca="1">IF(G1514&lt;&gt;"",INDIRECT("'"&amp;G1514&amp;"'!"&amp;H1514),"")</f>
        <v/>
      </c>
      <c r="G1514" s="1665"/>
      <c r="I1514" s="4"/>
      <c r="J1514" s="4"/>
      <c r="K1514" s="4"/>
      <c r="S1514" s="1665"/>
    </row>
    <row r="1515" spans="1:19" ht="15">
      <c r="A1515" s="1">
        <v>1510</v>
      </c>
      <c r="D1515" s="3" t="s">
        <v>3376</v>
      </c>
      <c r="F1515" s="2" t="str" cm="1">
        <f t="array" aca="1" ref="F1515" ca="1">IF(G1515&lt;&gt;"",INDIRECT("'"&amp;G1515&amp;"'!"&amp;H1515),"")</f>
        <v/>
      </c>
      <c r="G1515" s="1665"/>
      <c r="I1515" s="4"/>
      <c r="J1515" s="4"/>
      <c r="K1515" s="4"/>
      <c r="S1515" s="1665"/>
    </row>
    <row r="1516" spans="1:19" ht="15">
      <c r="A1516" s="1">
        <v>1511</v>
      </c>
      <c r="D1516" s="3" t="s">
        <v>3376</v>
      </c>
      <c r="F1516" s="2" t="str" cm="1">
        <f t="array" aca="1" ref="F1516" ca="1">IF(G1516&lt;&gt;"",INDIRECT("'"&amp;G1516&amp;"'!"&amp;H1516),"")</f>
        <v/>
      </c>
      <c r="G1516" s="1665"/>
      <c r="S1516" s="1665"/>
    </row>
    <row r="1517" spans="1:19" ht="15">
      <c r="A1517" s="1">
        <v>1512</v>
      </c>
      <c r="D1517" s="3" t="s">
        <v>3376</v>
      </c>
      <c r="F1517" s="2" t="str" cm="1">
        <f t="array" aca="1" ref="F1517" ca="1">IF(G1517&lt;&gt;"",INDIRECT("'"&amp;G1517&amp;"'!"&amp;H1517),"")</f>
        <v/>
      </c>
      <c r="G1517" s="1665"/>
      <c r="S1517" s="1665"/>
    </row>
    <row r="1518" spans="1:19" ht="15">
      <c r="A1518" s="1">
        <v>1513</v>
      </c>
      <c r="D1518" s="3" t="s">
        <v>3376</v>
      </c>
      <c r="F1518" s="2" t="str" cm="1">
        <f t="array" aca="1" ref="F1518" ca="1">IF(G1518&lt;&gt;"",INDIRECT("'"&amp;G1518&amp;"'!"&amp;H1518),"")</f>
        <v/>
      </c>
      <c r="G1518" s="1665"/>
      <c r="S1518" s="1665"/>
    </row>
    <row r="1519" spans="1:19" ht="15">
      <c r="A1519" s="1">
        <v>1514</v>
      </c>
      <c r="D1519" s="3" t="s">
        <v>3376</v>
      </c>
      <c r="F1519" s="2" t="str" cm="1">
        <f t="array" aca="1" ref="F1519" ca="1">IF(G1519&lt;&gt;"",INDIRECT("'"&amp;G1519&amp;"'!"&amp;H1519),"")</f>
        <v/>
      </c>
      <c r="G1519" s="1665"/>
      <c r="S1519" s="1663"/>
    </row>
    <row r="1520" spans="1:19" ht="15">
      <c r="A1520" s="1">
        <v>1515</v>
      </c>
      <c r="D1520" s="3" t="s">
        <v>3376</v>
      </c>
      <c r="F1520" s="2" t="str" cm="1">
        <f t="array" aca="1" ref="F1520" ca="1">IF(G1520&lt;&gt;"",INDIRECT("'"&amp;G1520&amp;"'!"&amp;H1520),"")</f>
        <v/>
      </c>
      <c r="G1520" s="1665"/>
      <c r="S1520" s="1663"/>
    </row>
    <row r="1521" spans="1:19" ht="15">
      <c r="A1521" s="1">
        <v>1516</v>
      </c>
      <c r="D1521" s="3" t="s">
        <v>3376</v>
      </c>
      <c r="F1521" s="2" t="str" cm="1">
        <f t="array" aca="1" ref="F1521" ca="1">IF(G1521&lt;&gt;"",INDIRECT("'"&amp;G1521&amp;"'!"&amp;H1521),"")</f>
        <v/>
      </c>
      <c r="G1521" s="1665"/>
      <c r="S1521" s="1665"/>
    </row>
    <row r="1522" spans="1:19" ht="15">
      <c r="A1522" s="1">
        <v>1517</v>
      </c>
      <c r="D1522" s="3" t="s">
        <v>6909</v>
      </c>
      <c r="F1522" s="2" t="str" cm="1">
        <f t="array" aca="1" ref="F1522" ca="1">IF(G1522&lt;&gt;"",INDIRECT("'"&amp;G1522&amp;"'!"&amp;H1522),"")</f>
        <v/>
      </c>
      <c r="G1522" s="1665"/>
      <c r="S1522" s="1665"/>
    </row>
    <row r="1523" spans="1:19" ht="15">
      <c r="A1523" s="1">
        <v>1518</v>
      </c>
      <c r="D1523" s="3" t="s">
        <v>6909</v>
      </c>
      <c r="F1523" s="2" t="str" cm="1">
        <f t="array" aca="1" ref="F1523" ca="1">IF(G1523&lt;&gt;"",INDIRECT("'"&amp;G1523&amp;"'!"&amp;H1523),"")</f>
        <v/>
      </c>
      <c r="G1523" s="1665"/>
      <c r="S1523" s="1665"/>
    </row>
    <row r="1524" spans="1:19" ht="15">
      <c r="A1524" s="1">
        <v>1519</v>
      </c>
      <c r="D1524" s="3" t="s">
        <v>6909</v>
      </c>
      <c r="F1524" s="2" t="str" cm="1">
        <f t="array" aca="1" ref="F1524" ca="1">IF(G1524&lt;&gt;"",INDIRECT("'"&amp;G1524&amp;"'!"&amp;H1524),"")</f>
        <v/>
      </c>
      <c r="G1524" s="1665"/>
      <c r="S1524" s="1665"/>
    </row>
    <row r="1525" spans="1:19" ht="15">
      <c r="A1525" s="1">
        <v>1520</v>
      </c>
      <c r="D1525" s="3" t="s">
        <v>6909</v>
      </c>
      <c r="F1525" s="2" t="str" cm="1">
        <f t="array" aca="1" ref="F1525" ca="1">IF(G1525&lt;&gt;"",INDIRECT("'"&amp;G1525&amp;"'!"&amp;H1525),"")</f>
        <v/>
      </c>
      <c r="G1525" s="1665"/>
      <c r="S1525" s="1665"/>
    </row>
    <row r="1526" spans="1:19" ht="15">
      <c r="A1526" s="1">
        <v>1521</v>
      </c>
      <c r="D1526" s="3" t="s">
        <v>6909</v>
      </c>
      <c r="F1526" s="2" t="str" cm="1">
        <f t="array" aca="1" ref="F1526" ca="1">IF(G1526&lt;&gt;"",INDIRECT("'"&amp;G1526&amp;"'!"&amp;H1526),"")</f>
        <v/>
      </c>
      <c r="G1526" s="1665"/>
      <c r="S1526" s="1665"/>
    </row>
    <row r="1527" spans="1:19" ht="15">
      <c r="A1527" s="1">
        <v>1522</v>
      </c>
      <c r="D1527" s="3" t="s">
        <v>6909</v>
      </c>
      <c r="F1527" s="2" t="str" cm="1">
        <f t="array" aca="1" ref="F1527" ca="1">IF(G1527&lt;&gt;"",INDIRECT("'"&amp;G1527&amp;"'!"&amp;H1527),"")</f>
        <v/>
      </c>
      <c r="G1527" s="1665"/>
      <c r="S1527" s="1665"/>
    </row>
    <row r="1528" spans="1:19" ht="15">
      <c r="A1528" s="1">
        <v>1523</v>
      </c>
      <c r="D1528" s="3" t="s">
        <v>6909</v>
      </c>
      <c r="F1528" s="2" t="str" cm="1">
        <f t="array" aca="1" ref="F1528" ca="1">IF(G1528&lt;&gt;"",INDIRECT("'"&amp;G1528&amp;"'!"&amp;H1528),"")</f>
        <v/>
      </c>
      <c r="G1528" s="1665"/>
      <c r="S1528" s="1665"/>
    </row>
    <row r="1529" spans="1:19" ht="15">
      <c r="A1529" s="1">
        <v>1524</v>
      </c>
      <c r="D1529" s="3" t="s">
        <v>6909</v>
      </c>
      <c r="F1529" s="2" t="str" cm="1">
        <f t="array" aca="1" ref="F1529" ca="1">IF(G1529&lt;&gt;"",INDIRECT("'"&amp;G1529&amp;"'!"&amp;H1529),"")</f>
        <v/>
      </c>
      <c r="G1529" s="1665"/>
      <c r="S1529" s="1665"/>
    </row>
    <row r="1530" spans="1:19" ht="15">
      <c r="A1530" s="1">
        <v>1525</v>
      </c>
      <c r="D1530" s="3" t="s">
        <v>6909</v>
      </c>
      <c r="F1530" s="2" t="str" cm="1">
        <f t="array" aca="1" ref="F1530" ca="1">IF(G1530&lt;&gt;"",INDIRECT("'"&amp;G1530&amp;"'!"&amp;H1530),"")</f>
        <v/>
      </c>
      <c r="G1530" s="1665"/>
      <c r="S1530" s="1665"/>
    </row>
    <row r="1531" spans="1:19" ht="15">
      <c r="A1531" s="1">
        <v>1526</v>
      </c>
      <c r="D1531" s="3" t="s">
        <v>6909</v>
      </c>
      <c r="F1531" s="2" t="str" cm="1">
        <f t="array" aca="1" ref="F1531" ca="1">IF(G1531&lt;&gt;"",INDIRECT("'"&amp;G1531&amp;"'!"&amp;H1531),"")</f>
        <v/>
      </c>
      <c r="G1531" s="1665"/>
      <c r="S1531" s="1665"/>
    </row>
    <row r="1532" spans="1:19" ht="15">
      <c r="A1532" s="1">
        <v>1527</v>
      </c>
      <c r="D1532" s="3" t="s">
        <v>6909</v>
      </c>
      <c r="F1532" s="2" t="str" cm="1">
        <f t="array" aca="1" ref="F1532" ca="1">IF(G1532&lt;&gt;"",INDIRECT("'"&amp;G1532&amp;"'!"&amp;H1532),"")</f>
        <v/>
      </c>
      <c r="G1532" s="1665"/>
      <c r="S1532" s="1665"/>
    </row>
    <row r="1533" spans="1:19" ht="15">
      <c r="A1533" s="1">
        <v>1528</v>
      </c>
      <c r="D1533" s="3" t="s">
        <v>6909</v>
      </c>
      <c r="F1533" s="2" t="str" cm="1">
        <f t="array" aca="1" ref="F1533" ca="1">IF(G1533&lt;&gt;"",INDIRECT("'"&amp;G1533&amp;"'!"&amp;H1533),"")</f>
        <v/>
      </c>
      <c r="G1533" s="1665"/>
      <c r="S1533" s="1663"/>
    </row>
    <row r="1534" spans="1:19" ht="15">
      <c r="A1534" s="1">
        <v>1529</v>
      </c>
      <c r="D1534" s="3" t="s">
        <v>6909</v>
      </c>
      <c r="F1534" s="2" t="str" cm="1">
        <f t="array" aca="1" ref="F1534" ca="1">IF(G1534&lt;&gt;"",INDIRECT("'"&amp;G1534&amp;"'!"&amp;H1534),"")</f>
        <v/>
      </c>
      <c r="G1534" s="1665"/>
      <c r="S1534" s="1663"/>
    </row>
    <row r="1535" spans="1:19" ht="15">
      <c r="A1535" s="1">
        <v>1530</v>
      </c>
      <c r="D1535" s="3" t="s">
        <v>6909</v>
      </c>
      <c r="F1535" s="2" t="str" cm="1">
        <f t="array" aca="1" ref="F1535" ca="1">IF(G1535&lt;&gt;"",INDIRECT("'"&amp;G1535&amp;"'!"&amp;H1535),"")</f>
        <v/>
      </c>
      <c r="G1535" s="1665"/>
      <c r="S1535" s="1663"/>
    </row>
    <row r="1536" spans="1:19" ht="15">
      <c r="A1536" s="1">
        <v>1531</v>
      </c>
      <c r="D1536" s="3" t="s">
        <v>6909</v>
      </c>
      <c r="F1536" s="2" t="str" cm="1">
        <f t="array" aca="1" ref="F1536" ca="1">IF(G1536&lt;&gt;"",INDIRECT("'"&amp;G1536&amp;"'!"&amp;H1536),"")</f>
        <v/>
      </c>
      <c r="G1536" s="1665"/>
      <c r="S1536" s="1663"/>
    </row>
    <row r="1537" spans="1:19" ht="15">
      <c r="A1537" s="1">
        <v>1532</v>
      </c>
      <c r="D1537" s="3" t="s">
        <v>6909</v>
      </c>
      <c r="F1537" s="2" t="str" cm="1">
        <f t="array" aca="1" ref="F1537" ca="1">IF(G1537&lt;&gt;"",INDIRECT("'"&amp;G1537&amp;"'!"&amp;H1537),"")</f>
        <v/>
      </c>
      <c r="G1537" s="1665"/>
      <c r="S1537" s="1663"/>
    </row>
    <row r="1538" spans="1:19" ht="15">
      <c r="A1538" s="1">
        <v>1533</v>
      </c>
      <c r="D1538" s="3" t="s">
        <v>6909</v>
      </c>
      <c r="F1538" s="2" t="str" cm="1">
        <f t="array" aca="1" ref="F1538" ca="1">IF(G1538&lt;&gt;"",INDIRECT("'"&amp;G1538&amp;"'!"&amp;H1538),"")</f>
        <v/>
      </c>
      <c r="G1538" s="1665"/>
      <c r="S1538" s="1663"/>
    </row>
    <row r="1539" spans="1:19" ht="15">
      <c r="A1539" s="1">
        <v>1534</v>
      </c>
      <c r="D1539" s="3" t="s">
        <v>6909</v>
      </c>
      <c r="F1539" s="2" t="str" cm="1">
        <f t="array" aca="1" ref="F1539" ca="1">IF(G1539&lt;&gt;"",INDIRECT("'"&amp;G1539&amp;"'!"&amp;H1539),"")</f>
        <v/>
      </c>
      <c r="G1539" s="1665"/>
      <c r="I1539" s="4"/>
      <c r="J1539" s="4"/>
      <c r="K1539" s="4"/>
      <c r="S1539" s="1665"/>
    </row>
    <row r="1540" spans="1:19" ht="15">
      <c r="A1540" s="1">
        <v>1535</v>
      </c>
      <c r="D1540" s="3" t="s">
        <v>6909</v>
      </c>
      <c r="F1540" s="2" t="str" cm="1">
        <f t="array" aca="1" ref="F1540" ca="1">IF(G1540&lt;&gt;"",INDIRECT("'"&amp;G1540&amp;"'!"&amp;H1540),"")</f>
        <v/>
      </c>
      <c r="G1540" s="1665"/>
      <c r="S1540" s="1665"/>
    </row>
    <row r="1541" spans="1:19" ht="15">
      <c r="A1541" s="1">
        <v>1536</v>
      </c>
      <c r="D1541" s="3" t="s">
        <v>6909</v>
      </c>
      <c r="F1541" s="2" t="str" cm="1">
        <f t="array" aca="1" ref="F1541" ca="1">IF(G1541&lt;&gt;"",INDIRECT("'"&amp;G1541&amp;"'!"&amp;H1541),"")</f>
        <v/>
      </c>
      <c r="G1541" s="1665"/>
      <c r="S1541" s="1663"/>
    </row>
    <row r="1542" spans="1:19" ht="15">
      <c r="A1542" s="1">
        <v>1537</v>
      </c>
      <c r="D1542" s="3" t="s">
        <v>6909</v>
      </c>
      <c r="F1542" s="2" t="str" cm="1">
        <f t="array" aca="1" ref="F1542" ca="1">IF(G1542&lt;&gt;"",INDIRECT("'"&amp;G1542&amp;"'!"&amp;H1542),"")</f>
        <v/>
      </c>
      <c r="G1542" s="1665"/>
      <c r="S1542" s="1663"/>
    </row>
    <row r="1543" spans="1:19" ht="15">
      <c r="A1543" s="1">
        <v>1538</v>
      </c>
      <c r="D1543" s="3" t="s">
        <v>6909</v>
      </c>
      <c r="F1543" s="2" t="str" cm="1">
        <f t="array" aca="1" ref="F1543" ca="1">IF(G1543&lt;&gt;"",INDIRECT("'"&amp;G1543&amp;"'!"&amp;H1543),"")</f>
        <v/>
      </c>
      <c r="G1543" s="1665"/>
      <c r="S1543" s="1663"/>
    </row>
    <row r="1544" spans="1:19" ht="15">
      <c r="A1544" s="1">
        <v>1539</v>
      </c>
      <c r="D1544" s="3" t="s">
        <v>6909</v>
      </c>
      <c r="F1544" s="2" t="str" cm="1">
        <f t="array" aca="1" ref="F1544" ca="1">IF(G1544&lt;&gt;"",INDIRECT("'"&amp;G1544&amp;"'!"&amp;H1544),"")</f>
        <v/>
      </c>
      <c r="G1544" s="1665"/>
      <c r="S1544" s="1663"/>
    </row>
    <row r="1545" spans="1:19" ht="15">
      <c r="A1545" s="1">
        <v>1540</v>
      </c>
      <c r="D1545" s="3" t="s">
        <v>6909</v>
      </c>
      <c r="F1545" s="2" t="str" cm="1">
        <f t="array" aca="1" ref="F1545" ca="1">IF(G1545&lt;&gt;"",INDIRECT("'"&amp;G1545&amp;"'!"&amp;H1545),"")</f>
        <v/>
      </c>
      <c r="G1545" s="1665"/>
      <c r="S1545" s="1663"/>
    </row>
    <row r="1546" spans="1:19" ht="15">
      <c r="A1546" s="1">
        <v>1541</v>
      </c>
      <c r="D1546" s="3" t="s">
        <v>6909</v>
      </c>
      <c r="F1546" s="2" t="str" cm="1">
        <f t="array" aca="1" ref="F1546" ca="1">IF(G1546&lt;&gt;"",INDIRECT("'"&amp;G1546&amp;"'!"&amp;H1546),"")</f>
        <v/>
      </c>
      <c r="G1546" s="1665"/>
      <c r="S1546" s="1663"/>
    </row>
    <row r="1547" spans="1:19" ht="15">
      <c r="A1547" s="1">
        <v>1542</v>
      </c>
      <c r="D1547" s="3" t="s">
        <v>6909</v>
      </c>
      <c r="F1547" s="2" t="str" cm="1">
        <f t="array" aca="1" ref="F1547" ca="1">IF(G1547&lt;&gt;"",INDIRECT("'"&amp;G1547&amp;"'!"&amp;H1547),"")</f>
        <v/>
      </c>
      <c r="G1547" s="1665"/>
      <c r="S1547" s="1663"/>
    </row>
    <row r="1548" spans="1:19" ht="15">
      <c r="A1548" s="1">
        <v>1543</v>
      </c>
      <c r="D1548" s="3" t="s">
        <v>6909</v>
      </c>
      <c r="F1548" s="2" t="str" cm="1">
        <f t="array" aca="1" ref="F1548" ca="1">IF(G1548&lt;&gt;"",INDIRECT("'"&amp;G1548&amp;"'!"&amp;H1548),"")</f>
        <v/>
      </c>
      <c r="G1548" s="1665"/>
      <c r="S1548" s="1663"/>
    </row>
    <row r="1549" spans="1:19" ht="15">
      <c r="A1549" s="1">
        <v>1544</v>
      </c>
      <c r="D1549" s="3" t="s">
        <v>6909</v>
      </c>
      <c r="F1549" s="2" t="str" cm="1">
        <f t="array" aca="1" ref="F1549" ca="1">IF(G1549&lt;&gt;"",INDIRECT("'"&amp;G1549&amp;"'!"&amp;H1549),"")</f>
        <v/>
      </c>
      <c r="G1549" s="1665"/>
      <c r="S1549" s="1665"/>
    </row>
    <row r="1550" spans="1:19" ht="15">
      <c r="A1550" s="1">
        <v>1545</v>
      </c>
      <c r="D1550" s="3" t="s">
        <v>6909</v>
      </c>
      <c r="F1550" s="2" t="str" cm="1">
        <f t="array" aca="1" ref="F1550" ca="1">IF(G1550&lt;&gt;"",INDIRECT("'"&amp;G1550&amp;"'!"&amp;H1550),"")</f>
        <v/>
      </c>
      <c r="G1550" s="1665"/>
      <c r="S1550" s="1663"/>
    </row>
    <row r="1551" spans="1:19" ht="15">
      <c r="A1551" s="1">
        <v>1546</v>
      </c>
      <c r="D1551" s="3" t="s">
        <v>6909</v>
      </c>
      <c r="F1551" s="2" t="str" cm="1">
        <f t="array" aca="1" ref="F1551" ca="1">IF(G1551&lt;&gt;"",INDIRECT("'"&amp;G1551&amp;"'!"&amp;H1551),"")</f>
        <v/>
      </c>
      <c r="G1551" s="1665"/>
      <c r="S1551" s="1663"/>
    </row>
    <row r="1552" spans="1:19" ht="15">
      <c r="A1552" s="1">
        <v>1547</v>
      </c>
      <c r="D1552" s="3" t="s">
        <v>6909</v>
      </c>
      <c r="F1552" s="2" t="str" cm="1">
        <f t="array" aca="1" ref="F1552" ca="1">IF(G1552&lt;&gt;"",INDIRECT("'"&amp;G1552&amp;"'!"&amp;H1552),"")</f>
        <v/>
      </c>
      <c r="G1552" s="1665"/>
      <c r="S1552" s="1663"/>
    </row>
    <row r="1553" spans="1:19" ht="15">
      <c r="A1553" s="1">
        <v>1548</v>
      </c>
      <c r="D1553" s="3" t="s">
        <v>6909</v>
      </c>
      <c r="F1553" s="2" t="str" cm="1">
        <f t="array" aca="1" ref="F1553" ca="1">IF(G1553&lt;&gt;"",INDIRECT("'"&amp;G1553&amp;"'!"&amp;H1553),"")</f>
        <v/>
      </c>
      <c r="G1553" s="1665"/>
      <c r="S1553" s="1663"/>
    </row>
    <row r="1554" spans="1:19" ht="15">
      <c r="A1554" s="1">
        <v>1549</v>
      </c>
      <c r="D1554" s="3" t="s">
        <v>6909</v>
      </c>
      <c r="F1554" s="2" t="str" cm="1">
        <f t="array" aca="1" ref="F1554" ca="1">IF(G1554&lt;&gt;"",INDIRECT("'"&amp;G1554&amp;"'!"&amp;H1554),"")</f>
        <v/>
      </c>
      <c r="G1554" s="1665"/>
      <c r="S1554" s="1663"/>
    </row>
    <row r="1555" spans="1:19" ht="15">
      <c r="A1555" s="1">
        <v>1550</v>
      </c>
      <c r="D1555" s="3" t="s">
        <v>6909</v>
      </c>
      <c r="F1555" s="2" t="str" cm="1">
        <f t="array" aca="1" ref="F1555" ca="1">IF(G1555&lt;&gt;"",INDIRECT("'"&amp;G1555&amp;"'!"&amp;H1555),"")</f>
        <v/>
      </c>
      <c r="G1555" s="1665"/>
      <c r="S1555" s="1663"/>
    </row>
    <row r="1556" spans="1:19" ht="15">
      <c r="A1556" s="1">
        <v>1551</v>
      </c>
      <c r="D1556" s="3" t="s">
        <v>6909</v>
      </c>
      <c r="F1556" s="2" t="str" cm="1">
        <f t="array" aca="1" ref="F1556" ca="1">IF(G1556&lt;&gt;"",INDIRECT("'"&amp;G1556&amp;"'!"&amp;H1556),"")</f>
        <v/>
      </c>
      <c r="G1556" s="1665"/>
      <c r="S1556" s="1663"/>
    </row>
    <row r="1557" spans="1:19" ht="15">
      <c r="A1557" s="1">
        <v>1552</v>
      </c>
      <c r="D1557" s="3" t="s">
        <v>6909</v>
      </c>
      <c r="F1557" s="2" t="str" cm="1">
        <f t="array" aca="1" ref="F1557" ca="1">IF(G1557&lt;&gt;"",INDIRECT("'"&amp;G1557&amp;"'!"&amp;H1557),"")</f>
        <v/>
      </c>
      <c r="G1557" s="1665"/>
      <c r="S1557" s="1663"/>
    </row>
    <row r="1558" spans="1:19" ht="15">
      <c r="A1558" s="1">
        <v>1553</v>
      </c>
      <c r="D1558" s="3" t="s">
        <v>6909</v>
      </c>
      <c r="F1558" s="2" t="str" cm="1">
        <f t="array" aca="1" ref="F1558" ca="1">IF(G1558&lt;&gt;"",INDIRECT("'"&amp;G1558&amp;"'!"&amp;H1558),"")</f>
        <v/>
      </c>
      <c r="G1558" s="1665"/>
      <c r="S1558" s="1663"/>
    </row>
    <row r="1559" spans="1:19" ht="15">
      <c r="A1559" s="1">
        <v>1554</v>
      </c>
      <c r="D1559" s="3" t="s">
        <v>6909</v>
      </c>
      <c r="F1559" s="2" t="str" cm="1">
        <f t="array" aca="1" ref="F1559" ca="1">IF(G1559&lt;&gt;"",INDIRECT("'"&amp;G1559&amp;"'!"&amp;H1559),"")</f>
        <v/>
      </c>
      <c r="G1559" s="1665"/>
      <c r="S1559" s="1663"/>
    </row>
    <row r="1560" spans="1:19" ht="15">
      <c r="A1560" s="1">
        <v>1555</v>
      </c>
      <c r="D1560" s="3" t="s">
        <v>6909</v>
      </c>
      <c r="F1560" s="2" t="str" cm="1">
        <f t="array" aca="1" ref="F1560" ca="1">IF(G1560&lt;&gt;"",INDIRECT("'"&amp;G1560&amp;"'!"&amp;H1560),"")</f>
        <v/>
      </c>
      <c r="G1560" s="1665"/>
      <c r="S1560" s="1663"/>
    </row>
    <row r="1561" spans="1:19">
      <c r="A1561">
        <v>1556</v>
      </c>
      <c r="B1561" s="7">
        <f>'BudgetSum 2-4'!C3</f>
        <v>14672962</v>
      </c>
      <c r="C1561" s="3">
        <f>A1561-B1561</f>
        <v>-14671406</v>
      </c>
      <c r="E1561" s="2" t="b">
        <f ca="1">F1561=B1561</f>
        <v>1</v>
      </c>
      <c r="F1561" s="2" cm="1">
        <f t="array" aca="1" ref="F1561" ca="1">IF(G1561&lt;&gt;"",INDIRECT("'"&amp;G1561&amp;"'!"&amp;H1561),"")</f>
        <v>14672962</v>
      </c>
      <c r="G1561" s="1663" t="s">
        <v>3335</v>
      </c>
      <c r="H1561" t="s">
        <v>3979</v>
      </c>
      <c r="S1561" s="1663"/>
    </row>
    <row r="1562" spans="1:19" ht="15">
      <c r="A1562" s="1">
        <v>1557</v>
      </c>
      <c r="D1562" s="3" t="s">
        <v>6909</v>
      </c>
      <c r="F1562" s="2" t="str" cm="1">
        <f t="array" aca="1" ref="F1562" ca="1">IF(G1562&lt;&gt;"",INDIRECT("'"&amp;G1562&amp;"'!"&amp;H1562),"")</f>
        <v/>
      </c>
      <c r="G1562" s="1665"/>
      <c r="S1562" s="1663"/>
    </row>
    <row r="1563" spans="1:19" ht="15">
      <c r="A1563" s="1">
        <v>1558</v>
      </c>
      <c r="D1563" s="3" t="s">
        <v>6909</v>
      </c>
      <c r="F1563" s="2" t="str" cm="1">
        <f t="array" aca="1" ref="F1563" ca="1">IF(G1563&lt;&gt;"",INDIRECT("'"&amp;G1563&amp;"'!"&amp;H1563),"")</f>
        <v/>
      </c>
      <c r="G1563" s="1665"/>
      <c r="I1563" s="4"/>
      <c r="J1563" s="4"/>
      <c r="K1563" s="4"/>
      <c r="S1563" s="1665"/>
    </row>
    <row r="1564" spans="1:19" ht="15">
      <c r="A1564" s="1">
        <v>1559</v>
      </c>
      <c r="D1564" s="3" t="s">
        <v>6909</v>
      </c>
      <c r="F1564" s="2" t="str" cm="1">
        <f t="array" aca="1" ref="F1564" ca="1">IF(G1564&lt;&gt;"",INDIRECT("'"&amp;G1564&amp;"'!"&amp;H1564),"")</f>
        <v/>
      </c>
      <c r="G1564" s="1665"/>
      <c r="S1564" s="1665"/>
    </row>
    <row r="1565" spans="1:19" ht="15">
      <c r="A1565" s="1">
        <v>1560</v>
      </c>
      <c r="D1565" s="3" t="s">
        <v>6909</v>
      </c>
      <c r="F1565" s="2" t="str" cm="1">
        <f t="array" aca="1" ref="F1565" ca="1">IF(G1565&lt;&gt;"",INDIRECT("'"&amp;G1565&amp;"'!"&amp;H1565),"")</f>
        <v/>
      </c>
      <c r="G1565" s="1665"/>
      <c r="S1565" s="1663"/>
    </row>
    <row r="1566" spans="1:19" ht="15">
      <c r="A1566" s="1">
        <v>1561</v>
      </c>
      <c r="D1566" s="3" t="s">
        <v>6909</v>
      </c>
      <c r="F1566" s="2" t="str" cm="1">
        <f t="array" aca="1" ref="F1566" ca="1">IF(G1566&lt;&gt;"",INDIRECT("'"&amp;G1566&amp;"'!"&amp;H1566),"")</f>
        <v/>
      </c>
      <c r="G1566" s="1665"/>
      <c r="S1566" s="1665"/>
    </row>
    <row r="1567" spans="1:19" ht="15">
      <c r="A1567" s="1">
        <v>1562</v>
      </c>
      <c r="D1567" s="3" t="s">
        <v>6909</v>
      </c>
      <c r="F1567" s="2" t="str" cm="1">
        <f t="array" aca="1" ref="F1567" ca="1">IF(G1567&lt;&gt;"",INDIRECT("'"&amp;G1567&amp;"'!"&amp;H1567),"")</f>
        <v/>
      </c>
      <c r="G1567" s="1665"/>
      <c r="I1567" s="4"/>
      <c r="J1567" s="4"/>
      <c r="K1567" s="4"/>
      <c r="S1567" s="1665"/>
    </row>
    <row r="1568" spans="1:19" ht="15">
      <c r="A1568" s="1">
        <v>1563</v>
      </c>
      <c r="D1568" s="3" t="s">
        <v>6909</v>
      </c>
      <c r="F1568" s="2" t="str" cm="1">
        <f t="array" aca="1" ref="F1568" ca="1">IF(G1568&lt;&gt;"",INDIRECT("'"&amp;G1568&amp;"'!"&amp;H1568),"")</f>
        <v/>
      </c>
      <c r="G1568" s="1665"/>
      <c r="I1568" s="4"/>
      <c r="J1568" s="4"/>
      <c r="K1568" s="4"/>
      <c r="S1568" s="1665"/>
    </row>
    <row r="1569" spans="1:19" ht="15">
      <c r="A1569" s="1">
        <v>1564</v>
      </c>
      <c r="D1569" s="3" t="s">
        <v>6909</v>
      </c>
      <c r="F1569" s="2" t="str" cm="1">
        <f t="array" aca="1" ref="F1569" ca="1">IF(G1569&lt;&gt;"",INDIRECT("'"&amp;G1569&amp;"'!"&amp;H1569),"")</f>
        <v/>
      </c>
      <c r="G1569" s="1665"/>
      <c r="I1569" s="4"/>
      <c r="J1569" s="4"/>
      <c r="K1569" s="4"/>
      <c r="S1569" s="1665"/>
    </row>
    <row r="1570" spans="1:19" ht="15">
      <c r="A1570" s="1">
        <v>1565</v>
      </c>
      <c r="D1570" s="3" t="s">
        <v>6909</v>
      </c>
      <c r="F1570" s="2" t="str" cm="1">
        <f t="array" aca="1" ref="F1570" ca="1">IF(G1570&lt;&gt;"",INDIRECT("'"&amp;G1570&amp;"'!"&amp;H1570),"")</f>
        <v/>
      </c>
      <c r="G1570" s="1665"/>
      <c r="I1570" s="4"/>
      <c r="J1570" s="4"/>
      <c r="K1570" s="4"/>
      <c r="S1570" s="1665"/>
    </row>
    <row r="1571" spans="1:19" ht="15">
      <c r="A1571" s="1">
        <v>1566</v>
      </c>
      <c r="D1571" s="3" t="s">
        <v>6909</v>
      </c>
      <c r="F1571" s="2" t="str" cm="1">
        <f t="array" aca="1" ref="F1571" ca="1">IF(G1571&lt;&gt;"",INDIRECT("'"&amp;G1571&amp;"'!"&amp;H1571),"")</f>
        <v/>
      </c>
      <c r="G1571" s="1665"/>
      <c r="S1571" s="1665"/>
    </row>
    <row r="1572" spans="1:19" ht="15">
      <c r="A1572" s="1">
        <v>1567</v>
      </c>
      <c r="D1572" s="3" t="s">
        <v>6909</v>
      </c>
      <c r="F1572" s="2" t="str" cm="1">
        <f t="array" aca="1" ref="F1572" ca="1">IF(G1572&lt;&gt;"",INDIRECT("'"&amp;G1572&amp;"'!"&amp;H1572),"")</f>
        <v/>
      </c>
      <c r="G1572" s="1665"/>
      <c r="S1572" s="1665"/>
    </row>
    <row r="1573" spans="1:19" ht="15">
      <c r="A1573" s="1">
        <v>1568</v>
      </c>
      <c r="D1573" s="3" t="s">
        <v>6909</v>
      </c>
      <c r="F1573" s="2" t="str" cm="1">
        <f t="array" aca="1" ref="F1573" ca="1">IF(G1573&lt;&gt;"",INDIRECT("'"&amp;G1573&amp;"'!"&amp;H1573),"")</f>
        <v/>
      </c>
      <c r="G1573" s="1665"/>
      <c r="I1573" s="4"/>
      <c r="J1573" s="4"/>
      <c r="K1573" s="4"/>
      <c r="S1573" s="1665"/>
    </row>
    <row r="1574" spans="1:19">
      <c r="A1574">
        <v>1569</v>
      </c>
      <c r="B1574" s="7">
        <f>'BudgetSum 2-4'!C81</f>
        <v>14920169.099999998</v>
      </c>
      <c r="C1574" s="3">
        <f>A1574-B1574</f>
        <v>-14918600.099999998</v>
      </c>
      <c r="E1574" s="2" t="b">
        <f ca="1">F1574=B1574</f>
        <v>1</v>
      </c>
      <c r="F1574" s="2" cm="1">
        <f t="array" aca="1" ref="F1574" ca="1">IF(G1574&lt;&gt;"",INDIRECT("'"&amp;G1574&amp;"'!"&amp;H1574),"")</f>
        <v>14920169.099999998</v>
      </c>
      <c r="G1574" s="1663" t="s">
        <v>3335</v>
      </c>
      <c r="H1574" t="s">
        <v>3980</v>
      </c>
      <c r="S1574" s="1663"/>
    </row>
    <row r="1575" spans="1:19">
      <c r="A1575">
        <v>1570</v>
      </c>
      <c r="B1575" s="7">
        <f>'BudgetSum 2-4'!D3</f>
        <v>1716845</v>
      </c>
      <c r="C1575" s="3">
        <f>A1575-B1575</f>
        <v>-1715275</v>
      </c>
      <c r="E1575" s="2" t="b">
        <f ca="1">F1575=B1575</f>
        <v>1</v>
      </c>
      <c r="F1575" s="2" cm="1">
        <f t="array" aca="1" ref="F1575" ca="1">IF(G1575&lt;&gt;"",INDIRECT("'"&amp;G1575&amp;"'!"&amp;H1575),"")</f>
        <v>1716845</v>
      </c>
      <c r="G1575" s="1663" t="s">
        <v>3335</v>
      </c>
      <c r="H1575" t="s">
        <v>3981</v>
      </c>
      <c r="S1575" s="1663"/>
    </row>
    <row r="1576" spans="1:19" ht="15">
      <c r="A1576" s="1">
        <v>1571</v>
      </c>
      <c r="D1576" s="3" t="s">
        <v>6909</v>
      </c>
      <c r="F1576" s="2" t="str" cm="1">
        <f t="array" aca="1" ref="F1576" ca="1">IF(G1576&lt;&gt;"",INDIRECT("'"&amp;G1576&amp;"'!"&amp;H1576),"")</f>
        <v/>
      </c>
      <c r="G1576" s="1665"/>
      <c r="I1576" s="4"/>
      <c r="J1576" s="4"/>
      <c r="K1576" s="4"/>
      <c r="S1576" s="1665"/>
    </row>
    <row r="1577" spans="1:19" ht="15">
      <c r="A1577" s="1">
        <v>1572</v>
      </c>
      <c r="D1577" s="3" t="s">
        <v>6909</v>
      </c>
      <c r="F1577" s="2" t="str" cm="1">
        <f t="array" aca="1" ref="F1577" ca="1">IF(G1577&lt;&gt;"",INDIRECT("'"&amp;G1577&amp;"'!"&amp;H1577),"")</f>
        <v/>
      </c>
      <c r="G1577" s="1665"/>
      <c r="I1577" s="4"/>
      <c r="J1577" s="4"/>
      <c r="K1577" s="4"/>
      <c r="S1577" s="1665"/>
    </row>
    <row r="1578" spans="1:19" ht="15">
      <c r="A1578" s="1">
        <v>1573</v>
      </c>
      <c r="D1578" s="3" t="s">
        <v>6909</v>
      </c>
      <c r="F1578" s="2" t="str" cm="1">
        <f t="array" aca="1" ref="F1578" ca="1">IF(G1578&lt;&gt;"",INDIRECT("'"&amp;G1578&amp;"'!"&amp;H1578),"")</f>
        <v/>
      </c>
      <c r="G1578" s="1665"/>
      <c r="I1578" s="4"/>
      <c r="J1578" s="4"/>
      <c r="K1578" s="4"/>
      <c r="S1578" s="1665"/>
    </row>
    <row r="1579" spans="1:19" ht="15">
      <c r="A1579" s="1">
        <v>1574</v>
      </c>
      <c r="D1579" s="3" t="s">
        <v>6909</v>
      </c>
      <c r="F1579" s="2" t="str" cm="1">
        <f t="array" aca="1" ref="F1579" ca="1">IF(G1579&lt;&gt;"",INDIRECT("'"&amp;G1579&amp;"'!"&amp;H1579),"")</f>
        <v/>
      </c>
      <c r="G1579" s="1665"/>
      <c r="S1579" s="1663"/>
    </row>
    <row r="1580" spans="1:19" ht="15">
      <c r="A1580" s="1">
        <v>1575</v>
      </c>
      <c r="D1580" s="3" t="s">
        <v>6909</v>
      </c>
      <c r="F1580" s="2" t="str" cm="1">
        <f t="array" aca="1" ref="F1580" ca="1">IF(G1580&lt;&gt;"",INDIRECT("'"&amp;G1580&amp;"'!"&amp;H1580),"")</f>
        <v/>
      </c>
      <c r="G1580" s="1665"/>
      <c r="S1580" s="1663"/>
    </row>
    <row r="1581" spans="1:19" ht="15">
      <c r="A1581" s="1">
        <v>1576</v>
      </c>
      <c r="D1581" s="3" t="s">
        <v>6909</v>
      </c>
      <c r="F1581" s="2" t="str" cm="1">
        <f t="array" aca="1" ref="F1581" ca="1">IF(G1581&lt;&gt;"",INDIRECT("'"&amp;G1581&amp;"'!"&amp;H1581),"")</f>
        <v/>
      </c>
      <c r="G1581" s="1665"/>
      <c r="I1581" s="4"/>
      <c r="J1581" s="4"/>
      <c r="K1581" s="4"/>
      <c r="S1581" s="1665"/>
    </row>
    <row r="1582" spans="1:19" ht="15">
      <c r="A1582" s="1">
        <v>1577</v>
      </c>
      <c r="D1582" s="3" t="s">
        <v>6909</v>
      </c>
      <c r="F1582" s="2" t="str" cm="1">
        <f t="array" aca="1" ref="F1582" ca="1">IF(G1582&lt;&gt;"",INDIRECT("'"&amp;G1582&amp;"'!"&amp;H1582),"")</f>
        <v/>
      </c>
      <c r="G1582" s="1665"/>
      <c r="I1582" s="4"/>
      <c r="J1582" s="4"/>
      <c r="K1582" s="4"/>
      <c r="S1582" s="1665"/>
    </row>
    <row r="1583" spans="1:19" ht="15">
      <c r="A1583" s="1">
        <v>1578</v>
      </c>
      <c r="D1583" s="3" t="s">
        <v>6909</v>
      </c>
      <c r="F1583" s="2" t="str" cm="1">
        <f t="array" aca="1" ref="F1583" ca="1">IF(G1583&lt;&gt;"",INDIRECT("'"&amp;G1583&amp;"'!"&amp;H1583),"")</f>
        <v/>
      </c>
      <c r="G1583" s="1665"/>
      <c r="I1583" s="4"/>
      <c r="J1583" s="4"/>
      <c r="K1583" s="4"/>
      <c r="S1583" s="1665"/>
    </row>
    <row r="1584" spans="1:19" ht="15">
      <c r="A1584" s="1">
        <v>1579</v>
      </c>
      <c r="D1584" s="3" t="s">
        <v>6909</v>
      </c>
      <c r="F1584" s="2" t="str" cm="1">
        <f t="array" aca="1" ref="F1584" ca="1">IF(G1584&lt;&gt;"",INDIRECT("'"&amp;G1584&amp;"'!"&amp;H1584),"")</f>
        <v/>
      </c>
      <c r="G1584" s="1665"/>
      <c r="S1584" s="1665"/>
    </row>
    <row r="1585" spans="1:19" ht="15">
      <c r="A1585" s="1">
        <v>1580</v>
      </c>
      <c r="D1585" s="3" t="s">
        <v>6909</v>
      </c>
      <c r="F1585" s="2" t="str" cm="1">
        <f t="array" aca="1" ref="F1585" ca="1">IF(G1585&lt;&gt;"",INDIRECT("'"&amp;G1585&amp;"'!"&amp;H1585),"")</f>
        <v/>
      </c>
      <c r="G1585" s="1665"/>
      <c r="S1585" s="1665"/>
    </row>
    <row r="1586" spans="1:19" ht="15">
      <c r="A1586" s="1">
        <v>1581</v>
      </c>
      <c r="D1586" s="3" t="s">
        <v>6909</v>
      </c>
      <c r="F1586" s="2" t="str" cm="1">
        <f t="array" aca="1" ref="F1586" ca="1">IF(G1586&lt;&gt;"",INDIRECT("'"&amp;G1586&amp;"'!"&amp;H1586),"")</f>
        <v/>
      </c>
      <c r="G1586" s="1665"/>
      <c r="S1586" s="1665"/>
    </row>
    <row r="1587" spans="1:19" ht="15">
      <c r="A1587" s="1">
        <v>1582</v>
      </c>
      <c r="D1587" s="3" t="s">
        <v>6909</v>
      </c>
      <c r="F1587" s="2" t="str" cm="1">
        <f t="array" aca="1" ref="F1587" ca="1">IF(G1587&lt;&gt;"",INDIRECT("'"&amp;G1587&amp;"'!"&amp;H1587),"")</f>
        <v/>
      </c>
      <c r="G1587" s="1665"/>
      <c r="I1587" s="4"/>
      <c r="J1587" s="4"/>
      <c r="K1587" s="4"/>
      <c r="S1587" s="1665"/>
    </row>
    <row r="1588" spans="1:19">
      <c r="A1588">
        <v>1583</v>
      </c>
      <c r="B1588" s="7">
        <f>'BudgetSum 2-4'!D81</f>
        <v>1821203.6800000002</v>
      </c>
      <c r="C1588" s="3">
        <f>A1588-B1588</f>
        <v>-1819620.6800000002</v>
      </c>
      <c r="E1588" s="2" t="b">
        <f ca="1">F1588=B1588</f>
        <v>1</v>
      </c>
      <c r="F1588" s="2" cm="1">
        <f t="array" aca="1" ref="F1588" ca="1">IF(G1588&lt;&gt;"",INDIRECT("'"&amp;G1588&amp;"'!"&amp;H1588),"")</f>
        <v>1821203.6800000002</v>
      </c>
      <c r="G1588" s="1663" t="s">
        <v>3335</v>
      </c>
      <c r="H1588" t="s">
        <v>3982</v>
      </c>
      <c r="S1588" s="1663"/>
    </row>
    <row r="1589" spans="1:19" ht="15">
      <c r="A1589">
        <v>1584</v>
      </c>
      <c r="B1589" s="7">
        <f>'BudgetSum 2-4'!E3</f>
        <v>885275</v>
      </c>
      <c r="C1589" s="3">
        <f>A1589-B1589</f>
        <v>-883691</v>
      </c>
      <c r="E1589" s="2" t="b">
        <f ca="1">F1589=B1589</f>
        <v>1</v>
      </c>
      <c r="F1589" s="2" cm="1">
        <f t="array" aca="1" ref="F1589" ca="1">IF(G1589&lt;&gt;"",INDIRECT("'"&amp;G1589&amp;"'!"&amp;H1589),"")</f>
        <v>885275</v>
      </c>
      <c r="G1589" s="1663" t="s">
        <v>3335</v>
      </c>
      <c r="H1589" t="s">
        <v>3983</v>
      </c>
      <c r="I1589" s="4"/>
      <c r="J1589" s="4"/>
      <c r="K1589" s="4"/>
      <c r="S1589" s="1665"/>
    </row>
    <row r="1590" spans="1:19" ht="15">
      <c r="A1590" s="1">
        <v>1585</v>
      </c>
      <c r="D1590" s="3" t="s">
        <v>6909</v>
      </c>
      <c r="F1590" s="2" t="str" cm="1">
        <f t="array" aca="1" ref="F1590" ca="1">IF(G1590&lt;&gt;"",INDIRECT("'"&amp;G1590&amp;"'!"&amp;H1590),"")</f>
        <v/>
      </c>
      <c r="G1590" s="1665"/>
      <c r="S1590" s="1663"/>
    </row>
    <row r="1591" spans="1:19" ht="15">
      <c r="A1591" s="1">
        <v>1586</v>
      </c>
      <c r="D1591" s="3" t="s">
        <v>6909</v>
      </c>
      <c r="F1591" s="2" t="str" cm="1">
        <f t="array" aca="1" ref="F1591" ca="1">IF(G1591&lt;&gt;"",INDIRECT("'"&amp;G1591&amp;"'!"&amp;H1591),"")</f>
        <v/>
      </c>
      <c r="G1591" s="1665"/>
      <c r="S1591" s="1663"/>
    </row>
    <row r="1592" spans="1:19" ht="15">
      <c r="A1592" s="1">
        <v>1587</v>
      </c>
      <c r="D1592" s="3" t="s">
        <v>6909</v>
      </c>
      <c r="F1592" s="2" t="str" cm="1">
        <f t="array" aca="1" ref="F1592" ca="1">IF(G1592&lt;&gt;"",INDIRECT("'"&amp;G1592&amp;"'!"&amp;H1592),"")</f>
        <v/>
      </c>
      <c r="G1592" s="1665"/>
      <c r="I1592" s="4"/>
      <c r="J1592" s="4"/>
      <c r="K1592" s="4"/>
      <c r="S1592" s="1665"/>
    </row>
    <row r="1593" spans="1:19" ht="15">
      <c r="A1593" s="1">
        <v>1588</v>
      </c>
      <c r="D1593" s="3" t="s">
        <v>6909</v>
      </c>
      <c r="F1593" s="2" t="str" cm="1">
        <f t="array" aca="1" ref="F1593" ca="1">IF(G1593&lt;&gt;"",INDIRECT("'"&amp;G1593&amp;"'!"&amp;H1593),"")</f>
        <v/>
      </c>
      <c r="G1593" s="1665"/>
      <c r="I1593" s="4"/>
      <c r="J1593" s="4"/>
      <c r="K1593" s="4"/>
      <c r="S1593" s="1665"/>
    </row>
    <row r="1594" spans="1:19" ht="15">
      <c r="A1594" s="1">
        <v>1589</v>
      </c>
      <c r="D1594" s="3" t="s">
        <v>6909</v>
      </c>
      <c r="F1594" s="2" t="str" cm="1">
        <f t="array" aca="1" ref="F1594" ca="1">IF(G1594&lt;&gt;"",INDIRECT("'"&amp;G1594&amp;"'!"&amp;H1594),"")</f>
        <v/>
      </c>
      <c r="G1594" s="1665"/>
      <c r="I1594" s="4"/>
      <c r="J1594" s="4"/>
      <c r="K1594" s="4"/>
      <c r="S1594" s="1665"/>
    </row>
    <row r="1595" spans="1:19" ht="15">
      <c r="A1595" s="1">
        <v>1590</v>
      </c>
      <c r="D1595" s="3" t="s">
        <v>6909</v>
      </c>
      <c r="F1595" s="2" t="str" cm="1">
        <f t="array" aca="1" ref="F1595" ca="1">IF(G1595&lt;&gt;"",INDIRECT("'"&amp;G1595&amp;"'!"&amp;H1595),"")</f>
        <v/>
      </c>
      <c r="G1595" s="1665"/>
      <c r="S1595" s="1665"/>
    </row>
    <row r="1596" spans="1:19" ht="15">
      <c r="A1596" s="1">
        <v>1591</v>
      </c>
      <c r="D1596" s="3" t="s">
        <v>6909</v>
      </c>
      <c r="F1596" s="2" t="str" cm="1">
        <f t="array" aca="1" ref="F1596" ca="1">IF(G1596&lt;&gt;"",INDIRECT("'"&amp;G1596&amp;"'!"&amp;H1596),"")</f>
        <v/>
      </c>
      <c r="G1596" s="1665"/>
      <c r="S1596" s="1665"/>
    </row>
    <row r="1597" spans="1:19" ht="15">
      <c r="A1597" s="1">
        <v>1592</v>
      </c>
      <c r="D1597" s="3" t="s">
        <v>6909</v>
      </c>
      <c r="F1597" s="2" t="str" cm="1">
        <f t="array" aca="1" ref="F1597" ca="1">IF(G1597&lt;&gt;"",INDIRECT("'"&amp;G1597&amp;"'!"&amp;H1597),"")</f>
        <v/>
      </c>
      <c r="G1597" s="1665"/>
      <c r="S1597" s="1665"/>
    </row>
    <row r="1598" spans="1:19" ht="15">
      <c r="A1598" s="1">
        <v>1593</v>
      </c>
      <c r="D1598" s="3" t="s">
        <v>6909</v>
      </c>
      <c r="F1598" s="2" t="str" cm="1">
        <f t="array" aca="1" ref="F1598" ca="1">IF(G1598&lt;&gt;"",INDIRECT("'"&amp;G1598&amp;"'!"&amp;H1598),"")</f>
        <v/>
      </c>
      <c r="G1598" s="1665"/>
      <c r="S1598" s="1665"/>
    </row>
    <row r="1599" spans="1:19" ht="15">
      <c r="A1599" s="1">
        <v>1594</v>
      </c>
      <c r="D1599" s="3" t="s">
        <v>6909</v>
      </c>
      <c r="F1599" s="2" t="str" cm="1">
        <f t="array" aca="1" ref="F1599" ca="1">IF(G1599&lt;&gt;"",INDIRECT("'"&amp;G1599&amp;"'!"&amp;H1599),"")</f>
        <v/>
      </c>
      <c r="G1599" s="1665"/>
      <c r="S1599" s="1665"/>
    </row>
    <row r="1600" spans="1:19" ht="15">
      <c r="A1600" s="1">
        <v>1595</v>
      </c>
      <c r="D1600" s="3" t="s">
        <v>6909</v>
      </c>
      <c r="F1600" s="2" t="str" cm="1">
        <f t="array" aca="1" ref="F1600" ca="1">IF(G1600&lt;&gt;"",INDIRECT("'"&amp;G1600&amp;"'!"&amp;H1600),"")</f>
        <v/>
      </c>
      <c r="G1600" s="1665"/>
      <c r="S1600" s="1663"/>
    </row>
    <row r="1601" spans="1:19" ht="15">
      <c r="A1601" s="1">
        <v>1596</v>
      </c>
      <c r="D1601" s="3" t="s">
        <v>6909</v>
      </c>
      <c r="F1601" s="2" t="str" cm="1">
        <f t="array" aca="1" ref="F1601" ca="1">IF(G1601&lt;&gt;"",INDIRECT("'"&amp;G1601&amp;"'!"&amp;H1601),"")</f>
        <v/>
      </c>
      <c r="G1601" s="1665"/>
      <c r="S1601" s="1663"/>
    </row>
    <row r="1602" spans="1:19">
      <c r="A1602">
        <v>1597</v>
      </c>
      <c r="B1602" s="7">
        <f>'BudgetSum 2-4'!E81</f>
        <v>902731.71</v>
      </c>
      <c r="C1602" s="3">
        <f>A1602-B1602</f>
        <v>-901134.71</v>
      </c>
      <c r="E1602" s="2" t="b">
        <f ca="1">F1602=B1602</f>
        <v>1</v>
      </c>
      <c r="F1602" s="2" cm="1">
        <f t="array" aca="1" ref="F1602" ca="1">IF(G1602&lt;&gt;"",INDIRECT("'"&amp;G1602&amp;"'!"&amp;H1602),"")</f>
        <v>902731.71</v>
      </c>
      <c r="G1602" s="1663" t="s">
        <v>3335</v>
      </c>
      <c r="H1602" t="s">
        <v>3984</v>
      </c>
      <c r="S1602" s="1663"/>
    </row>
    <row r="1603" spans="1:19">
      <c r="A1603">
        <v>1598</v>
      </c>
      <c r="B1603" s="7">
        <f>'BudgetSum 2-4'!F3</f>
        <v>856361</v>
      </c>
      <c r="C1603" s="3">
        <f>A1603-B1603</f>
        <v>-854763</v>
      </c>
      <c r="E1603" s="2" t="b">
        <f ca="1">F1603=B1603</f>
        <v>1</v>
      </c>
      <c r="F1603" s="2" cm="1">
        <f t="array" aca="1" ref="F1603" ca="1">IF(G1603&lt;&gt;"",INDIRECT("'"&amp;G1603&amp;"'!"&amp;H1603),"")</f>
        <v>856361</v>
      </c>
      <c r="G1603" s="1663" t="s">
        <v>3335</v>
      </c>
      <c r="H1603" t="s">
        <v>3985</v>
      </c>
      <c r="S1603" s="1663"/>
    </row>
    <row r="1604" spans="1:19" ht="15">
      <c r="A1604" s="1">
        <v>1599</v>
      </c>
      <c r="D1604" s="3" t="s">
        <v>6909</v>
      </c>
      <c r="F1604" s="2" t="str" cm="1">
        <f t="array" aca="1" ref="F1604" ca="1">IF(G1604&lt;&gt;"",INDIRECT("'"&amp;G1604&amp;"'!"&amp;H1604),"")</f>
        <v/>
      </c>
      <c r="G1604" s="1665"/>
      <c r="S1604" s="1665"/>
    </row>
    <row r="1605" spans="1:19" ht="15">
      <c r="A1605" s="1">
        <v>1600</v>
      </c>
      <c r="D1605" s="3" t="s">
        <v>6909</v>
      </c>
      <c r="F1605" s="2" t="str" cm="1">
        <f t="array" aca="1" ref="F1605" ca="1">IF(G1605&lt;&gt;"",INDIRECT("'"&amp;G1605&amp;"'!"&amp;H1605),"")</f>
        <v/>
      </c>
      <c r="G1605" s="1665"/>
      <c r="S1605" s="1665"/>
    </row>
    <row r="1606" spans="1:19" ht="15">
      <c r="A1606" s="1">
        <v>1601</v>
      </c>
      <c r="D1606" s="3" t="s">
        <v>6909</v>
      </c>
      <c r="F1606" s="2" t="str" cm="1">
        <f t="array" aca="1" ref="F1606" ca="1">IF(G1606&lt;&gt;"",INDIRECT("'"&amp;G1606&amp;"'!"&amp;H1606),"")</f>
        <v/>
      </c>
      <c r="G1606" s="1665"/>
      <c r="S1606" s="1663"/>
    </row>
    <row r="1607" spans="1:19" ht="15">
      <c r="A1607" s="1">
        <v>1602</v>
      </c>
      <c r="D1607" s="3" t="s">
        <v>6909</v>
      </c>
      <c r="F1607" s="2" t="str" cm="1">
        <f t="array" aca="1" ref="F1607" ca="1">IF(G1607&lt;&gt;"",INDIRECT("'"&amp;G1607&amp;"'!"&amp;H1607),"")</f>
        <v/>
      </c>
      <c r="G1607" s="1665"/>
      <c r="S1607" s="1663"/>
    </row>
    <row r="1608" spans="1:19" ht="15">
      <c r="A1608" s="1">
        <v>1603</v>
      </c>
      <c r="D1608" s="3" t="s">
        <v>6909</v>
      </c>
      <c r="F1608" s="2" t="str" cm="1">
        <f t="array" aca="1" ref="F1608" ca="1">IF(G1608&lt;&gt;"",INDIRECT("'"&amp;G1608&amp;"'!"&amp;H1608),"")</f>
        <v/>
      </c>
      <c r="G1608" s="1665"/>
      <c r="S1608" s="1663"/>
    </row>
    <row r="1609" spans="1:19" ht="15">
      <c r="A1609" s="1">
        <v>1604</v>
      </c>
      <c r="D1609" s="3" t="s">
        <v>6909</v>
      </c>
      <c r="F1609" s="2" t="str" cm="1">
        <f t="array" aca="1" ref="F1609" ca="1">IF(G1609&lt;&gt;"",INDIRECT("'"&amp;G1609&amp;"'!"&amp;H1609),"")</f>
        <v/>
      </c>
      <c r="G1609" s="1665"/>
      <c r="I1609" s="4"/>
      <c r="J1609" s="4"/>
      <c r="K1609" s="4"/>
      <c r="S1609" s="1665"/>
    </row>
    <row r="1610" spans="1:19" ht="15">
      <c r="A1610" s="1">
        <v>1605</v>
      </c>
      <c r="D1610" s="3" t="s">
        <v>6909</v>
      </c>
      <c r="F1610" s="2" t="str" cm="1">
        <f t="array" aca="1" ref="F1610" ca="1">IF(G1610&lt;&gt;"",INDIRECT("'"&amp;G1610&amp;"'!"&amp;H1610),"")</f>
        <v/>
      </c>
      <c r="G1610" s="1665"/>
      <c r="I1610" s="4"/>
      <c r="J1610" s="4"/>
      <c r="K1610" s="4"/>
      <c r="S1610" s="1665"/>
    </row>
    <row r="1611" spans="1:19" ht="15">
      <c r="A1611" s="1">
        <v>1606</v>
      </c>
      <c r="D1611" s="3" t="s">
        <v>6909</v>
      </c>
      <c r="F1611" s="2" t="str" cm="1">
        <f t="array" aca="1" ref="F1611" ca="1">IF(G1611&lt;&gt;"",INDIRECT("'"&amp;G1611&amp;"'!"&amp;H1611),"")</f>
        <v/>
      </c>
      <c r="G1611" s="1665"/>
      <c r="I1611" s="4"/>
      <c r="J1611" s="4"/>
      <c r="K1611" s="4"/>
      <c r="S1611" s="1665"/>
    </row>
    <row r="1612" spans="1:19" ht="15">
      <c r="A1612" s="1">
        <v>1607</v>
      </c>
      <c r="D1612" s="3" t="s">
        <v>6909</v>
      </c>
      <c r="F1612" s="2" t="str" cm="1">
        <f t="array" aca="1" ref="F1612" ca="1">IF(G1612&lt;&gt;"",INDIRECT("'"&amp;G1612&amp;"'!"&amp;H1612),"")</f>
        <v/>
      </c>
      <c r="G1612" s="1665"/>
      <c r="I1612" s="4"/>
      <c r="J1612" s="4"/>
      <c r="K1612" s="4"/>
      <c r="S1612" s="1665"/>
    </row>
    <row r="1613" spans="1:19" ht="15">
      <c r="A1613" s="1">
        <v>1608</v>
      </c>
      <c r="D1613" s="3" t="s">
        <v>6909</v>
      </c>
      <c r="F1613" s="2" t="str" cm="1">
        <f t="array" aca="1" ref="F1613" ca="1">IF(G1613&lt;&gt;"",INDIRECT("'"&amp;G1613&amp;"'!"&amp;H1613),"")</f>
        <v/>
      </c>
      <c r="G1613" s="1665"/>
      <c r="I1613" s="4"/>
      <c r="J1613" s="4"/>
      <c r="K1613" s="4"/>
      <c r="S1613" s="1665"/>
    </row>
    <row r="1614" spans="1:19" ht="15">
      <c r="A1614" s="1">
        <v>1609</v>
      </c>
      <c r="D1614" s="3" t="s">
        <v>6909</v>
      </c>
      <c r="F1614" s="2" t="str" cm="1">
        <f t="array" aca="1" ref="F1614" ca="1">IF(G1614&lt;&gt;"",INDIRECT("'"&amp;G1614&amp;"'!"&amp;H1614),"")</f>
        <v/>
      </c>
      <c r="G1614" s="1665"/>
      <c r="I1614" s="4"/>
      <c r="J1614" s="4"/>
      <c r="K1614" s="4"/>
      <c r="S1614" s="1665"/>
    </row>
    <row r="1615" spans="1:19" ht="15">
      <c r="A1615" s="1">
        <v>1610</v>
      </c>
      <c r="D1615" s="3" t="s">
        <v>6909</v>
      </c>
      <c r="F1615" s="2" t="str" cm="1">
        <f t="array" aca="1" ref="F1615" ca="1">IF(G1615&lt;&gt;"",INDIRECT("'"&amp;G1615&amp;"'!"&amp;H1615),"")</f>
        <v/>
      </c>
      <c r="G1615" s="1665"/>
      <c r="S1615" s="1665"/>
    </row>
    <row r="1616" spans="1:19">
      <c r="A1616">
        <v>1611</v>
      </c>
      <c r="B1616" s="7">
        <f>'BudgetSum 2-4'!F81</f>
        <v>759013.55</v>
      </c>
      <c r="C1616" s="3">
        <f>A1616-B1616</f>
        <v>-757402.55</v>
      </c>
      <c r="E1616" s="2" t="b">
        <f ca="1">F1616=B1616</f>
        <v>1</v>
      </c>
      <c r="F1616" s="2" cm="1">
        <f t="array" aca="1" ref="F1616" ca="1">IF(G1616&lt;&gt;"",INDIRECT("'"&amp;G1616&amp;"'!"&amp;H1616),"")</f>
        <v>759013.55</v>
      </c>
      <c r="G1616" s="1663" t="s">
        <v>3335</v>
      </c>
      <c r="H1616" t="s">
        <v>3986</v>
      </c>
      <c r="S1616" s="1663"/>
    </row>
    <row r="1617" spans="1:19">
      <c r="A1617">
        <v>1612</v>
      </c>
      <c r="B1617" s="7">
        <f>'BudgetSum 2-4'!G3</f>
        <v>525923</v>
      </c>
      <c r="C1617" s="3">
        <f>A1617-B1617</f>
        <v>-524311</v>
      </c>
      <c r="E1617" s="2" t="b">
        <f ca="1">F1617=B1617</f>
        <v>1</v>
      </c>
      <c r="F1617" s="2" cm="1">
        <f t="array" aca="1" ref="F1617" ca="1">IF(G1617&lt;&gt;"",INDIRECT("'"&amp;G1617&amp;"'!"&amp;H1617),"")</f>
        <v>525923</v>
      </c>
      <c r="G1617" s="1663" t="s">
        <v>3335</v>
      </c>
      <c r="H1617" t="s">
        <v>3987</v>
      </c>
      <c r="S1617" s="1663"/>
    </row>
    <row r="1618" spans="1:19" ht="15">
      <c r="A1618" s="1">
        <v>1613</v>
      </c>
      <c r="D1618" s="3" t="s">
        <v>6909</v>
      </c>
      <c r="F1618" s="2" t="str" cm="1">
        <f t="array" aca="1" ref="F1618" ca="1">IF(G1618&lt;&gt;"",INDIRECT("'"&amp;G1618&amp;"'!"&amp;H1618),"")</f>
        <v/>
      </c>
      <c r="G1618" s="1665"/>
      <c r="S1618" s="1663"/>
    </row>
    <row r="1619" spans="1:19" ht="15">
      <c r="A1619" s="1">
        <v>1614</v>
      </c>
      <c r="D1619" s="3" t="s">
        <v>6909</v>
      </c>
      <c r="F1619" s="2" t="str" cm="1">
        <f t="array" aca="1" ref="F1619" ca="1">IF(G1619&lt;&gt;"",INDIRECT("'"&amp;G1619&amp;"'!"&amp;H1619),"")</f>
        <v/>
      </c>
      <c r="G1619" s="1665"/>
      <c r="S1619" s="1663"/>
    </row>
    <row r="1620" spans="1:19" ht="15">
      <c r="A1620" s="1">
        <v>1615</v>
      </c>
      <c r="D1620" s="3" t="s">
        <v>6909</v>
      </c>
      <c r="F1620" s="2" t="str" cm="1">
        <f t="array" aca="1" ref="F1620" ca="1">IF(G1620&lt;&gt;"",INDIRECT("'"&amp;G1620&amp;"'!"&amp;H1620),"")</f>
        <v/>
      </c>
      <c r="G1620" s="1665"/>
      <c r="S1620" s="1663"/>
    </row>
    <row r="1621" spans="1:19" ht="15">
      <c r="A1621" s="1">
        <v>1616</v>
      </c>
      <c r="D1621" s="3" t="s">
        <v>6909</v>
      </c>
      <c r="F1621" s="2" t="str" cm="1">
        <f t="array" aca="1" ref="F1621" ca="1">IF(G1621&lt;&gt;"",INDIRECT("'"&amp;G1621&amp;"'!"&amp;H1621),"")</f>
        <v/>
      </c>
      <c r="G1621" s="1665"/>
      <c r="S1621" s="1663"/>
    </row>
    <row r="1622" spans="1:19" ht="15">
      <c r="A1622" s="1">
        <v>1617</v>
      </c>
      <c r="D1622" s="3" t="s">
        <v>6909</v>
      </c>
      <c r="F1622" s="2" t="str" cm="1">
        <f t="array" aca="1" ref="F1622" ca="1">IF(G1622&lt;&gt;"",INDIRECT("'"&amp;G1622&amp;"'!"&amp;H1622),"")</f>
        <v/>
      </c>
      <c r="G1622" s="1665"/>
      <c r="I1622" s="4"/>
      <c r="J1622" s="4"/>
      <c r="K1622" s="4"/>
      <c r="S1622" s="1665"/>
    </row>
    <row r="1623" spans="1:19" ht="15">
      <c r="A1623" s="1">
        <v>1618</v>
      </c>
      <c r="D1623" s="3" t="s">
        <v>6909</v>
      </c>
      <c r="F1623" s="2" t="str" cm="1">
        <f t="array" aca="1" ref="F1623" ca="1">IF(G1623&lt;&gt;"",INDIRECT("'"&amp;G1623&amp;"'!"&amp;H1623),"")</f>
        <v/>
      </c>
      <c r="G1623" s="1665"/>
      <c r="I1623" s="4"/>
      <c r="J1623" s="4"/>
      <c r="K1623" s="4"/>
      <c r="S1623" s="1665"/>
    </row>
    <row r="1624" spans="1:19" ht="15">
      <c r="A1624" s="1">
        <v>1619</v>
      </c>
      <c r="D1624" s="3" t="s">
        <v>6909</v>
      </c>
      <c r="F1624" s="2" t="str" cm="1">
        <f t="array" aca="1" ref="F1624" ca="1">IF(G1624&lt;&gt;"",INDIRECT("'"&amp;G1624&amp;"'!"&amp;H1624),"")</f>
        <v/>
      </c>
      <c r="G1624" s="1665"/>
      <c r="I1624" s="4"/>
      <c r="J1624" s="4"/>
      <c r="K1624" s="4"/>
      <c r="S1624" s="1665"/>
    </row>
    <row r="1625" spans="1:19" ht="15">
      <c r="A1625" s="1">
        <v>1620</v>
      </c>
      <c r="D1625" s="3" t="s">
        <v>6909</v>
      </c>
      <c r="F1625" s="2" t="str" cm="1">
        <f t="array" aca="1" ref="F1625" ca="1">IF(G1625&lt;&gt;"",INDIRECT("'"&amp;G1625&amp;"'!"&amp;H1625),"")</f>
        <v/>
      </c>
      <c r="G1625" s="1665"/>
      <c r="I1625" s="4"/>
      <c r="J1625" s="4"/>
      <c r="K1625" s="4"/>
      <c r="S1625" s="1665"/>
    </row>
    <row r="1626" spans="1:19" ht="15">
      <c r="A1626" s="1">
        <v>1621</v>
      </c>
      <c r="D1626" s="3" t="s">
        <v>6909</v>
      </c>
      <c r="F1626" s="2" t="str" cm="1">
        <f t="array" aca="1" ref="F1626" ca="1">IF(G1626&lt;&gt;"",INDIRECT("'"&amp;G1626&amp;"'!"&amp;H1626),"")</f>
        <v/>
      </c>
      <c r="G1626" s="1665"/>
      <c r="S1626" s="1665"/>
    </row>
    <row r="1627" spans="1:19" ht="15">
      <c r="A1627" s="1">
        <v>1622</v>
      </c>
      <c r="D1627" s="3" t="s">
        <v>6909</v>
      </c>
      <c r="F1627" s="2" t="str" cm="1">
        <f t="array" aca="1" ref="F1627" ca="1">IF(G1627&lt;&gt;"",INDIRECT("'"&amp;G1627&amp;"'!"&amp;H1627),"")</f>
        <v/>
      </c>
      <c r="G1627" s="1665"/>
      <c r="S1627" s="1665"/>
    </row>
    <row r="1628" spans="1:19" ht="15">
      <c r="A1628" s="1">
        <v>1623</v>
      </c>
      <c r="D1628" s="3" t="s">
        <v>6909</v>
      </c>
      <c r="F1628" s="2" t="str" cm="1">
        <f t="array" aca="1" ref="F1628" ca="1">IF(G1628&lt;&gt;"",INDIRECT("'"&amp;G1628&amp;"'!"&amp;H1628),"")</f>
        <v/>
      </c>
      <c r="G1628" s="1665"/>
      <c r="S1628" s="1663"/>
    </row>
    <row r="1629" spans="1:19" ht="15">
      <c r="A1629" s="1">
        <v>1624</v>
      </c>
      <c r="D1629" s="3" t="s">
        <v>6909</v>
      </c>
      <c r="F1629" s="2" t="str" cm="1">
        <f t="array" aca="1" ref="F1629" ca="1">IF(G1629&lt;&gt;"",INDIRECT("'"&amp;G1629&amp;"'!"&amp;H1629),"")</f>
        <v/>
      </c>
      <c r="G1629" s="1665"/>
      <c r="S1629" s="1663"/>
    </row>
    <row r="1630" spans="1:19">
      <c r="A1630">
        <v>1625</v>
      </c>
      <c r="B1630" s="7">
        <f>'BudgetSum 2-4'!G81</f>
        <v>484652.89000000007</v>
      </c>
      <c r="C1630" s="3">
        <f>A1630-B1630</f>
        <v>-483027.89000000007</v>
      </c>
      <c r="E1630" s="2" t="b">
        <f ca="1">F1630=B1630</f>
        <v>1</v>
      </c>
      <c r="F1630" s="2" cm="1">
        <f t="array" aca="1" ref="F1630" ca="1">IF(G1630&lt;&gt;"",INDIRECT("'"&amp;G1630&amp;"'!"&amp;H1630),"")</f>
        <v>484652.89000000007</v>
      </c>
      <c r="G1630" s="1663" t="s">
        <v>3335</v>
      </c>
      <c r="H1630" t="s">
        <v>3988</v>
      </c>
      <c r="S1630" s="1663"/>
    </row>
    <row r="1631" spans="1:19" ht="15">
      <c r="A1631">
        <v>1626</v>
      </c>
      <c r="B1631" s="7">
        <f>'BudgetSum 2-4'!H3</f>
        <v>293</v>
      </c>
      <c r="C1631" s="3">
        <f>A1631-B1631</f>
        <v>1333</v>
      </c>
      <c r="E1631" s="2" t="b">
        <f ca="1">F1631=B1631</f>
        <v>1</v>
      </c>
      <c r="F1631" s="2" cm="1">
        <f t="array" aca="1" ref="F1631" ca="1">IF(G1631&lt;&gt;"",INDIRECT("'"&amp;G1631&amp;"'!"&amp;H1631),"")</f>
        <v>293</v>
      </c>
      <c r="G1631" s="1663" t="s">
        <v>3335</v>
      </c>
      <c r="H1631" t="s">
        <v>3989</v>
      </c>
      <c r="I1631" s="4"/>
      <c r="J1631" s="4"/>
      <c r="K1631" s="4"/>
      <c r="S1631" s="1665"/>
    </row>
    <row r="1632" spans="1:19" ht="15">
      <c r="A1632" s="1">
        <v>1627</v>
      </c>
      <c r="D1632" s="3" t="s">
        <v>6909</v>
      </c>
      <c r="F1632" s="2" t="str" cm="1">
        <f t="array" aca="1" ref="F1632" ca="1">IF(G1632&lt;&gt;"",INDIRECT("'"&amp;G1632&amp;"'!"&amp;H1632),"")</f>
        <v/>
      </c>
      <c r="G1632" s="1665"/>
      <c r="S1632" s="1663"/>
    </row>
    <row r="1633" spans="1:19" ht="15">
      <c r="A1633" s="1">
        <v>1628</v>
      </c>
      <c r="D1633" s="3" t="s">
        <v>6909</v>
      </c>
      <c r="F1633" s="2" t="str" cm="1">
        <f t="array" aca="1" ref="F1633" ca="1">IF(G1633&lt;&gt;"",INDIRECT("'"&amp;G1633&amp;"'!"&amp;H1633),"")</f>
        <v/>
      </c>
      <c r="G1633" s="1665"/>
      <c r="S1633" s="1663"/>
    </row>
    <row r="1634" spans="1:19" ht="15">
      <c r="A1634" s="1">
        <v>1629</v>
      </c>
      <c r="D1634" s="3" t="s">
        <v>6909</v>
      </c>
      <c r="F1634" s="2" t="str" cm="1">
        <f t="array" aca="1" ref="F1634" ca="1">IF(G1634&lt;&gt;"",INDIRECT("'"&amp;G1634&amp;"'!"&amp;H1634),"")</f>
        <v/>
      </c>
      <c r="G1634" s="1665"/>
      <c r="S1634" s="1663"/>
    </row>
    <row r="1635" spans="1:19" ht="15">
      <c r="A1635" s="1">
        <v>1630</v>
      </c>
      <c r="D1635" s="3" t="s">
        <v>6909</v>
      </c>
      <c r="F1635" s="2" t="str" cm="1">
        <f t="array" aca="1" ref="F1635" ca="1">IF(G1635&lt;&gt;"",INDIRECT("'"&amp;G1635&amp;"'!"&amp;H1635),"")</f>
        <v/>
      </c>
      <c r="G1635" s="1665"/>
      <c r="S1635" s="1665"/>
    </row>
    <row r="1636" spans="1:19" ht="15">
      <c r="A1636" s="1">
        <v>1631</v>
      </c>
      <c r="D1636" s="3" t="s">
        <v>6909</v>
      </c>
      <c r="F1636" s="2" t="str" cm="1">
        <f t="array" aca="1" ref="F1636" ca="1">IF(G1636&lt;&gt;"",INDIRECT("'"&amp;G1636&amp;"'!"&amp;H1636),"")</f>
        <v/>
      </c>
      <c r="G1636" s="1665"/>
      <c r="S1636" s="1665"/>
    </row>
    <row r="1637" spans="1:19" ht="15">
      <c r="A1637" s="1">
        <v>1632</v>
      </c>
      <c r="D1637" s="3" t="s">
        <v>6909</v>
      </c>
      <c r="F1637" s="2" t="str" cm="1">
        <f t="array" aca="1" ref="F1637" ca="1">IF(G1637&lt;&gt;"",INDIRECT("'"&amp;G1637&amp;"'!"&amp;H1637),"")</f>
        <v/>
      </c>
      <c r="G1637" s="1665"/>
      <c r="S1637" s="1665"/>
    </row>
    <row r="1638" spans="1:19" ht="15">
      <c r="A1638" s="1">
        <v>1633</v>
      </c>
      <c r="D1638" s="3" t="s">
        <v>6909</v>
      </c>
      <c r="F1638" s="2" t="str" cm="1">
        <f t="array" aca="1" ref="F1638" ca="1">IF(G1638&lt;&gt;"",INDIRECT("'"&amp;G1638&amp;"'!"&amp;H1638),"")</f>
        <v/>
      </c>
      <c r="G1638" s="1665"/>
      <c r="S1638" s="1665"/>
    </row>
    <row r="1639" spans="1:19" ht="15">
      <c r="A1639" s="1">
        <v>1634</v>
      </c>
      <c r="D1639" s="3" t="s">
        <v>6909</v>
      </c>
      <c r="F1639" s="2" t="str" cm="1">
        <f t="array" aca="1" ref="F1639" ca="1">IF(G1639&lt;&gt;"",INDIRECT("'"&amp;G1639&amp;"'!"&amp;H1639),"")</f>
        <v/>
      </c>
      <c r="G1639" s="1665"/>
      <c r="S1639" s="1665"/>
    </row>
    <row r="1640" spans="1:19" ht="15">
      <c r="A1640" s="1">
        <v>1635</v>
      </c>
      <c r="D1640" s="3" t="s">
        <v>6909</v>
      </c>
      <c r="F1640" s="2" t="str" cm="1">
        <f t="array" aca="1" ref="F1640" ca="1">IF(G1640&lt;&gt;"",INDIRECT("'"&amp;G1640&amp;"'!"&amp;H1640),"")</f>
        <v/>
      </c>
      <c r="G1640" s="1665"/>
      <c r="S1640" s="1665"/>
    </row>
    <row r="1641" spans="1:19" ht="15">
      <c r="A1641" s="1">
        <v>1636</v>
      </c>
      <c r="D1641" s="3" t="s">
        <v>6909</v>
      </c>
      <c r="F1641" s="2" t="str" cm="1">
        <f t="array" aca="1" ref="F1641" ca="1">IF(G1641&lt;&gt;"",INDIRECT("'"&amp;G1641&amp;"'!"&amp;H1641),"")</f>
        <v/>
      </c>
      <c r="G1641" s="1665"/>
      <c r="S1641" s="1663"/>
    </row>
    <row r="1642" spans="1:19" ht="15">
      <c r="A1642" s="1">
        <v>1637</v>
      </c>
      <c r="D1642" s="3" t="s">
        <v>6909</v>
      </c>
      <c r="F1642" s="2" t="str" cm="1">
        <f t="array" aca="1" ref="F1642" ca="1">IF(G1642&lt;&gt;"",INDIRECT("'"&amp;G1642&amp;"'!"&amp;H1642),"")</f>
        <v/>
      </c>
      <c r="G1642" s="1665"/>
      <c r="S1642" s="1663"/>
    </row>
    <row r="1643" spans="1:19" ht="15">
      <c r="A1643" s="1">
        <v>1638</v>
      </c>
      <c r="D1643" s="3" t="s">
        <v>6909</v>
      </c>
      <c r="F1643" s="2" t="str" cm="1">
        <f t="array" aca="1" ref="F1643" ca="1">IF(G1643&lt;&gt;"",INDIRECT("'"&amp;G1643&amp;"'!"&amp;H1643),"")</f>
        <v/>
      </c>
      <c r="G1643" s="1665"/>
      <c r="S1643" s="1665"/>
    </row>
    <row r="1644" spans="1:19">
      <c r="A1644">
        <v>1639</v>
      </c>
      <c r="B1644" s="7">
        <f>'BudgetSum 2-4'!H81</f>
        <v>293</v>
      </c>
      <c r="C1644" s="3">
        <f>A1644-B1644</f>
        <v>1346</v>
      </c>
      <c r="E1644" s="2" t="b">
        <f ca="1">F1644=B1644</f>
        <v>1</v>
      </c>
      <c r="F1644" s="2" cm="1">
        <f t="array" aca="1" ref="F1644" ca="1">IF(G1644&lt;&gt;"",INDIRECT("'"&amp;G1644&amp;"'!"&amp;H1644),"")</f>
        <v>293</v>
      </c>
      <c r="G1644" s="1663" t="s">
        <v>3335</v>
      </c>
      <c r="H1644" t="s">
        <v>3990</v>
      </c>
      <c r="S1644" s="1663"/>
    </row>
    <row r="1645" spans="1:19" ht="15">
      <c r="A1645" s="1">
        <v>1640</v>
      </c>
      <c r="D1645" s="3" t="s">
        <v>6909</v>
      </c>
      <c r="F1645" s="2" t="str" cm="1">
        <f t="array" aca="1" ref="F1645" ca="1">IF(G1645&lt;&gt;"",INDIRECT("'"&amp;G1645&amp;"'!"&amp;H1645),"")</f>
        <v/>
      </c>
      <c r="G1645" s="1665"/>
      <c r="S1645" s="1665"/>
    </row>
    <row r="1646" spans="1:19" ht="15">
      <c r="A1646" s="1">
        <v>1641</v>
      </c>
      <c r="D1646" s="3" t="s">
        <v>6909</v>
      </c>
      <c r="F1646" s="2" t="str" cm="1">
        <f t="array" aca="1" ref="F1646" ca="1">IF(G1646&lt;&gt;"",INDIRECT("'"&amp;G1646&amp;"'!"&amp;H1646),"")</f>
        <v/>
      </c>
      <c r="G1646" s="1665"/>
      <c r="S1646" s="1665"/>
    </row>
    <row r="1647" spans="1:19" ht="15">
      <c r="A1647" s="1">
        <v>1642</v>
      </c>
      <c r="D1647" s="3" t="s">
        <v>6909</v>
      </c>
      <c r="F1647" s="2" t="str" cm="1">
        <f t="array" aca="1" ref="F1647" ca="1">IF(G1647&lt;&gt;"",INDIRECT("'"&amp;G1647&amp;"'!"&amp;H1647),"")</f>
        <v/>
      </c>
      <c r="G1647" s="1665"/>
      <c r="S1647" s="1663"/>
    </row>
    <row r="1648" spans="1:19" ht="15">
      <c r="A1648" s="1">
        <v>1643</v>
      </c>
      <c r="D1648" s="3" t="s">
        <v>6909</v>
      </c>
      <c r="F1648" s="2" t="str" cm="1">
        <f t="array" aca="1" ref="F1648" ca="1">IF(G1648&lt;&gt;"",INDIRECT("'"&amp;G1648&amp;"'!"&amp;H1648),"")</f>
        <v/>
      </c>
      <c r="G1648" s="1665"/>
      <c r="S1648" s="1663"/>
    </row>
    <row r="1649" spans="1:19" ht="15">
      <c r="A1649" s="1">
        <v>1644</v>
      </c>
      <c r="D1649" s="3" t="s">
        <v>6909</v>
      </c>
      <c r="F1649" s="2" t="str" cm="1">
        <f t="array" aca="1" ref="F1649" ca="1">IF(G1649&lt;&gt;"",INDIRECT("'"&amp;G1649&amp;"'!"&amp;H1649),"")</f>
        <v/>
      </c>
      <c r="G1649" s="1665"/>
      <c r="S1649" s="1663"/>
    </row>
    <row r="1650" spans="1:19" ht="15">
      <c r="A1650" s="1">
        <v>1645</v>
      </c>
      <c r="D1650" s="3" t="s">
        <v>6909</v>
      </c>
      <c r="F1650" s="2" t="str" cm="1">
        <f t="array" aca="1" ref="F1650" ca="1">IF(G1650&lt;&gt;"",INDIRECT("'"&amp;G1650&amp;"'!"&amp;H1650),"")</f>
        <v/>
      </c>
      <c r="G1650" s="1665"/>
      <c r="S1650" s="1665"/>
    </row>
    <row r="1651" spans="1:19" ht="15">
      <c r="A1651" s="1">
        <v>1646</v>
      </c>
      <c r="D1651" s="3" t="s">
        <v>6909</v>
      </c>
      <c r="F1651" s="2" t="str" cm="1">
        <f t="array" aca="1" ref="F1651" ca="1">IF(G1651&lt;&gt;"",INDIRECT("'"&amp;G1651&amp;"'!"&amp;H1651),"")</f>
        <v/>
      </c>
      <c r="G1651" s="1665"/>
      <c r="S1651" s="1665"/>
    </row>
    <row r="1652" spans="1:19" ht="15">
      <c r="A1652" s="1">
        <v>1647</v>
      </c>
      <c r="D1652" s="3" t="s">
        <v>6909</v>
      </c>
      <c r="F1652" s="2" t="str" cm="1">
        <f t="array" aca="1" ref="F1652" ca="1">IF(G1652&lt;&gt;"",INDIRECT("'"&amp;G1652&amp;"'!"&amp;H1652),"")</f>
        <v/>
      </c>
      <c r="G1652" s="1665"/>
      <c r="I1652" s="4"/>
      <c r="J1652" s="4"/>
      <c r="K1652" s="4"/>
      <c r="S1652" s="1665"/>
    </row>
    <row r="1653" spans="1:19" ht="15">
      <c r="A1653" s="1">
        <v>1648</v>
      </c>
      <c r="D1653" s="3" t="s">
        <v>6909</v>
      </c>
      <c r="F1653" s="2" t="str" cm="1">
        <f t="array" aca="1" ref="F1653" ca="1">IF(G1653&lt;&gt;"",INDIRECT("'"&amp;G1653&amp;"'!"&amp;H1653),"")</f>
        <v/>
      </c>
      <c r="G1653" s="1665"/>
      <c r="I1653" s="4"/>
      <c r="J1653" s="4"/>
      <c r="K1653" s="4"/>
      <c r="S1653" s="1665"/>
    </row>
    <row r="1654" spans="1:19" ht="15">
      <c r="A1654" s="1">
        <v>1649</v>
      </c>
      <c r="D1654" s="3" t="s">
        <v>6909</v>
      </c>
      <c r="F1654" s="2" t="str" cm="1">
        <f t="array" aca="1" ref="F1654" ca="1">IF(G1654&lt;&gt;"",INDIRECT("'"&amp;G1654&amp;"'!"&amp;H1654),"")</f>
        <v/>
      </c>
      <c r="G1654" s="1665"/>
      <c r="I1654" s="4"/>
      <c r="J1654" s="4"/>
      <c r="K1654" s="4"/>
      <c r="S1654" s="1665"/>
    </row>
    <row r="1655" spans="1:19" ht="15">
      <c r="A1655" s="1">
        <v>1650</v>
      </c>
      <c r="D1655" s="3" t="s">
        <v>6909</v>
      </c>
      <c r="F1655" s="2" t="str" cm="1">
        <f t="array" aca="1" ref="F1655" ca="1">IF(G1655&lt;&gt;"",INDIRECT("'"&amp;G1655&amp;"'!"&amp;H1655),"")</f>
        <v/>
      </c>
      <c r="G1655" s="1665"/>
      <c r="I1655" s="4"/>
      <c r="J1655" s="4"/>
      <c r="K1655" s="4"/>
      <c r="S1655" s="1665"/>
    </row>
    <row r="1656" spans="1:19" ht="15">
      <c r="A1656" s="1">
        <v>1651</v>
      </c>
      <c r="D1656" s="3" t="s">
        <v>6909</v>
      </c>
      <c r="F1656" s="2" t="str" cm="1">
        <f t="array" aca="1" ref="F1656" ca="1">IF(G1656&lt;&gt;"",INDIRECT("'"&amp;G1656&amp;"'!"&amp;H1656),"")</f>
        <v/>
      </c>
      <c r="G1656" s="1665"/>
      <c r="I1656" s="4"/>
      <c r="J1656" s="4"/>
      <c r="K1656" s="4"/>
      <c r="S1656" s="1665"/>
    </row>
    <row r="1657" spans="1:19" ht="15">
      <c r="A1657" s="1">
        <v>1652</v>
      </c>
      <c r="D1657" s="3" t="s">
        <v>6909</v>
      </c>
      <c r="F1657" s="2" t="str" cm="1">
        <f t="array" aca="1" ref="F1657" ca="1">IF(G1657&lt;&gt;"",INDIRECT("'"&amp;G1657&amp;"'!"&amp;H1657),"")</f>
        <v/>
      </c>
      <c r="G1657" s="1665"/>
      <c r="I1657" s="4"/>
      <c r="J1657" s="4"/>
      <c r="K1657" s="4"/>
      <c r="S1657" s="1665"/>
    </row>
    <row r="1658" spans="1:19" ht="15">
      <c r="A1658" s="1">
        <v>1653</v>
      </c>
      <c r="D1658" s="3" t="s">
        <v>6909</v>
      </c>
      <c r="F1658" s="2" t="str" cm="1">
        <f t="array" aca="1" ref="F1658" ca="1">IF(G1658&lt;&gt;"",INDIRECT("'"&amp;G1658&amp;"'!"&amp;H1658),"")</f>
        <v/>
      </c>
      <c r="G1658" s="1665"/>
      <c r="I1658" s="4"/>
      <c r="J1658" s="4"/>
      <c r="K1658" s="4"/>
      <c r="S1658" s="1665"/>
    </row>
    <row r="1659" spans="1:19" ht="15">
      <c r="A1659" s="1">
        <v>1654</v>
      </c>
      <c r="D1659" s="3" t="s">
        <v>3376</v>
      </c>
      <c r="F1659" s="2" t="str" cm="1">
        <f t="array" aca="1" ref="F1659" ca="1">IF(G1659&lt;&gt;"",INDIRECT("'"&amp;G1659&amp;"'!"&amp;H1659),"")</f>
        <v/>
      </c>
      <c r="G1659" s="1665"/>
      <c r="S1659" s="1663"/>
    </row>
    <row r="1660" spans="1:19" ht="15">
      <c r="A1660" s="1">
        <v>1655</v>
      </c>
      <c r="D1660" s="3" t="s">
        <v>6909</v>
      </c>
      <c r="F1660" s="2" t="str" cm="1">
        <f t="array" aca="1" ref="F1660" ca="1">IF(G1660&lt;&gt;"",INDIRECT("'"&amp;G1660&amp;"'!"&amp;H1660),"")</f>
        <v/>
      </c>
      <c r="G1660" s="1665"/>
      <c r="S1660" s="1663"/>
    </row>
    <row r="1661" spans="1:19" ht="15">
      <c r="A1661" s="1">
        <v>1656</v>
      </c>
      <c r="D1661" s="3" t="s">
        <v>6909</v>
      </c>
      <c r="F1661" s="2" t="str" cm="1">
        <f t="array" aca="1" ref="F1661" ca="1">IF(G1661&lt;&gt;"",INDIRECT("'"&amp;G1661&amp;"'!"&amp;H1661),"")</f>
        <v/>
      </c>
      <c r="G1661" s="1665"/>
      <c r="S1661" s="1665"/>
    </row>
    <row r="1662" spans="1:19" ht="15">
      <c r="A1662" s="1">
        <v>1657</v>
      </c>
      <c r="D1662" s="3" t="s">
        <v>6909</v>
      </c>
      <c r="F1662" s="2" t="str" cm="1">
        <f t="array" aca="1" ref="F1662" ca="1">IF(G1662&lt;&gt;"",INDIRECT("'"&amp;G1662&amp;"'!"&amp;H1662),"")</f>
        <v/>
      </c>
      <c r="G1662" s="1665"/>
      <c r="S1662" s="1663"/>
    </row>
    <row r="1663" spans="1:19" ht="15">
      <c r="A1663" s="1">
        <v>1658</v>
      </c>
      <c r="D1663" s="3" t="s">
        <v>6909</v>
      </c>
      <c r="F1663" s="2" t="str" cm="1">
        <f t="array" aca="1" ref="F1663" ca="1">IF(G1663&lt;&gt;"",INDIRECT("'"&amp;G1663&amp;"'!"&amp;H1663),"")</f>
        <v/>
      </c>
      <c r="G1663" s="1665"/>
      <c r="I1663" s="4"/>
      <c r="J1663" s="4"/>
      <c r="K1663" s="4"/>
      <c r="S1663" s="1665"/>
    </row>
    <row r="1664" spans="1:19" ht="15">
      <c r="A1664" s="1">
        <v>1659</v>
      </c>
      <c r="D1664" s="3" t="s">
        <v>6909</v>
      </c>
      <c r="F1664" s="2" t="str" cm="1">
        <f t="array" aca="1" ref="F1664" ca="1">IF(G1664&lt;&gt;"",INDIRECT("'"&amp;G1664&amp;"'!"&amp;H1664),"")</f>
        <v/>
      </c>
      <c r="G1664" s="1665"/>
      <c r="I1664" s="4"/>
      <c r="J1664" s="4"/>
      <c r="K1664" s="4"/>
      <c r="S1664" s="1665"/>
    </row>
    <row r="1665" spans="1:19" ht="15">
      <c r="A1665" s="1">
        <v>1660</v>
      </c>
      <c r="D1665" s="3" t="s">
        <v>6909</v>
      </c>
      <c r="F1665" s="2" t="str" cm="1">
        <f t="array" aca="1" ref="F1665" ca="1">IF(G1665&lt;&gt;"",INDIRECT("'"&amp;G1665&amp;"'!"&amp;H1665),"")</f>
        <v/>
      </c>
      <c r="G1665" s="1665"/>
      <c r="I1665" s="4"/>
      <c r="J1665" s="4"/>
      <c r="K1665" s="4"/>
      <c r="S1665" s="1665"/>
    </row>
    <row r="1666" spans="1:19" ht="15">
      <c r="A1666" s="1">
        <v>1661</v>
      </c>
      <c r="D1666" s="3" t="s">
        <v>6909</v>
      </c>
      <c r="F1666" s="2" t="str" cm="1">
        <f t="array" aca="1" ref="F1666" ca="1">IF(G1666&lt;&gt;"",INDIRECT("'"&amp;G1666&amp;"'!"&amp;H1666),"")</f>
        <v/>
      </c>
      <c r="G1666" s="1665"/>
      <c r="I1666" s="4"/>
      <c r="J1666" s="4"/>
      <c r="K1666" s="4"/>
      <c r="S1666" s="1665"/>
    </row>
    <row r="1667" spans="1:19" ht="15">
      <c r="A1667" s="1">
        <v>1662</v>
      </c>
      <c r="D1667" s="3" t="s">
        <v>6909</v>
      </c>
      <c r="F1667" s="2" t="str" cm="1">
        <f t="array" aca="1" ref="F1667" ca="1">IF(G1667&lt;&gt;"",INDIRECT("'"&amp;G1667&amp;"'!"&amp;H1667),"")</f>
        <v/>
      </c>
      <c r="G1667" s="1665"/>
      <c r="S1667" s="1665"/>
    </row>
    <row r="1668" spans="1:19" ht="15">
      <c r="A1668" s="1">
        <v>1663</v>
      </c>
      <c r="D1668" s="3" t="s">
        <v>6909</v>
      </c>
      <c r="F1668" s="2" t="str" cm="1">
        <f t="array" aca="1" ref="F1668" ca="1">IF(G1668&lt;&gt;"",INDIRECT("'"&amp;G1668&amp;"'!"&amp;H1668),"")</f>
        <v/>
      </c>
      <c r="G1668" s="1665"/>
      <c r="S1668" s="1665"/>
    </row>
    <row r="1669" spans="1:19" ht="15">
      <c r="A1669" s="1">
        <v>1664</v>
      </c>
      <c r="D1669" s="3" t="s">
        <v>6909</v>
      </c>
      <c r="F1669" s="2" t="str" cm="1">
        <f t="array" aca="1" ref="F1669" ca="1">IF(G1669&lt;&gt;"",INDIRECT("'"&amp;G1669&amp;"'!"&amp;H1669),"")</f>
        <v/>
      </c>
      <c r="G1669" s="1665"/>
      <c r="S1669" s="1665"/>
    </row>
    <row r="1670" spans="1:19" ht="15">
      <c r="A1670" s="1">
        <v>1665</v>
      </c>
      <c r="D1670" s="3" t="s">
        <v>6909</v>
      </c>
      <c r="F1670" s="2" t="str" cm="1">
        <f t="array" aca="1" ref="F1670" ca="1">IF(G1670&lt;&gt;"",INDIRECT("'"&amp;G1670&amp;"'!"&amp;H1670),"")</f>
        <v/>
      </c>
      <c r="G1670" s="1665"/>
      <c r="S1670" s="1665"/>
    </row>
    <row r="1671" spans="1:19" ht="15">
      <c r="A1671" s="1">
        <v>1666</v>
      </c>
      <c r="D1671" s="3" t="s">
        <v>6909</v>
      </c>
      <c r="F1671" s="2" t="str" cm="1">
        <f t="array" aca="1" ref="F1671" ca="1">IF(G1671&lt;&gt;"",INDIRECT("'"&amp;G1671&amp;"'!"&amp;H1671),"")</f>
        <v/>
      </c>
      <c r="G1671" s="1665"/>
      <c r="I1671" s="4"/>
      <c r="J1671" s="4"/>
      <c r="K1671" s="4"/>
      <c r="S1671" s="1665"/>
    </row>
    <row r="1672" spans="1:19" ht="15">
      <c r="A1672" s="1">
        <v>1667</v>
      </c>
      <c r="D1672" s="3" t="s">
        <v>3376</v>
      </c>
      <c r="F1672" s="2" t="str" cm="1">
        <f t="array" aca="1" ref="F1672" ca="1">IF(G1672&lt;&gt;"",INDIRECT("'"&amp;G1672&amp;"'!"&amp;H1672),"")</f>
        <v/>
      </c>
      <c r="G1672" s="1665"/>
      <c r="I1672" s="4"/>
      <c r="J1672" s="4"/>
      <c r="K1672" s="4"/>
      <c r="S1672" s="1665"/>
    </row>
    <row r="1673" spans="1:19" ht="15">
      <c r="A1673" s="1">
        <v>1668</v>
      </c>
      <c r="D1673" s="3" t="s">
        <v>6909</v>
      </c>
      <c r="F1673" s="2" t="str" cm="1">
        <f t="array" aca="1" ref="F1673" ca="1">IF(G1673&lt;&gt;"",INDIRECT("'"&amp;G1673&amp;"'!"&amp;H1673),"")</f>
        <v/>
      </c>
      <c r="G1673" s="1665"/>
      <c r="I1673" s="4"/>
      <c r="J1673" s="4"/>
      <c r="K1673" s="4"/>
      <c r="S1673" s="1665"/>
    </row>
    <row r="1674" spans="1:19" ht="15">
      <c r="A1674" s="1">
        <v>1669</v>
      </c>
      <c r="D1674" s="3" t="s">
        <v>6909</v>
      </c>
      <c r="F1674" s="2" t="str" cm="1">
        <f t="array" aca="1" ref="F1674" ca="1">IF(G1674&lt;&gt;"",INDIRECT("'"&amp;G1674&amp;"'!"&amp;H1674),"")</f>
        <v/>
      </c>
      <c r="G1674" s="1665"/>
      <c r="I1674" s="4"/>
      <c r="J1674" s="4"/>
      <c r="K1674" s="4"/>
      <c r="S1674" s="1665"/>
    </row>
    <row r="1675" spans="1:19" ht="15">
      <c r="A1675" s="1">
        <v>1670</v>
      </c>
      <c r="D1675" s="3" t="s">
        <v>6909</v>
      </c>
      <c r="F1675" s="2" t="str" cm="1">
        <f t="array" aca="1" ref="F1675" ca="1">IF(G1675&lt;&gt;"",INDIRECT("'"&amp;G1675&amp;"'!"&amp;H1675),"")</f>
        <v/>
      </c>
      <c r="G1675" s="1665"/>
      <c r="I1675" s="4"/>
      <c r="J1675" s="4"/>
      <c r="K1675" s="4"/>
      <c r="S1675" s="1665"/>
    </row>
    <row r="1676" spans="1:19" ht="15">
      <c r="A1676" s="1">
        <v>1671</v>
      </c>
      <c r="D1676" s="3" t="s">
        <v>6909</v>
      </c>
      <c r="F1676" s="2" t="str" cm="1">
        <f t="array" aca="1" ref="F1676" ca="1">IF(G1676&lt;&gt;"",INDIRECT("'"&amp;G1676&amp;"'!"&amp;H1676),"")</f>
        <v/>
      </c>
      <c r="G1676" s="1665"/>
      <c r="I1676" s="4"/>
      <c r="J1676" s="4"/>
      <c r="K1676" s="4"/>
      <c r="S1676" s="1665"/>
    </row>
    <row r="1677" spans="1:19" ht="15">
      <c r="A1677" s="1">
        <v>1672</v>
      </c>
      <c r="D1677" s="3" t="s">
        <v>6909</v>
      </c>
      <c r="F1677" s="2" t="str" cm="1">
        <f t="array" aca="1" ref="F1677" ca="1">IF(G1677&lt;&gt;"",INDIRECT("'"&amp;G1677&amp;"'!"&amp;H1677),"")</f>
        <v/>
      </c>
      <c r="G1677" s="1665"/>
      <c r="I1677" s="4"/>
      <c r="J1677" s="4"/>
      <c r="K1677" s="4"/>
      <c r="S1677" s="1665"/>
    </row>
    <row r="1678" spans="1:19" ht="15">
      <c r="A1678" s="1">
        <v>1673</v>
      </c>
      <c r="D1678" s="3" t="s">
        <v>6909</v>
      </c>
      <c r="F1678" s="2" t="str" cm="1">
        <f t="array" aca="1" ref="F1678" ca="1">IF(G1678&lt;&gt;"",INDIRECT("'"&amp;G1678&amp;"'!"&amp;H1678),"")</f>
        <v/>
      </c>
      <c r="G1678" s="1665"/>
      <c r="I1678" s="4"/>
      <c r="J1678" s="4"/>
      <c r="K1678" s="4"/>
      <c r="S1678" s="1665"/>
    </row>
    <row r="1679" spans="1:19" ht="15">
      <c r="A1679" s="1">
        <v>1674</v>
      </c>
      <c r="D1679" s="3" t="s">
        <v>6909</v>
      </c>
      <c r="F1679" s="2" t="str" cm="1">
        <f t="array" aca="1" ref="F1679" ca="1">IF(G1679&lt;&gt;"",INDIRECT("'"&amp;G1679&amp;"'!"&amp;H1679),"")</f>
        <v/>
      </c>
      <c r="G1679" s="1665"/>
      <c r="I1679" s="4"/>
      <c r="J1679" s="4"/>
      <c r="K1679" s="4"/>
      <c r="S1679" s="1665"/>
    </row>
    <row r="1680" spans="1:19" ht="15">
      <c r="A1680" s="1">
        <v>1675</v>
      </c>
      <c r="D1680" s="3" t="s">
        <v>6909</v>
      </c>
      <c r="F1680" s="2" t="str" cm="1">
        <f t="array" aca="1" ref="F1680" ca="1">IF(G1680&lt;&gt;"",INDIRECT("'"&amp;G1680&amp;"'!"&amp;H1680),"")</f>
        <v/>
      </c>
      <c r="G1680" s="1665"/>
      <c r="I1680" s="4"/>
      <c r="J1680" s="4"/>
      <c r="K1680" s="4"/>
      <c r="S1680" s="1665"/>
    </row>
    <row r="1681" spans="1:19" ht="15">
      <c r="A1681" s="1">
        <v>1676</v>
      </c>
      <c r="D1681" s="3" t="s">
        <v>6909</v>
      </c>
      <c r="F1681" s="2" t="str" cm="1">
        <f t="array" aca="1" ref="F1681" ca="1">IF(G1681&lt;&gt;"",INDIRECT("'"&amp;G1681&amp;"'!"&amp;H1681),"")</f>
        <v/>
      </c>
      <c r="G1681" s="1665"/>
      <c r="I1681" s="4"/>
      <c r="J1681" s="4"/>
      <c r="K1681" s="4"/>
      <c r="S1681" s="1665"/>
    </row>
    <row r="1682" spans="1:19" ht="15">
      <c r="A1682" s="1">
        <v>1677</v>
      </c>
      <c r="D1682" s="3" t="s">
        <v>6909</v>
      </c>
      <c r="F1682" s="2" t="str" cm="1">
        <f t="array" aca="1" ref="F1682" ca="1">IF(G1682&lt;&gt;"",INDIRECT("'"&amp;G1682&amp;"'!"&amp;H1682),"")</f>
        <v/>
      </c>
      <c r="G1682" s="1665"/>
      <c r="I1682" s="4"/>
      <c r="J1682" s="4"/>
      <c r="K1682" s="4"/>
      <c r="S1682" s="1665"/>
    </row>
    <row r="1683" spans="1:19" ht="15">
      <c r="A1683" s="1">
        <v>1678</v>
      </c>
      <c r="D1683" s="3" t="s">
        <v>6909</v>
      </c>
      <c r="F1683" s="2" t="str" cm="1">
        <f t="array" aca="1" ref="F1683" ca="1">IF(G1683&lt;&gt;"",INDIRECT("'"&amp;G1683&amp;"'!"&amp;H1683),"")</f>
        <v/>
      </c>
      <c r="G1683" s="1665"/>
      <c r="S1683" s="1665"/>
    </row>
    <row r="1684" spans="1:19" ht="15">
      <c r="A1684" s="1">
        <v>1679</v>
      </c>
      <c r="D1684" s="3" t="s">
        <v>6909</v>
      </c>
      <c r="F1684" s="2" t="str" cm="1">
        <f t="array" aca="1" ref="F1684" ca="1">IF(G1684&lt;&gt;"",INDIRECT("'"&amp;G1684&amp;"'!"&amp;H1684),"")</f>
        <v/>
      </c>
      <c r="G1684" s="1665"/>
      <c r="S1684" s="1665"/>
    </row>
    <row r="1685" spans="1:19" ht="15">
      <c r="A1685" s="1">
        <v>1680</v>
      </c>
      <c r="D1685" s="3" t="s">
        <v>6909</v>
      </c>
      <c r="F1685" s="2" t="str" cm="1">
        <f t="array" aca="1" ref="F1685" ca="1">IF(G1685&lt;&gt;"",INDIRECT("'"&amp;G1685&amp;"'!"&amp;H1685),"")</f>
        <v/>
      </c>
      <c r="G1685" s="1665"/>
      <c r="S1685" s="1665"/>
    </row>
    <row r="1686" spans="1:19" ht="15">
      <c r="A1686" s="1">
        <v>1681</v>
      </c>
      <c r="D1686" s="3" t="s">
        <v>6909</v>
      </c>
      <c r="F1686" s="2" t="str" cm="1">
        <f t="array" aca="1" ref="F1686" ca="1">IF(G1686&lt;&gt;"",INDIRECT("'"&amp;G1686&amp;"'!"&amp;H1686),"")</f>
        <v/>
      </c>
      <c r="G1686" s="1665"/>
      <c r="S1686" s="1665"/>
    </row>
    <row r="1687" spans="1:19" ht="15">
      <c r="A1687" s="1">
        <v>1682</v>
      </c>
      <c r="D1687" s="3" t="s">
        <v>6909</v>
      </c>
      <c r="F1687" s="2" t="str" cm="1">
        <f t="array" aca="1" ref="F1687" ca="1">IF(G1687&lt;&gt;"",INDIRECT("'"&amp;G1687&amp;"'!"&amp;H1687),"")</f>
        <v/>
      </c>
      <c r="G1687" s="1665"/>
      <c r="S1687" s="1665"/>
    </row>
    <row r="1688" spans="1:19" ht="15">
      <c r="A1688" s="1">
        <v>1683</v>
      </c>
      <c r="D1688" s="3" t="s">
        <v>6909</v>
      </c>
      <c r="F1688" s="2" t="str" cm="1">
        <f t="array" aca="1" ref="F1688" ca="1">IF(G1688&lt;&gt;"",INDIRECT("'"&amp;G1688&amp;"'!"&amp;H1688),"")</f>
        <v/>
      </c>
      <c r="G1688" s="1665"/>
      <c r="S1688" s="1665"/>
    </row>
    <row r="1689" spans="1:19" ht="15">
      <c r="A1689" s="1">
        <v>1684</v>
      </c>
      <c r="D1689" s="3" t="s">
        <v>6909</v>
      </c>
      <c r="F1689" s="2" t="str" cm="1">
        <f t="array" aca="1" ref="F1689" ca="1">IF(G1689&lt;&gt;"",INDIRECT("'"&amp;G1689&amp;"'!"&amp;H1689),"")</f>
        <v/>
      </c>
      <c r="G1689" s="1665"/>
      <c r="S1689" s="1665"/>
    </row>
    <row r="1690" spans="1:19" ht="15">
      <c r="A1690" s="1">
        <v>1685</v>
      </c>
      <c r="D1690" s="3" t="s">
        <v>6909</v>
      </c>
      <c r="F1690" s="2" t="str" cm="1">
        <f t="array" aca="1" ref="F1690" ca="1">IF(G1690&lt;&gt;"",INDIRECT("'"&amp;G1690&amp;"'!"&amp;H1690),"")</f>
        <v/>
      </c>
      <c r="G1690" s="1665"/>
      <c r="I1690" s="4"/>
      <c r="J1690" s="4"/>
      <c r="K1690" s="4"/>
      <c r="S1690" s="1665"/>
    </row>
    <row r="1691" spans="1:19" ht="15">
      <c r="A1691" s="1">
        <v>1686</v>
      </c>
      <c r="D1691" s="3" t="s">
        <v>6909</v>
      </c>
      <c r="F1691" s="2" t="str" cm="1">
        <f t="array" aca="1" ref="F1691" ca="1">IF(G1691&lt;&gt;"",INDIRECT("'"&amp;G1691&amp;"'!"&amp;H1691),"")</f>
        <v/>
      </c>
      <c r="G1691" s="1665"/>
      <c r="I1691" s="4"/>
      <c r="J1691" s="4"/>
      <c r="K1691" s="4"/>
      <c r="S1691" s="1665"/>
    </row>
    <row r="1692" spans="1:19" ht="15">
      <c r="A1692" s="1">
        <v>1687</v>
      </c>
      <c r="D1692" s="3" t="s">
        <v>6909</v>
      </c>
      <c r="F1692" s="2" t="str" cm="1">
        <f t="array" aca="1" ref="F1692" ca="1">IF(G1692&lt;&gt;"",INDIRECT("'"&amp;G1692&amp;"'!"&amp;H1692),"")</f>
        <v/>
      </c>
      <c r="G1692" s="1665"/>
      <c r="I1692" s="4"/>
      <c r="J1692" s="4"/>
      <c r="K1692" s="4"/>
      <c r="S1692" s="1665"/>
    </row>
    <row r="1693" spans="1:19" ht="15">
      <c r="A1693" s="1">
        <v>1688</v>
      </c>
      <c r="D1693" s="3" t="s">
        <v>6909</v>
      </c>
      <c r="F1693" s="2" t="str" cm="1">
        <f t="array" aca="1" ref="F1693" ca="1">IF(G1693&lt;&gt;"",INDIRECT("'"&amp;G1693&amp;"'!"&amp;H1693),"")</f>
        <v/>
      </c>
      <c r="G1693" s="1665"/>
      <c r="I1693" s="4"/>
      <c r="J1693" s="4"/>
      <c r="K1693" s="4"/>
      <c r="S1693" s="1665"/>
    </row>
    <row r="1694" spans="1:19" ht="15">
      <c r="A1694" s="1">
        <v>1689</v>
      </c>
      <c r="D1694" s="3" t="s">
        <v>6909</v>
      </c>
      <c r="F1694" s="2" t="str" cm="1">
        <f t="array" aca="1" ref="F1694" ca="1">IF(G1694&lt;&gt;"",INDIRECT("'"&amp;G1694&amp;"'!"&amp;H1694),"")</f>
        <v/>
      </c>
      <c r="G1694" s="1665"/>
      <c r="S1694" s="1665"/>
    </row>
    <row r="1695" spans="1:19" ht="15">
      <c r="A1695" s="1">
        <v>1690</v>
      </c>
      <c r="D1695" s="3" t="s">
        <v>6909</v>
      </c>
      <c r="F1695" s="2" t="str" cm="1">
        <f t="array" aca="1" ref="F1695" ca="1">IF(G1695&lt;&gt;"",INDIRECT("'"&amp;G1695&amp;"'!"&amp;H1695),"")</f>
        <v/>
      </c>
      <c r="G1695" s="1665"/>
      <c r="S1695" s="1665"/>
    </row>
    <row r="1696" spans="1:19" ht="15">
      <c r="A1696" s="1">
        <v>1691</v>
      </c>
      <c r="D1696" s="3" t="s">
        <v>6909</v>
      </c>
      <c r="F1696" s="2" t="str" cm="1">
        <f t="array" aca="1" ref="F1696" ca="1">IF(G1696&lt;&gt;"",INDIRECT("'"&amp;G1696&amp;"'!"&amp;H1696),"")</f>
        <v/>
      </c>
      <c r="G1696" s="1665"/>
      <c r="I1696" s="4"/>
      <c r="J1696" s="4"/>
      <c r="K1696" s="4"/>
      <c r="S1696" s="1665"/>
    </row>
    <row r="1697" spans="1:19" ht="15">
      <c r="A1697" s="1">
        <v>1692</v>
      </c>
      <c r="D1697" s="3" t="s">
        <v>6909</v>
      </c>
      <c r="F1697" s="2" t="str" cm="1">
        <f t="array" aca="1" ref="F1697" ca="1">IF(G1697&lt;&gt;"",INDIRECT("'"&amp;G1697&amp;"'!"&amp;H1697),"")</f>
        <v/>
      </c>
      <c r="G1697" s="1665"/>
      <c r="S1697" s="1665"/>
    </row>
    <row r="1698" spans="1:19" ht="15">
      <c r="A1698" s="1">
        <v>1693</v>
      </c>
      <c r="D1698" s="3" t="s">
        <v>6909</v>
      </c>
      <c r="F1698" s="2" t="str" cm="1">
        <f t="array" aca="1" ref="F1698" ca="1">IF(G1698&lt;&gt;"",INDIRECT("'"&amp;G1698&amp;"'!"&amp;H1698),"")</f>
        <v/>
      </c>
      <c r="G1698" s="1665"/>
      <c r="S1698" s="1665"/>
    </row>
    <row r="1699" spans="1:19" ht="15">
      <c r="A1699" s="1">
        <v>1694</v>
      </c>
      <c r="D1699" s="3" t="s">
        <v>6909</v>
      </c>
      <c r="F1699" s="2" t="str" cm="1">
        <f t="array" aca="1" ref="F1699" ca="1">IF(G1699&lt;&gt;"",INDIRECT("'"&amp;G1699&amp;"'!"&amp;H1699),"")</f>
        <v/>
      </c>
      <c r="G1699" s="1665"/>
      <c r="S1699" s="1665"/>
    </row>
    <row r="1700" spans="1:19" ht="15">
      <c r="A1700" s="1">
        <v>1695</v>
      </c>
      <c r="D1700" s="3" t="s">
        <v>6909</v>
      </c>
      <c r="F1700" s="2" t="str" cm="1">
        <f t="array" aca="1" ref="F1700" ca="1">IF(G1700&lt;&gt;"",INDIRECT("'"&amp;G1700&amp;"'!"&amp;H1700),"")</f>
        <v/>
      </c>
      <c r="G1700" s="1665"/>
      <c r="S1700" s="1665"/>
    </row>
    <row r="1701" spans="1:19" ht="15">
      <c r="A1701" s="1">
        <v>1696</v>
      </c>
      <c r="D1701" s="3" t="s">
        <v>6909</v>
      </c>
      <c r="F1701" s="2" t="str" cm="1">
        <f t="array" aca="1" ref="F1701" ca="1">IF(G1701&lt;&gt;"",INDIRECT("'"&amp;G1701&amp;"'!"&amp;H1701),"")</f>
        <v/>
      </c>
      <c r="G1701" s="1665"/>
      <c r="S1701" s="1665"/>
    </row>
    <row r="1702" spans="1:19" ht="15">
      <c r="A1702" s="1">
        <v>1697</v>
      </c>
      <c r="D1702" s="3" t="s">
        <v>6909</v>
      </c>
      <c r="F1702" s="2" t="str" cm="1">
        <f t="array" aca="1" ref="F1702" ca="1">IF(G1702&lt;&gt;"",INDIRECT("'"&amp;G1702&amp;"'!"&amp;H1702),"")</f>
        <v/>
      </c>
      <c r="G1702" s="1665"/>
      <c r="S1702" s="1665"/>
    </row>
    <row r="1703" spans="1:19" ht="15">
      <c r="A1703" s="1">
        <v>1698</v>
      </c>
      <c r="D1703" s="3" t="s">
        <v>6909</v>
      </c>
      <c r="F1703" s="2" t="str" cm="1">
        <f t="array" aca="1" ref="F1703" ca="1">IF(G1703&lt;&gt;"",INDIRECT("'"&amp;G1703&amp;"'!"&amp;H1703),"")</f>
        <v/>
      </c>
      <c r="G1703" s="1665"/>
      <c r="S1703" s="1665"/>
    </row>
    <row r="1704" spans="1:19" ht="15">
      <c r="A1704" s="1">
        <v>1699</v>
      </c>
      <c r="D1704" s="3" t="s">
        <v>6909</v>
      </c>
      <c r="F1704" s="2" t="str" cm="1">
        <f t="array" aca="1" ref="F1704" ca="1">IF(G1704&lt;&gt;"",INDIRECT("'"&amp;G1704&amp;"'!"&amp;H1704),"")</f>
        <v/>
      </c>
      <c r="G1704" s="1665"/>
      <c r="S1704" s="1665"/>
    </row>
    <row r="1705" spans="1:19" ht="15">
      <c r="A1705" s="1">
        <v>1700</v>
      </c>
      <c r="D1705" s="3" t="s">
        <v>6909</v>
      </c>
      <c r="F1705" s="2" t="str" cm="1">
        <f t="array" aca="1" ref="F1705" ca="1">IF(G1705&lt;&gt;"",INDIRECT("'"&amp;G1705&amp;"'!"&amp;H1705),"")</f>
        <v/>
      </c>
      <c r="G1705" s="1665"/>
      <c r="S1705" s="1665"/>
    </row>
    <row r="1706" spans="1:19" ht="15">
      <c r="A1706" s="1">
        <v>1701</v>
      </c>
      <c r="D1706" s="3" t="s">
        <v>6909</v>
      </c>
      <c r="F1706" s="2" t="str" cm="1">
        <f t="array" aca="1" ref="F1706" ca="1">IF(G1706&lt;&gt;"",INDIRECT("'"&amp;G1706&amp;"'!"&amp;H1706),"")</f>
        <v/>
      </c>
      <c r="G1706" s="1665"/>
      <c r="I1706" s="4"/>
      <c r="J1706" s="4"/>
      <c r="K1706" s="4"/>
      <c r="S1706" s="1665"/>
    </row>
    <row r="1707" spans="1:19" ht="15">
      <c r="A1707" s="1">
        <v>1702</v>
      </c>
      <c r="D1707" s="3" t="s">
        <v>6909</v>
      </c>
      <c r="F1707" s="2" t="str" cm="1">
        <f t="array" aca="1" ref="F1707" ca="1">IF(G1707&lt;&gt;"",INDIRECT("'"&amp;G1707&amp;"'!"&amp;H1707),"")</f>
        <v/>
      </c>
      <c r="G1707" s="1665"/>
      <c r="I1707" s="4"/>
      <c r="J1707" s="4"/>
      <c r="K1707" s="4"/>
      <c r="S1707" s="1665"/>
    </row>
    <row r="1708" spans="1:19" ht="15">
      <c r="A1708" s="1">
        <v>1703</v>
      </c>
      <c r="D1708" s="3" t="s">
        <v>6909</v>
      </c>
      <c r="F1708" s="2" t="str" cm="1">
        <f t="array" aca="1" ref="F1708" ca="1">IF(G1708&lt;&gt;"",INDIRECT("'"&amp;G1708&amp;"'!"&amp;H1708),"")</f>
        <v/>
      </c>
      <c r="G1708" s="1665"/>
      <c r="I1708" s="4"/>
      <c r="J1708" s="4"/>
      <c r="K1708" s="4"/>
      <c r="S1708" s="1665"/>
    </row>
    <row r="1709" spans="1:19" ht="15">
      <c r="A1709" s="1">
        <v>1704</v>
      </c>
      <c r="D1709" s="3" t="s">
        <v>6909</v>
      </c>
      <c r="F1709" s="2" t="str" cm="1">
        <f t="array" aca="1" ref="F1709" ca="1">IF(G1709&lt;&gt;"",INDIRECT("'"&amp;G1709&amp;"'!"&amp;H1709),"")</f>
        <v/>
      </c>
      <c r="G1709" s="1665"/>
      <c r="I1709" s="4"/>
      <c r="J1709" s="4"/>
      <c r="K1709" s="4"/>
      <c r="S1709" s="1665"/>
    </row>
    <row r="1710" spans="1:19" ht="15">
      <c r="A1710" s="1">
        <v>1705</v>
      </c>
      <c r="D1710" s="3" t="s">
        <v>6909</v>
      </c>
      <c r="F1710" s="2" t="str" cm="1">
        <f t="array" aca="1" ref="F1710" ca="1">IF(G1710&lt;&gt;"",INDIRECT("'"&amp;G1710&amp;"'!"&amp;H1710),"")</f>
        <v/>
      </c>
      <c r="G1710" s="1665"/>
      <c r="I1710" s="4"/>
      <c r="J1710" s="4"/>
      <c r="K1710" s="4"/>
      <c r="S1710" s="1665"/>
    </row>
    <row r="1711" spans="1:19" ht="15">
      <c r="A1711" s="1">
        <v>1706</v>
      </c>
      <c r="D1711" s="3" t="s">
        <v>6909</v>
      </c>
      <c r="F1711" s="2" t="str" cm="1">
        <f t="array" aca="1" ref="F1711" ca="1">IF(G1711&lt;&gt;"",INDIRECT("'"&amp;G1711&amp;"'!"&amp;H1711),"")</f>
        <v/>
      </c>
      <c r="G1711" s="1665"/>
      <c r="I1711" s="4"/>
      <c r="J1711" s="4"/>
      <c r="K1711" s="4"/>
      <c r="S1711" s="1665"/>
    </row>
    <row r="1712" spans="1:19" ht="15">
      <c r="A1712" s="1">
        <v>1707</v>
      </c>
      <c r="D1712" s="3" t="s">
        <v>6909</v>
      </c>
      <c r="F1712" s="2" t="str" cm="1">
        <f t="array" aca="1" ref="F1712" ca="1">IF(G1712&lt;&gt;"",INDIRECT("'"&amp;G1712&amp;"'!"&amp;H1712),"")</f>
        <v/>
      </c>
      <c r="G1712" s="1665"/>
      <c r="I1712" s="4"/>
      <c r="J1712" s="4"/>
      <c r="K1712" s="4"/>
      <c r="S1712" s="1665"/>
    </row>
    <row r="1713" spans="1:19" ht="15">
      <c r="A1713" s="1">
        <v>1708</v>
      </c>
      <c r="D1713" s="3" t="s">
        <v>6909</v>
      </c>
      <c r="F1713" s="2" t="str" cm="1">
        <f t="array" aca="1" ref="F1713" ca="1">IF(G1713&lt;&gt;"",INDIRECT("'"&amp;G1713&amp;"'!"&amp;H1713),"")</f>
        <v/>
      </c>
      <c r="G1713" s="1665"/>
      <c r="I1713" s="4"/>
      <c r="J1713" s="4"/>
      <c r="K1713" s="4"/>
      <c r="S1713" s="1665"/>
    </row>
    <row r="1714" spans="1:19" ht="15">
      <c r="A1714" s="1">
        <v>1709</v>
      </c>
      <c r="D1714" s="3" t="s">
        <v>6909</v>
      </c>
      <c r="F1714" s="2" t="str" cm="1">
        <f t="array" aca="1" ref="F1714" ca="1">IF(G1714&lt;&gt;"",INDIRECT("'"&amp;G1714&amp;"'!"&amp;H1714),"")</f>
        <v/>
      </c>
      <c r="G1714" s="1665"/>
      <c r="I1714" s="4"/>
      <c r="J1714" s="4"/>
      <c r="K1714" s="4"/>
      <c r="S1714" s="1665"/>
    </row>
    <row r="1715" spans="1:19" ht="15">
      <c r="A1715" s="1">
        <v>1710</v>
      </c>
      <c r="D1715" s="3" t="s">
        <v>6909</v>
      </c>
      <c r="F1715" s="2" t="str" cm="1">
        <f t="array" aca="1" ref="F1715" ca="1">IF(G1715&lt;&gt;"",INDIRECT("'"&amp;G1715&amp;"'!"&amp;H1715),"")</f>
        <v/>
      </c>
      <c r="G1715" s="1665"/>
      <c r="I1715" s="4"/>
      <c r="J1715" s="4"/>
      <c r="K1715" s="4"/>
      <c r="S1715" s="1665"/>
    </row>
    <row r="1716" spans="1:19" ht="15">
      <c r="A1716" s="1">
        <v>1711</v>
      </c>
      <c r="D1716" s="3" t="s">
        <v>6909</v>
      </c>
      <c r="F1716" s="2" t="str" cm="1">
        <f t="array" aca="1" ref="F1716" ca="1">IF(G1716&lt;&gt;"",INDIRECT("'"&amp;G1716&amp;"'!"&amp;H1716),"")</f>
        <v/>
      </c>
      <c r="G1716" s="1665"/>
      <c r="I1716" s="4"/>
      <c r="J1716" s="4"/>
      <c r="K1716" s="4"/>
      <c r="S1716" s="1665"/>
    </row>
    <row r="1717" spans="1:19" ht="15">
      <c r="A1717" s="1">
        <v>1712</v>
      </c>
      <c r="D1717" s="3" t="s">
        <v>6909</v>
      </c>
      <c r="F1717" s="2" t="str" cm="1">
        <f t="array" aca="1" ref="F1717" ca="1">IF(G1717&lt;&gt;"",INDIRECT("'"&amp;G1717&amp;"'!"&amp;H1717),"")</f>
        <v/>
      </c>
      <c r="G1717" s="1665"/>
      <c r="I1717" s="4"/>
      <c r="J1717" s="4"/>
      <c r="K1717" s="4"/>
      <c r="S1717" s="1665"/>
    </row>
    <row r="1718" spans="1:19" ht="15">
      <c r="A1718" s="1">
        <v>1713</v>
      </c>
      <c r="D1718" s="3" t="s">
        <v>6909</v>
      </c>
      <c r="F1718" s="2" t="str" cm="1">
        <f t="array" aca="1" ref="F1718" ca="1">IF(G1718&lt;&gt;"",INDIRECT("'"&amp;G1718&amp;"'!"&amp;H1718),"")</f>
        <v/>
      </c>
      <c r="G1718" s="1665"/>
      <c r="I1718" s="4"/>
      <c r="J1718" s="4"/>
      <c r="K1718" s="4"/>
      <c r="S1718" s="1665"/>
    </row>
    <row r="1719" spans="1:19" ht="15">
      <c r="A1719" s="1">
        <v>1714</v>
      </c>
      <c r="D1719" s="3" t="s">
        <v>6909</v>
      </c>
      <c r="F1719" s="2" t="str" cm="1">
        <f t="array" aca="1" ref="F1719" ca="1">IF(G1719&lt;&gt;"",INDIRECT("'"&amp;G1719&amp;"'!"&amp;H1719),"")</f>
        <v/>
      </c>
      <c r="G1719" s="1665"/>
      <c r="I1719" s="4"/>
      <c r="J1719" s="4"/>
      <c r="K1719" s="4"/>
      <c r="S1719" s="1665"/>
    </row>
    <row r="1720" spans="1:19" ht="15">
      <c r="A1720" s="1">
        <v>1715</v>
      </c>
      <c r="D1720" s="3" t="s">
        <v>6909</v>
      </c>
      <c r="F1720" s="2" t="str" cm="1">
        <f t="array" aca="1" ref="F1720" ca="1">IF(G1720&lt;&gt;"",INDIRECT("'"&amp;G1720&amp;"'!"&amp;H1720),"")</f>
        <v/>
      </c>
      <c r="G1720" s="1665"/>
      <c r="I1720" s="4"/>
      <c r="J1720" s="4"/>
      <c r="K1720" s="4"/>
      <c r="S1720" s="1665"/>
    </row>
    <row r="1721" spans="1:19" ht="15">
      <c r="A1721" s="1">
        <v>1716</v>
      </c>
      <c r="D1721" s="3" t="s">
        <v>6909</v>
      </c>
      <c r="F1721" s="2" t="str" cm="1">
        <f t="array" aca="1" ref="F1721" ca="1">IF(G1721&lt;&gt;"",INDIRECT("'"&amp;G1721&amp;"'!"&amp;H1721),"")</f>
        <v/>
      </c>
      <c r="G1721" s="1665"/>
      <c r="I1721" s="4"/>
      <c r="J1721" s="4"/>
      <c r="K1721" s="4"/>
      <c r="S1721" s="1665"/>
    </row>
    <row r="1722" spans="1:19" ht="15">
      <c r="A1722" s="1">
        <v>1717</v>
      </c>
      <c r="D1722" s="3" t="s">
        <v>6909</v>
      </c>
      <c r="F1722" s="2" t="str" cm="1">
        <f t="array" aca="1" ref="F1722" ca="1">IF(G1722&lt;&gt;"",INDIRECT("'"&amp;G1722&amp;"'!"&amp;H1722),"")</f>
        <v/>
      </c>
      <c r="G1722" s="1665"/>
      <c r="I1722" s="4"/>
      <c r="J1722" s="4"/>
      <c r="K1722" s="4"/>
      <c r="S1722" s="1665"/>
    </row>
    <row r="1723" spans="1:19" ht="15">
      <c r="A1723" s="1">
        <v>1718</v>
      </c>
      <c r="D1723" s="3" t="s">
        <v>6909</v>
      </c>
      <c r="F1723" s="2" t="str" cm="1">
        <f t="array" aca="1" ref="F1723" ca="1">IF(G1723&lt;&gt;"",INDIRECT("'"&amp;G1723&amp;"'!"&amp;H1723),"")</f>
        <v/>
      </c>
      <c r="G1723" s="1665"/>
      <c r="I1723" s="4"/>
      <c r="J1723" s="4"/>
      <c r="K1723" s="4"/>
      <c r="S1723" s="1665"/>
    </row>
    <row r="1724" spans="1:19" ht="15">
      <c r="A1724" s="1">
        <v>1719</v>
      </c>
      <c r="D1724" s="3" t="s">
        <v>6909</v>
      </c>
      <c r="F1724" s="2" t="str" cm="1">
        <f t="array" aca="1" ref="F1724" ca="1">IF(G1724&lt;&gt;"",INDIRECT("'"&amp;G1724&amp;"'!"&amp;H1724),"")</f>
        <v/>
      </c>
      <c r="G1724" s="1665"/>
      <c r="I1724" s="4"/>
      <c r="J1724" s="4"/>
      <c r="K1724" s="4"/>
      <c r="S1724" s="1665"/>
    </row>
    <row r="1725" spans="1:19" ht="15">
      <c r="A1725" s="1">
        <v>1720</v>
      </c>
      <c r="D1725" s="3" t="s">
        <v>6909</v>
      </c>
      <c r="F1725" s="2" t="str" cm="1">
        <f t="array" aca="1" ref="F1725" ca="1">IF(G1725&lt;&gt;"",INDIRECT("'"&amp;G1725&amp;"'!"&amp;H1725),"")</f>
        <v/>
      </c>
      <c r="G1725" s="1665"/>
      <c r="I1725" s="4"/>
      <c r="J1725" s="4"/>
      <c r="K1725" s="4"/>
      <c r="S1725" s="1665"/>
    </row>
    <row r="1726" spans="1:19" ht="15">
      <c r="A1726" s="1">
        <v>1721</v>
      </c>
      <c r="D1726" s="3" t="s">
        <v>6909</v>
      </c>
      <c r="F1726" s="2" t="str" cm="1">
        <f t="array" aca="1" ref="F1726" ca="1">IF(G1726&lt;&gt;"",INDIRECT("'"&amp;G1726&amp;"'!"&amp;H1726),"")</f>
        <v/>
      </c>
      <c r="G1726" s="1665"/>
      <c r="I1726" s="4"/>
      <c r="J1726" s="4"/>
      <c r="K1726" s="4"/>
      <c r="S1726" s="1665"/>
    </row>
    <row r="1727" spans="1:19" ht="15">
      <c r="A1727" s="1">
        <v>1722</v>
      </c>
      <c r="D1727" s="3" t="s">
        <v>6909</v>
      </c>
      <c r="F1727" s="2" t="str" cm="1">
        <f t="array" aca="1" ref="F1727" ca="1">IF(G1727&lt;&gt;"",INDIRECT("'"&amp;G1727&amp;"'!"&amp;H1727),"")</f>
        <v/>
      </c>
      <c r="G1727" s="1665"/>
      <c r="I1727" s="4"/>
      <c r="J1727" s="4"/>
      <c r="K1727" s="4"/>
      <c r="S1727" s="1665"/>
    </row>
    <row r="1728" spans="1:19" ht="15">
      <c r="A1728" s="1">
        <v>1723</v>
      </c>
      <c r="D1728" s="3" t="s">
        <v>6909</v>
      </c>
      <c r="F1728" s="2" t="str" cm="1">
        <f t="array" aca="1" ref="F1728" ca="1">IF(G1728&lt;&gt;"",INDIRECT("'"&amp;G1728&amp;"'!"&amp;H1728),"")</f>
        <v/>
      </c>
      <c r="G1728" s="1665"/>
      <c r="I1728" s="4"/>
      <c r="J1728" s="4"/>
      <c r="K1728" s="4"/>
      <c r="S1728" s="1665"/>
    </row>
    <row r="1729" spans="1:19" ht="15">
      <c r="A1729" s="1">
        <v>1724</v>
      </c>
      <c r="D1729" s="3" t="s">
        <v>6909</v>
      </c>
      <c r="F1729" s="2" t="str" cm="1">
        <f t="array" aca="1" ref="F1729" ca="1">IF(G1729&lt;&gt;"",INDIRECT("'"&amp;G1729&amp;"'!"&amp;H1729),"")</f>
        <v/>
      </c>
      <c r="G1729" s="1665"/>
      <c r="I1729" s="4"/>
      <c r="J1729" s="4"/>
      <c r="K1729" s="4"/>
      <c r="S1729" s="1665"/>
    </row>
    <row r="1730" spans="1:19" ht="15">
      <c r="A1730" s="1">
        <v>1725</v>
      </c>
      <c r="D1730" s="3" t="s">
        <v>6909</v>
      </c>
      <c r="F1730" s="2" t="str" cm="1">
        <f t="array" aca="1" ref="F1730" ca="1">IF(G1730&lt;&gt;"",INDIRECT("'"&amp;G1730&amp;"'!"&amp;H1730),"")</f>
        <v/>
      </c>
      <c r="G1730" s="1665"/>
      <c r="S1730" s="1665"/>
    </row>
    <row r="1731" spans="1:19" ht="15">
      <c r="A1731" s="1">
        <v>1726</v>
      </c>
      <c r="D1731" s="3" t="s">
        <v>6909</v>
      </c>
      <c r="F1731" s="2" t="str" cm="1">
        <f t="array" aca="1" ref="F1731" ca="1">IF(G1731&lt;&gt;"",INDIRECT("'"&amp;G1731&amp;"'!"&amp;H1731),"")</f>
        <v/>
      </c>
      <c r="G1731" s="1665"/>
      <c r="S1731" s="1665"/>
    </row>
    <row r="1732" spans="1:19" ht="15">
      <c r="A1732" s="1">
        <v>1727</v>
      </c>
      <c r="D1732" s="3" t="s">
        <v>6909</v>
      </c>
      <c r="F1732" s="2" t="str" cm="1">
        <f t="array" aca="1" ref="F1732" ca="1">IF(G1732&lt;&gt;"",INDIRECT("'"&amp;G1732&amp;"'!"&amp;H1732),"")</f>
        <v/>
      </c>
      <c r="G1732" s="1665"/>
      <c r="S1732" s="1665"/>
    </row>
    <row r="1733" spans="1:19" ht="15">
      <c r="A1733" s="1">
        <v>1728</v>
      </c>
      <c r="D1733" s="3" t="s">
        <v>6909</v>
      </c>
      <c r="F1733" s="2" t="str" cm="1">
        <f t="array" aca="1" ref="F1733" ca="1">IF(G1733&lt;&gt;"",INDIRECT("'"&amp;G1733&amp;"'!"&amp;H1733),"")</f>
        <v/>
      </c>
      <c r="G1733" s="1665"/>
      <c r="S1733" s="1665"/>
    </row>
    <row r="1734" spans="1:19" ht="15">
      <c r="A1734" s="1">
        <v>1729</v>
      </c>
      <c r="D1734" s="3" t="s">
        <v>6909</v>
      </c>
      <c r="F1734" s="2" t="str" cm="1">
        <f t="array" aca="1" ref="F1734" ca="1">IF(G1734&lt;&gt;"",INDIRECT("'"&amp;G1734&amp;"'!"&amp;H1734),"")</f>
        <v/>
      </c>
      <c r="G1734" s="1665"/>
      <c r="S1734" s="1665"/>
    </row>
    <row r="1735" spans="1:19" ht="15">
      <c r="A1735" s="1">
        <v>1730</v>
      </c>
      <c r="D1735" s="3" t="s">
        <v>6909</v>
      </c>
      <c r="F1735" s="2" t="str" cm="1">
        <f t="array" aca="1" ref="F1735" ca="1">IF(G1735&lt;&gt;"",INDIRECT("'"&amp;G1735&amp;"'!"&amp;H1735),"")</f>
        <v/>
      </c>
      <c r="G1735" s="1665"/>
      <c r="S1735" s="1665"/>
    </row>
    <row r="1736" spans="1:19" ht="15">
      <c r="A1736" s="1">
        <v>1731</v>
      </c>
      <c r="D1736" s="3" t="s">
        <v>6909</v>
      </c>
      <c r="F1736" s="2" t="str" cm="1">
        <f t="array" aca="1" ref="F1736" ca="1">IF(G1736&lt;&gt;"",INDIRECT("'"&amp;G1736&amp;"'!"&amp;H1736),"")</f>
        <v/>
      </c>
      <c r="G1736" s="1665"/>
      <c r="S1736" s="1665"/>
    </row>
    <row r="1737" spans="1:19" ht="15">
      <c r="A1737" s="1">
        <v>1732</v>
      </c>
      <c r="D1737" s="3" t="s">
        <v>6909</v>
      </c>
      <c r="F1737" s="2" t="str" cm="1">
        <f t="array" aca="1" ref="F1737" ca="1">IF(G1737&lt;&gt;"",INDIRECT("'"&amp;G1737&amp;"'!"&amp;H1737),"")</f>
        <v/>
      </c>
      <c r="G1737" s="1665"/>
      <c r="S1737" s="1665"/>
    </row>
    <row r="1738" spans="1:19" ht="15">
      <c r="A1738" s="1">
        <v>1733</v>
      </c>
      <c r="D1738" s="3" t="s">
        <v>6909</v>
      </c>
      <c r="F1738" s="2" t="str" cm="1">
        <f t="array" aca="1" ref="F1738" ca="1">IF(G1738&lt;&gt;"",INDIRECT("'"&amp;G1738&amp;"'!"&amp;H1738),"")</f>
        <v/>
      </c>
      <c r="G1738" s="1665"/>
      <c r="S1738" s="1665"/>
    </row>
    <row r="1739" spans="1:19" ht="15">
      <c r="A1739" s="1">
        <v>1734</v>
      </c>
      <c r="D1739" s="3" t="s">
        <v>6909</v>
      </c>
      <c r="F1739" s="2" t="str" cm="1">
        <f t="array" aca="1" ref="F1739" ca="1">IF(G1739&lt;&gt;"",INDIRECT("'"&amp;G1739&amp;"'!"&amp;H1739),"")</f>
        <v/>
      </c>
      <c r="G1739" s="1665"/>
      <c r="S1739" s="1665"/>
    </row>
    <row r="1740" spans="1:19" ht="15">
      <c r="A1740" s="1">
        <v>1735</v>
      </c>
      <c r="D1740" s="3" t="s">
        <v>6909</v>
      </c>
      <c r="F1740" s="2" t="str" cm="1">
        <f t="array" aca="1" ref="F1740" ca="1">IF(G1740&lt;&gt;"",INDIRECT("'"&amp;G1740&amp;"'!"&amp;H1740),"")</f>
        <v/>
      </c>
      <c r="G1740" s="1665"/>
      <c r="S1740" s="1665"/>
    </row>
    <row r="1741" spans="1:19" ht="15">
      <c r="A1741" s="1">
        <v>1736</v>
      </c>
      <c r="D1741" s="3" t="s">
        <v>6909</v>
      </c>
      <c r="F1741" s="2" t="str" cm="1">
        <f t="array" aca="1" ref="F1741" ca="1">IF(G1741&lt;&gt;"",INDIRECT("'"&amp;G1741&amp;"'!"&amp;H1741),"")</f>
        <v/>
      </c>
      <c r="G1741" s="1665"/>
      <c r="S1741" s="1663"/>
    </row>
    <row r="1742" spans="1:19" ht="15">
      <c r="A1742" s="1">
        <v>1737</v>
      </c>
      <c r="D1742" s="3" t="s">
        <v>6909</v>
      </c>
      <c r="F1742" s="2" t="str" cm="1">
        <f t="array" aca="1" ref="F1742" ca="1">IF(G1742&lt;&gt;"",INDIRECT("'"&amp;G1742&amp;"'!"&amp;H1742),"")</f>
        <v/>
      </c>
      <c r="G1742" s="1665"/>
      <c r="S1742" s="1663"/>
    </row>
    <row r="1743" spans="1:19" ht="15">
      <c r="A1743" s="1">
        <v>1738</v>
      </c>
      <c r="D1743" s="3" t="s">
        <v>6909</v>
      </c>
      <c r="F1743" s="2" t="str" cm="1">
        <f t="array" aca="1" ref="F1743" ca="1">IF(G1743&lt;&gt;"",INDIRECT("'"&amp;G1743&amp;"'!"&amp;H1743),"")</f>
        <v/>
      </c>
      <c r="G1743" s="1665"/>
      <c r="S1743" s="1663"/>
    </row>
    <row r="1744" spans="1:19" ht="15">
      <c r="A1744" s="1">
        <v>1739</v>
      </c>
      <c r="D1744" s="3" t="s">
        <v>6909</v>
      </c>
      <c r="F1744" s="2" t="str" cm="1">
        <f t="array" aca="1" ref="F1744" ca="1">IF(G1744&lt;&gt;"",INDIRECT("'"&amp;G1744&amp;"'!"&amp;H1744),"")</f>
        <v/>
      </c>
      <c r="G1744" s="1665"/>
      <c r="S1744" s="1663"/>
    </row>
    <row r="1745" spans="1:19" ht="15">
      <c r="A1745" s="1">
        <v>1740</v>
      </c>
      <c r="D1745" s="3" t="s">
        <v>6909</v>
      </c>
      <c r="F1745" s="2" t="str" cm="1">
        <f t="array" aca="1" ref="F1745" ca="1">IF(G1745&lt;&gt;"",INDIRECT("'"&amp;G1745&amp;"'!"&amp;H1745),"")</f>
        <v/>
      </c>
      <c r="G1745" s="1665"/>
      <c r="S1745" s="1663"/>
    </row>
    <row r="1746" spans="1:19" ht="15">
      <c r="A1746" s="1">
        <v>1741</v>
      </c>
      <c r="D1746" s="3" t="s">
        <v>6909</v>
      </c>
      <c r="F1746" s="2" t="str" cm="1">
        <f t="array" aca="1" ref="F1746" ca="1">IF(G1746&lt;&gt;"",INDIRECT("'"&amp;G1746&amp;"'!"&amp;H1746),"")</f>
        <v/>
      </c>
      <c r="G1746" s="1665"/>
      <c r="S1746" s="1663"/>
    </row>
    <row r="1747" spans="1:19" ht="15">
      <c r="A1747" s="1">
        <v>1742</v>
      </c>
      <c r="D1747" s="3" t="s">
        <v>6909</v>
      </c>
      <c r="F1747" s="2" t="str" cm="1">
        <f t="array" aca="1" ref="F1747" ca="1">IF(G1747&lt;&gt;"",INDIRECT("'"&amp;G1747&amp;"'!"&amp;H1747),"")</f>
        <v/>
      </c>
      <c r="G1747" s="1665"/>
      <c r="S1747" s="1663"/>
    </row>
    <row r="1748" spans="1:19" ht="15">
      <c r="A1748" s="1">
        <v>1743</v>
      </c>
      <c r="D1748" s="3" t="s">
        <v>6909</v>
      </c>
      <c r="F1748" s="2" t="str" cm="1">
        <f t="array" aca="1" ref="F1748" ca="1">IF(G1748&lt;&gt;"",INDIRECT("'"&amp;G1748&amp;"'!"&amp;H1748),"")</f>
        <v/>
      </c>
      <c r="G1748" s="1665"/>
      <c r="S1748" s="1663"/>
    </row>
    <row r="1749" spans="1:19" ht="15">
      <c r="A1749" s="1">
        <v>1744</v>
      </c>
      <c r="D1749" s="3" t="s">
        <v>6909</v>
      </c>
      <c r="F1749" s="2" t="str" cm="1">
        <f t="array" aca="1" ref="F1749" ca="1">IF(G1749&lt;&gt;"",INDIRECT("'"&amp;G1749&amp;"'!"&amp;H1749),"")</f>
        <v/>
      </c>
      <c r="G1749" s="1665"/>
      <c r="S1749" s="1663"/>
    </row>
    <row r="1750" spans="1:19" ht="15">
      <c r="A1750" s="1">
        <v>1745</v>
      </c>
      <c r="D1750" s="3" t="s">
        <v>6909</v>
      </c>
      <c r="F1750" s="2" t="str" cm="1">
        <f t="array" aca="1" ref="F1750" ca="1">IF(G1750&lt;&gt;"",INDIRECT("'"&amp;G1750&amp;"'!"&amp;H1750),"")</f>
        <v/>
      </c>
      <c r="G1750" s="1665"/>
      <c r="S1750" s="1663"/>
    </row>
    <row r="1751" spans="1:19" ht="15">
      <c r="A1751" s="1">
        <v>1746</v>
      </c>
      <c r="D1751" s="3" t="s">
        <v>6909</v>
      </c>
      <c r="F1751" s="2" t="str" cm="1">
        <f t="array" aca="1" ref="F1751" ca="1">IF(G1751&lt;&gt;"",INDIRECT("'"&amp;G1751&amp;"'!"&amp;H1751),"")</f>
        <v/>
      </c>
      <c r="G1751" s="1665"/>
      <c r="I1751" s="4"/>
      <c r="J1751" s="4"/>
      <c r="K1751" s="4"/>
      <c r="S1751" s="1665"/>
    </row>
    <row r="1752" spans="1:19" ht="15">
      <c r="A1752" s="1">
        <v>1747</v>
      </c>
      <c r="D1752" s="3" t="s">
        <v>6909</v>
      </c>
      <c r="F1752" s="2" t="str" cm="1">
        <f t="array" aca="1" ref="F1752" ca="1">IF(G1752&lt;&gt;"",INDIRECT("'"&amp;G1752&amp;"'!"&amp;H1752),"")</f>
        <v/>
      </c>
      <c r="G1752" s="1665"/>
      <c r="I1752" s="4"/>
      <c r="J1752" s="4"/>
      <c r="K1752" s="4"/>
      <c r="S1752" s="1665"/>
    </row>
    <row r="1753" spans="1:19" ht="15">
      <c r="A1753" s="1">
        <v>1748</v>
      </c>
      <c r="D1753" s="3" t="s">
        <v>6909</v>
      </c>
      <c r="F1753" s="2" t="str" cm="1">
        <f t="array" aca="1" ref="F1753" ca="1">IF(G1753&lt;&gt;"",INDIRECT("'"&amp;G1753&amp;"'!"&amp;H1753),"")</f>
        <v/>
      </c>
      <c r="G1753" s="1665"/>
      <c r="S1753" s="1663"/>
    </row>
    <row r="1754" spans="1:19" ht="15">
      <c r="A1754" s="1">
        <v>1749</v>
      </c>
      <c r="D1754" s="3" t="s">
        <v>6909</v>
      </c>
      <c r="F1754" s="2" t="str" cm="1">
        <f t="array" aca="1" ref="F1754" ca="1">IF(G1754&lt;&gt;"",INDIRECT("'"&amp;G1754&amp;"'!"&amp;H1754),"")</f>
        <v/>
      </c>
      <c r="G1754" s="1665"/>
      <c r="S1754" s="1663"/>
    </row>
    <row r="1755" spans="1:19" ht="15">
      <c r="A1755" s="1">
        <v>1750</v>
      </c>
      <c r="D1755" s="3" t="s">
        <v>6909</v>
      </c>
      <c r="F1755" s="2" t="str" cm="1">
        <f t="array" aca="1" ref="F1755" ca="1">IF(G1755&lt;&gt;"",INDIRECT("'"&amp;G1755&amp;"'!"&amp;H1755),"")</f>
        <v/>
      </c>
      <c r="G1755" s="1665"/>
      <c r="S1755" s="1665"/>
    </row>
    <row r="1756" spans="1:19" ht="15">
      <c r="A1756" s="1">
        <v>1751</v>
      </c>
      <c r="D1756" s="3" t="s">
        <v>6909</v>
      </c>
      <c r="F1756" s="2" t="str" cm="1">
        <f t="array" aca="1" ref="F1756" ca="1">IF(G1756&lt;&gt;"",INDIRECT("'"&amp;G1756&amp;"'!"&amp;H1756),"")</f>
        <v/>
      </c>
      <c r="G1756" s="1665"/>
      <c r="S1756" s="1665"/>
    </row>
    <row r="1757" spans="1:19" ht="15">
      <c r="A1757" s="1">
        <v>1752</v>
      </c>
      <c r="D1757" s="3" t="s">
        <v>6909</v>
      </c>
      <c r="F1757" s="2" t="str" cm="1">
        <f t="array" aca="1" ref="F1757" ca="1">IF(G1757&lt;&gt;"",INDIRECT("'"&amp;G1757&amp;"'!"&amp;H1757),"")</f>
        <v/>
      </c>
      <c r="G1757" s="1665"/>
      <c r="I1757" s="4"/>
      <c r="J1757" s="4"/>
      <c r="K1757" s="4"/>
      <c r="S1757" s="1665"/>
    </row>
    <row r="1758" spans="1:19" ht="15">
      <c r="A1758" s="1">
        <v>1753</v>
      </c>
      <c r="D1758" s="3" t="s">
        <v>6909</v>
      </c>
      <c r="F1758" s="2" t="str" cm="1">
        <f t="array" aca="1" ref="F1758" ca="1">IF(G1758&lt;&gt;"",INDIRECT("'"&amp;G1758&amp;"'!"&amp;H1758),"")</f>
        <v/>
      </c>
      <c r="G1758" s="1665"/>
      <c r="I1758" s="4"/>
      <c r="J1758" s="4"/>
      <c r="K1758" s="4"/>
      <c r="S1758" s="1665"/>
    </row>
    <row r="1759" spans="1:19" ht="15">
      <c r="A1759" s="1">
        <v>1754</v>
      </c>
      <c r="D1759" s="3" t="s">
        <v>6909</v>
      </c>
      <c r="F1759" s="2" t="str" cm="1">
        <f t="array" aca="1" ref="F1759" ca="1">IF(G1759&lt;&gt;"",INDIRECT("'"&amp;G1759&amp;"'!"&amp;H1759),"")</f>
        <v/>
      </c>
      <c r="G1759" s="1665"/>
      <c r="S1759" s="1663"/>
    </row>
    <row r="1760" spans="1:19" ht="15">
      <c r="A1760" s="1">
        <v>1755</v>
      </c>
      <c r="D1760" s="3" t="s">
        <v>6909</v>
      </c>
      <c r="F1760" s="2" t="str" cm="1">
        <f t="array" aca="1" ref="F1760" ca="1">IF(G1760&lt;&gt;"",INDIRECT("'"&amp;G1760&amp;"'!"&amp;H1760),"")</f>
        <v/>
      </c>
      <c r="G1760" s="1665"/>
      <c r="S1760" s="1663"/>
    </row>
    <row r="1761" spans="1:19" ht="15">
      <c r="A1761" s="1">
        <v>1756</v>
      </c>
      <c r="D1761" s="3" t="s">
        <v>6909</v>
      </c>
      <c r="F1761" s="2" t="str" cm="1">
        <f t="array" aca="1" ref="F1761" ca="1">IF(G1761&lt;&gt;"",INDIRECT("'"&amp;G1761&amp;"'!"&amp;H1761),"")</f>
        <v/>
      </c>
      <c r="G1761" s="1665"/>
      <c r="S1761" s="1663"/>
    </row>
    <row r="1762" spans="1:19" ht="15">
      <c r="A1762" s="1">
        <v>1757</v>
      </c>
      <c r="D1762" s="3" t="s">
        <v>6909</v>
      </c>
      <c r="F1762" s="2" t="str" cm="1">
        <f t="array" aca="1" ref="F1762" ca="1">IF(G1762&lt;&gt;"",INDIRECT("'"&amp;G1762&amp;"'!"&amp;H1762),"")</f>
        <v/>
      </c>
      <c r="G1762" s="1665"/>
      <c r="S1762" s="1663"/>
    </row>
    <row r="1763" spans="1:19" ht="15">
      <c r="A1763" s="1">
        <v>1758</v>
      </c>
      <c r="D1763" s="3" t="s">
        <v>6909</v>
      </c>
      <c r="F1763" s="2" t="str" cm="1">
        <f t="array" aca="1" ref="F1763" ca="1">IF(G1763&lt;&gt;"",INDIRECT("'"&amp;G1763&amp;"'!"&amp;H1763),"")</f>
        <v/>
      </c>
      <c r="G1763" s="1665"/>
      <c r="S1763" s="1663"/>
    </row>
    <row r="1764" spans="1:19" ht="15">
      <c r="A1764" s="1">
        <v>1759</v>
      </c>
      <c r="D1764" s="3" t="s">
        <v>6909</v>
      </c>
      <c r="F1764" s="2" t="str" cm="1">
        <f t="array" aca="1" ref="F1764" ca="1">IF(G1764&lt;&gt;"",INDIRECT("'"&amp;G1764&amp;"'!"&amp;H1764),"")</f>
        <v/>
      </c>
      <c r="G1764" s="1665"/>
      <c r="S1764" s="1663"/>
    </row>
    <row r="1765" spans="1:19" ht="15">
      <c r="A1765" s="1">
        <v>1760</v>
      </c>
      <c r="D1765" s="3" t="s">
        <v>6909</v>
      </c>
      <c r="F1765" s="2" t="str" cm="1">
        <f t="array" aca="1" ref="F1765" ca="1">IF(G1765&lt;&gt;"",INDIRECT("'"&amp;G1765&amp;"'!"&amp;H1765),"")</f>
        <v/>
      </c>
      <c r="G1765" s="1665"/>
      <c r="S1765" s="1663"/>
    </row>
    <row r="1766" spans="1:19" ht="15">
      <c r="A1766" s="1">
        <v>1761</v>
      </c>
      <c r="D1766" s="3" t="s">
        <v>6909</v>
      </c>
      <c r="F1766" s="2" t="str" cm="1">
        <f t="array" aca="1" ref="F1766" ca="1">IF(G1766&lt;&gt;"",INDIRECT("'"&amp;G1766&amp;"'!"&amp;H1766),"")</f>
        <v/>
      </c>
      <c r="G1766" s="1665"/>
      <c r="S1766" s="1663"/>
    </row>
    <row r="1767" spans="1:19" ht="15">
      <c r="A1767" s="1">
        <v>1762</v>
      </c>
      <c r="D1767" s="3" t="s">
        <v>6909</v>
      </c>
      <c r="F1767" s="2" t="str" cm="1">
        <f t="array" aca="1" ref="F1767" ca="1">IF(G1767&lt;&gt;"",INDIRECT("'"&amp;G1767&amp;"'!"&amp;H1767),"")</f>
        <v/>
      </c>
      <c r="G1767" s="1665"/>
      <c r="S1767" s="1663"/>
    </row>
    <row r="1768" spans="1:19" ht="15">
      <c r="A1768" s="1">
        <v>1763</v>
      </c>
      <c r="D1768" s="3" t="s">
        <v>6909</v>
      </c>
      <c r="F1768" s="2" t="str" cm="1">
        <f t="array" aca="1" ref="F1768" ca="1">IF(G1768&lt;&gt;"",INDIRECT("'"&amp;G1768&amp;"'!"&amp;H1768),"")</f>
        <v/>
      </c>
      <c r="G1768" s="1665"/>
      <c r="S1768" s="1663"/>
    </row>
    <row r="1769" spans="1:19" ht="15">
      <c r="A1769" s="1">
        <v>1764</v>
      </c>
      <c r="D1769" s="3" t="s">
        <v>6909</v>
      </c>
      <c r="F1769" s="2" t="str" cm="1">
        <f t="array" aca="1" ref="F1769" ca="1">IF(G1769&lt;&gt;"",INDIRECT("'"&amp;G1769&amp;"'!"&amp;H1769),"")</f>
        <v/>
      </c>
      <c r="G1769" s="1665"/>
      <c r="S1769" s="1663"/>
    </row>
    <row r="1770" spans="1:19" ht="15">
      <c r="A1770" s="1">
        <v>1765</v>
      </c>
      <c r="D1770" s="3" t="s">
        <v>6909</v>
      </c>
      <c r="F1770" s="2" t="str" cm="1">
        <f t="array" aca="1" ref="F1770" ca="1">IF(G1770&lt;&gt;"",INDIRECT("'"&amp;G1770&amp;"'!"&amp;H1770),"")</f>
        <v/>
      </c>
      <c r="G1770" s="1665"/>
      <c r="S1770" s="1663"/>
    </row>
    <row r="1771" spans="1:19" ht="15">
      <c r="A1771" s="1">
        <v>1766</v>
      </c>
      <c r="D1771" s="3" t="s">
        <v>6909</v>
      </c>
      <c r="F1771" s="2" t="str" cm="1">
        <f t="array" aca="1" ref="F1771" ca="1">IF(G1771&lt;&gt;"",INDIRECT("'"&amp;G1771&amp;"'!"&amp;H1771),"")</f>
        <v/>
      </c>
      <c r="G1771" s="1665"/>
      <c r="S1771" s="1663"/>
    </row>
    <row r="1772" spans="1:19" ht="15">
      <c r="A1772" s="1">
        <v>1767</v>
      </c>
      <c r="D1772" s="3" t="s">
        <v>6909</v>
      </c>
      <c r="F1772" s="2" t="str" cm="1">
        <f t="array" aca="1" ref="F1772" ca="1">IF(G1772&lt;&gt;"",INDIRECT("'"&amp;G1772&amp;"'!"&amp;H1772),"")</f>
        <v/>
      </c>
      <c r="G1772" s="1665"/>
      <c r="S1772" s="1663"/>
    </row>
    <row r="1773" spans="1:19" ht="15">
      <c r="A1773" s="1">
        <v>1768</v>
      </c>
      <c r="D1773" s="3" t="s">
        <v>6909</v>
      </c>
      <c r="F1773" s="2" t="str" cm="1">
        <f t="array" aca="1" ref="F1773" ca="1">IF(G1773&lt;&gt;"",INDIRECT("'"&amp;G1773&amp;"'!"&amp;H1773),"")</f>
        <v/>
      </c>
      <c r="G1773" s="1665"/>
      <c r="S1773" s="1663"/>
    </row>
    <row r="1774" spans="1:19" ht="15">
      <c r="A1774" s="1">
        <v>1769</v>
      </c>
      <c r="D1774" s="3" t="s">
        <v>6909</v>
      </c>
      <c r="F1774" s="2" t="str" cm="1">
        <f t="array" aca="1" ref="F1774" ca="1">IF(G1774&lt;&gt;"",INDIRECT("'"&amp;G1774&amp;"'!"&amp;H1774),"")</f>
        <v/>
      </c>
      <c r="G1774" s="1665"/>
      <c r="S1774" s="1663"/>
    </row>
    <row r="1775" spans="1:19" ht="15">
      <c r="A1775" s="1">
        <v>1770</v>
      </c>
      <c r="D1775" s="3" t="s">
        <v>6909</v>
      </c>
      <c r="F1775" s="2" t="str" cm="1">
        <f t="array" aca="1" ref="F1775" ca="1">IF(G1775&lt;&gt;"",INDIRECT("'"&amp;G1775&amp;"'!"&amp;H1775),"")</f>
        <v/>
      </c>
      <c r="G1775" s="1665"/>
      <c r="S1775" s="1663"/>
    </row>
    <row r="1776" spans="1:19" ht="15">
      <c r="A1776" s="1">
        <v>1771</v>
      </c>
      <c r="D1776" s="3" t="s">
        <v>6909</v>
      </c>
      <c r="F1776" s="2" t="str" cm="1">
        <f t="array" aca="1" ref="F1776" ca="1">IF(G1776&lt;&gt;"",INDIRECT("'"&amp;G1776&amp;"'!"&amp;H1776),"")</f>
        <v/>
      </c>
      <c r="G1776" s="1665"/>
      <c r="S1776" s="1663"/>
    </row>
    <row r="1777" spans="1:19" ht="15">
      <c r="A1777" s="1">
        <v>1772</v>
      </c>
      <c r="D1777" s="3" t="s">
        <v>6909</v>
      </c>
      <c r="F1777" s="2" t="str" cm="1">
        <f t="array" aca="1" ref="F1777" ca="1">IF(G1777&lt;&gt;"",INDIRECT("'"&amp;G1777&amp;"'!"&amp;H1777),"")</f>
        <v/>
      </c>
      <c r="G1777" s="1665"/>
      <c r="S1777" s="1663"/>
    </row>
    <row r="1778" spans="1:19" ht="15">
      <c r="A1778" s="1">
        <v>1773</v>
      </c>
      <c r="D1778" s="3" t="s">
        <v>6909</v>
      </c>
      <c r="F1778" s="2" t="str" cm="1">
        <f t="array" aca="1" ref="F1778" ca="1">IF(G1778&lt;&gt;"",INDIRECT("'"&amp;G1778&amp;"'!"&amp;H1778),"")</f>
        <v/>
      </c>
      <c r="G1778" s="1665"/>
      <c r="S1778" s="1663"/>
    </row>
    <row r="1779" spans="1:19" ht="15">
      <c r="A1779" s="1">
        <v>1774</v>
      </c>
      <c r="D1779" s="3" t="s">
        <v>6909</v>
      </c>
      <c r="F1779" s="2" t="str" cm="1">
        <f t="array" aca="1" ref="F1779" ca="1">IF(G1779&lt;&gt;"",INDIRECT("'"&amp;G1779&amp;"'!"&amp;H1779),"")</f>
        <v/>
      </c>
      <c r="G1779" s="1665"/>
      <c r="I1779" s="4"/>
      <c r="J1779" s="4"/>
      <c r="K1779" s="4"/>
      <c r="S1779" s="1665"/>
    </row>
    <row r="1780" spans="1:19" ht="15">
      <c r="A1780" s="1">
        <v>1775</v>
      </c>
      <c r="D1780" s="3" t="s">
        <v>6909</v>
      </c>
      <c r="F1780" s="2" t="str" cm="1">
        <f t="array" aca="1" ref="F1780" ca="1">IF(G1780&lt;&gt;"",INDIRECT("'"&amp;G1780&amp;"'!"&amp;H1780),"")</f>
        <v/>
      </c>
      <c r="G1780" s="1665"/>
      <c r="I1780" s="4"/>
      <c r="J1780" s="4"/>
      <c r="K1780" s="4"/>
      <c r="S1780" s="1665"/>
    </row>
    <row r="1781" spans="1:19" ht="15">
      <c r="A1781" s="1">
        <v>1776</v>
      </c>
      <c r="D1781" s="3" t="s">
        <v>6909</v>
      </c>
      <c r="F1781" s="2" t="str" cm="1">
        <f t="array" aca="1" ref="F1781" ca="1">IF(G1781&lt;&gt;"",INDIRECT("'"&amp;G1781&amp;"'!"&amp;H1781),"")</f>
        <v/>
      </c>
      <c r="G1781" s="1665"/>
      <c r="I1781" s="4"/>
      <c r="J1781" s="4"/>
      <c r="K1781" s="4"/>
      <c r="S1781" s="1665"/>
    </row>
    <row r="1782" spans="1:19" ht="15">
      <c r="A1782" s="1">
        <v>1777</v>
      </c>
      <c r="D1782" s="3" t="s">
        <v>6909</v>
      </c>
      <c r="F1782" s="2" t="str" cm="1">
        <f t="array" aca="1" ref="F1782" ca="1">IF(G1782&lt;&gt;"",INDIRECT("'"&amp;G1782&amp;"'!"&amp;H1782),"")</f>
        <v/>
      </c>
      <c r="G1782" s="1665"/>
      <c r="I1782" s="4"/>
      <c r="J1782" s="4"/>
      <c r="K1782" s="4"/>
      <c r="S1782" s="1665"/>
    </row>
    <row r="1783" spans="1:19" ht="15">
      <c r="A1783" s="1">
        <v>1778</v>
      </c>
      <c r="D1783" s="3" t="s">
        <v>6909</v>
      </c>
      <c r="F1783" s="2" t="str" cm="1">
        <f t="array" aca="1" ref="F1783" ca="1">IF(G1783&lt;&gt;"",INDIRECT("'"&amp;G1783&amp;"'!"&amp;H1783),"")</f>
        <v/>
      </c>
      <c r="G1783" s="1665"/>
      <c r="S1783" s="1663"/>
    </row>
    <row r="1784" spans="1:19" ht="15">
      <c r="A1784" s="1">
        <v>1779</v>
      </c>
      <c r="D1784" s="3" t="s">
        <v>6909</v>
      </c>
      <c r="F1784" s="2" t="str" cm="1">
        <f t="array" aca="1" ref="F1784" ca="1">IF(G1784&lt;&gt;"",INDIRECT("'"&amp;G1784&amp;"'!"&amp;H1784),"")</f>
        <v/>
      </c>
      <c r="G1784" s="1665"/>
      <c r="S1784" s="1663"/>
    </row>
    <row r="1785" spans="1:19" ht="15">
      <c r="A1785" s="1">
        <v>1780</v>
      </c>
      <c r="D1785" s="3" t="s">
        <v>6909</v>
      </c>
      <c r="F1785" s="2" t="str" cm="1">
        <f t="array" aca="1" ref="F1785" ca="1">IF(G1785&lt;&gt;"",INDIRECT("'"&amp;G1785&amp;"'!"&amp;H1785),"")</f>
        <v/>
      </c>
      <c r="G1785" s="1665"/>
      <c r="S1785" s="1663"/>
    </row>
    <row r="1786" spans="1:19" ht="15">
      <c r="A1786" s="1">
        <v>1781</v>
      </c>
      <c r="D1786" s="3" t="s">
        <v>6909</v>
      </c>
      <c r="F1786" s="2" t="str" cm="1">
        <f t="array" aca="1" ref="F1786" ca="1">IF(G1786&lt;&gt;"",INDIRECT("'"&amp;G1786&amp;"'!"&amp;H1786),"")</f>
        <v/>
      </c>
      <c r="G1786" s="1665"/>
      <c r="S1786" s="1663"/>
    </row>
    <row r="1787" spans="1:19" ht="15">
      <c r="A1787" s="1">
        <v>1782</v>
      </c>
      <c r="D1787" s="3" t="s">
        <v>6909</v>
      </c>
      <c r="F1787" s="2" t="str" cm="1">
        <f t="array" aca="1" ref="F1787" ca="1">IF(G1787&lt;&gt;"",INDIRECT("'"&amp;G1787&amp;"'!"&amp;H1787),"")</f>
        <v/>
      </c>
      <c r="G1787" s="1665"/>
      <c r="S1787" s="1663"/>
    </row>
    <row r="1788" spans="1:19" ht="15">
      <c r="A1788" s="1">
        <v>1783</v>
      </c>
      <c r="D1788" s="3" t="s">
        <v>6909</v>
      </c>
      <c r="F1788" s="2" t="str" cm="1">
        <f t="array" aca="1" ref="F1788" ca="1">IF(G1788&lt;&gt;"",INDIRECT("'"&amp;G1788&amp;"'!"&amp;H1788),"")</f>
        <v/>
      </c>
      <c r="G1788" s="1665"/>
      <c r="S1788" s="1663"/>
    </row>
    <row r="1789" spans="1:19" ht="15">
      <c r="A1789" s="1">
        <v>1784</v>
      </c>
      <c r="D1789" s="3" t="s">
        <v>6909</v>
      </c>
      <c r="F1789" s="2" t="str" cm="1">
        <f t="array" aca="1" ref="F1789" ca="1">IF(G1789&lt;&gt;"",INDIRECT("'"&amp;G1789&amp;"'!"&amp;H1789),"")</f>
        <v/>
      </c>
      <c r="G1789" s="1665"/>
      <c r="S1789" s="1663"/>
    </row>
    <row r="1790" spans="1:19" ht="15">
      <c r="A1790" s="1">
        <v>1785</v>
      </c>
      <c r="D1790" s="3" t="s">
        <v>6909</v>
      </c>
      <c r="F1790" s="2" t="str" cm="1">
        <f t="array" aca="1" ref="F1790" ca="1">IF(G1790&lt;&gt;"",INDIRECT("'"&amp;G1790&amp;"'!"&amp;H1790),"")</f>
        <v/>
      </c>
      <c r="G1790" s="1665"/>
      <c r="S1790" s="1663"/>
    </row>
    <row r="1791" spans="1:19" ht="15">
      <c r="A1791" s="1">
        <v>1786</v>
      </c>
      <c r="D1791" s="3" t="s">
        <v>6909</v>
      </c>
      <c r="F1791" s="2" t="str" cm="1">
        <f t="array" aca="1" ref="F1791" ca="1">IF(G1791&lt;&gt;"",INDIRECT("'"&amp;G1791&amp;"'!"&amp;H1791),"")</f>
        <v/>
      </c>
      <c r="G1791" s="1665"/>
      <c r="S1791" s="1663"/>
    </row>
    <row r="1792" spans="1:19" ht="15">
      <c r="A1792" s="1">
        <v>1787</v>
      </c>
      <c r="D1792" s="3" t="s">
        <v>6909</v>
      </c>
      <c r="F1792" s="2" t="str" cm="1">
        <f t="array" aca="1" ref="F1792" ca="1">IF(G1792&lt;&gt;"",INDIRECT("'"&amp;G1792&amp;"'!"&amp;H1792),"")</f>
        <v/>
      </c>
      <c r="G1792" s="1665"/>
      <c r="S1792" s="1663"/>
    </row>
    <row r="1793" spans="1:19" ht="15">
      <c r="A1793" s="1">
        <v>1788</v>
      </c>
      <c r="D1793" s="3" t="s">
        <v>6909</v>
      </c>
      <c r="F1793" s="2" t="str" cm="1">
        <f t="array" aca="1" ref="F1793" ca="1">IF(G1793&lt;&gt;"",INDIRECT("'"&amp;G1793&amp;"'!"&amp;H1793),"")</f>
        <v/>
      </c>
      <c r="G1793" s="1665"/>
      <c r="S1793" s="1663"/>
    </row>
    <row r="1794" spans="1:19" ht="15">
      <c r="A1794" s="1">
        <v>1789</v>
      </c>
      <c r="D1794" s="3" t="s">
        <v>6909</v>
      </c>
      <c r="F1794" s="2" t="str" cm="1">
        <f t="array" aca="1" ref="F1794" ca="1">IF(G1794&lt;&gt;"",INDIRECT("'"&amp;G1794&amp;"'!"&amp;H1794),"")</f>
        <v/>
      </c>
      <c r="G1794" s="1665"/>
      <c r="S1794" s="1663"/>
    </row>
    <row r="1795" spans="1:19" ht="15">
      <c r="A1795" s="1">
        <v>1790</v>
      </c>
      <c r="D1795" s="3" t="s">
        <v>6909</v>
      </c>
      <c r="F1795" s="2" t="str" cm="1">
        <f t="array" aca="1" ref="F1795" ca="1">IF(G1795&lt;&gt;"",INDIRECT("'"&amp;G1795&amp;"'!"&amp;H1795),"")</f>
        <v/>
      </c>
      <c r="G1795" s="1665"/>
      <c r="S1795" s="1663"/>
    </row>
    <row r="1796" spans="1:19" ht="15">
      <c r="A1796" s="1">
        <v>1791</v>
      </c>
      <c r="D1796" s="3" t="s">
        <v>6909</v>
      </c>
      <c r="F1796" s="2" t="str" cm="1">
        <f t="array" aca="1" ref="F1796" ca="1">IF(G1796&lt;&gt;"",INDIRECT("'"&amp;G1796&amp;"'!"&amp;H1796),"")</f>
        <v/>
      </c>
      <c r="G1796" s="1665"/>
      <c r="S1796" s="1663"/>
    </row>
    <row r="1797" spans="1:19" ht="15">
      <c r="A1797" s="1">
        <v>1792</v>
      </c>
      <c r="D1797" s="3" t="s">
        <v>6909</v>
      </c>
      <c r="F1797" s="2" t="str" cm="1">
        <f t="array" aca="1" ref="F1797" ca="1">IF(G1797&lt;&gt;"",INDIRECT("'"&amp;G1797&amp;"'!"&amp;H1797),"")</f>
        <v/>
      </c>
      <c r="G1797" s="1665"/>
      <c r="S1797" s="1663"/>
    </row>
    <row r="1798" spans="1:19" ht="15">
      <c r="A1798" s="1">
        <v>1793</v>
      </c>
      <c r="D1798" s="3" t="s">
        <v>6909</v>
      </c>
      <c r="F1798" s="2" t="str" cm="1">
        <f t="array" aca="1" ref="F1798" ca="1">IF(G1798&lt;&gt;"",INDIRECT("'"&amp;G1798&amp;"'!"&amp;H1798),"")</f>
        <v/>
      </c>
      <c r="G1798" s="1665"/>
      <c r="S1798" s="1663"/>
    </row>
    <row r="1799" spans="1:19" ht="15">
      <c r="A1799" s="1">
        <v>1794</v>
      </c>
      <c r="D1799" s="3" t="s">
        <v>6909</v>
      </c>
      <c r="F1799" s="2" t="str" cm="1">
        <f t="array" aca="1" ref="F1799" ca="1">IF(G1799&lt;&gt;"",INDIRECT("'"&amp;G1799&amp;"'!"&amp;H1799),"")</f>
        <v/>
      </c>
      <c r="G1799" s="1665"/>
      <c r="S1799" s="1665"/>
    </row>
    <row r="1800" spans="1:19" ht="15">
      <c r="A1800" s="1">
        <v>1795</v>
      </c>
      <c r="D1800" s="3" t="s">
        <v>6909</v>
      </c>
      <c r="F1800" s="2" t="str" cm="1">
        <f t="array" aca="1" ref="F1800" ca="1">IF(G1800&lt;&gt;"",INDIRECT("'"&amp;G1800&amp;"'!"&amp;H1800),"")</f>
        <v/>
      </c>
      <c r="G1800" s="1665"/>
      <c r="S1800" s="1663"/>
    </row>
    <row r="1801" spans="1:19" ht="15">
      <c r="A1801" s="1">
        <v>1796</v>
      </c>
      <c r="D1801" s="3" t="s">
        <v>6909</v>
      </c>
      <c r="F1801" s="2" t="str" cm="1">
        <f t="array" aca="1" ref="F1801" ca="1">IF(G1801&lt;&gt;"",INDIRECT("'"&amp;G1801&amp;"'!"&amp;H1801),"")</f>
        <v/>
      </c>
      <c r="G1801" s="1665"/>
      <c r="S1801" s="1663"/>
    </row>
    <row r="1802" spans="1:19" ht="15">
      <c r="A1802" s="1">
        <v>1797</v>
      </c>
      <c r="D1802" s="3" t="s">
        <v>6909</v>
      </c>
      <c r="F1802" s="2" t="str" cm="1">
        <f t="array" aca="1" ref="F1802" ca="1">IF(G1802&lt;&gt;"",INDIRECT("'"&amp;G1802&amp;"'!"&amp;H1802),"")</f>
        <v/>
      </c>
      <c r="G1802" s="1665"/>
      <c r="S1802" s="1663"/>
    </row>
    <row r="1803" spans="1:19" ht="15">
      <c r="A1803" s="1">
        <v>1798</v>
      </c>
      <c r="D1803" s="3" t="s">
        <v>6909</v>
      </c>
      <c r="F1803" s="2" t="str" cm="1">
        <f t="array" aca="1" ref="F1803" ca="1">IF(G1803&lt;&gt;"",INDIRECT("'"&amp;G1803&amp;"'!"&amp;H1803),"")</f>
        <v/>
      </c>
      <c r="G1803" s="1665"/>
      <c r="S1803" s="1665"/>
    </row>
    <row r="1804" spans="1:19" ht="15">
      <c r="A1804" s="1">
        <v>1799</v>
      </c>
      <c r="D1804" s="3" t="s">
        <v>6909</v>
      </c>
      <c r="F1804" s="2" t="str" cm="1">
        <f t="array" aca="1" ref="F1804" ca="1">IF(G1804&lt;&gt;"",INDIRECT("'"&amp;G1804&amp;"'!"&amp;H1804),"")</f>
        <v/>
      </c>
      <c r="G1804" s="1665"/>
      <c r="S1804" s="1663"/>
    </row>
    <row r="1805" spans="1:19" ht="15">
      <c r="A1805" s="1">
        <v>1800</v>
      </c>
      <c r="D1805" s="3" t="s">
        <v>6909</v>
      </c>
      <c r="F1805" s="2" t="str" cm="1">
        <f t="array" aca="1" ref="F1805" ca="1">IF(G1805&lt;&gt;"",INDIRECT("'"&amp;G1805&amp;"'!"&amp;H1805),"")</f>
        <v/>
      </c>
      <c r="G1805" s="1665"/>
      <c r="S1805" s="1663"/>
    </row>
    <row r="1806" spans="1:19" ht="15">
      <c r="A1806" s="1">
        <v>1801</v>
      </c>
      <c r="D1806" s="3" t="s">
        <v>6909</v>
      </c>
      <c r="F1806" s="2" t="str" cm="1">
        <f t="array" aca="1" ref="F1806" ca="1">IF(G1806&lt;&gt;"",INDIRECT("'"&amp;G1806&amp;"'!"&amp;H1806),"")</f>
        <v/>
      </c>
      <c r="G1806" s="1665"/>
      <c r="S1806" s="1665"/>
    </row>
    <row r="1807" spans="1:19" ht="15">
      <c r="A1807" s="1">
        <v>1802</v>
      </c>
      <c r="D1807" s="3" t="s">
        <v>6909</v>
      </c>
      <c r="F1807" s="2" t="str" cm="1">
        <f t="array" aca="1" ref="F1807" ca="1">IF(G1807&lt;&gt;"",INDIRECT("'"&amp;G1807&amp;"'!"&amp;H1807),"")</f>
        <v/>
      </c>
      <c r="G1807" s="1665"/>
      <c r="S1807" s="1663"/>
    </row>
    <row r="1808" spans="1:19" ht="15">
      <c r="A1808" s="1">
        <v>1803</v>
      </c>
      <c r="D1808" s="3" t="s">
        <v>6909</v>
      </c>
      <c r="F1808" s="2" t="str" cm="1">
        <f t="array" aca="1" ref="F1808" ca="1">IF(G1808&lt;&gt;"",INDIRECT("'"&amp;G1808&amp;"'!"&amp;H1808),"")</f>
        <v/>
      </c>
      <c r="G1808" s="1665"/>
      <c r="S1808" s="1663"/>
    </row>
    <row r="1809" spans="1:19" ht="15">
      <c r="A1809" s="1">
        <v>1804</v>
      </c>
      <c r="D1809" s="3" t="s">
        <v>6909</v>
      </c>
      <c r="F1809" s="2" t="str" cm="1">
        <f t="array" aca="1" ref="F1809" ca="1">IF(G1809&lt;&gt;"",INDIRECT("'"&amp;G1809&amp;"'!"&amp;H1809),"")</f>
        <v/>
      </c>
      <c r="G1809" s="1665"/>
      <c r="S1809" s="1663"/>
    </row>
    <row r="1810" spans="1:19" ht="15">
      <c r="A1810" s="1">
        <v>1805</v>
      </c>
      <c r="D1810" s="3" t="s">
        <v>6909</v>
      </c>
      <c r="F1810" s="2" t="str" cm="1">
        <f t="array" aca="1" ref="F1810" ca="1">IF(G1810&lt;&gt;"",INDIRECT("'"&amp;G1810&amp;"'!"&amp;H1810),"")</f>
        <v/>
      </c>
      <c r="G1810" s="1665"/>
      <c r="S1810" s="1663"/>
    </row>
    <row r="1811" spans="1:19" ht="15">
      <c r="A1811" s="1">
        <v>1806</v>
      </c>
      <c r="D1811" s="3" t="s">
        <v>6909</v>
      </c>
      <c r="F1811" s="2" t="str" cm="1">
        <f t="array" aca="1" ref="F1811" ca="1">IF(G1811&lt;&gt;"",INDIRECT("'"&amp;G1811&amp;"'!"&amp;H1811),"")</f>
        <v/>
      </c>
      <c r="G1811" s="1665"/>
      <c r="S1811" s="1663"/>
    </row>
    <row r="1812" spans="1:19" ht="15">
      <c r="A1812" s="1">
        <v>1807</v>
      </c>
      <c r="D1812" s="3" t="s">
        <v>6909</v>
      </c>
      <c r="F1812" s="2" t="str" cm="1">
        <f t="array" aca="1" ref="F1812" ca="1">IF(G1812&lt;&gt;"",INDIRECT("'"&amp;G1812&amp;"'!"&amp;H1812),"")</f>
        <v/>
      </c>
      <c r="G1812" s="1665"/>
      <c r="S1812" s="1663"/>
    </row>
    <row r="1813" spans="1:19" ht="15">
      <c r="A1813" s="1">
        <v>1808</v>
      </c>
      <c r="D1813" s="3" t="s">
        <v>6909</v>
      </c>
      <c r="F1813" s="2" t="str" cm="1">
        <f t="array" aca="1" ref="F1813" ca="1">IF(G1813&lt;&gt;"",INDIRECT("'"&amp;G1813&amp;"'!"&amp;H1813),"")</f>
        <v/>
      </c>
      <c r="G1813" s="1665"/>
      <c r="S1813" s="1663"/>
    </row>
    <row r="1814" spans="1:19" ht="15">
      <c r="A1814" s="1">
        <v>1809</v>
      </c>
      <c r="D1814" s="3" t="s">
        <v>6909</v>
      </c>
      <c r="F1814" s="2" t="str" cm="1">
        <f t="array" aca="1" ref="F1814" ca="1">IF(G1814&lt;&gt;"",INDIRECT("'"&amp;G1814&amp;"'!"&amp;H1814),"")</f>
        <v/>
      </c>
      <c r="G1814" s="1665"/>
      <c r="S1814" s="1663"/>
    </row>
    <row r="1815" spans="1:19" ht="15">
      <c r="A1815" s="1">
        <v>1810</v>
      </c>
      <c r="D1815" s="3" t="s">
        <v>6909</v>
      </c>
      <c r="F1815" s="2" t="str" cm="1">
        <f t="array" aca="1" ref="F1815" ca="1">IF(G1815&lt;&gt;"",INDIRECT("'"&amp;G1815&amp;"'!"&amp;H1815),"")</f>
        <v/>
      </c>
      <c r="G1815" s="1665"/>
      <c r="S1815" s="1665"/>
    </row>
    <row r="1816" spans="1:19" ht="15">
      <c r="A1816" s="1">
        <v>1811</v>
      </c>
      <c r="D1816" s="3" t="s">
        <v>6909</v>
      </c>
      <c r="F1816" s="2" t="str" cm="1">
        <f t="array" aca="1" ref="F1816" ca="1">IF(G1816&lt;&gt;"",INDIRECT("'"&amp;G1816&amp;"'!"&amp;H1816),"")</f>
        <v/>
      </c>
      <c r="G1816" s="1665"/>
      <c r="S1816" s="1665"/>
    </row>
    <row r="1817" spans="1:19" ht="15">
      <c r="A1817" s="1">
        <v>1812</v>
      </c>
      <c r="D1817" s="3" t="s">
        <v>6909</v>
      </c>
      <c r="F1817" s="2" t="str" cm="1">
        <f t="array" aca="1" ref="F1817" ca="1">IF(G1817&lt;&gt;"",INDIRECT("'"&amp;G1817&amp;"'!"&amp;H1817),"")</f>
        <v/>
      </c>
      <c r="G1817" s="1665"/>
      <c r="S1817" s="1665"/>
    </row>
    <row r="1818" spans="1:19" ht="15">
      <c r="A1818" s="1">
        <v>1813</v>
      </c>
      <c r="D1818" s="3" t="s">
        <v>6909</v>
      </c>
      <c r="F1818" s="2" t="str" cm="1">
        <f t="array" aca="1" ref="F1818" ca="1">IF(G1818&lt;&gt;"",INDIRECT("'"&amp;G1818&amp;"'!"&amp;H1818),"")</f>
        <v/>
      </c>
      <c r="G1818" s="1665"/>
      <c r="S1818" s="1665"/>
    </row>
    <row r="1819" spans="1:19" ht="15">
      <c r="A1819" s="1">
        <v>1814</v>
      </c>
      <c r="D1819" s="3" t="s">
        <v>6909</v>
      </c>
      <c r="F1819" s="2" t="str" cm="1">
        <f t="array" aca="1" ref="F1819" ca="1">IF(G1819&lt;&gt;"",INDIRECT("'"&amp;G1819&amp;"'!"&amp;H1819),"")</f>
        <v/>
      </c>
      <c r="G1819" s="1665"/>
      <c r="S1819" s="1665"/>
    </row>
    <row r="1820" spans="1:19" ht="15">
      <c r="A1820" s="1">
        <v>1815</v>
      </c>
      <c r="D1820" s="3" t="s">
        <v>6909</v>
      </c>
      <c r="F1820" s="2" t="str" cm="1">
        <f t="array" aca="1" ref="F1820" ca="1">IF(G1820&lt;&gt;"",INDIRECT("'"&amp;G1820&amp;"'!"&amp;H1820),"")</f>
        <v/>
      </c>
      <c r="G1820" s="1665"/>
      <c r="S1820" s="1665"/>
    </row>
    <row r="1821" spans="1:19" ht="15">
      <c r="A1821" s="1">
        <v>1816</v>
      </c>
      <c r="D1821" s="3" t="s">
        <v>6909</v>
      </c>
      <c r="F1821" s="2" t="str" cm="1">
        <f t="array" aca="1" ref="F1821" ca="1">IF(G1821&lt;&gt;"",INDIRECT("'"&amp;G1821&amp;"'!"&amp;H1821),"")</f>
        <v/>
      </c>
      <c r="G1821" s="1665"/>
      <c r="S1821" s="1665"/>
    </row>
    <row r="1822" spans="1:19" ht="15">
      <c r="A1822" s="1">
        <v>1817</v>
      </c>
      <c r="D1822" s="3" t="s">
        <v>6909</v>
      </c>
      <c r="F1822" s="2" t="str" cm="1">
        <f t="array" aca="1" ref="F1822" ca="1">IF(G1822&lt;&gt;"",INDIRECT("'"&amp;G1822&amp;"'!"&amp;H1822),"")</f>
        <v/>
      </c>
      <c r="G1822" s="1665"/>
      <c r="S1822" s="1665"/>
    </row>
    <row r="1823" spans="1:19" ht="15">
      <c r="A1823" s="1">
        <v>1818</v>
      </c>
      <c r="D1823" s="3" t="s">
        <v>6909</v>
      </c>
      <c r="F1823" s="2" t="str" cm="1">
        <f t="array" aca="1" ref="F1823" ca="1">IF(G1823&lt;&gt;"",INDIRECT("'"&amp;G1823&amp;"'!"&amp;H1823),"")</f>
        <v/>
      </c>
      <c r="G1823" s="1665"/>
      <c r="S1823" s="1663"/>
    </row>
    <row r="1824" spans="1:19" ht="15">
      <c r="A1824" s="1">
        <v>1819</v>
      </c>
      <c r="D1824" s="3" t="s">
        <v>6909</v>
      </c>
      <c r="F1824" s="2" t="str" cm="1">
        <f t="array" aca="1" ref="F1824" ca="1">IF(G1824&lt;&gt;"",INDIRECT("'"&amp;G1824&amp;"'!"&amp;H1824),"")</f>
        <v/>
      </c>
      <c r="G1824" s="1665"/>
      <c r="S1824" s="1663"/>
    </row>
    <row r="1825" spans="1:19" ht="15">
      <c r="A1825" s="1">
        <v>1820</v>
      </c>
      <c r="D1825" s="3" t="s">
        <v>6909</v>
      </c>
      <c r="F1825" s="2" t="str" cm="1">
        <f t="array" aca="1" ref="F1825" ca="1">IF(G1825&lt;&gt;"",INDIRECT("'"&amp;G1825&amp;"'!"&amp;H1825),"")</f>
        <v/>
      </c>
      <c r="G1825" s="1665"/>
      <c r="S1825" s="1663"/>
    </row>
    <row r="1826" spans="1:19" ht="15">
      <c r="A1826" s="1">
        <v>1821</v>
      </c>
      <c r="D1826" s="3" t="s">
        <v>6909</v>
      </c>
      <c r="F1826" s="2" t="str" cm="1">
        <f t="array" aca="1" ref="F1826" ca="1">IF(G1826&lt;&gt;"",INDIRECT("'"&amp;G1826&amp;"'!"&amp;H1826),"")</f>
        <v/>
      </c>
      <c r="G1826" s="1665"/>
      <c r="S1826" s="1663"/>
    </row>
    <row r="1827" spans="1:19" ht="15">
      <c r="A1827" s="1">
        <v>1822</v>
      </c>
      <c r="D1827" s="3" t="s">
        <v>6909</v>
      </c>
      <c r="F1827" s="2" t="str" cm="1">
        <f t="array" aca="1" ref="F1827" ca="1">IF(G1827&lt;&gt;"",INDIRECT("'"&amp;G1827&amp;"'!"&amp;H1827),"")</f>
        <v/>
      </c>
      <c r="G1827" s="1665"/>
      <c r="S1827" s="1663"/>
    </row>
    <row r="1828" spans="1:19" ht="15">
      <c r="A1828" s="1">
        <v>1823</v>
      </c>
      <c r="D1828" s="3" t="s">
        <v>6909</v>
      </c>
      <c r="F1828" s="2" t="str" cm="1">
        <f t="array" aca="1" ref="F1828" ca="1">IF(G1828&lt;&gt;"",INDIRECT("'"&amp;G1828&amp;"'!"&amp;H1828),"")</f>
        <v/>
      </c>
      <c r="G1828" s="1665"/>
      <c r="S1828" s="1663"/>
    </row>
    <row r="1829" spans="1:19" ht="15">
      <c r="A1829" s="1">
        <v>1824</v>
      </c>
      <c r="D1829" s="3" t="s">
        <v>6909</v>
      </c>
      <c r="F1829" s="2" t="str" cm="1">
        <f t="array" aca="1" ref="F1829" ca="1">IF(G1829&lt;&gt;"",INDIRECT("'"&amp;G1829&amp;"'!"&amp;H1829),"")</f>
        <v/>
      </c>
      <c r="G1829" s="1665"/>
      <c r="S1829" s="1663"/>
    </row>
    <row r="1830" spans="1:19" ht="15">
      <c r="A1830" s="1">
        <v>1825</v>
      </c>
      <c r="D1830" s="3" t="s">
        <v>6909</v>
      </c>
      <c r="F1830" s="2" t="str" cm="1">
        <f t="array" aca="1" ref="F1830" ca="1">IF(G1830&lt;&gt;"",INDIRECT("'"&amp;G1830&amp;"'!"&amp;H1830),"")</f>
        <v/>
      </c>
      <c r="G1830" s="1665"/>
      <c r="S1830" s="1663"/>
    </row>
    <row r="1831" spans="1:19" ht="15">
      <c r="A1831" s="1">
        <v>1826</v>
      </c>
      <c r="D1831" s="3" t="s">
        <v>6909</v>
      </c>
      <c r="F1831" s="2" t="str" cm="1">
        <f t="array" aca="1" ref="F1831" ca="1">IF(G1831&lt;&gt;"",INDIRECT("'"&amp;G1831&amp;"'!"&amp;H1831),"")</f>
        <v/>
      </c>
      <c r="G1831" s="1665"/>
      <c r="S1831" s="1665"/>
    </row>
    <row r="1832" spans="1:19" ht="15">
      <c r="A1832" s="1">
        <v>1827</v>
      </c>
      <c r="D1832" s="3" t="s">
        <v>6909</v>
      </c>
      <c r="F1832" s="2" t="str" cm="1">
        <f t="array" aca="1" ref="F1832" ca="1">IF(G1832&lt;&gt;"",INDIRECT("'"&amp;G1832&amp;"'!"&amp;H1832),"")</f>
        <v/>
      </c>
      <c r="G1832" s="1665"/>
      <c r="S1832" s="1665"/>
    </row>
    <row r="1833" spans="1:19" ht="15">
      <c r="A1833" s="1">
        <v>1828</v>
      </c>
      <c r="D1833" s="3" t="s">
        <v>6909</v>
      </c>
      <c r="F1833" s="2" t="str" cm="1">
        <f t="array" aca="1" ref="F1833" ca="1">IF(G1833&lt;&gt;"",INDIRECT("'"&amp;G1833&amp;"'!"&amp;H1833),"")</f>
        <v/>
      </c>
      <c r="G1833" s="1665"/>
      <c r="S1833" s="1665"/>
    </row>
    <row r="1834" spans="1:19" ht="15">
      <c r="A1834" s="1">
        <v>1829</v>
      </c>
      <c r="D1834" s="3" t="s">
        <v>6909</v>
      </c>
      <c r="F1834" s="2" t="str" cm="1">
        <f t="array" aca="1" ref="F1834" ca="1">IF(G1834&lt;&gt;"",INDIRECT("'"&amp;G1834&amp;"'!"&amp;H1834),"")</f>
        <v/>
      </c>
      <c r="G1834" s="1665"/>
      <c r="S1834" s="1665"/>
    </row>
    <row r="1835" spans="1:19" ht="15">
      <c r="A1835" s="1">
        <v>1830</v>
      </c>
      <c r="D1835" s="3" t="s">
        <v>6909</v>
      </c>
      <c r="F1835" s="2" t="str" cm="1">
        <f t="array" aca="1" ref="F1835" ca="1">IF(G1835&lt;&gt;"",INDIRECT("'"&amp;G1835&amp;"'!"&amp;H1835),"")</f>
        <v/>
      </c>
      <c r="G1835" s="1665"/>
      <c r="S1835" s="1665"/>
    </row>
    <row r="1836" spans="1:19" ht="15">
      <c r="A1836" s="1">
        <v>1831</v>
      </c>
      <c r="D1836" s="3" t="s">
        <v>6909</v>
      </c>
      <c r="F1836" s="2" t="str" cm="1">
        <f t="array" aca="1" ref="F1836" ca="1">IF(G1836&lt;&gt;"",INDIRECT("'"&amp;G1836&amp;"'!"&amp;H1836),"")</f>
        <v/>
      </c>
      <c r="G1836" s="1665"/>
      <c r="S1836" s="1665"/>
    </row>
    <row r="1837" spans="1:19" ht="15">
      <c r="A1837" s="1">
        <v>1832</v>
      </c>
      <c r="D1837" s="3" t="s">
        <v>6909</v>
      </c>
      <c r="F1837" s="2" t="str" cm="1">
        <f t="array" aca="1" ref="F1837" ca="1">IF(G1837&lt;&gt;"",INDIRECT("'"&amp;G1837&amp;"'!"&amp;H1837),"")</f>
        <v/>
      </c>
      <c r="G1837" s="1665"/>
      <c r="S1837" s="1665"/>
    </row>
    <row r="1838" spans="1:19" ht="15">
      <c r="A1838" s="1">
        <v>1833</v>
      </c>
      <c r="D1838" s="3" t="s">
        <v>6909</v>
      </c>
      <c r="F1838" s="2" t="str" cm="1">
        <f t="array" aca="1" ref="F1838" ca="1">IF(G1838&lt;&gt;"",INDIRECT("'"&amp;G1838&amp;"'!"&amp;H1838),"")</f>
        <v/>
      </c>
      <c r="G1838" s="1665"/>
      <c r="S1838" s="1665"/>
    </row>
    <row r="1839" spans="1:19" ht="15">
      <c r="A1839" s="1">
        <v>1834</v>
      </c>
      <c r="D1839" s="3" t="s">
        <v>6909</v>
      </c>
      <c r="F1839" s="2" t="str" cm="1">
        <f t="array" aca="1" ref="F1839" ca="1">IF(G1839&lt;&gt;"",INDIRECT("'"&amp;G1839&amp;"'!"&amp;H1839),"")</f>
        <v/>
      </c>
      <c r="G1839" s="1665"/>
      <c r="S1839" s="1663"/>
    </row>
    <row r="1840" spans="1:19" ht="15">
      <c r="A1840" s="1">
        <v>1835</v>
      </c>
      <c r="D1840" s="3" t="s">
        <v>6909</v>
      </c>
      <c r="F1840" s="2" t="str" cm="1">
        <f t="array" aca="1" ref="F1840" ca="1">IF(G1840&lt;&gt;"",INDIRECT("'"&amp;G1840&amp;"'!"&amp;H1840),"")</f>
        <v/>
      </c>
      <c r="G1840" s="1665"/>
      <c r="S1840" s="1663"/>
    </row>
    <row r="1841" spans="1:19" ht="15">
      <c r="A1841" s="1">
        <v>1836</v>
      </c>
      <c r="D1841" s="3" t="s">
        <v>6909</v>
      </c>
      <c r="F1841" s="2" t="str" cm="1">
        <f t="array" aca="1" ref="F1841" ca="1">IF(G1841&lt;&gt;"",INDIRECT("'"&amp;G1841&amp;"'!"&amp;H1841),"")</f>
        <v/>
      </c>
      <c r="G1841" s="1665"/>
      <c r="S1841" s="1663"/>
    </row>
    <row r="1842" spans="1:19" ht="15">
      <c r="A1842" s="1">
        <v>1837</v>
      </c>
      <c r="D1842" s="3" t="s">
        <v>6909</v>
      </c>
      <c r="F1842" s="2" t="str" cm="1">
        <f t="array" aca="1" ref="F1842" ca="1">IF(G1842&lt;&gt;"",INDIRECT("'"&amp;G1842&amp;"'!"&amp;H1842),"")</f>
        <v/>
      </c>
      <c r="G1842" s="1665"/>
      <c r="S1842" s="1663"/>
    </row>
    <row r="1843" spans="1:19" ht="15">
      <c r="A1843" s="1">
        <v>1838</v>
      </c>
      <c r="D1843" s="3" t="s">
        <v>6909</v>
      </c>
      <c r="F1843" s="2" t="str" cm="1">
        <f t="array" aca="1" ref="F1843" ca="1">IF(G1843&lt;&gt;"",INDIRECT("'"&amp;G1843&amp;"'!"&amp;H1843),"")</f>
        <v/>
      </c>
      <c r="G1843" s="1665"/>
      <c r="S1843" s="1663"/>
    </row>
    <row r="1844" spans="1:19" ht="15">
      <c r="A1844" s="1">
        <v>1839</v>
      </c>
      <c r="D1844" s="3" t="s">
        <v>6909</v>
      </c>
      <c r="F1844" s="2" t="str" cm="1">
        <f t="array" aca="1" ref="F1844" ca="1">IF(G1844&lt;&gt;"",INDIRECT("'"&amp;G1844&amp;"'!"&amp;H1844),"")</f>
        <v/>
      </c>
      <c r="G1844" s="1665"/>
      <c r="S1844" s="1663"/>
    </row>
    <row r="1845" spans="1:19" ht="15">
      <c r="A1845" s="1">
        <v>1840</v>
      </c>
      <c r="D1845" s="3" t="s">
        <v>6909</v>
      </c>
      <c r="F1845" s="2" t="str" cm="1">
        <f t="array" aca="1" ref="F1845" ca="1">IF(G1845&lt;&gt;"",INDIRECT("'"&amp;G1845&amp;"'!"&amp;H1845),"")</f>
        <v/>
      </c>
      <c r="G1845" s="1665"/>
      <c r="S1845" s="1663"/>
    </row>
    <row r="1846" spans="1:19" ht="15">
      <c r="A1846" s="1">
        <v>1841</v>
      </c>
      <c r="D1846" s="3" t="s">
        <v>6909</v>
      </c>
      <c r="F1846" s="2" t="str" cm="1">
        <f t="array" aca="1" ref="F1846" ca="1">IF(G1846&lt;&gt;"",INDIRECT("'"&amp;G1846&amp;"'!"&amp;H1846),"")</f>
        <v/>
      </c>
      <c r="G1846" s="1665"/>
      <c r="S1846" s="1663"/>
    </row>
    <row r="1847" spans="1:19" ht="15">
      <c r="A1847" s="1">
        <v>1842</v>
      </c>
      <c r="D1847" s="3" t="s">
        <v>6909</v>
      </c>
      <c r="F1847" s="2" t="str" cm="1">
        <f t="array" aca="1" ref="F1847" ca="1">IF(G1847&lt;&gt;"",INDIRECT("'"&amp;G1847&amp;"'!"&amp;H1847),"")</f>
        <v/>
      </c>
      <c r="G1847" s="1665"/>
      <c r="S1847" s="1663"/>
    </row>
    <row r="1848" spans="1:19" ht="15">
      <c r="A1848" s="1">
        <v>1843</v>
      </c>
      <c r="D1848" s="3" t="s">
        <v>6909</v>
      </c>
      <c r="F1848" s="2" t="str" cm="1">
        <f t="array" aca="1" ref="F1848" ca="1">IF(G1848&lt;&gt;"",INDIRECT("'"&amp;G1848&amp;"'!"&amp;H1848),"")</f>
        <v/>
      </c>
      <c r="G1848" s="1665"/>
      <c r="S1848" s="1663"/>
    </row>
    <row r="1849" spans="1:19" ht="15">
      <c r="A1849" s="1">
        <v>1844</v>
      </c>
      <c r="D1849" s="3" t="s">
        <v>6909</v>
      </c>
      <c r="F1849" s="2" t="str" cm="1">
        <f t="array" aca="1" ref="F1849" ca="1">IF(G1849&lt;&gt;"",INDIRECT("'"&amp;G1849&amp;"'!"&amp;H1849),"")</f>
        <v/>
      </c>
      <c r="G1849" s="1665"/>
      <c r="S1849" s="1663"/>
    </row>
    <row r="1850" spans="1:19" ht="15">
      <c r="A1850" s="1">
        <v>1845</v>
      </c>
      <c r="D1850" s="3" t="s">
        <v>6909</v>
      </c>
      <c r="F1850" s="2" t="str" cm="1">
        <f t="array" aca="1" ref="F1850" ca="1">IF(G1850&lt;&gt;"",INDIRECT("'"&amp;G1850&amp;"'!"&amp;H1850),"")</f>
        <v/>
      </c>
      <c r="G1850" s="1665"/>
      <c r="S1850" s="1663"/>
    </row>
    <row r="1851" spans="1:19" ht="15">
      <c r="A1851" s="1">
        <v>1846</v>
      </c>
      <c r="D1851" s="3" t="s">
        <v>6909</v>
      </c>
      <c r="F1851" s="2" t="str" cm="1">
        <f t="array" aca="1" ref="F1851" ca="1">IF(G1851&lt;&gt;"",INDIRECT("'"&amp;G1851&amp;"'!"&amp;H1851),"")</f>
        <v/>
      </c>
      <c r="G1851" s="1665"/>
      <c r="S1851" s="1663"/>
    </row>
    <row r="1852" spans="1:19" ht="15">
      <c r="A1852" s="1">
        <v>1847</v>
      </c>
      <c r="D1852" s="3" t="s">
        <v>6909</v>
      </c>
      <c r="F1852" s="2" t="str" cm="1">
        <f t="array" aca="1" ref="F1852" ca="1">IF(G1852&lt;&gt;"",INDIRECT("'"&amp;G1852&amp;"'!"&amp;H1852),"")</f>
        <v/>
      </c>
      <c r="G1852" s="1665"/>
      <c r="S1852" s="1663"/>
    </row>
    <row r="1853" spans="1:19" ht="15">
      <c r="A1853" s="1">
        <v>1848</v>
      </c>
      <c r="D1853" s="3" t="s">
        <v>6909</v>
      </c>
      <c r="F1853" s="2" t="str" cm="1">
        <f t="array" aca="1" ref="F1853" ca="1">IF(G1853&lt;&gt;"",INDIRECT("'"&amp;G1853&amp;"'!"&amp;H1853),"")</f>
        <v/>
      </c>
      <c r="G1853" s="1665"/>
      <c r="S1853" s="1663"/>
    </row>
    <row r="1854" spans="1:19" ht="15">
      <c r="A1854" s="1">
        <v>1849</v>
      </c>
      <c r="D1854" s="3" t="s">
        <v>6909</v>
      </c>
      <c r="F1854" s="2" t="str" cm="1">
        <f t="array" aca="1" ref="F1854" ca="1">IF(G1854&lt;&gt;"",INDIRECT("'"&amp;G1854&amp;"'!"&amp;H1854),"")</f>
        <v/>
      </c>
      <c r="G1854" s="1665"/>
      <c r="S1854" s="1665"/>
    </row>
    <row r="1855" spans="1:19" ht="15">
      <c r="A1855" s="1">
        <v>1850</v>
      </c>
      <c r="D1855" s="3" t="s">
        <v>6909</v>
      </c>
      <c r="F1855" s="2" t="str" cm="1">
        <f t="array" aca="1" ref="F1855" ca="1">IF(G1855&lt;&gt;"",INDIRECT("'"&amp;G1855&amp;"'!"&amp;H1855),"")</f>
        <v/>
      </c>
      <c r="G1855" s="1665"/>
      <c r="S1855" s="1665"/>
    </row>
    <row r="1856" spans="1:19" ht="15">
      <c r="A1856" s="1">
        <v>1851</v>
      </c>
      <c r="D1856" s="3" t="s">
        <v>6909</v>
      </c>
      <c r="F1856" s="2" t="str" cm="1">
        <f t="array" aca="1" ref="F1856" ca="1">IF(G1856&lt;&gt;"",INDIRECT("'"&amp;G1856&amp;"'!"&amp;H1856),"")</f>
        <v/>
      </c>
      <c r="G1856" s="1665"/>
      <c r="S1856" s="1665"/>
    </row>
    <row r="1857" spans="1:19" ht="15">
      <c r="A1857" s="1">
        <v>1852</v>
      </c>
      <c r="D1857" s="3" t="s">
        <v>6909</v>
      </c>
      <c r="F1857" s="2" t="str" cm="1">
        <f t="array" aca="1" ref="F1857" ca="1">IF(G1857&lt;&gt;"",INDIRECT("'"&amp;G1857&amp;"'!"&amp;H1857),"")</f>
        <v/>
      </c>
      <c r="G1857" s="1665"/>
      <c r="S1857" s="1665"/>
    </row>
    <row r="1858" spans="1:19" ht="15">
      <c r="A1858" s="1">
        <v>1853</v>
      </c>
      <c r="D1858" s="3" t="s">
        <v>6909</v>
      </c>
      <c r="F1858" s="2" t="str" cm="1">
        <f t="array" aca="1" ref="F1858" ca="1">IF(G1858&lt;&gt;"",INDIRECT("'"&amp;G1858&amp;"'!"&amp;H1858),"")</f>
        <v/>
      </c>
      <c r="G1858" s="1665"/>
      <c r="S1858" s="1665"/>
    </row>
    <row r="1859" spans="1:19" ht="15">
      <c r="A1859" s="1">
        <v>1854</v>
      </c>
      <c r="D1859" s="3" t="s">
        <v>6909</v>
      </c>
      <c r="F1859" s="2" t="str" cm="1">
        <f t="array" aca="1" ref="F1859" ca="1">IF(G1859&lt;&gt;"",INDIRECT("'"&amp;G1859&amp;"'!"&amp;H1859),"")</f>
        <v/>
      </c>
      <c r="G1859" s="1665"/>
      <c r="S1859" s="1665"/>
    </row>
    <row r="1860" spans="1:19" ht="15">
      <c r="A1860" s="1">
        <v>1855</v>
      </c>
      <c r="D1860" s="3" t="s">
        <v>6909</v>
      </c>
      <c r="F1860" s="2" t="str" cm="1">
        <f t="array" aca="1" ref="F1860" ca="1">IF(G1860&lt;&gt;"",INDIRECT("'"&amp;G1860&amp;"'!"&amp;H1860),"")</f>
        <v/>
      </c>
      <c r="G1860" s="1665"/>
      <c r="S1860" s="1665"/>
    </row>
    <row r="1861" spans="1:19" ht="15">
      <c r="A1861" s="1">
        <v>1856</v>
      </c>
      <c r="D1861" s="3" t="s">
        <v>6909</v>
      </c>
      <c r="F1861" s="2" t="str" cm="1">
        <f t="array" aca="1" ref="F1861" ca="1">IF(G1861&lt;&gt;"",INDIRECT("'"&amp;G1861&amp;"'!"&amp;H1861),"")</f>
        <v/>
      </c>
      <c r="G1861" s="1665"/>
      <c r="S1861" s="1665"/>
    </row>
    <row r="1862" spans="1:19" ht="15">
      <c r="A1862" s="1">
        <v>1857</v>
      </c>
      <c r="D1862" s="3" t="s">
        <v>6909</v>
      </c>
      <c r="F1862" s="2" t="str" cm="1">
        <f t="array" aca="1" ref="F1862" ca="1">IF(G1862&lt;&gt;"",INDIRECT("'"&amp;G1862&amp;"'!"&amp;H1862),"")</f>
        <v/>
      </c>
      <c r="G1862" s="1665"/>
      <c r="S1862" s="1665"/>
    </row>
    <row r="1863" spans="1:19" ht="15">
      <c r="A1863" s="1">
        <v>1858</v>
      </c>
      <c r="D1863" s="3" t="s">
        <v>6909</v>
      </c>
      <c r="F1863" s="2" t="str" cm="1">
        <f t="array" aca="1" ref="F1863" ca="1">IF(G1863&lt;&gt;"",INDIRECT("'"&amp;G1863&amp;"'!"&amp;H1863),"")</f>
        <v/>
      </c>
      <c r="G1863" s="1665"/>
      <c r="S1863" s="1665"/>
    </row>
    <row r="1864" spans="1:19" ht="15">
      <c r="A1864" s="1">
        <v>1859</v>
      </c>
      <c r="D1864" s="3" t="s">
        <v>6909</v>
      </c>
      <c r="F1864" s="2" t="str" cm="1">
        <f t="array" aca="1" ref="F1864" ca="1">IF(G1864&lt;&gt;"",INDIRECT("'"&amp;G1864&amp;"'!"&amp;H1864),"")</f>
        <v/>
      </c>
      <c r="G1864" s="1665"/>
      <c r="S1864" s="1665"/>
    </row>
    <row r="1865" spans="1:19" ht="15">
      <c r="A1865" s="1">
        <v>1860</v>
      </c>
      <c r="D1865" s="3" t="s">
        <v>6909</v>
      </c>
      <c r="F1865" s="2" t="str" cm="1">
        <f t="array" aca="1" ref="F1865" ca="1">IF(G1865&lt;&gt;"",INDIRECT("'"&amp;G1865&amp;"'!"&amp;H1865),"")</f>
        <v/>
      </c>
      <c r="G1865" s="1665"/>
      <c r="S1865" s="1665"/>
    </row>
    <row r="1866" spans="1:19" ht="15">
      <c r="A1866" s="1">
        <v>1861</v>
      </c>
      <c r="D1866" s="3" t="s">
        <v>6909</v>
      </c>
      <c r="F1866" s="2" t="str" cm="1">
        <f t="array" aca="1" ref="F1866" ca="1">IF(G1866&lt;&gt;"",INDIRECT("'"&amp;G1866&amp;"'!"&amp;H1866),"")</f>
        <v/>
      </c>
      <c r="G1866" s="1665"/>
      <c r="S1866" s="1663"/>
    </row>
    <row r="1867" spans="1:19" ht="15">
      <c r="A1867" s="1">
        <v>1862</v>
      </c>
      <c r="D1867" s="3" t="s">
        <v>6909</v>
      </c>
      <c r="F1867" s="2" t="str" cm="1">
        <f t="array" aca="1" ref="F1867" ca="1">IF(G1867&lt;&gt;"",INDIRECT("'"&amp;G1867&amp;"'!"&amp;H1867),"")</f>
        <v/>
      </c>
      <c r="G1867" s="1665"/>
      <c r="S1867" s="1663"/>
    </row>
    <row r="1868" spans="1:19" ht="15">
      <c r="A1868" s="1">
        <v>1863</v>
      </c>
      <c r="D1868" s="3" t="s">
        <v>6909</v>
      </c>
      <c r="F1868" s="2" t="str" cm="1">
        <f t="array" aca="1" ref="F1868" ca="1">IF(G1868&lt;&gt;"",INDIRECT("'"&amp;G1868&amp;"'!"&amp;H1868),"")</f>
        <v/>
      </c>
      <c r="G1868" s="1665"/>
      <c r="S1868" s="1665"/>
    </row>
    <row r="1869" spans="1:19" ht="15">
      <c r="A1869" s="1">
        <v>1864</v>
      </c>
      <c r="D1869" s="3" t="s">
        <v>6909</v>
      </c>
      <c r="F1869" s="2" t="str" cm="1">
        <f t="array" aca="1" ref="F1869" ca="1">IF(G1869&lt;&gt;"",INDIRECT("'"&amp;G1869&amp;"'!"&amp;H1869),"")</f>
        <v/>
      </c>
      <c r="G1869" s="1665"/>
      <c r="S1869" s="1665"/>
    </row>
    <row r="1870" spans="1:19" ht="15">
      <c r="A1870" s="1">
        <v>1865</v>
      </c>
      <c r="D1870" s="3" t="s">
        <v>6909</v>
      </c>
      <c r="F1870" s="2" t="str" cm="1">
        <f t="array" aca="1" ref="F1870" ca="1">IF(G1870&lt;&gt;"",INDIRECT("'"&amp;G1870&amp;"'!"&amp;H1870),"")</f>
        <v/>
      </c>
      <c r="G1870" s="1665"/>
      <c r="S1870" s="1665"/>
    </row>
    <row r="1871" spans="1:19" ht="15">
      <c r="A1871" s="1">
        <v>1866</v>
      </c>
      <c r="D1871" s="3" t="s">
        <v>6909</v>
      </c>
      <c r="F1871" s="2" t="str" cm="1">
        <f t="array" aca="1" ref="F1871" ca="1">IF(G1871&lt;&gt;"",INDIRECT("'"&amp;G1871&amp;"'!"&amp;H1871),"")</f>
        <v/>
      </c>
      <c r="G1871" s="1665"/>
      <c r="S1871" s="1665"/>
    </row>
    <row r="1872" spans="1:19" ht="15">
      <c r="A1872" s="1">
        <v>1867</v>
      </c>
      <c r="D1872" s="3" t="s">
        <v>6909</v>
      </c>
      <c r="F1872" s="2" t="str" cm="1">
        <f t="array" aca="1" ref="F1872" ca="1">IF(G1872&lt;&gt;"",INDIRECT("'"&amp;G1872&amp;"'!"&amp;H1872),"")</f>
        <v/>
      </c>
      <c r="G1872" s="1665"/>
      <c r="S1872" s="1665"/>
    </row>
    <row r="1873" spans="1:19" ht="15">
      <c r="A1873" s="1">
        <v>1868</v>
      </c>
      <c r="D1873" s="3" t="s">
        <v>6909</v>
      </c>
      <c r="F1873" s="2" t="str" cm="1">
        <f t="array" aca="1" ref="F1873" ca="1">IF(G1873&lt;&gt;"",INDIRECT("'"&amp;G1873&amp;"'!"&amp;H1873),"")</f>
        <v/>
      </c>
      <c r="G1873" s="1665"/>
      <c r="S1873" s="1663"/>
    </row>
    <row r="1874" spans="1:19" ht="15">
      <c r="A1874" s="1">
        <v>1869</v>
      </c>
      <c r="D1874" s="3" t="s">
        <v>6909</v>
      </c>
      <c r="F1874" s="2" t="str" cm="1">
        <f t="array" aca="1" ref="F1874" ca="1">IF(G1874&lt;&gt;"",INDIRECT("'"&amp;G1874&amp;"'!"&amp;H1874),"")</f>
        <v/>
      </c>
      <c r="G1874" s="1665"/>
      <c r="S1874" s="1663"/>
    </row>
    <row r="1875" spans="1:19" ht="15">
      <c r="A1875" s="1">
        <v>1870</v>
      </c>
      <c r="D1875" s="3" t="s">
        <v>6909</v>
      </c>
      <c r="F1875" s="2" t="str" cm="1">
        <f t="array" aca="1" ref="F1875" ca="1">IF(G1875&lt;&gt;"",INDIRECT("'"&amp;G1875&amp;"'!"&amp;H1875),"")</f>
        <v/>
      </c>
      <c r="G1875" s="1665"/>
      <c r="S1875" s="1663"/>
    </row>
    <row r="1876" spans="1:19" ht="15">
      <c r="A1876" s="1">
        <v>1871</v>
      </c>
      <c r="D1876" s="3" t="s">
        <v>6909</v>
      </c>
      <c r="F1876" s="2" t="str" cm="1">
        <f t="array" aca="1" ref="F1876" ca="1">IF(G1876&lt;&gt;"",INDIRECT("'"&amp;G1876&amp;"'!"&amp;H1876),"")</f>
        <v/>
      </c>
      <c r="G1876" s="1665"/>
      <c r="S1876" s="1663"/>
    </row>
    <row r="1877" spans="1:19" ht="15">
      <c r="A1877" s="1">
        <v>1872</v>
      </c>
      <c r="D1877" s="3" t="s">
        <v>6909</v>
      </c>
      <c r="F1877" s="2" t="str" cm="1">
        <f t="array" aca="1" ref="F1877" ca="1">IF(G1877&lt;&gt;"",INDIRECT("'"&amp;G1877&amp;"'!"&amp;H1877),"")</f>
        <v/>
      </c>
      <c r="G1877" s="1665"/>
      <c r="S1877" s="1665"/>
    </row>
    <row r="1878" spans="1:19" ht="15">
      <c r="A1878" s="1">
        <v>1873</v>
      </c>
      <c r="D1878" s="3" t="s">
        <v>6909</v>
      </c>
      <c r="F1878" s="2" t="str" cm="1">
        <f t="array" aca="1" ref="F1878" ca="1">IF(G1878&lt;&gt;"",INDIRECT("'"&amp;G1878&amp;"'!"&amp;H1878),"")</f>
        <v/>
      </c>
      <c r="G1878" s="1665"/>
      <c r="S1878" s="1663"/>
    </row>
    <row r="1879" spans="1:19" ht="15">
      <c r="A1879" s="1">
        <v>1874</v>
      </c>
      <c r="D1879" s="3" t="s">
        <v>6909</v>
      </c>
      <c r="F1879" s="2" t="str" cm="1">
        <f t="array" aca="1" ref="F1879" ca="1">IF(G1879&lt;&gt;"",INDIRECT("'"&amp;G1879&amp;"'!"&amp;H1879),"")</f>
        <v/>
      </c>
      <c r="G1879" s="1665"/>
      <c r="S1879" s="1663"/>
    </row>
    <row r="1880" spans="1:19" ht="15">
      <c r="A1880" s="1">
        <v>1875</v>
      </c>
      <c r="D1880" s="3" t="s">
        <v>6909</v>
      </c>
      <c r="F1880" s="2" t="str" cm="1">
        <f t="array" aca="1" ref="F1880" ca="1">IF(G1880&lt;&gt;"",INDIRECT("'"&amp;G1880&amp;"'!"&amp;H1880),"")</f>
        <v/>
      </c>
      <c r="G1880" s="1665"/>
      <c r="S1880" s="1663"/>
    </row>
    <row r="1881" spans="1:19" ht="15">
      <c r="A1881" s="1">
        <v>1876</v>
      </c>
      <c r="D1881" s="3" t="s">
        <v>6909</v>
      </c>
      <c r="F1881" s="2" t="str" cm="1">
        <f t="array" aca="1" ref="F1881" ca="1">IF(G1881&lt;&gt;"",INDIRECT("'"&amp;G1881&amp;"'!"&amp;H1881),"")</f>
        <v/>
      </c>
      <c r="G1881" s="1665"/>
      <c r="I1881" s="4"/>
      <c r="J1881" s="4"/>
      <c r="K1881" s="4"/>
      <c r="S1881" s="1665"/>
    </row>
    <row r="1882" spans="1:19" ht="15">
      <c r="A1882" s="1">
        <v>1877</v>
      </c>
      <c r="D1882" s="3" t="s">
        <v>6909</v>
      </c>
      <c r="F1882" s="2" t="str" cm="1">
        <f t="array" aca="1" ref="F1882" ca="1">IF(G1882&lt;&gt;"",INDIRECT("'"&amp;G1882&amp;"'!"&amp;H1882),"")</f>
        <v/>
      </c>
      <c r="G1882" s="1665"/>
      <c r="I1882" s="4"/>
      <c r="J1882" s="4"/>
      <c r="K1882" s="4"/>
      <c r="S1882" s="1665"/>
    </row>
    <row r="1883" spans="1:19" ht="15">
      <c r="A1883" s="1">
        <v>1878</v>
      </c>
      <c r="D1883" s="3" t="s">
        <v>6909</v>
      </c>
      <c r="F1883" s="2" t="str" cm="1">
        <f t="array" aca="1" ref="F1883" ca="1">IF(G1883&lt;&gt;"",INDIRECT("'"&amp;G1883&amp;"'!"&amp;H1883),"")</f>
        <v/>
      </c>
      <c r="G1883" s="1665"/>
      <c r="I1883" s="4"/>
      <c r="J1883" s="4"/>
      <c r="K1883" s="4"/>
      <c r="S1883" s="1665"/>
    </row>
    <row r="1884" spans="1:19" ht="15">
      <c r="A1884" s="1">
        <v>1879</v>
      </c>
      <c r="D1884" s="3" t="s">
        <v>6909</v>
      </c>
      <c r="F1884" s="2" t="str" cm="1">
        <f t="array" aca="1" ref="F1884" ca="1">IF(G1884&lt;&gt;"",INDIRECT("'"&amp;G1884&amp;"'!"&amp;H1884),"")</f>
        <v/>
      </c>
      <c r="G1884" s="1665"/>
      <c r="I1884" s="4"/>
      <c r="J1884" s="4"/>
      <c r="K1884" s="4"/>
      <c r="S1884" s="1665"/>
    </row>
    <row r="1885" spans="1:19" ht="15">
      <c r="A1885" s="1">
        <v>1880</v>
      </c>
      <c r="D1885" s="3" t="s">
        <v>6909</v>
      </c>
      <c r="F1885" s="2" t="str" cm="1">
        <f t="array" aca="1" ref="F1885" ca="1">IF(G1885&lt;&gt;"",INDIRECT("'"&amp;G1885&amp;"'!"&amp;H1885),"")</f>
        <v/>
      </c>
      <c r="G1885" s="1665"/>
      <c r="I1885" s="4"/>
      <c r="J1885" s="4"/>
      <c r="K1885" s="4"/>
      <c r="S1885" s="1665"/>
    </row>
    <row r="1886" spans="1:19" ht="15">
      <c r="A1886" s="1">
        <v>1881</v>
      </c>
      <c r="D1886" s="3" t="s">
        <v>6909</v>
      </c>
      <c r="F1886" s="2" t="str" cm="1">
        <f t="array" aca="1" ref="F1886" ca="1">IF(G1886&lt;&gt;"",INDIRECT("'"&amp;G1886&amp;"'!"&amp;H1886),"")</f>
        <v/>
      </c>
      <c r="G1886" s="1665"/>
      <c r="I1886" s="4"/>
      <c r="J1886" s="4"/>
      <c r="K1886" s="4"/>
      <c r="S1886" s="1665"/>
    </row>
    <row r="1887" spans="1:19" ht="15">
      <c r="A1887" s="1">
        <v>1882</v>
      </c>
      <c r="D1887" s="3" t="s">
        <v>6909</v>
      </c>
      <c r="F1887" s="2" t="str" cm="1">
        <f t="array" aca="1" ref="F1887" ca="1">IF(G1887&lt;&gt;"",INDIRECT("'"&amp;G1887&amp;"'!"&amp;H1887),"")</f>
        <v/>
      </c>
      <c r="G1887" s="1665"/>
      <c r="I1887" s="4"/>
      <c r="J1887" s="4"/>
      <c r="K1887" s="4"/>
      <c r="S1887" s="1665"/>
    </row>
    <row r="1888" spans="1:19" ht="15">
      <c r="A1888" s="1">
        <v>1883</v>
      </c>
      <c r="D1888" s="3" t="s">
        <v>6909</v>
      </c>
      <c r="F1888" s="2" t="str" cm="1">
        <f t="array" aca="1" ref="F1888" ca="1">IF(G1888&lt;&gt;"",INDIRECT("'"&amp;G1888&amp;"'!"&amp;H1888),"")</f>
        <v/>
      </c>
      <c r="G1888" s="1665"/>
      <c r="I1888" s="4"/>
      <c r="J1888" s="4"/>
      <c r="K1888" s="4"/>
      <c r="S1888" s="1665"/>
    </row>
    <row r="1889" spans="1:19" ht="15">
      <c r="A1889" s="1">
        <v>1884</v>
      </c>
      <c r="D1889" s="3" t="s">
        <v>6909</v>
      </c>
      <c r="F1889" s="2" t="str" cm="1">
        <f t="array" aca="1" ref="F1889" ca="1">IF(G1889&lt;&gt;"",INDIRECT("'"&amp;G1889&amp;"'!"&amp;H1889),"")</f>
        <v/>
      </c>
      <c r="G1889" s="1665"/>
      <c r="I1889" s="4"/>
      <c r="J1889" s="4"/>
      <c r="K1889" s="4"/>
      <c r="S1889" s="1665"/>
    </row>
    <row r="1890" spans="1:19" ht="15">
      <c r="A1890" s="1">
        <v>1885</v>
      </c>
      <c r="D1890" s="3" t="s">
        <v>6909</v>
      </c>
      <c r="F1890" s="2" t="str" cm="1">
        <f t="array" aca="1" ref="F1890" ca="1">IF(G1890&lt;&gt;"",INDIRECT("'"&amp;G1890&amp;"'!"&amp;H1890),"")</f>
        <v/>
      </c>
      <c r="G1890" s="1665"/>
      <c r="I1890" s="4"/>
      <c r="J1890" s="4"/>
      <c r="K1890" s="4"/>
      <c r="S1890" s="1665"/>
    </row>
    <row r="1891" spans="1:19" ht="15">
      <c r="A1891" s="1">
        <v>1886</v>
      </c>
      <c r="D1891" s="3" t="s">
        <v>6909</v>
      </c>
      <c r="F1891" s="2" t="str" cm="1">
        <f t="array" aca="1" ref="F1891" ca="1">IF(G1891&lt;&gt;"",INDIRECT("'"&amp;G1891&amp;"'!"&amp;H1891),"")</f>
        <v/>
      </c>
      <c r="G1891" s="1665"/>
      <c r="I1891" s="4"/>
      <c r="J1891" s="4"/>
      <c r="K1891" s="4"/>
      <c r="S1891" s="1665"/>
    </row>
    <row r="1892" spans="1:19" ht="15">
      <c r="A1892" s="1">
        <v>1887</v>
      </c>
      <c r="D1892" s="3" t="s">
        <v>6909</v>
      </c>
      <c r="F1892" s="2" t="str" cm="1">
        <f t="array" aca="1" ref="F1892" ca="1">IF(G1892&lt;&gt;"",INDIRECT("'"&amp;G1892&amp;"'!"&amp;H1892),"")</f>
        <v/>
      </c>
      <c r="G1892" s="1665"/>
      <c r="I1892" s="4"/>
      <c r="J1892" s="4"/>
      <c r="K1892" s="4"/>
      <c r="S1892" s="1665"/>
    </row>
    <row r="1893" spans="1:19" ht="15">
      <c r="A1893" s="1">
        <v>1888</v>
      </c>
      <c r="D1893" s="3" t="s">
        <v>6909</v>
      </c>
      <c r="F1893" s="2" t="str" cm="1">
        <f t="array" aca="1" ref="F1893" ca="1">IF(G1893&lt;&gt;"",INDIRECT("'"&amp;G1893&amp;"'!"&amp;H1893),"")</f>
        <v/>
      </c>
      <c r="G1893" s="1665"/>
      <c r="I1893" s="4"/>
      <c r="J1893" s="4"/>
      <c r="K1893" s="4"/>
      <c r="S1893" s="1665"/>
    </row>
    <row r="1894" spans="1:19" ht="15">
      <c r="A1894" s="1">
        <v>1889</v>
      </c>
      <c r="D1894" s="3" t="s">
        <v>6909</v>
      </c>
      <c r="F1894" s="2" t="str" cm="1">
        <f t="array" aca="1" ref="F1894" ca="1">IF(G1894&lt;&gt;"",INDIRECT("'"&amp;G1894&amp;"'!"&amp;H1894),"")</f>
        <v/>
      </c>
      <c r="G1894" s="1665"/>
      <c r="I1894" s="4"/>
      <c r="J1894" s="4"/>
      <c r="K1894" s="4"/>
      <c r="S1894" s="1665"/>
    </row>
    <row r="1895" spans="1:19" ht="15">
      <c r="A1895" s="1">
        <v>1890</v>
      </c>
      <c r="D1895" s="3" t="s">
        <v>6909</v>
      </c>
      <c r="F1895" s="2" t="str" cm="1">
        <f t="array" aca="1" ref="F1895" ca="1">IF(G1895&lt;&gt;"",INDIRECT("'"&amp;G1895&amp;"'!"&amp;H1895),"")</f>
        <v/>
      </c>
      <c r="G1895" s="1665"/>
      <c r="I1895" s="4"/>
      <c r="J1895" s="4"/>
      <c r="K1895" s="4"/>
      <c r="S1895" s="1665"/>
    </row>
    <row r="1896" spans="1:19" ht="15">
      <c r="A1896" s="1">
        <v>1891</v>
      </c>
      <c r="D1896" s="3" t="s">
        <v>6909</v>
      </c>
      <c r="F1896" s="2" t="str" cm="1">
        <f t="array" aca="1" ref="F1896" ca="1">IF(G1896&lt;&gt;"",INDIRECT("'"&amp;G1896&amp;"'!"&amp;H1896),"")</f>
        <v/>
      </c>
      <c r="G1896" s="1665"/>
      <c r="I1896" s="4"/>
      <c r="J1896" s="4"/>
      <c r="K1896" s="4"/>
      <c r="S1896" s="1665"/>
    </row>
    <row r="1897" spans="1:19" ht="15">
      <c r="A1897" s="1">
        <v>1892</v>
      </c>
      <c r="D1897" s="3" t="s">
        <v>6909</v>
      </c>
      <c r="F1897" s="2" t="str" cm="1">
        <f t="array" aca="1" ref="F1897" ca="1">IF(G1897&lt;&gt;"",INDIRECT("'"&amp;G1897&amp;"'!"&amp;H1897),"")</f>
        <v/>
      </c>
      <c r="G1897" s="1665"/>
      <c r="I1897" s="4"/>
      <c r="J1897" s="4"/>
      <c r="K1897" s="4"/>
      <c r="S1897" s="1665"/>
    </row>
    <row r="1898" spans="1:19" ht="15">
      <c r="A1898" s="1">
        <v>1893</v>
      </c>
      <c r="D1898" s="3" t="s">
        <v>6909</v>
      </c>
      <c r="F1898" s="2" t="str" cm="1">
        <f t="array" aca="1" ref="F1898" ca="1">IF(G1898&lt;&gt;"",INDIRECT("'"&amp;G1898&amp;"'!"&amp;H1898),"")</f>
        <v/>
      </c>
      <c r="G1898" s="1665"/>
      <c r="I1898" s="4"/>
      <c r="J1898" s="4"/>
      <c r="K1898" s="4"/>
      <c r="S1898" s="1665"/>
    </row>
    <row r="1899" spans="1:19" ht="15">
      <c r="A1899" s="1">
        <v>1894</v>
      </c>
      <c r="D1899" s="3" t="s">
        <v>6909</v>
      </c>
      <c r="F1899" s="2" t="str" cm="1">
        <f t="array" aca="1" ref="F1899" ca="1">IF(G1899&lt;&gt;"",INDIRECT("'"&amp;G1899&amp;"'!"&amp;H1899),"")</f>
        <v/>
      </c>
      <c r="G1899" s="1665"/>
      <c r="I1899" s="4"/>
      <c r="J1899" s="4"/>
      <c r="K1899" s="4"/>
      <c r="S1899" s="1665"/>
    </row>
    <row r="1900" spans="1:19" ht="15">
      <c r="A1900" s="1">
        <v>1895</v>
      </c>
      <c r="D1900" s="3" t="s">
        <v>6909</v>
      </c>
      <c r="F1900" s="2" t="str" cm="1">
        <f t="array" aca="1" ref="F1900" ca="1">IF(G1900&lt;&gt;"",INDIRECT("'"&amp;G1900&amp;"'!"&amp;H1900),"")</f>
        <v/>
      </c>
      <c r="G1900" s="1665"/>
      <c r="I1900" s="4"/>
      <c r="J1900" s="4"/>
      <c r="K1900" s="4"/>
      <c r="S1900" s="1665"/>
    </row>
    <row r="1901" spans="1:19" ht="15">
      <c r="A1901" s="1">
        <v>1896</v>
      </c>
      <c r="D1901" s="3" t="s">
        <v>6909</v>
      </c>
      <c r="F1901" s="2" t="str" cm="1">
        <f t="array" aca="1" ref="F1901" ca="1">IF(G1901&lt;&gt;"",INDIRECT("'"&amp;G1901&amp;"'!"&amp;H1901),"")</f>
        <v/>
      </c>
      <c r="G1901" s="1665"/>
      <c r="I1901" s="4"/>
      <c r="J1901" s="4"/>
      <c r="K1901" s="4"/>
      <c r="S1901" s="1665"/>
    </row>
    <row r="1902" spans="1:19" ht="15">
      <c r="A1902" s="1">
        <v>1897</v>
      </c>
      <c r="D1902" s="3" t="s">
        <v>6909</v>
      </c>
      <c r="F1902" s="2" t="str" cm="1">
        <f t="array" aca="1" ref="F1902" ca="1">IF(G1902&lt;&gt;"",INDIRECT("'"&amp;G1902&amp;"'!"&amp;H1902),"")</f>
        <v/>
      </c>
      <c r="G1902" s="1665"/>
      <c r="I1902" s="4"/>
      <c r="J1902" s="4"/>
      <c r="K1902" s="4"/>
      <c r="S1902" s="1665"/>
    </row>
    <row r="1903" spans="1:19" ht="15">
      <c r="A1903" s="1">
        <v>1898</v>
      </c>
      <c r="D1903" s="3" t="s">
        <v>6909</v>
      </c>
      <c r="F1903" s="2" t="str" cm="1">
        <f t="array" aca="1" ref="F1903" ca="1">IF(G1903&lt;&gt;"",INDIRECT("'"&amp;G1903&amp;"'!"&amp;H1903),"")</f>
        <v/>
      </c>
      <c r="G1903" s="1665"/>
      <c r="I1903" s="4"/>
      <c r="J1903" s="4"/>
      <c r="K1903" s="4"/>
      <c r="S1903" s="1665"/>
    </row>
    <row r="1904" spans="1:19" ht="15">
      <c r="A1904" s="1">
        <v>1899</v>
      </c>
      <c r="D1904" s="3" t="s">
        <v>6909</v>
      </c>
      <c r="F1904" s="2" t="str" cm="1">
        <f t="array" aca="1" ref="F1904" ca="1">IF(G1904&lt;&gt;"",INDIRECT("'"&amp;G1904&amp;"'!"&amp;H1904),"")</f>
        <v/>
      </c>
      <c r="G1904" s="1665"/>
      <c r="I1904" s="4"/>
      <c r="J1904" s="4"/>
      <c r="K1904" s="4"/>
      <c r="S1904" s="1665"/>
    </row>
    <row r="1905" spans="1:19" ht="15">
      <c r="A1905" s="1">
        <v>1900</v>
      </c>
      <c r="D1905" s="3" t="s">
        <v>6909</v>
      </c>
      <c r="F1905" s="2" t="str" cm="1">
        <f t="array" aca="1" ref="F1905" ca="1">IF(G1905&lt;&gt;"",INDIRECT("'"&amp;G1905&amp;"'!"&amp;H1905),"")</f>
        <v/>
      </c>
      <c r="G1905" s="1665"/>
      <c r="I1905" s="4"/>
      <c r="J1905" s="4"/>
      <c r="K1905" s="4"/>
      <c r="S1905" s="1665"/>
    </row>
    <row r="1906" spans="1:19" ht="15">
      <c r="A1906" s="1">
        <v>1901</v>
      </c>
      <c r="D1906" s="3" t="s">
        <v>6909</v>
      </c>
      <c r="F1906" s="2" t="str" cm="1">
        <f t="array" aca="1" ref="F1906" ca="1">IF(G1906&lt;&gt;"",INDIRECT("'"&amp;G1906&amp;"'!"&amp;H1906),"")</f>
        <v/>
      </c>
      <c r="G1906" s="1665"/>
      <c r="I1906" s="4"/>
      <c r="J1906" s="4"/>
      <c r="K1906" s="4"/>
      <c r="S1906" s="1665"/>
    </row>
    <row r="1907" spans="1:19" ht="15">
      <c r="A1907" s="1">
        <v>1902</v>
      </c>
      <c r="D1907" s="3" t="s">
        <v>6909</v>
      </c>
      <c r="F1907" s="2" t="str" cm="1">
        <f t="array" aca="1" ref="F1907" ca="1">IF(G1907&lt;&gt;"",INDIRECT("'"&amp;G1907&amp;"'!"&amp;H1907),"")</f>
        <v/>
      </c>
      <c r="G1907" s="1665"/>
      <c r="I1907" s="4"/>
      <c r="J1907" s="4"/>
      <c r="K1907" s="4"/>
      <c r="S1907" s="1665"/>
    </row>
    <row r="1908" spans="1:19" ht="15">
      <c r="A1908" s="1">
        <v>1903</v>
      </c>
      <c r="D1908" s="3" t="s">
        <v>6909</v>
      </c>
      <c r="F1908" s="2" t="str" cm="1">
        <f t="array" aca="1" ref="F1908" ca="1">IF(G1908&lt;&gt;"",INDIRECT("'"&amp;G1908&amp;"'!"&amp;H1908),"")</f>
        <v/>
      </c>
      <c r="G1908" s="1665"/>
      <c r="I1908" s="4"/>
      <c r="J1908" s="4"/>
      <c r="K1908" s="4"/>
      <c r="S1908" s="1665"/>
    </row>
    <row r="1909" spans="1:19" ht="15">
      <c r="A1909" s="1">
        <v>1904</v>
      </c>
      <c r="D1909" s="3" t="s">
        <v>6909</v>
      </c>
      <c r="F1909" s="2" t="str" cm="1">
        <f t="array" aca="1" ref="F1909" ca="1">IF(G1909&lt;&gt;"",INDIRECT("'"&amp;G1909&amp;"'!"&amp;H1909),"")</f>
        <v/>
      </c>
      <c r="G1909" s="1665"/>
      <c r="I1909" s="4"/>
      <c r="J1909" s="4"/>
      <c r="K1909" s="4"/>
      <c r="S1909" s="1665"/>
    </row>
    <row r="1910" spans="1:19" ht="15">
      <c r="A1910" s="1">
        <v>1905</v>
      </c>
      <c r="D1910" s="3" t="s">
        <v>6909</v>
      </c>
      <c r="F1910" s="2" t="str" cm="1">
        <f t="array" aca="1" ref="F1910" ca="1">IF(G1910&lt;&gt;"",INDIRECT("'"&amp;G1910&amp;"'!"&amp;H1910),"")</f>
        <v/>
      </c>
      <c r="G1910" s="1665"/>
      <c r="I1910" s="4"/>
      <c r="J1910" s="4"/>
      <c r="K1910" s="4"/>
      <c r="S1910" s="1665"/>
    </row>
    <row r="1911" spans="1:19" ht="15">
      <c r="A1911" s="1">
        <v>1906</v>
      </c>
      <c r="D1911" s="3" t="s">
        <v>6909</v>
      </c>
      <c r="F1911" s="2" t="str" cm="1">
        <f t="array" aca="1" ref="F1911" ca="1">IF(G1911&lt;&gt;"",INDIRECT("'"&amp;G1911&amp;"'!"&amp;H1911),"")</f>
        <v/>
      </c>
      <c r="G1911" s="1665"/>
      <c r="I1911" s="4"/>
      <c r="J1911" s="4"/>
      <c r="K1911" s="4"/>
      <c r="S1911" s="1665"/>
    </row>
    <row r="1912" spans="1:19" ht="15">
      <c r="A1912" s="1">
        <v>1907</v>
      </c>
      <c r="D1912" s="3" t="s">
        <v>6909</v>
      </c>
      <c r="F1912" s="2" t="str" cm="1">
        <f t="array" aca="1" ref="F1912" ca="1">IF(G1912&lt;&gt;"",INDIRECT("'"&amp;G1912&amp;"'!"&amp;H1912),"")</f>
        <v/>
      </c>
      <c r="G1912" s="1665"/>
      <c r="I1912" s="4"/>
      <c r="J1912" s="4"/>
      <c r="K1912" s="4"/>
      <c r="S1912" s="1665"/>
    </row>
    <row r="1913" spans="1:19" ht="15">
      <c r="A1913" s="1">
        <v>1908</v>
      </c>
      <c r="D1913" s="3" t="s">
        <v>6909</v>
      </c>
      <c r="F1913" s="2" t="str" cm="1">
        <f t="array" aca="1" ref="F1913" ca="1">IF(G1913&lt;&gt;"",INDIRECT("'"&amp;G1913&amp;"'!"&amp;H1913),"")</f>
        <v/>
      </c>
      <c r="G1913" s="1665"/>
      <c r="I1913" s="4"/>
      <c r="J1913" s="4"/>
      <c r="K1913" s="4"/>
      <c r="S1913" s="1665"/>
    </row>
    <row r="1914" spans="1:19" ht="15">
      <c r="A1914" s="1">
        <v>1909</v>
      </c>
      <c r="D1914" s="3" t="s">
        <v>6909</v>
      </c>
      <c r="F1914" s="2" t="str" cm="1">
        <f t="array" aca="1" ref="F1914" ca="1">IF(G1914&lt;&gt;"",INDIRECT("'"&amp;G1914&amp;"'!"&amp;H1914),"")</f>
        <v/>
      </c>
      <c r="G1914" s="1665"/>
      <c r="I1914" s="4"/>
      <c r="J1914" s="4"/>
      <c r="K1914" s="4"/>
      <c r="S1914" s="1665"/>
    </row>
    <row r="1915" spans="1:19" ht="15">
      <c r="A1915" s="1">
        <v>1910</v>
      </c>
      <c r="D1915" s="3" t="s">
        <v>6909</v>
      </c>
      <c r="F1915" s="2" t="str" cm="1">
        <f t="array" aca="1" ref="F1915" ca="1">IF(G1915&lt;&gt;"",INDIRECT("'"&amp;G1915&amp;"'!"&amp;H1915),"")</f>
        <v/>
      </c>
      <c r="G1915" s="1665"/>
      <c r="I1915" s="4"/>
      <c r="J1915" s="4"/>
      <c r="K1915" s="4"/>
      <c r="S1915" s="1665"/>
    </row>
    <row r="1916" spans="1:19" ht="15">
      <c r="A1916" s="1">
        <v>1911</v>
      </c>
      <c r="D1916" s="3" t="s">
        <v>6909</v>
      </c>
      <c r="F1916" s="2" t="str" cm="1">
        <f t="array" aca="1" ref="F1916" ca="1">IF(G1916&lt;&gt;"",INDIRECT("'"&amp;G1916&amp;"'!"&amp;H1916),"")</f>
        <v/>
      </c>
      <c r="G1916" s="1665"/>
      <c r="I1916" s="4"/>
      <c r="J1916" s="4"/>
      <c r="K1916" s="4"/>
      <c r="S1916" s="1665"/>
    </row>
    <row r="1917" spans="1:19" ht="15">
      <c r="A1917" s="1">
        <v>1912</v>
      </c>
      <c r="D1917" s="3" t="s">
        <v>6909</v>
      </c>
      <c r="F1917" s="2" t="str" cm="1">
        <f t="array" aca="1" ref="F1917" ca="1">IF(G1917&lt;&gt;"",INDIRECT("'"&amp;G1917&amp;"'!"&amp;H1917),"")</f>
        <v/>
      </c>
      <c r="G1917" s="1665"/>
      <c r="I1917" s="4"/>
      <c r="J1917" s="4"/>
      <c r="K1917" s="4"/>
      <c r="S1917" s="1665"/>
    </row>
    <row r="1918" spans="1:19" ht="15">
      <c r="A1918" s="1">
        <v>1913</v>
      </c>
      <c r="D1918" s="3" t="s">
        <v>6909</v>
      </c>
      <c r="F1918" s="2" t="str" cm="1">
        <f t="array" aca="1" ref="F1918" ca="1">IF(G1918&lt;&gt;"",INDIRECT("'"&amp;G1918&amp;"'!"&amp;H1918),"")</f>
        <v/>
      </c>
      <c r="G1918" s="1665"/>
      <c r="I1918" s="4"/>
      <c r="J1918" s="4"/>
      <c r="K1918" s="4"/>
      <c r="S1918" s="1665"/>
    </row>
    <row r="1919" spans="1:19" ht="15">
      <c r="A1919" s="1">
        <v>1914</v>
      </c>
      <c r="D1919" s="3" t="s">
        <v>6909</v>
      </c>
      <c r="F1919" s="2" t="str" cm="1">
        <f t="array" aca="1" ref="F1919" ca="1">IF(G1919&lt;&gt;"",INDIRECT("'"&amp;G1919&amp;"'!"&amp;H1919),"")</f>
        <v/>
      </c>
      <c r="G1919" s="1665"/>
      <c r="I1919" s="4"/>
      <c r="J1919" s="4"/>
      <c r="K1919" s="4"/>
      <c r="S1919" s="1665"/>
    </row>
    <row r="1920" spans="1:19" ht="15">
      <c r="A1920" s="1">
        <v>1915</v>
      </c>
      <c r="D1920" s="3" t="s">
        <v>6909</v>
      </c>
      <c r="F1920" s="2" t="str" cm="1">
        <f t="array" aca="1" ref="F1920" ca="1">IF(G1920&lt;&gt;"",INDIRECT("'"&amp;G1920&amp;"'!"&amp;H1920),"")</f>
        <v/>
      </c>
      <c r="G1920" s="1665"/>
      <c r="I1920" s="4"/>
      <c r="J1920" s="4"/>
      <c r="K1920" s="4"/>
      <c r="S1920" s="1665"/>
    </row>
    <row r="1921" spans="1:19" ht="15">
      <c r="A1921" s="1">
        <v>1916</v>
      </c>
      <c r="D1921" s="3" t="s">
        <v>6909</v>
      </c>
      <c r="F1921" s="2" t="str" cm="1">
        <f t="array" aca="1" ref="F1921" ca="1">IF(G1921&lt;&gt;"",INDIRECT("'"&amp;G1921&amp;"'!"&amp;H1921),"")</f>
        <v/>
      </c>
      <c r="G1921" s="1665"/>
      <c r="I1921" s="4"/>
      <c r="J1921" s="4"/>
      <c r="K1921" s="4"/>
      <c r="S1921" s="1665"/>
    </row>
    <row r="1922" spans="1:19" ht="15">
      <c r="A1922" s="1">
        <v>1917</v>
      </c>
      <c r="D1922" s="3" t="s">
        <v>6909</v>
      </c>
      <c r="F1922" s="2" t="str" cm="1">
        <f t="array" aca="1" ref="F1922" ca="1">IF(G1922&lt;&gt;"",INDIRECT("'"&amp;G1922&amp;"'!"&amp;H1922),"")</f>
        <v/>
      </c>
      <c r="G1922" s="1665"/>
      <c r="I1922" s="4"/>
      <c r="J1922" s="4"/>
      <c r="K1922" s="4"/>
      <c r="S1922" s="1665"/>
    </row>
    <row r="1923" spans="1:19" ht="15">
      <c r="A1923" s="1">
        <v>1918</v>
      </c>
      <c r="D1923" s="3" t="s">
        <v>6909</v>
      </c>
      <c r="F1923" s="2" t="str" cm="1">
        <f t="array" aca="1" ref="F1923" ca="1">IF(G1923&lt;&gt;"",INDIRECT("'"&amp;G1923&amp;"'!"&amp;H1923),"")</f>
        <v/>
      </c>
      <c r="G1923" s="1665"/>
      <c r="I1923" s="4"/>
      <c r="J1923" s="4"/>
      <c r="K1923" s="4"/>
      <c r="S1923" s="1665"/>
    </row>
    <row r="1924" spans="1:19" ht="15">
      <c r="A1924" s="1">
        <v>1919</v>
      </c>
      <c r="D1924" s="3" t="s">
        <v>6909</v>
      </c>
      <c r="F1924" s="2" t="str" cm="1">
        <f t="array" aca="1" ref="F1924" ca="1">IF(G1924&lt;&gt;"",INDIRECT("'"&amp;G1924&amp;"'!"&amp;H1924),"")</f>
        <v/>
      </c>
      <c r="G1924" s="1665"/>
      <c r="I1924" s="4"/>
      <c r="J1924" s="4"/>
      <c r="K1924" s="4"/>
      <c r="S1924" s="1665"/>
    </row>
    <row r="1925" spans="1:19" ht="15">
      <c r="A1925" s="1">
        <v>1920</v>
      </c>
      <c r="D1925" s="3" t="s">
        <v>6909</v>
      </c>
      <c r="F1925" s="2" t="str" cm="1">
        <f t="array" aca="1" ref="F1925" ca="1">IF(G1925&lt;&gt;"",INDIRECT("'"&amp;G1925&amp;"'!"&amp;H1925),"")</f>
        <v/>
      </c>
      <c r="G1925" s="1665"/>
      <c r="I1925" s="4"/>
      <c r="J1925" s="4"/>
      <c r="K1925" s="4"/>
      <c r="S1925" s="1665"/>
    </row>
    <row r="1926" spans="1:19" ht="15">
      <c r="A1926" s="1">
        <v>1921</v>
      </c>
      <c r="D1926" s="3" t="s">
        <v>6909</v>
      </c>
      <c r="F1926" s="2" t="str" cm="1">
        <f t="array" aca="1" ref="F1926" ca="1">IF(G1926&lt;&gt;"",INDIRECT("'"&amp;G1926&amp;"'!"&amp;H1926),"")</f>
        <v/>
      </c>
      <c r="G1926" s="1665"/>
      <c r="I1926" s="4"/>
      <c r="J1926" s="4"/>
      <c r="K1926" s="4"/>
      <c r="S1926" s="1665"/>
    </row>
    <row r="1927" spans="1:19" ht="15">
      <c r="A1927" s="1">
        <v>1922</v>
      </c>
      <c r="D1927" s="3" t="s">
        <v>6909</v>
      </c>
      <c r="F1927" s="2" t="str" cm="1">
        <f t="array" aca="1" ref="F1927" ca="1">IF(G1927&lt;&gt;"",INDIRECT("'"&amp;G1927&amp;"'!"&amp;H1927),"")</f>
        <v/>
      </c>
      <c r="G1927" s="1665"/>
      <c r="I1927" s="4"/>
      <c r="J1927" s="4"/>
      <c r="K1927" s="4"/>
      <c r="S1927" s="1665"/>
    </row>
    <row r="1928" spans="1:19" ht="15">
      <c r="A1928" s="1">
        <v>1923</v>
      </c>
      <c r="D1928" s="3" t="s">
        <v>6909</v>
      </c>
      <c r="F1928" s="2" t="str" cm="1">
        <f t="array" aca="1" ref="F1928" ca="1">IF(G1928&lt;&gt;"",INDIRECT("'"&amp;G1928&amp;"'!"&amp;H1928),"")</f>
        <v/>
      </c>
      <c r="G1928" s="1665"/>
      <c r="I1928" s="4"/>
      <c r="J1928" s="4"/>
      <c r="K1928" s="4"/>
      <c r="S1928" s="1665"/>
    </row>
    <row r="1929" spans="1:19" ht="15">
      <c r="A1929" s="1">
        <v>1924</v>
      </c>
      <c r="D1929" s="3" t="s">
        <v>6909</v>
      </c>
      <c r="F1929" s="2" t="str" cm="1">
        <f t="array" aca="1" ref="F1929" ca="1">IF(G1929&lt;&gt;"",INDIRECT("'"&amp;G1929&amp;"'!"&amp;H1929),"")</f>
        <v/>
      </c>
      <c r="G1929" s="1665"/>
      <c r="I1929" s="4"/>
      <c r="J1929" s="4"/>
      <c r="K1929" s="4"/>
      <c r="S1929" s="1665"/>
    </row>
    <row r="1930" spans="1:19" ht="15">
      <c r="A1930" s="1">
        <v>1925</v>
      </c>
      <c r="D1930" s="3" t="s">
        <v>6909</v>
      </c>
      <c r="F1930" s="2" t="str" cm="1">
        <f t="array" aca="1" ref="F1930" ca="1">IF(G1930&lt;&gt;"",INDIRECT("'"&amp;G1930&amp;"'!"&amp;H1930),"")</f>
        <v/>
      </c>
      <c r="G1930" s="1665"/>
      <c r="I1930" s="4"/>
      <c r="J1930" s="4"/>
      <c r="K1930" s="4"/>
      <c r="S1930" s="1665"/>
    </row>
    <row r="1931" spans="1:19" ht="15">
      <c r="A1931" s="1">
        <v>1926</v>
      </c>
      <c r="D1931" s="3" t="s">
        <v>6909</v>
      </c>
      <c r="F1931" s="2" t="str" cm="1">
        <f t="array" aca="1" ref="F1931" ca="1">IF(G1931&lt;&gt;"",INDIRECT("'"&amp;G1931&amp;"'!"&amp;H1931),"")</f>
        <v/>
      </c>
      <c r="G1931" s="1665"/>
      <c r="I1931" s="4"/>
      <c r="J1931" s="4"/>
      <c r="K1931" s="4"/>
      <c r="S1931" s="1665"/>
    </row>
    <row r="1932" spans="1:19" ht="15">
      <c r="A1932" s="1">
        <v>1927</v>
      </c>
      <c r="D1932" s="3" t="s">
        <v>6909</v>
      </c>
      <c r="F1932" s="2" t="str" cm="1">
        <f t="array" aca="1" ref="F1932" ca="1">IF(G1932&lt;&gt;"",INDIRECT("'"&amp;G1932&amp;"'!"&amp;H1932),"")</f>
        <v/>
      </c>
      <c r="G1932" s="1665"/>
      <c r="I1932" s="4"/>
      <c r="J1932" s="4"/>
      <c r="K1932" s="4"/>
      <c r="S1932" s="1665"/>
    </row>
    <row r="1933" spans="1:19" ht="15">
      <c r="A1933" s="1">
        <v>1928</v>
      </c>
      <c r="D1933" s="3" t="s">
        <v>6909</v>
      </c>
      <c r="F1933" s="2" t="str" cm="1">
        <f t="array" aca="1" ref="F1933" ca="1">IF(G1933&lt;&gt;"",INDIRECT("'"&amp;G1933&amp;"'!"&amp;H1933),"")</f>
        <v/>
      </c>
      <c r="G1933" s="1665"/>
      <c r="I1933" s="4"/>
      <c r="J1933" s="4"/>
      <c r="K1933" s="4"/>
      <c r="S1933" s="1665"/>
    </row>
    <row r="1934" spans="1:19" ht="15">
      <c r="A1934" s="1">
        <v>1929</v>
      </c>
      <c r="D1934" s="3" t="s">
        <v>6909</v>
      </c>
      <c r="F1934" s="2" t="str" cm="1">
        <f t="array" aca="1" ref="F1934" ca="1">IF(G1934&lt;&gt;"",INDIRECT("'"&amp;G1934&amp;"'!"&amp;H1934),"")</f>
        <v/>
      </c>
      <c r="G1934" s="1665"/>
      <c r="I1934" s="4"/>
      <c r="J1934" s="4"/>
      <c r="K1934" s="4"/>
      <c r="S1934" s="1665"/>
    </row>
    <row r="1935" spans="1:19" ht="15">
      <c r="A1935" s="1">
        <v>1930</v>
      </c>
      <c r="D1935" s="3" t="s">
        <v>6909</v>
      </c>
      <c r="F1935" s="2" t="str" cm="1">
        <f t="array" aca="1" ref="F1935" ca="1">IF(G1935&lt;&gt;"",INDIRECT("'"&amp;G1935&amp;"'!"&amp;H1935),"")</f>
        <v/>
      </c>
      <c r="G1935" s="1665"/>
      <c r="I1935" s="4"/>
      <c r="J1935" s="4"/>
      <c r="K1935" s="4"/>
      <c r="S1935" s="1665"/>
    </row>
    <row r="1936" spans="1:19" ht="15">
      <c r="A1936" s="1">
        <v>1931</v>
      </c>
      <c r="D1936" s="3" t="s">
        <v>6909</v>
      </c>
      <c r="F1936" s="2" t="str" cm="1">
        <f t="array" aca="1" ref="F1936" ca="1">IF(G1936&lt;&gt;"",INDIRECT("'"&amp;G1936&amp;"'!"&amp;H1936),"")</f>
        <v/>
      </c>
      <c r="G1936" s="1665"/>
      <c r="I1936" s="4"/>
      <c r="J1936" s="4"/>
      <c r="K1936" s="4"/>
      <c r="S1936" s="1665"/>
    </row>
    <row r="1937" spans="1:19" ht="15">
      <c r="A1937" s="1">
        <v>1932</v>
      </c>
      <c r="D1937" s="3" t="s">
        <v>6909</v>
      </c>
      <c r="F1937" s="2" t="str" cm="1">
        <f t="array" aca="1" ref="F1937" ca="1">IF(G1937&lt;&gt;"",INDIRECT("'"&amp;G1937&amp;"'!"&amp;H1937),"")</f>
        <v/>
      </c>
      <c r="G1937" s="1665"/>
      <c r="I1937" s="4"/>
      <c r="J1937" s="4"/>
      <c r="K1937" s="4"/>
      <c r="S1937" s="1665"/>
    </row>
    <row r="1938" spans="1:19" ht="15">
      <c r="A1938" s="1">
        <v>1933</v>
      </c>
      <c r="D1938" s="3" t="s">
        <v>6909</v>
      </c>
      <c r="F1938" s="2" t="str" cm="1">
        <f t="array" aca="1" ref="F1938" ca="1">IF(G1938&lt;&gt;"",INDIRECT("'"&amp;G1938&amp;"'!"&amp;H1938),"")</f>
        <v/>
      </c>
      <c r="G1938" s="1665"/>
      <c r="I1938" s="4"/>
      <c r="J1938" s="4"/>
      <c r="K1938" s="4"/>
      <c r="S1938" s="1665"/>
    </row>
    <row r="1939" spans="1:19" ht="15">
      <c r="A1939" s="1">
        <v>1934</v>
      </c>
      <c r="D1939" s="3" t="s">
        <v>6909</v>
      </c>
      <c r="F1939" s="2" t="str" cm="1">
        <f t="array" aca="1" ref="F1939" ca="1">IF(G1939&lt;&gt;"",INDIRECT("'"&amp;G1939&amp;"'!"&amp;H1939),"")</f>
        <v/>
      </c>
      <c r="G1939" s="1665"/>
      <c r="I1939" s="4"/>
      <c r="J1939" s="4"/>
      <c r="K1939" s="4"/>
      <c r="S1939" s="1665"/>
    </row>
    <row r="1940" spans="1:19" ht="15">
      <c r="A1940" s="1">
        <v>1935</v>
      </c>
      <c r="D1940" s="3" t="s">
        <v>6909</v>
      </c>
      <c r="F1940" s="2" t="str" cm="1">
        <f t="array" aca="1" ref="F1940" ca="1">IF(G1940&lt;&gt;"",INDIRECT("'"&amp;G1940&amp;"'!"&amp;H1940),"")</f>
        <v/>
      </c>
      <c r="G1940" s="1665"/>
      <c r="I1940" s="4"/>
      <c r="J1940" s="4"/>
      <c r="K1940" s="4"/>
      <c r="S1940" s="1665"/>
    </row>
    <row r="1941" spans="1:19" ht="15">
      <c r="A1941" s="1">
        <v>1936</v>
      </c>
      <c r="D1941" s="3" t="s">
        <v>6909</v>
      </c>
      <c r="F1941" s="2" t="str" cm="1">
        <f t="array" aca="1" ref="F1941" ca="1">IF(G1941&lt;&gt;"",INDIRECT("'"&amp;G1941&amp;"'!"&amp;H1941),"")</f>
        <v/>
      </c>
      <c r="G1941" s="1665"/>
      <c r="I1941" s="4"/>
      <c r="J1941" s="4"/>
      <c r="K1941" s="4"/>
      <c r="S1941" s="1665"/>
    </row>
    <row r="1942" spans="1:19" ht="15">
      <c r="A1942" s="1">
        <v>1937</v>
      </c>
      <c r="D1942" s="3" t="s">
        <v>6909</v>
      </c>
      <c r="F1942" s="2" t="str" cm="1">
        <f t="array" aca="1" ref="F1942" ca="1">IF(G1942&lt;&gt;"",INDIRECT("'"&amp;G1942&amp;"'!"&amp;H1942),"")</f>
        <v/>
      </c>
      <c r="G1942" s="1665"/>
      <c r="I1942" s="4"/>
      <c r="J1942" s="4"/>
      <c r="K1942" s="4"/>
      <c r="S1942" s="1665"/>
    </row>
    <row r="1943" spans="1:19" ht="15">
      <c r="A1943" s="1">
        <v>1938</v>
      </c>
      <c r="D1943" s="3" t="s">
        <v>6909</v>
      </c>
      <c r="F1943" s="2" t="str" cm="1">
        <f t="array" aca="1" ref="F1943" ca="1">IF(G1943&lt;&gt;"",INDIRECT("'"&amp;G1943&amp;"'!"&amp;H1943),"")</f>
        <v/>
      </c>
      <c r="G1943" s="1665"/>
      <c r="I1943" s="4"/>
      <c r="J1943" s="4"/>
      <c r="K1943" s="4"/>
      <c r="S1943" s="1665"/>
    </row>
    <row r="1944" spans="1:19" ht="15">
      <c r="A1944" s="1">
        <v>1939</v>
      </c>
      <c r="D1944" s="3" t="s">
        <v>6909</v>
      </c>
      <c r="F1944" s="2" t="str" cm="1">
        <f t="array" aca="1" ref="F1944" ca="1">IF(G1944&lt;&gt;"",INDIRECT("'"&amp;G1944&amp;"'!"&amp;H1944),"")</f>
        <v/>
      </c>
      <c r="G1944" s="1665"/>
      <c r="I1944" s="4"/>
      <c r="J1944" s="4"/>
      <c r="K1944" s="4"/>
      <c r="S1944" s="1665"/>
    </row>
    <row r="1945" spans="1:19" ht="15">
      <c r="A1945" s="1">
        <v>1940</v>
      </c>
      <c r="D1945" s="3" t="s">
        <v>6909</v>
      </c>
      <c r="F1945" s="2" t="str" cm="1">
        <f t="array" aca="1" ref="F1945" ca="1">IF(G1945&lt;&gt;"",INDIRECT("'"&amp;G1945&amp;"'!"&amp;H1945),"")</f>
        <v/>
      </c>
      <c r="G1945" s="1665"/>
      <c r="I1945" s="4"/>
      <c r="J1945" s="4"/>
      <c r="K1945" s="4"/>
      <c r="S1945" s="1665"/>
    </row>
    <row r="1946" spans="1:19" ht="15">
      <c r="A1946" s="1">
        <v>1941</v>
      </c>
      <c r="D1946" s="3" t="s">
        <v>6909</v>
      </c>
      <c r="F1946" s="2" t="str" cm="1">
        <f t="array" aca="1" ref="F1946" ca="1">IF(G1946&lt;&gt;"",INDIRECT("'"&amp;G1946&amp;"'!"&amp;H1946),"")</f>
        <v/>
      </c>
      <c r="G1946" s="1665"/>
      <c r="I1946" s="4"/>
      <c r="J1946" s="4"/>
      <c r="K1946" s="4"/>
      <c r="S1946" s="1665"/>
    </row>
    <row r="1947" spans="1:19" ht="15">
      <c r="A1947" s="1">
        <v>1942</v>
      </c>
      <c r="D1947" s="3" t="s">
        <v>6909</v>
      </c>
      <c r="F1947" s="2" t="str" cm="1">
        <f t="array" aca="1" ref="F1947" ca="1">IF(G1947&lt;&gt;"",INDIRECT("'"&amp;G1947&amp;"'!"&amp;H1947),"")</f>
        <v/>
      </c>
      <c r="G1947" s="1665"/>
      <c r="I1947" s="4"/>
      <c r="J1947" s="4"/>
      <c r="K1947" s="4"/>
      <c r="S1947" s="1665"/>
    </row>
    <row r="1948" spans="1:19" ht="15">
      <c r="A1948" s="1">
        <v>1943</v>
      </c>
      <c r="D1948" s="3" t="s">
        <v>6909</v>
      </c>
      <c r="F1948" s="2" t="str" cm="1">
        <f t="array" aca="1" ref="F1948" ca="1">IF(G1948&lt;&gt;"",INDIRECT("'"&amp;G1948&amp;"'!"&amp;H1948),"")</f>
        <v/>
      </c>
      <c r="G1948" s="1665"/>
      <c r="I1948" s="4"/>
      <c r="J1948" s="4"/>
      <c r="K1948" s="4"/>
      <c r="S1948" s="1665"/>
    </row>
    <row r="1949" spans="1:19" ht="15">
      <c r="A1949" s="1">
        <v>1944</v>
      </c>
      <c r="D1949" s="3" t="s">
        <v>6909</v>
      </c>
      <c r="F1949" s="2" t="str" cm="1">
        <f t="array" aca="1" ref="F1949" ca="1">IF(G1949&lt;&gt;"",INDIRECT("'"&amp;G1949&amp;"'!"&amp;H1949),"")</f>
        <v/>
      </c>
      <c r="G1949" s="1665"/>
      <c r="I1949" s="4"/>
      <c r="J1949" s="4"/>
      <c r="K1949" s="4"/>
      <c r="S1949" s="1665"/>
    </row>
    <row r="1950" spans="1:19" ht="15">
      <c r="A1950" s="1">
        <v>1945</v>
      </c>
      <c r="D1950" s="3" t="s">
        <v>6909</v>
      </c>
      <c r="F1950" s="2" t="str" cm="1">
        <f t="array" aca="1" ref="F1950" ca="1">IF(G1950&lt;&gt;"",INDIRECT("'"&amp;G1950&amp;"'!"&amp;H1950),"")</f>
        <v/>
      </c>
      <c r="G1950" s="1665"/>
      <c r="I1950" s="4"/>
      <c r="J1950" s="4"/>
      <c r="K1950" s="4"/>
      <c r="S1950" s="1665"/>
    </row>
    <row r="1951" spans="1:19" ht="15">
      <c r="A1951" s="1">
        <v>1946</v>
      </c>
      <c r="D1951" s="3" t="s">
        <v>6909</v>
      </c>
      <c r="F1951" s="2" t="str" cm="1">
        <f t="array" aca="1" ref="F1951" ca="1">IF(G1951&lt;&gt;"",INDIRECT("'"&amp;G1951&amp;"'!"&amp;H1951),"")</f>
        <v/>
      </c>
      <c r="G1951" s="1665"/>
      <c r="I1951" s="4"/>
      <c r="J1951" s="4"/>
      <c r="K1951" s="4"/>
      <c r="S1951" s="1665"/>
    </row>
    <row r="1952" spans="1:19" ht="15">
      <c r="A1952" s="1">
        <v>1947</v>
      </c>
      <c r="D1952" s="3" t="s">
        <v>6909</v>
      </c>
      <c r="F1952" s="2" t="str" cm="1">
        <f t="array" aca="1" ref="F1952" ca="1">IF(G1952&lt;&gt;"",INDIRECT("'"&amp;G1952&amp;"'!"&amp;H1952),"")</f>
        <v/>
      </c>
      <c r="G1952" s="1665"/>
      <c r="I1952" s="4"/>
      <c r="J1952" s="4"/>
      <c r="K1952" s="4"/>
      <c r="S1952" s="1665"/>
    </row>
    <row r="1953" spans="1:19" ht="15">
      <c r="A1953" s="1">
        <v>1948</v>
      </c>
      <c r="D1953" s="3" t="s">
        <v>6909</v>
      </c>
      <c r="F1953" s="2" t="str" cm="1">
        <f t="array" aca="1" ref="F1953" ca="1">IF(G1953&lt;&gt;"",INDIRECT("'"&amp;G1953&amp;"'!"&amp;H1953),"")</f>
        <v/>
      </c>
      <c r="G1953" s="1665"/>
      <c r="I1953" s="4"/>
      <c r="J1953" s="4"/>
      <c r="K1953" s="4"/>
      <c r="S1953" s="1665"/>
    </row>
    <row r="1954" spans="1:19" ht="15">
      <c r="A1954" s="1">
        <v>1949</v>
      </c>
      <c r="D1954" s="3" t="s">
        <v>6909</v>
      </c>
      <c r="F1954" s="2" t="str" cm="1">
        <f t="array" aca="1" ref="F1954" ca="1">IF(G1954&lt;&gt;"",INDIRECT("'"&amp;G1954&amp;"'!"&amp;H1954),"")</f>
        <v/>
      </c>
      <c r="G1954" s="1665"/>
      <c r="I1954" s="4"/>
      <c r="J1954" s="4"/>
      <c r="K1954" s="4"/>
      <c r="S1954" s="1665"/>
    </row>
    <row r="1955" spans="1:19" ht="15">
      <c r="A1955" s="1">
        <v>1950</v>
      </c>
      <c r="D1955" s="3" t="s">
        <v>6909</v>
      </c>
      <c r="F1955" s="2" t="str" cm="1">
        <f t="array" aca="1" ref="F1955" ca="1">IF(G1955&lt;&gt;"",INDIRECT("'"&amp;G1955&amp;"'!"&amp;H1955),"")</f>
        <v/>
      </c>
      <c r="G1955" s="1665"/>
      <c r="I1955" s="4"/>
      <c r="J1955" s="4"/>
      <c r="K1955" s="4"/>
      <c r="S1955" s="1665"/>
    </row>
    <row r="1956" spans="1:19" ht="15">
      <c r="A1956" s="1">
        <v>1951</v>
      </c>
      <c r="D1956" s="3" t="s">
        <v>6909</v>
      </c>
      <c r="F1956" s="2" t="str" cm="1">
        <f t="array" aca="1" ref="F1956" ca="1">IF(G1956&lt;&gt;"",INDIRECT("'"&amp;G1956&amp;"'!"&amp;H1956),"")</f>
        <v/>
      </c>
      <c r="G1956" s="1665"/>
      <c r="I1956" s="4"/>
      <c r="J1956" s="4"/>
      <c r="K1956" s="4"/>
      <c r="S1956" s="1665"/>
    </row>
    <row r="1957" spans="1:19" ht="15">
      <c r="A1957" s="1">
        <v>1952</v>
      </c>
      <c r="D1957" s="3" t="s">
        <v>6909</v>
      </c>
      <c r="F1957" s="2" t="str" cm="1">
        <f t="array" aca="1" ref="F1957" ca="1">IF(G1957&lt;&gt;"",INDIRECT("'"&amp;G1957&amp;"'!"&amp;H1957),"")</f>
        <v/>
      </c>
      <c r="G1957" s="1665"/>
      <c r="I1957" s="4"/>
      <c r="J1957" s="4"/>
      <c r="K1957" s="4"/>
      <c r="S1957" s="1665"/>
    </row>
    <row r="1958" spans="1:19" ht="15">
      <c r="A1958" s="1">
        <v>1953</v>
      </c>
      <c r="D1958" s="3" t="s">
        <v>6909</v>
      </c>
      <c r="F1958" s="2" t="str" cm="1">
        <f t="array" aca="1" ref="F1958" ca="1">IF(G1958&lt;&gt;"",INDIRECT("'"&amp;G1958&amp;"'!"&amp;H1958),"")</f>
        <v/>
      </c>
      <c r="G1958" s="1665"/>
      <c r="I1958" s="4"/>
      <c r="J1958" s="4"/>
      <c r="K1958" s="4"/>
      <c r="S1958" s="1665"/>
    </row>
    <row r="1959" spans="1:19" ht="15">
      <c r="A1959" s="1">
        <v>1954</v>
      </c>
      <c r="D1959" s="3" t="s">
        <v>6909</v>
      </c>
      <c r="F1959" s="2" t="str" cm="1">
        <f t="array" aca="1" ref="F1959" ca="1">IF(G1959&lt;&gt;"",INDIRECT("'"&amp;G1959&amp;"'!"&amp;H1959),"")</f>
        <v/>
      </c>
      <c r="G1959" s="1665"/>
      <c r="I1959" s="4"/>
      <c r="J1959" s="4"/>
      <c r="K1959" s="4"/>
      <c r="S1959" s="1665"/>
    </row>
    <row r="1960" spans="1:19" ht="15">
      <c r="A1960" s="1">
        <v>1955</v>
      </c>
      <c r="D1960" s="3" t="s">
        <v>6909</v>
      </c>
      <c r="F1960" s="2" t="str" cm="1">
        <f t="array" aca="1" ref="F1960" ca="1">IF(G1960&lt;&gt;"",INDIRECT("'"&amp;G1960&amp;"'!"&amp;H1960),"")</f>
        <v/>
      </c>
      <c r="G1960" s="1665"/>
      <c r="I1960" s="4"/>
      <c r="J1960" s="4"/>
      <c r="K1960" s="4"/>
      <c r="S1960" s="1665"/>
    </row>
    <row r="1961" spans="1:19" ht="15">
      <c r="A1961" s="1">
        <v>1956</v>
      </c>
      <c r="D1961" s="3" t="s">
        <v>6909</v>
      </c>
      <c r="F1961" s="2" t="str" cm="1">
        <f t="array" aca="1" ref="F1961" ca="1">IF(G1961&lt;&gt;"",INDIRECT("'"&amp;G1961&amp;"'!"&amp;H1961),"")</f>
        <v/>
      </c>
      <c r="G1961" s="1665"/>
      <c r="I1961" s="4"/>
      <c r="J1961" s="4"/>
      <c r="K1961" s="4"/>
      <c r="S1961" s="1665"/>
    </row>
    <row r="1962" spans="1:19" ht="15">
      <c r="A1962" s="1">
        <v>1957</v>
      </c>
      <c r="D1962" s="3" t="s">
        <v>6909</v>
      </c>
      <c r="F1962" s="2" t="str" cm="1">
        <f t="array" aca="1" ref="F1962" ca="1">IF(G1962&lt;&gt;"",INDIRECT("'"&amp;G1962&amp;"'!"&amp;H1962),"")</f>
        <v/>
      </c>
      <c r="G1962" s="1665"/>
      <c r="I1962" s="4"/>
      <c r="J1962" s="4"/>
      <c r="K1962" s="4"/>
      <c r="S1962" s="1665"/>
    </row>
    <row r="1963" spans="1:19" ht="15">
      <c r="A1963" s="1">
        <v>1958</v>
      </c>
      <c r="D1963" s="3" t="s">
        <v>6909</v>
      </c>
      <c r="F1963" s="2" t="str" cm="1">
        <f t="array" aca="1" ref="F1963" ca="1">IF(G1963&lt;&gt;"",INDIRECT("'"&amp;G1963&amp;"'!"&amp;H1963),"")</f>
        <v/>
      </c>
      <c r="G1963" s="1665"/>
      <c r="I1963" s="4"/>
      <c r="J1963" s="4"/>
      <c r="K1963" s="4"/>
      <c r="S1963" s="1665"/>
    </row>
    <row r="1964" spans="1:19" ht="15">
      <c r="A1964" s="1">
        <v>1959</v>
      </c>
      <c r="D1964" s="3" t="s">
        <v>6909</v>
      </c>
      <c r="F1964" s="2" t="str" cm="1">
        <f t="array" aca="1" ref="F1964" ca="1">IF(G1964&lt;&gt;"",INDIRECT("'"&amp;G1964&amp;"'!"&amp;H1964),"")</f>
        <v/>
      </c>
      <c r="G1964" s="1665"/>
      <c r="I1964" s="4"/>
      <c r="J1964" s="4"/>
      <c r="K1964" s="4"/>
      <c r="S1964" s="1665"/>
    </row>
    <row r="1965" spans="1:19" ht="15">
      <c r="A1965" s="1">
        <v>1960</v>
      </c>
      <c r="D1965" s="3" t="s">
        <v>6909</v>
      </c>
      <c r="F1965" s="2" t="str" cm="1">
        <f t="array" aca="1" ref="F1965" ca="1">IF(G1965&lt;&gt;"",INDIRECT("'"&amp;G1965&amp;"'!"&amp;H1965),"")</f>
        <v/>
      </c>
      <c r="G1965" s="1665"/>
      <c r="I1965" s="4"/>
      <c r="J1965" s="4"/>
      <c r="K1965" s="4"/>
      <c r="S1965" s="1665"/>
    </row>
    <row r="1966" spans="1:19" ht="15">
      <c r="A1966" s="1">
        <v>1961</v>
      </c>
      <c r="D1966" s="3" t="s">
        <v>6909</v>
      </c>
      <c r="F1966" s="2" t="str" cm="1">
        <f t="array" aca="1" ref="F1966" ca="1">IF(G1966&lt;&gt;"",INDIRECT("'"&amp;G1966&amp;"'!"&amp;H1966),"")</f>
        <v/>
      </c>
      <c r="G1966" s="1665"/>
      <c r="I1966" s="4"/>
      <c r="J1966" s="4"/>
      <c r="K1966" s="4"/>
      <c r="S1966" s="1665"/>
    </row>
    <row r="1967" spans="1:19" ht="15">
      <c r="A1967" s="1">
        <v>1962</v>
      </c>
      <c r="D1967" s="3" t="s">
        <v>6909</v>
      </c>
      <c r="F1967" s="2" t="str" cm="1">
        <f t="array" aca="1" ref="F1967" ca="1">IF(G1967&lt;&gt;"",INDIRECT("'"&amp;G1967&amp;"'!"&amp;H1967),"")</f>
        <v/>
      </c>
      <c r="G1967" s="1665"/>
      <c r="I1967" s="4"/>
      <c r="J1967" s="4"/>
      <c r="K1967" s="4"/>
      <c r="S1967" s="1665"/>
    </row>
    <row r="1968" spans="1:19" ht="15">
      <c r="A1968" s="1">
        <v>1963</v>
      </c>
      <c r="D1968" s="3" t="s">
        <v>6909</v>
      </c>
      <c r="F1968" s="2" t="str" cm="1">
        <f t="array" aca="1" ref="F1968" ca="1">IF(G1968&lt;&gt;"",INDIRECT("'"&amp;G1968&amp;"'!"&amp;H1968),"")</f>
        <v/>
      </c>
      <c r="G1968" s="1665"/>
      <c r="I1968" s="4"/>
      <c r="J1968" s="4"/>
      <c r="K1968" s="4"/>
      <c r="S1968" s="1665"/>
    </row>
    <row r="1969" spans="1:19" ht="15">
      <c r="A1969" s="1">
        <v>1964</v>
      </c>
      <c r="D1969" s="3" t="s">
        <v>6909</v>
      </c>
      <c r="F1969" s="2" t="str" cm="1">
        <f t="array" aca="1" ref="F1969" ca="1">IF(G1969&lt;&gt;"",INDIRECT("'"&amp;G1969&amp;"'!"&amp;H1969),"")</f>
        <v/>
      </c>
      <c r="G1969" s="1665"/>
      <c r="I1969" s="4"/>
      <c r="J1969" s="4"/>
      <c r="K1969" s="4"/>
      <c r="S1969" s="1665"/>
    </row>
    <row r="1970" spans="1:19" ht="15">
      <c r="A1970" s="1">
        <v>1965</v>
      </c>
      <c r="D1970" s="3" t="s">
        <v>6909</v>
      </c>
      <c r="F1970" s="2" t="str" cm="1">
        <f t="array" aca="1" ref="F1970" ca="1">IF(G1970&lt;&gt;"",INDIRECT("'"&amp;G1970&amp;"'!"&amp;H1970),"")</f>
        <v/>
      </c>
      <c r="G1970" s="1665"/>
      <c r="I1970" s="4"/>
      <c r="J1970" s="4"/>
      <c r="K1970" s="4"/>
      <c r="S1970" s="1665"/>
    </row>
    <row r="1971" spans="1:19" ht="15">
      <c r="A1971" s="1">
        <v>1966</v>
      </c>
      <c r="D1971" s="3" t="s">
        <v>6909</v>
      </c>
      <c r="F1971" s="2" t="str" cm="1">
        <f t="array" aca="1" ref="F1971" ca="1">IF(G1971&lt;&gt;"",INDIRECT("'"&amp;G1971&amp;"'!"&amp;H1971),"")</f>
        <v/>
      </c>
      <c r="G1971" s="1665"/>
      <c r="I1971" s="4"/>
      <c r="J1971" s="4"/>
      <c r="K1971" s="4"/>
      <c r="S1971" s="1665"/>
    </row>
    <row r="1972" spans="1:19" ht="15">
      <c r="A1972" s="1">
        <v>1967</v>
      </c>
      <c r="D1972" s="3" t="s">
        <v>6909</v>
      </c>
      <c r="F1972" s="2" t="str" cm="1">
        <f t="array" aca="1" ref="F1972" ca="1">IF(G1972&lt;&gt;"",INDIRECT("'"&amp;G1972&amp;"'!"&amp;H1972),"")</f>
        <v/>
      </c>
      <c r="G1972" s="1665"/>
      <c r="I1972" s="4"/>
      <c r="J1972" s="4"/>
      <c r="K1972" s="4"/>
      <c r="S1972" s="1665"/>
    </row>
    <row r="1973" spans="1:19" ht="15">
      <c r="A1973" s="1">
        <v>1968</v>
      </c>
      <c r="D1973" s="3" t="s">
        <v>6909</v>
      </c>
      <c r="F1973" s="2" t="str" cm="1">
        <f t="array" aca="1" ref="F1973" ca="1">IF(G1973&lt;&gt;"",INDIRECT("'"&amp;G1973&amp;"'!"&amp;H1973),"")</f>
        <v/>
      </c>
      <c r="G1973" s="1665"/>
      <c r="I1973" s="4"/>
      <c r="J1973" s="4"/>
      <c r="K1973" s="4"/>
      <c r="S1973" s="1665"/>
    </row>
    <row r="1974" spans="1:19" ht="15">
      <c r="A1974" s="1">
        <v>1969</v>
      </c>
      <c r="D1974" s="3" t="s">
        <v>6909</v>
      </c>
      <c r="F1974" s="2" t="str" cm="1">
        <f t="array" aca="1" ref="F1974" ca="1">IF(G1974&lt;&gt;"",INDIRECT("'"&amp;G1974&amp;"'!"&amp;H1974),"")</f>
        <v/>
      </c>
      <c r="G1974" s="1665"/>
      <c r="I1974" s="4"/>
      <c r="J1974" s="4"/>
      <c r="K1974" s="4"/>
      <c r="S1974" s="1665"/>
    </row>
    <row r="1975" spans="1:19" ht="15">
      <c r="A1975" s="1">
        <v>1970</v>
      </c>
      <c r="D1975" s="3" t="s">
        <v>6909</v>
      </c>
      <c r="F1975" s="2" t="str" cm="1">
        <f t="array" aca="1" ref="F1975" ca="1">IF(G1975&lt;&gt;"",INDIRECT("'"&amp;G1975&amp;"'!"&amp;H1975),"")</f>
        <v/>
      </c>
      <c r="G1975" s="1665"/>
      <c r="I1975" s="4"/>
      <c r="J1975" s="4"/>
      <c r="K1975" s="4"/>
      <c r="S1975" s="1665"/>
    </row>
    <row r="1976" spans="1:19" ht="15">
      <c r="A1976" s="1">
        <v>1971</v>
      </c>
      <c r="D1976" s="3" t="s">
        <v>6909</v>
      </c>
      <c r="F1976" s="2" t="str" cm="1">
        <f t="array" aca="1" ref="F1976" ca="1">IF(G1976&lt;&gt;"",INDIRECT("'"&amp;G1976&amp;"'!"&amp;H1976),"")</f>
        <v/>
      </c>
      <c r="G1976" s="1665"/>
      <c r="I1976" s="4"/>
      <c r="J1976" s="4"/>
      <c r="K1976" s="4"/>
      <c r="S1976" s="1665"/>
    </row>
    <row r="1977" spans="1:19" ht="15">
      <c r="A1977" s="1">
        <v>1972</v>
      </c>
      <c r="D1977" s="3" t="s">
        <v>6909</v>
      </c>
      <c r="F1977" s="2" t="str" cm="1">
        <f t="array" aca="1" ref="F1977" ca="1">IF(G1977&lt;&gt;"",INDIRECT("'"&amp;G1977&amp;"'!"&amp;H1977),"")</f>
        <v/>
      </c>
      <c r="G1977" s="1665"/>
      <c r="I1977" s="4"/>
      <c r="J1977" s="4"/>
      <c r="K1977" s="4"/>
      <c r="S1977" s="1665"/>
    </row>
    <row r="1978" spans="1:19" ht="15">
      <c r="A1978" s="1">
        <v>1973</v>
      </c>
      <c r="D1978" s="3" t="s">
        <v>6909</v>
      </c>
      <c r="F1978" s="2" t="str" cm="1">
        <f t="array" aca="1" ref="F1978" ca="1">IF(G1978&lt;&gt;"",INDIRECT("'"&amp;G1978&amp;"'!"&amp;H1978),"")</f>
        <v/>
      </c>
      <c r="G1978" s="1665"/>
      <c r="I1978" s="4"/>
      <c r="J1978" s="4"/>
      <c r="K1978" s="4"/>
      <c r="S1978" s="1665"/>
    </row>
    <row r="1979" spans="1:19" ht="15">
      <c r="A1979" s="1">
        <v>1974</v>
      </c>
      <c r="D1979" s="3" t="s">
        <v>6909</v>
      </c>
      <c r="F1979" s="2" t="str" cm="1">
        <f t="array" aca="1" ref="F1979" ca="1">IF(G1979&lt;&gt;"",INDIRECT("'"&amp;G1979&amp;"'!"&amp;H1979),"")</f>
        <v/>
      </c>
      <c r="G1979" s="1665"/>
      <c r="I1979" s="4"/>
      <c r="J1979" s="4"/>
      <c r="K1979" s="4"/>
      <c r="S1979" s="1665"/>
    </row>
    <row r="1980" spans="1:19" ht="15">
      <c r="A1980" s="1">
        <v>1975</v>
      </c>
      <c r="D1980" s="3" t="s">
        <v>6909</v>
      </c>
      <c r="F1980" s="2" t="str" cm="1">
        <f t="array" aca="1" ref="F1980" ca="1">IF(G1980&lt;&gt;"",INDIRECT("'"&amp;G1980&amp;"'!"&amp;H1980),"")</f>
        <v/>
      </c>
      <c r="G1980" s="1665"/>
      <c r="I1980" s="4"/>
      <c r="J1980" s="4"/>
      <c r="K1980" s="4"/>
      <c r="S1980" s="1665"/>
    </row>
    <row r="1981" spans="1:19" ht="15">
      <c r="A1981" s="1">
        <v>1976</v>
      </c>
      <c r="D1981" s="3" t="s">
        <v>6909</v>
      </c>
      <c r="F1981" s="2" t="str" cm="1">
        <f t="array" aca="1" ref="F1981" ca="1">IF(G1981&lt;&gt;"",INDIRECT("'"&amp;G1981&amp;"'!"&amp;H1981),"")</f>
        <v/>
      </c>
      <c r="G1981" s="1665"/>
      <c r="I1981" s="4"/>
      <c r="J1981" s="4"/>
      <c r="K1981" s="4"/>
      <c r="S1981" s="1665"/>
    </row>
    <row r="1982" spans="1:19" ht="15">
      <c r="A1982" s="1">
        <v>1977</v>
      </c>
      <c r="D1982" s="3" t="s">
        <v>6909</v>
      </c>
      <c r="F1982" s="2" t="str" cm="1">
        <f t="array" aca="1" ref="F1982" ca="1">IF(G1982&lt;&gt;"",INDIRECT("'"&amp;G1982&amp;"'!"&amp;H1982),"")</f>
        <v/>
      </c>
      <c r="G1982" s="1665"/>
      <c r="I1982" s="4"/>
      <c r="J1982" s="4"/>
      <c r="K1982" s="4"/>
      <c r="S1982" s="1665"/>
    </row>
    <row r="1983" spans="1:19" ht="15">
      <c r="A1983" s="1">
        <v>1978</v>
      </c>
      <c r="D1983" s="3" t="s">
        <v>6909</v>
      </c>
      <c r="F1983" s="2" t="str" cm="1">
        <f t="array" aca="1" ref="F1983" ca="1">IF(G1983&lt;&gt;"",INDIRECT("'"&amp;G1983&amp;"'!"&amp;H1983),"")</f>
        <v/>
      </c>
      <c r="G1983" s="1665"/>
      <c r="I1983" s="4"/>
      <c r="J1983" s="4"/>
      <c r="K1983" s="4"/>
      <c r="S1983" s="1665"/>
    </row>
    <row r="1984" spans="1:19" ht="15">
      <c r="A1984" s="1">
        <v>1979</v>
      </c>
      <c r="D1984" s="3" t="s">
        <v>6909</v>
      </c>
      <c r="F1984" s="2" t="str" cm="1">
        <f t="array" aca="1" ref="F1984" ca="1">IF(G1984&lt;&gt;"",INDIRECT("'"&amp;G1984&amp;"'!"&amp;H1984),"")</f>
        <v/>
      </c>
      <c r="G1984" s="1665"/>
      <c r="I1984" s="4"/>
      <c r="J1984" s="4"/>
      <c r="K1984" s="4"/>
      <c r="S1984" s="1665"/>
    </row>
    <row r="1985" spans="1:19" ht="15">
      <c r="A1985" s="1">
        <v>1980</v>
      </c>
      <c r="D1985" s="3" t="s">
        <v>6909</v>
      </c>
      <c r="F1985" s="2" t="str" cm="1">
        <f t="array" aca="1" ref="F1985" ca="1">IF(G1985&lt;&gt;"",INDIRECT("'"&amp;G1985&amp;"'!"&amp;H1985),"")</f>
        <v/>
      </c>
      <c r="G1985" s="1665"/>
      <c r="I1985" s="4"/>
      <c r="J1985" s="4"/>
      <c r="K1985" s="4"/>
      <c r="S1985" s="1665"/>
    </row>
    <row r="1986" spans="1:19" ht="15">
      <c r="A1986" s="1">
        <v>1981</v>
      </c>
      <c r="D1986" s="3" t="s">
        <v>6909</v>
      </c>
      <c r="F1986" s="2" t="str" cm="1">
        <f t="array" aca="1" ref="F1986" ca="1">IF(G1986&lt;&gt;"",INDIRECT("'"&amp;G1986&amp;"'!"&amp;H1986),"")</f>
        <v/>
      </c>
      <c r="G1986" s="1665"/>
      <c r="I1986" s="4"/>
      <c r="J1986" s="4"/>
      <c r="K1986" s="4"/>
      <c r="S1986" s="1665"/>
    </row>
    <row r="1987" spans="1:19" ht="15">
      <c r="A1987" s="1">
        <v>1982</v>
      </c>
      <c r="D1987" s="3" t="s">
        <v>6909</v>
      </c>
      <c r="F1987" s="2" t="str" cm="1">
        <f t="array" aca="1" ref="F1987" ca="1">IF(G1987&lt;&gt;"",INDIRECT("'"&amp;G1987&amp;"'!"&amp;H1987),"")</f>
        <v/>
      </c>
      <c r="G1987" s="1665"/>
      <c r="I1987" s="4"/>
      <c r="J1987" s="4"/>
      <c r="K1987" s="4"/>
      <c r="S1987" s="1665"/>
    </row>
    <row r="1988" spans="1:19" ht="15">
      <c r="A1988" s="1">
        <v>1983</v>
      </c>
      <c r="D1988" s="3" t="s">
        <v>6909</v>
      </c>
      <c r="F1988" s="2" t="str" cm="1">
        <f t="array" aca="1" ref="F1988" ca="1">IF(G1988&lt;&gt;"",INDIRECT("'"&amp;G1988&amp;"'!"&amp;H1988),"")</f>
        <v/>
      </c>
      <c r="G1988" s="1665"/>
      <c r="I1988" s="4"/>
      <c r="J1988" s="4"/>
      <c r="K1988" s="4"/>
      <c r="S1988" s="1665"/>
    </row>
    <row r="1989" spans="1:19" ht="15">
      <c r="A1989" s="1">
        <v>1984</v>
      </c>
      <c r="D1989" s="3" t="s">
        <v>6909</v>
      </c>
      <c r="F1989" s="2" t="str" cm="1">
        <f t="array" aca="1" ref="F1989" ca="1">IF(G1989&lt;&gt;"",INDIRECT("'"&amp;G1989&amp;"'!"&amp;H1989),"")</f>
        <v/>
      </c>
      <c r="G1989" s="1665"/>
      <c r="I1989" s="4"/>
      <c r="J1989" s="4"/>
      <c r="K1989" s="4"/>
      <c r="S1989" s="1665"/>
    </row>
    <row r="1990" spans="1:19" ht="15">
      <c r="A1990" s="1">
        <v>1985</v>
      </c>
      <c r="D1990" s="3" t="s">
        <v>6909</v>
      </c>
      <c r="F1990" s="2" t="str" cm="1">
        <f t="array" aca="1" ref="F1990" ca="1">IF(G1990&lt;&gt;"",INDIRECT("'"&amp;G1990&amp;"'!"&amp;H1990),"")</f>
        <v/>
      </c>
      <c r="G1990" s="1665"/>
      <c r="I1990" s="4"/>
      <c r="J1990" s="4"/>
      <c r="K1990" s="4"/>
      <c r="S1990" s="1665"/>
    </row>
    <row r="1991" spans="1:19" ht="15">
      <c r="A1991" s="1">
        <v>1986</v>
      </c>
      <c r="D1991" s="3" t="s">
        <v>6909</v>
      </c>
      <c r="F1991" s="2" t="str" cm="1">
        <f t="array" aca="1" ref="F1991" ca="1">IF(G1991&lt;&gt;"",INDIRECT("'"&amp;G1991&amp;"'!"&amp;H1991),"")</f>
        <v/>
      </c>
      <c r="G1991" s="1665"/>
      <c r="I1991" s="4"/>
      <c r="J1991" s="4"/>
      <c r="K1991" s="4"/>
      <c r="S1991" s="1665"/>
    </row>
    <row r="1992" spans="1:19" ht="15">
      <c r="A1992" s="1">
        <v>1987</v>
      </c>
      <c r="D1992" s="3" t="s">
        <v>6909</v>
      </c>
      <c r="F1992" s="2" t="str" cm="1">
        <f t="array" aca="1" ref="F1992" ca="1">IF(G1992&lt;&gt;"",INDIRECT("'"&amp;G1992&amp;"'!"&amp;H1992),"")</f>
        <v/>
      </c>
      <c r="G1992" s="1665"/>
      <c r="I1992" s="4"/>
      <c r="J1992" s="4"/>
      <c r="K1992" s="4"/>
      <c r="S1992" s="1665"/>
    </row>
    <row r="1993" spans="1:19" ht="15">
      <c r="A1993" s="1">
        <v>1988</v>
      </c>
      <c r="D1993" s="3" t="s">
        <v>6909</v>
      </c>
      <c r="F1993" s="2" t="str" cm="1">
        <f t="array" aca="1" ref="F1993" ca="1">IF(G1993&lt;&gt;"",INDIRECT("'"&amp;G1993&amp;"'!"&amp;H1993),"")</f>
        <v/>
      </c>
      <c r="G1993" s="1665"/>
      <c r="I1993" s="4"/>
      <c r="J1993" s="4"/>
      <c r="K1993" s="4"/>
      <c r="S1993" s="1665"/>
    </row>
    <row r="1994" spans="1:19" ht="15">
      <c r="A1994" s="1">
        <v>1989</v>
      </c>
      <c r="D1994" s="3" t="s">
        <v>6909</v>
      </c>
      <c r="F1994" s="2" t="str" cm="1">
        <f t="array" aca="1" ref="F1994" ca="1">IF(G1994&lt;&gt;"",INDIRECT("'"&amp;G1994&amp;"'!"&amp;H1994),"")</f>
        <v/>
      </c>
      <c r="G1994" s="1665"/>
      <c r="I1994" s="4"/>
      <c r="J1994" s="4"/>
      <c r="K1994" s="4"/>
      <c r="S1994" s="1665"/>
    </row>
    <row r="1995" spans="1:19" ht="15">
      <c r="A1995" s="1">
        <v>1990</v>
      </c>
      <c r="D1995" s="3" t="s">
        <v>6909</v>
      </c>
      <c r="F1995" s="2" t="str" cm="1">
        <f t="array" aca="1" ref="F1995" ca="1">IF(G1995&lt;&gt;"",INDIRECT("'"&amp;G1995&amp;"'!"&amp;H1995),"")</f>
        <v/>
      </c>
      <c r="G1995" s="1665"/>
      <c r="I1995" s="4"/>
      <c r="J1995" s="4"/>
      <c r="K1995" s="4"/>
      <c r="S1995" s="1665"/>
    </row>
    <row r="1996" spans="1:19" ht="15">
      <c r="A1996" s="1">
        <v>1991</v>
      </c>
      <c r="D1996" s="3" t="s">
        <v>6909</v>
      </c>
      <c r="F1996" s="2" t="str" cm="1">
        <f t="array" aca="1" ref="F1996" ca="1">IF(G1996&lt;&gt;"",INDIRECT("'"&amp;G1996&amp;"'!"&amp;H1996),"")</f>
        <v/>
      </c>
      <c r="G1996" s="1665"/>
      <c r="I1996" s="4"/>
      <c r="J1996" s="4"/>
      <c r="K1996" s="4"/>
      <c r="S1996" s="1665"/>
    </row>
    <row r="1997" spans="1:19" ht="15">
      <c r="A1997" s="1">
        <v>1992</v>
      </c>
      <c r="D1997" s="3" t="s">
        <v>6909</v>
      </c>
      <c r="F1997" s="2" t="str" cm="1">
        <f t="array" aca="1" ref="F1997" ca="1">IF(G1997&lt;&gt;"",INDIRECT("'"&amp;G1997&amp;"'!"&amp;H1997),"")</f>
        <v/>
      </c>
      <c r="G1997" s="1665"/>
      <c r="I1997" s="4"/>
      <c r="J1997" s="4"/>
      <c r="K1997" s="4"/>
      <c r="S1997" s="1665"/>
    </row>
    <row r="1998" spans="1:19" ht="15">
      <c r="A1998" s="1">
        <v>1993</v>
      </c>
      <c r="D1998" s="3" t="s">
        <v>6909</v>
      </c>
      <c r="F1998" s="2" t="str" cm="1">
        <f t="array" aca="1" ref="F1998" ca="1">IF(G1998&lt;&gt;"",INDIRECT("'"&amp;G1998&amp;"'!"&amp;H1998),"")</f>
        <v/>
      </c>
      <c r="G1998" s="1665"/>
      <c r="I1998" s="4"/>
      <c r="J1998" s="4"/>
      <c r="K1998" s="4"/>
      <c r="S1998" s="1665"/>
    </row>
    <row r="1999" spans="1:19" ht="15">
      <c r="A1999" s="1">
        <v>1994</v>
      </c>
      <c r="D1999" s="3" t="s">
        <v>6909</v>
      </c>
      <c r="F1999" s="2" t="str" cm="1">
        <f t="array" aca="1" ref="F1999" ca="1">IF(G1999&lt;&gt;"",INDIRECT("'"&amp;G1999&amp;"'!"&amp;H1999),"")</f>
        <v/>
      </c>
      <c r="G1999" s="1665"/>
      <c r="I1999" s="4"/>
      <c r="J1999" s="4"/>
      <c r="K1999" s="4"/>
      <c r="S1999" s="1665"/>
    </row>
    <row r="2000" spans="1:19" ht="15">
      <c r="A2000" s="1">
        <v>1995</v>
      </c>
      <c r="D2000" s="3" t="s">
        <v>6909</v>
      </c>
      <c r="F2000" s="2" t="str" cm="1">
        <f t="array" aca="1" ref="F2000" ca="1">IF(G2000&lt;&gt;"",INDIRECT("'"&amp;G2000&amp;"'!"&amp;H2000),"")</f>
        <v/>
      </c>
      <c r="G2000" s="1665"/>
      <c r="I2000" s="4"/>
      <c r="J2000" s="4"/>
      <c r="K2000" s="4"/>
      <c r="S2000" s="1665"/>
    </row>
    <row r="2001" spans="1:19" ht="15">
      <c r="A2001" s="1">
        <v>1996</v>
      </c>
      <c r="D2001" s="3" t="s">
        <v>6909</v>
      </c>
      <c r="F2001" s="2" t="str" cm="1">
        <f t="array" aca="1" ref="F2001" ca="1">IF(G2001&lt;&gt;"",INDIRECT("'"&amp;G2001&amp;"'!"&amp;H2001),"")</f>
        <v/>
      </c>
      <c r="G2001" s="1665"/>
      <c r="I2001" s="4"/>
      <c r="J2001" s="4"/>
      <c r="K2001" s="4"/>
      <c r="S2001" s="1665"/>
    </row>
    <row r="2002" spans="1:19" ht="15">
      <c r="A2002" s="1">
        <v>1997</v>
      </c>
      <c r="D2002" s="3" t="s">
        <v>6909</v>
      </c>
      <c r="F2002" s="2" t="str" cm="1">
        <f t="array" aca="1" ref="F2002" ca="1">IF(G2002&lt;&gt;"",INDIRECT("'"&amp;G2002&amp;"'!"&amp;H2002),"")</f>
        <v/>
      </c>
      <c r="G2002" s="1665"/>
      <c r="I2002" s="4"/>
      <c r="J2002" s="4"/>
      <c r="K2002" s="4"/>
      <c r="S2002" s="1665"/>
    </row>
    <row r="2003" spans="1:19" ht="15">
      <c r="A2003" s="1">
        <v>1998</v>
      </c>
      <c r="D2003" s="3" t="s">
        <v>6909</v>
      </c>
      <c r="F2003" s="2" t="str" cm="1">
        <f t="array" aca="1" ref="F2003" ca="1">IF(G2003&lt;&gt;"",INDIRECT("'"&amp;G2003&amp;"'!"&amp;H2003),"")</f>
        <v/>
      </c>
      <c r="G2003" s="1665"/>
      <c r="I2003" s="4"/>
      <c r="J2003" s="4"/>
      <c r="K2003" s="4"/>
      <c r="S2003" s="1665"/>
    </row>
    <row r="2004" spans="1:19" ht="15">
      <c r="A2004" s="1">
        <v>1999</v>
      </c>
      <c r="D2004" s="3" t="s">
        <v>6909</v>
      </c>
      <c r="F2004" s="2" t="str" cm="1">
        <f t="array" aca="1" ref="F2004" ca="1">IF(G2004&lt;&gt;"",INDIRECT("'"&amp;G2004&amp;"'!"&amp;H2004),"")</f>
        <v/>
      </c>
      <c r="G2004" s="1665"/>
      <c r="I2004" s="4"/>
      <c r="J2004" s="4"/>
      <c r="K2004" s="4"/>
      <c r="S2004" s="1665"/>
    </row>
    <row r="2005" spans="1:19" ht="15">
      <c r="A2005" s="1">
        <v>2000</v>
      </c>
      <c r="D2005" s="3" t="s">
        <v>6909</v>
      </c>
      <c r="F2005" s="2" t="str" cm="1">
        <f t="array" aca="1" ref="F2005" ca="1">IF(G2005&lt;&gt;"",INDIRECT("'"&amp;G2005&amp;"'!"&amp;H2005),"")</f>
        <v/>
      </c>
      <c r="G2005" s="1665"/>
      <c r="I2005" s="4"/>
      <c r="J2005" s="4"/>
      <c r="K2005" s="4"/>
      <c r="S2005" s="1665"/>
    </row>
    <row r="2006" spans="1:19" ht="15">
      <c r="A2006" s="1">
        <v>2001</v>
      </c>
      <c r="D2006" s="3" t="s">
        <v>6909</v>
      </c>
      <c r="F2006" s="2" t="str" cm="1">
        <f t="array" aca="1" ref="F2006" ca="1">IF(G2006&lt;&gt;"",INDIRECT("'"&amp;G2006&amp;"'!"&amp;H2006),"")</f>
        <v/>
      </c>
      <c r="G2006" s="1665"/>
      <c r="I2006" s="4"/>
      <c r="J2006" s="4"/>
      <c r="K2006" s="4"/>
      <c r="S2006" s="1665"/>
    </row>
    <row r="2007" spans="1:19" ht="15">
      <c r="A2007" s="1">
        <v>2002</v>
      </c>
      <c r="D2007" s="3" t="s">
        <v>6909</v>
      </c>
      <c r="F2007" s="2" t="str" cm="1">
        <f t="array" aca="1" ref="F2007" ca="1">IF(G2007&lt;&gt;"",INDIRECT("'"&amp;G2007&amp;"'!"&amp;H2007),"")</f>
        <v/>
      </c>
      <c r="G2007" s="1665"/>
      <c r="I2007" s="4"/>
      <c r="J2007" s="4"/>
      <c r="K2007" s="4"/>
      <c r="S2007" s="1665"/>
    </row>
    <row r="2008" spans="1:19" ht="15">
      <c r="A2008" s="1">
        <v>2003</v>
      </c>
      <c r="D2008" s="3" t="s">
        <v>6909</v>
      </c>
      <c r="F2008" s="2" t="str" cm="1">
        <f t="array" aca="1" ref="F2008" ca="1">IF(G2008&lt;&gt;"",INDIRECT("'"&amp;G2008&amp;"'!"&amp;H2008),"")</f>
        <v/>
      </c>
      <c r="G2008" s="1665"/>
      <c r="I2008" s="4"/>
      <c r="J2008" s="4"/>
      <c r="K2008" s="4"/>
      <c r="S2008" s="1665"/>
    </row>
    <row r="2009" spans="1:19" ht="15">
      <c r="A2009" s="1">
        <v>2004</v>
      </c>
      <c r="D2009" s="3" t="s">
        <v>6909</v>
      </c>
      <c r="F2009" s="2" t="str" cm="1">
        <f t="array" aca="1" ref="F2009" ca="1">IF(G2009&lt;&gt;"",INDIRECT("'"&amp;G2009&amp;"'!"&amp;H2009),"")</f>
        <v/>
      </c>
      <c r="G2009" s="1665"/>
      <c r="I2009" s="4"/>
      <c r="J2009" s="4"/>
      <c r="K2009" s="4"/>
      <c r="S2009" s="1665"/>
    </row>
    <row r="2010" spans="1:19" ht="15">
      <c r="A2010" s="1">
        <v>2005</v>
      </c>
      <c r="D2010" s="3" t="s">
        <v>6909</v>
      </c>
      <c r="F2010" s="2" t="str" cm="1">
        <f t="array" aca="1" ref="F2010" ca="1">IF(G2010&lt;&gt;"",INDIRECT("'"&amp;G2010&amp;"'!"&amp;H2010),"")</f>
        <v/>
      </c>
      <c r="G2010" s="1665"/>
      <c r="I2010" s="4"/>
      <c r="J2010" s="4"/>
      <c r="K2010" s="4"/>
      <c r="S2010" s="1665"/>
    </row>
    <row r="2011" spans="1:19" ht="15">
      <c r="A2011" s="1">
        <v>2006</v>
      </c>
      <c r="D2011" s="3" t="s">
        <v>6909</v>
      </c>
      <c r="F2011" s="2" t="str" cm="1">
        <f t="array" aca="1" ref="F2011" ca="1">IF(G2011&lt;&gt;"",INDIRECT("'"&amp;G2011&amp;"'!"&amp;H2011),"")</f>
        <v/>
      </c>
      <c r="G2011" s="1665"/>
      <c r="I2011" s="4"/>
      <c r="J2011" s="4"/>
      <c r="K2011" s="4"/>
      <c r="S2011" s="1665"/>
    </row>
    <row r="2012" spans="1:19" ht="15">
      <c r="A2012" s="1">
        <v>2007</v>
      </c>
      <c r="D2012" s="3" t="s">
        <v>6909</v>
      </c>
      <c r="F2012" s="2" t="str" cm="1">
        <f t="array" aca="1" ref="F2012" ca="1">IF(G2012&lt;&gt;"",INDIRECT("'"&amp;G2012&amp;"'!"&amp;H2012),"")</f>
        <v/>
      </c>
      <c r="G2012" s="1665"/>
      <c r="I2012" s="4"/>
      <c r="J2012" s="4"/>
      <c r="K2012" s="4"/>
      <c r="S2012" s="1665"/>
    </row>
    <row r="2013" spans="1:19" ht="15">
      <c r="A2013" s="1">
        <v>2008</v>
      </c>
      <c r="D2013" s="3" t="s">
        <v>6909</v>
      </c>
      <c r="F2013" s="2" t="str" cm="1">
        <f t="array" aca="1" ref="F2013" ca="1">IF(G2013&lt;&gt;"",INDIRECT("'"&amp;G2013&amp;"'!"&amp;H2013),"")</f>
        <v/>
      </c>
      <c r="G2013" s="1665"/>
      <c r="I2013" s="4"/>
      <c r="J2013" s="4"/>
      <c r="K2013" s="4"/>
      <c r="S2013" s="1665"/>
    </row>
    <row r="2014" spans="1:19" ht="15">
      <c r="A2014" s="1">
        <v>2009</v>
      </c>
      <c r="D2014" s="3" t="s">
        <v>6909</v>
      </c>
      <c r="F2014" s="2" t="str" cm="1">
        <f t="array" aca="1" ref="F2014" ca="1">IF(G2014&lt;&gt;"",INDIRECT("'"&amp;G2014&amp;"'!"&amp;H2014),"")</f>
        <v/>
      </c>
      <c r="G2014" s="1665"/>
      <c r="I2014" s="4"/>
      <c r="J2014" s="4"/>
      <c r="K2014" s="4"/>
      <c r="S2014" s="1665"/>
    </row>
    <row r="2015" spans="1:19" ht="15">
      <c r="A2015" s="1">
        <v>2010</v>
      </c>
      <c r="D2015" s="3" t="s">
        <v>6909</v>
      </c>
      <c r="F2015" s="2" t="str" cm="1">
        <f t="array" aca="1" ref="F2015" ca="1">IF(G2015&lt;&gt;"",INDIRECT("'"&amp;G2015&amp;"'!"&amp;H2015),"")</f>
        <v/>
      </c>
      <c r="G2015" s="1665"/>
      <c r="I2015" s="4"/>
      <c r="J2015" s="4"/>
      <c r="K2015" s="4"/>
      <c r="S2015" s="1665"/>
    </row>
    <row r="2016" spans="1:19" ht="15">
      <c r="A2016" s="1">
        <v>2011</v>
      </c>
      <c r="D2016" s="3" t="s">
        <v>6909</v>
      </c>
      <c r="F2016" s="2" t="str" cm="1">
        <f t="array" aca="1" ref="F2016" ca="1">IF(G2016&lt;&gt;"",INDIRECT("'"&amp;G2016&amp;"'!"&amp;H2016),"")</f>
        <v/>
      </c>
      <c r="G2016" s="1665"/>
      <c r="I2016" s="4"/>
      <c r="J2016" s="4"/>
      <c r="K2016" s="4"/>
      <c r="S2016" s="1665"/>
    </row>
    <row r="2017" spans="1:19" ht="15">
      <c r="A2017" s="1">
        <v>2012</v>
      </c>
      <c r="D2017" s="3" t="s">
        <v>6909</v>
      </c>
      <c r="F2017" s="2" t="str" cm="1">
        <f t="array" aca="1" ref="F2017" ca="1">IF(G2017&lt;&gt;"",INDIRECT("'"&amp;G2017&amp;"'!"&amp;H2017),"")</f>
        <v/>
      </c>
      <c r="G2017" s="1665"/>
      <c r="I2017" s="4"/>
      <c r="J2017" s="4"/>
      <c r="K2017" s="4"/>
      <c r="S2017" s="1665"/>
    </row>
    <row r="2018" spans="1:19" ht="15">
      <c r="A2018" s="1">
        <v>2013</v>
      </c>
      <c r="D2018" s="3" t="s">
        <v>6909</v>
      </c>
      <c r="F2018" s="2" t="str" cm="1">
        <f t="array" aca="1" ref="F2018" ca="1">IF(G2018&lt;&gt;"",INDIRECT("'"&amp;G2018&amp;"'!"&amp;H2018),"")</f>
        <v/>
      </c>
      <c r="G2018" s="1665"/>
      <c r="I2018" s="4"/>
      <c r="J2018" s="4"/>
      <c r="K2018" s="4"/>
      <c r="S2018" s="1665"/>
    </row>
    <row r="2019" spans="1:19" ht="15">
      <c r="A2019" s="1">
        <v>2014</v>
      </c>
      <c r="D2019" s="3" t="s">
        <v>6909</v>
      </c>
      <c r="F2019" s="2" t="str" cm="1">
        <f t="array" aca="1" ref="F2019" ca="1">IF(G2019&lt;&gt;"",INDIRECT("'"&amp;G2019&amp;"'!"&amp;H2019),"")</f>
        <v/>
      </c>
      <c r="G2019" s="1665"/>
      <c r="I2019" s="4"/>
      <c r="J2019" s="4"/>
      <c r="K2019" s="4"/>
      <c r="S2019" s="1665"/>
    </row>
    <row r="2020" spans="1:19" ht="15">
      <c r="A2020" s="1">
        <v>2015</v>
      </c>
      <c r="D2020" s="3" t="s">
        <v>6909</v>
      </c>
      <c r="F2020" s="2" t="str" cm="1">
        <f t="array" aca="1" ref="F2020" ca="1">IF(G2020&lt;&gt;"",INDIRECT("'"&amp;G2020&amp;"'!"&amp;H2020),"")</f>
        <v/>
      </c>
      <c r="G2020" s="1665"/>
      <c r="I2020" s="4"/>
      <c r="J2020" s="4"/>
      <c r="K2020" s="4"/>
      <c r="S2020" s="1665"/>
    </row>
    <row r="2021" spans="1:19" ht="15">
      <c r="A2021" s="1">
        <v>2016</v>
      </c>
      <c r="D2021" s="3" t="s">
        <v>3376</v>
      </c>
      <c r="F2021" s="2" t="str" cm="1">
        <f t="array" aca="1" ref="F2021" ca="1">IF(G2021&lt;&gt;"",INDIRECT("'"&amp;G2021&amp;"'!"&amp;H2021),"")</f>
        <v/>
      </c>
      <c r="G2021" s="1665"/>
      <c r="I2021" s="4"/>
      <c r="J2021" s="4"/>
      <c r="K2021" s="4"/>
      <c r="S2021" s="1665"/>
    </row>
    <row r="2022" spans="1:19" ht="15">
      <c r="A2022" s="1">
        <v>2017</v>
      </c>
      <c r="D2022" s="3" t="s">
        <v>3376</v>
      </c>
      <c r="F2022" s="2" t="str" cm="1">
        <f t="array" aca="1" ref="F2022" ca="1">IF(G2022&lt;&gt;"",INDIRECT("'"&amp;G2022&amp;"'!"&amp;H2022),"")</f>
        <v/>
      </c>
      <c r="G2022" s="1665"/>
      <c r="I2022" s="4"/>
      <c r="J2022" s="4"/>
      <c r="K2022" s="4"/>
      <c r="S2022" s="1665"/>
    </row>
    <row r="2023" spans="1:19" ht="15">
      <c r="A2023" s="1">
        <v>2018</v>
      </c>
      <c r="D2023" s="3" t="s">
        <v>6909</v>
      </c>
      <c r="F2023" s="2" t="str" cm="1">
        <f t="array" aca="1" ref="F2023" ca="1">IF(G2023&lt;&gt;"",INDIRECT("'"&amp;G2023&amp;"'!"&amp;H2023),"")</f>
        <v/>
      </c>
      <c r="G2023" s="1665"/>
      <c r="I2023" s="4"/>
      <c r="J2023" s="4"/>
      <c r="K2023" s="4"/>
      <c r="S2023" s="1665"/>
    </row>
    <row r="2024" spans="1:19" ht="15">
      <c r="A2024" s="1">
        <v>2019</v>
      </c>
      <c r="D2024" s="3" t="s">
        <v>6909</v>
      </c>
      <c r="F2024" s="2" t="str" cm="1">
        <f t="array" aca="1" ref="F2024" ca="1">IF(G2024&lt;&gt;"",INDIRECT("'"&amp;G2024&amp;"'!"&amp;H2024),"")</f>
        <v/>
      </c>
      <c r="G2024" s="1665"/>
      <c r="I2024" s="4"/>
      <c r="J2024" s="4"/>
      <c r="K2024" s="4"/>
      <c r="S2024" s="1665"/>
    </row>
    <row r="2025" spans="1:19" ht="15">
      <c r="A2025">
        <v>2020</v>
      </c>
      <c r="B2025" s="7">
        <f>'EstExp 12-20'!H86</f>
        <v>420297.84</v>
      </c>
      <c r="C2025" s="3">
        <f>A2025-B2025</f>
        <v>-418277.84</v>
      </c>
      <c r="E2025" s="2" t="b">
        <f ca="1">F2025=B2025</f>
        <v>1</v>
      </c>
      <c r="F2025" s="2" cm="1">
        <f t="array" aca="1" ref="F2025" ca="1">IF(G2025&lt;&gt;"",INDIRECT("'"&amp;G2025&amp;"'!"&amp;H2025),"")</f>
        <v>420297.84</v>
      </c>
      <c r="G2025" s="1663" t="s">
        <v>3430</v>
      </c>
      <c r="H2025" t="s">
        <v>3991</v>
      </c>
      <c r="I2025" s="4"/>
      <c r="J2025" s="4"/>
      <c r="K2025" s="4"/>
      <c r="S2025" s="1665"/>
    </row>
    <row r="2026" spans="1:19" ht="15">
      <c r="A2026" s="1">
        <v>2021</v>
      </c>
      <c r="D2026" s="3" t="s">
        <v>3376</v>
      </c>
      <c r="F2026" s="2" t="str" cm="1">
        <f t="array" aca="1" ref="F2026" ca="1">IF(G2026&lt;&gt;"",INDIRECT("'"&amp;G2026&amp;"'!"&amp;H2026),"")</f>
        <v/>
      </c>
      <c r="G2026" s="1665"/>
      <c r="I2026" s="4"/>
      <c r="J2026" s="4"/>
      <c r="K2026" s="4"/>
      <c r="S2026" s="1665"/>
    </row>
    <row r="2027" spans="1:19" ht="15">
      <c r="A2027" s="1">
        <v>2022</v>
      </c>
      <c r="D2027" s="3" t="s">
        <v>3376</v>
      </c>
      <c r="F2027" s="2" t="str" cm="1">
        <f t="array" aca="1" ref="F2027" ca="1">IF(G2027&lt;&gt;"",INDIRECT("'"&amp;G2027&amp;"'!"&amp;H2027),"")</f>
        <v/>
      </c>
      <c r="G2027" s="1665"/>
      <c r="I2027" s="4"/>
      <c r="J2027" s="4"/>
      <c r="K2027" s="4"/>
      <c r="S2027" s="1665"/>
    </row>
    <row r="2028" spans="1:19" ht="15">
      <c r="A2028" s="1">
        <v>2023</v>
      </c>
      <c r="D2028" s="3" t="s">
        <v>3376</v>
      </c>
      <c r="F2028" s="2" t="str" cm="1">
        <f t="array" aca="1" ref="F2028" ca="1">IF(G2028&lt;&gt;"",INDIRECT("'"&amp;G2028&amp;"'!"&amp;H2028),"")</f>
        <v/>
      </c>
      <c r="G2028" s="1665"/>
      <c r="I2028" s="4"/>
      <c r="J2028" s="4"/>
      <c r="K2028" s="4"/>
      <c r="S2028" s="1665"/>
    </row>
    <row r="2029" spans="1:19" ht="15">
      <c r="A2029" s="1">
        <v>2024</v>
      </c>
      <c r="D2029" s="3" t="s">
        <v>3376</v>
      </c>
      <c r="F2029" s="2" t="str" cm="1">
        <f t="array" aca="1" ref="F2029" ca="1">IF(G2029&lt;&gt;"",INDIRECT("'"&amp;G2029&amp;"'!"&amp;H2029),"")</f>
        <v/>
      </c>
      <c r="G2029" s="1665"/>
      <c r="I2029" s="4"/>
      <c r="J2029" s="4"/>
      <c r="K2029" s="4"/>
      <c r="S2029" s="1665"/>
    </row>
    <row r="2030" spans="1:19" ht="15">
      <c r="A2030" s="1">
        <v>2025</v>
      </c>
      <c r="D2030" s="3" t="s">
        <v>3376</v>
      </c>
      <c r="F2030" s="2" t="str" cm="1">
        <f t="array" aca="1" ref="F2030" ca="1">IF(G2030&lt;&gt;"",INDIRECT("'"&amp;G2030&amp;"'!"&amp;H2030),"")</f>
        <v/>
      </c>
      <c r="G2030" s="1665"/>
      <c r="I2030" s="4"/>
      <c r="J2030" s="4"/>
      <c r="K2030" s="4"/>
      <c r="S2030" s="1665"/>
    </row>
    <row r="2031" spans="1:19">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c r="A2032">
        <v>2027</v>
      </c>
      <c r="B2032" s="7">
        <f>'EstExp 12-20'!K86</f>
        <v>420297.84</v>
      </c>
      <c r="C2032" s="3">
        <f t="shared" si="67"/>
        <v>-418270.84</v>
      </c>
      <c r="E2032" s="2" t="b">
        <f t="shared" ca="1" si="68"/>
        <v>1</v>
      </c>
      <c r="F2032" s="2" cm="1">
        <f t="array" aca="1" ref="F2032" ca="1">IF(G2032&lt;&gt;"",INDIRECT("'"&amp;G2032&amp;"'!"&amp;H2032),"")</f>
        <v>420297.84</v>
      </c>
      <c r="G2032" s="1663" t="s">
        <v>3430</v>
      </c>
      <c r="H2032" t="s">
        <v>3994</v>
      </c>
      <c r="S2032" s="1663"/>
    </row>
    <row r="2033" spans="1:19">
      <c r="A2033">
        <v>2028</v>
      </c>
      <c r="B2033" s="7">
        <f>'EstExp 12-20'!K94</f>
        <v>0</v>
      </c>
      <c r="C2033" s="3">
        <f t="shared" si="67"/>
        <v>2028</v>
      </c>
      <c r="E2033" s="2" t="b">
        <f t="shared" ca="1" si="68"/>
        <v>1</v>
      </c>
      <c r="F2033" s="2" cm="1">
        <f t="array" aca="1" ref="F2033" ca="1">IF(G2033&lt;&gt;"",INDIRECT("'"&amp;G2033&amp;"'!"&amp;H2033),"")</f>
        <v>0</v>
      </c>
      <c r="G2033" s="1663" t="s">
        <v>3430</v>
      </c>
      <c r="H2033" t="s">
        <v>3995</v>
      </c>
      <c r="S2033" s="1663"/>
    </row>
    <row r="2034" spans="1:19">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5">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5">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5">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5">
      <c r="A2039" s="1">
        <v>2034</v>
      </c>
      <c r="D2039" s="3" t="s">
        <v>6909</v>
      </c>
      <c r="F2039" s="2" t="str" cm="1">
        <f t="array" aca="1" ref="F2039" ca="1">IF(G2039&lt;&gt;"",INDIRECT("'"&amp;G2039&amp;"'!"&amp;H2039),"")</f>
        <v/>
      </c>
      <c r="G2039" s="1665"/>
      <c r="I2039" s="4"/>
      <c r="J2039" s="4"/>
      <c r="K2039" s="4"/>
      <c r="S2039" s="1665"/>
    </row>
    <row r="2040" spans="1:19" ht="15">
      <c r="A2040" s="1">
        <v>2035</v>
      </c>
      <c r="D2040" s="3" t="s">
        <v>6909</v>
      </c>
      <c r="F2040" s="2" t="str" cm="1">
        <f t="array" aca="1" ref="F2040" ca="1">IF(G2040&lt;&gt;"",INDIRECT("'"&amp;G2040&amp;"'!"&amp;H2040),"")</f>
        <v/>
      </c>
      <c r="G2040" s="1665"/>
      <c r="I2040" s="4"/>
      <c r="J2040" s="4"/>
      <c r="K2040" s="4"/>
      <c r="S2040" s="1665"/>
    </row>
    <row r="2041" spans="1:19" ht="15">
      <c r="A2041" s="1">
        <v>2036</v>
      </c>
      <c r="D2041" s="3" t="s">
        <v>6909</v>
      </c>
      <c r="F2041" s="2" t="str" cm="1">
        <f t="array" aca="1" ref="F2041" ca="1">IF(G2041&lt;&gt;"",INDIRECT("'"&amp;G2041&amp;"'!"&amp;H2041),"")</f>
        <v/>
      </c>
      <c r="G2041" s="1665"/>
      <c r="I2041" s="4"/>
      <c r="J2041" s="4"/>
      <c r="K2041" s="4"/>
      <c r="S2041" s="1665"/>
    </row>
    <row r="2042" spans="1:19" ht="15">
      <c r="A2042" s="1">
        <v>2037</v>
      </c>
      <c r="D2042" s="3" t="s">
        <v>3376</v>
      </c>
      <c r="F2042" s="2" t="str" cm="1">
        <f t="array" aca="1" ref="F2042" ca="1">IF(G2042&lt;&gt;"",INDIRECT("'"&amp;G2042&amp;"'!"&amp;H2042),"")</f>
        <v/>
      </c>
      <c r="G2042" s="1665"/>
      <c r="I2042" s="4"/>
      <c r="J2042" s="4"/>
      <c r="K2042" s="4"/>
      <c r="S2042" s="1665"/>
    </row>
    <row r="2043" spans="1:19" ht="15">
      <c r="A2043" s="1">
        <v>2038</v>
      </c>
      <c r="D2043" s="3" t="s">
        <v>3376</v>
      </c>
      <c r="F2043" s="2" t="str" cm="1">
        <f t="array" aca="1" ref="F2043" ca="1">IF(G2043&lt;&gt;"",INDIRECT("'"&amp;G2043&amp;"'!"&amp;H2043),"")</f>
        <v/>
      </c>
      <c r="G2043" s="1665"/>
      <c r="I2043" s="4"/>
      <c r="J2043" s="4"/>
      <c r="K2043" s="4"/>
      <c r="S2043" s="1665"/>
    </row>
    <row r="2044" spans="1:19" ht="15">
      <c r="A2044" s="1">
        <v>2039</v>
      </c>
      <c r="D2044" s="3" t="s">
        <v>6909</v>
      </c>
      <c r="F2044" s="2" t="str" cm="1">
        <f t="array" aca="1" ref="F2044" ca="1">IF(G2044&lt;&gt;"",INDIRECT("'"&amp;G2044&amp;"'!"&amp;H2044),"")</f>
        <v/>
      </c>
      <c r="G2044" s="1665"/>
      <c r="I2044" s="4"/>
      <c r="J2044" s="4"/>
      <c r="K2044" s="4"/>
      <c r="S2044" s="1665"/>
    </row>
    <row r="2045" spans="1:19" ht="15">
      <c r="A2045" s="1">
        <v>2040</v>
      </c>
      <c r="D2045" s="3" t="s">
        <v>3376</v>
      </c>
      <c r="F2045" s="2" t="str" cm="1">
        <f t="array" aca="1" ref="F2045" ca="1">IF(G2045&lt;&gt;"",INDIRECT("'"&amp;G2045&amp;"'!"&amp;H2045),"")</f>
        <v/>
      </c>
      <c r="G2045" s="1665"/>
      <c r="I2045" s="4"/>
      <c r="J2045" s="4"/>
      <c r="K2045" s="4"/>
      <c r="S2045" s="1665"/>
    </row>
    <row r="2046" spans="1:19" ht="15">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5">
      <c r="A2047" s="1">
        <v>2042</v>
      </c>
      <c r="D2047" s="3" t="s">
        <v>6909</v>
      </c>
      <c r="F2047" s="2" t="str" cm="1">
        <f t="array" aca="1" ref="F2047" ca="1">IF(G2047&lt;&gt;"",INDIRECT("'"&amp;G2047&amp;"'!"&amp;H2047),"")</f>
        <v/>
      </c>
      <c r="G2047" s="1665"/>
      <c r="I2047" s="4"/>
      <c r="J2047" s="4"/>
      <c r="K2047" s="4"/>
      <c r="S2047" s="1665"/>
    </row>
    <row r="2048" spans="1:19" ht="15">
      <c r="A2048" s="1">
        <v>2043</v>
      </c>
      <c r="D2048" s="3" t="s">
        <v>6909</v>
      </c>
      <c r="F2048" s="2" t="str" cm="1">
        <f t="array" aca="1" ref="F2048" ca="1">IF(G2048&lt;&gt;"",INDIRECT("'"&amp;G2048&amp;"'!"&amp;H2048),"")</f>
        <v/>
      </c>
      <c r="G2048" s="1665"/>
      <c r="I2048" s="4"/>
      <c r="J2048" s="4"/>
      <c r="K2048" s="4"/>
      <c r="S2048" s="1665"/>
    </row>
    <row r="2049" spans="1:19" ht="15">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5">
      <c r="A2051" s="1">
        <v>2046</v>
      </c>
      <c r="D2051" s="3" t="s">
        <v>6909</v>
      </c>
      <c r="F2051" s="2" t="str" cm="1">
        <f t="array" aca="1" ref="F2051" ca="1">IF(G2051&lt;&gt;"",INDIRECT("'"&amp;G2051&amp;"'!"&amp;H2051),"")</f>
        <v/>
      </c>
      <c r="G2051" s="1665"/>
      <c r="I2051" s="4"/>
      <c r="J2051" s="4"/>
      <c r="K2051" s="4"/>
      <c r="S2051" s="1665"/>
    </row>
    <row r="2052" spans="1:19" ht="15">
      <c r="A2052" s="1">
        <v>2047</v>
      </c>
      <c r="D2052" s="3" t="s">
        <v>3376</v>
      </c>
      <c r="F2052" s="2" t="str" cm="1">
        <f t="array" aca="1" ref="F2052" ca="1">IF(G2052&lt;&gt;"",INDIRECT("'"&amp;G2052&amp;"'!"&amp;H2052),"")</f>
        <v/>
      </c>
      <c r="G2052" s="1665"/>
      <c r="I2052" s="4"/>
      <c r="J2052" s="4"/>
      <c r="K2052" s="4"/>
      <c r="S2052" s="1665"/>
    </row>
    <row r="2053" spans="1:19" ht="15">
      <c r="A2053" s="1">
        <v>2048</v>
      </c>
      <c r="D2053" s="3" t="s">
        <v>3376</v>
      </c>
      <c r="F2053" s="2" t="str" cm="1">
        <f t="array" aca="1" ref="F2053" ca="1">IF(G2053&lt;&gt;"",INDIRECT("'"&amp;G2053&amp;"'!"&amp;H2053),"")</f>
        <v/>
      </c>
      <c r="G2053" s="1665"/>
      <c r="I2053" s="4"/>
      <c r="J2053" s="4"/>
      <c r="K2053" s="4"/>
      <c r="S2053" s="1665"/>
    </row>
    <row r="2054" spans="1:19" ht="15">
      <c r="A2054" s="1">
        <v>2049</v>
      </c>
      <c r="D2054" s="3" t="s">
        <v>3376</v>
      </c>
      <c r="F2054" s="2" t="str" cm="1">
        <f t="array" aca="1" ref="F2054" ca="1">IF(G2054&lt;&gt;"",INDIRECT("'"&amp;G2054&amp;"'!"&amp;H2054),"")</f>
        <v/>
      </c>
      <c r="G2054" s="1665"/>
      <c r="I2054" s="4"/>
      <c r="J2054" s="4"/>
      <c r="K2054" s="4"/>
      <c r="S2054" s="1665"/>
    </row>
    <row r="2055" spans="1:19" ht="15">
      <c r="A2055" s="1">
        <v>2050</v>
      </c>
      <c r="D2055" s="3" t="s">
        <v>3376</v>
      </c>
      <c r="F2055" s="2" t="str" cm="1">
        <f t="array" aca="1" ref="F2055" ca="1">IF(G2055&lt;&gt;"",INDIRECT("'"&amp;G2055&amp;"'!"&amp;H2055),"")</f>
        <v/>
      </c>
      <c r="G2055" s="1665"/>
      <c r="I2055" s="4"/>
      <c r="J2055" s="4"/>
      <c r="K2055" s="4"/>
      <c r="S2055" s="1665"/>
    </row>
    <row r="2056" spans="1:19" ht="15">
      <c r="A2056" s="1">
        <v>2051</v>
      </c>
      <c r="D2056" s="3" t="s">
        <v>3376</v>
      </c>
      <c r="F2056" s="2" t="str" cm="1">
        <f t="array" aca="1" ref="F2056" ca="1">IF(G2056&lt;&gt;"",INDIRECT("'"&amp;G2056&amp;"'!"&amp;H2056),"")</f>
        <v/>
      </c>
      <c r="G2056" s="1665"/>
      <c r="I2056" s="4"/>
      <c r="J2056" s="4"/>
      <c r="K2056" s="4"/>
      <c r="S2056" s="1665"/>
    </row>
    <row r="2057" spans="1:19" ht="15">
      <c r="A2057" s="1">
        <v>2052</v>
      </c>
      <c r="D2057" s="3" t="s">
        <v>6909</v>
      </c>
      <c r="F2057" s="2" t="str" cm="1">
        <f t="array" aca="1" ref="F2057" ca="1">IF(G2057&lt;&gt;"",INDIRECT("'"&amp;G2057&amp;"'!"&amp;H2057),"")</f>
        <v/>
      </c>
      <c r="G2057" s="1665"/>
      <c r="I2057" s="4"/>
      <c r="J2057" s="4"/>
      <c r="K2057" s="4"/>
      <c r="S2057" s="1665"/>
    </row>
    <row r="2058" spans="1:19" ht="15">
      <c r="A2058" s="1">
        <v>2053</v>
      </c>
      <c r="D2058" s="3" t="s">
        <v>3376</v>
      </c>
      <c r="F2058" s="2" t="str" cm="1">
        <f t="array" aca="1" ref="F2058" ca="1">IF(G2058&lt;&gt;"",INDIRECT("'"&amp;G2058&amp;"'!"&amp;H2058),"")</f>
        <v/>
      </c>
      <c r="G2058" s="1665"/>
      <c r="I2058" s="4"/>
      <c r="J2058" s="4"/>
      <c r="K2058" s="4"/>
      <c r="S2058" s="1665"/>
    </row>
    <row r="2059" spans="1:19" ht="15">
      <c r="A2059" s="1">
        <v>2054</v>
      </c>
      <c r="D2059" s="3" t="s">
        <v>6909</v>
      </c>
      <c r="F2059" s="2" t="str" cm="1">
        <f t="array" aca="1" ref="F2059" ca="1">IF(G2059&lt;&gt;"",INDIRECT("'"&amp;G2059&amp;"'!"&amp;H2059),"")</f>
        <v/>
      </c>
      <c r="G2059" s="1665"/>
      <c r="I2059" s="4"/>
      <c r="J2059" s="4"/>
      <c r="K2059" s="4"/>
      <c r="S2059" s="1665"/>
    </row>
    <row r="2060" spans="1:19" ht="15">
      <c r="A2060" s="1">
        <v>2055</v>
      </c>
      <c r="D2060" s="3" t="s">
        <v>6909</v>
      </c>
      <c r="F2060" s="2" t="str" cm="1">
        <f t="array" aca="1" ref="F2060" ca="1">IF(G2060&lt;&gt;"",INDIRECT("'"&amp;G2060&amp;"'!"&amp;H2060),"")</f>
        <v/>
      </c>
      <c r="G2060" s="1665"/>
      <c r="I2060" s="4"/>
      <c r="J2060" s="4"/>
      <c r="K2060" s="4"/>
      <c r="S2060" s="1665"/>
    </row>
    <row r="2061" spans="1:19" ht="15">
      <c r="A2061" s="1">
        <v>2056</v>
      </c>
      <c r="D2061" s="3" t="s">
        <v>6909</v>
      </c>
      <c r="F2061" s="2" t="str" cm="1">
        <f t="array" aca="1" ref="F2061" ca="1">IF(G2061&lt;&gt;"",INDIRECT("'"&amp;G2061&amp;"'!"&amp;H2061),"")</f>
        <v/>
      </c>
      <c r="G2061" s="1665"/>
      <c r="I2061" s="4"/>
      <c r="J2061" s="4"/>
      <c r="K2061" s="4"/>
      <c r="S2061" s="1665"/>
    </row>
    <row r="2062" spans="1:19" ht="15">
      <c r="A2062" s="1">
        <v>2057</v>
      </c>
      <c r="D2062" s="3" t="s">
        <v>6909</v>
      </c>
      <c r="F2062" s="2" t="str" cm="1">
        <f t="array" aca="1" ref="F2062" ca="1">IF(G2062&lt;&gt;"",INDIRECT("'"&amp;G2062&amp;"'!"&amp;H2062),"")</f>
        <v/>
      </c>
      <c r="G2062" s="1665"/>
      <c r="I2062" s="4"/>
      <c r="J2062" s="4"/>
      <c r="K2062" s="4"/>
      <c r="S2062" s="1665"/>
    </row>
    <row r="2063" spans="1:19" ht="15">
      <c r="A2063" s="1">
        <v>2058</v>
      </c>
      <c r="D2063" s="3" t="s">
        <v>6909</v>
      </c>
      <c r="F2063" s="2" t="str" cm="1">
        <f t="array" aca="1" ref="F2063" ca="1">IF(G2063&lt;&gt;"",INDIRECT("'"&amp;G2063&amp;"'!"&amp;H2063),"")</f>
        <v/>
      </c>
      <c r="G2063" s="1665"/>
      <c r="I2063" s="4"/>
      <c r="J2063" s="4"/>
      <c r="K2063" s="4"/>
      <c r="S2063" s="1665"/>
    </row>
    <row r="2064" spans="1:19" ht="15">
      <c r="A2064" s="1">
        <v>2059</v>
      </c>
      <c r="D2064" s="3" t="s">
        <v>6909</v>
      </c>
      <c r="F2064" s="2" t="str" cm="1">
        <f t="array" aca="1" ref="F2064" ca="1">IF(G2064&lt;&gt;"",INDIRECT("'"&amp;G2064&amp;"'!"&amp;H2064),"")</f>
        <v/>
      </c>
      <c r="G2064" s="1665"/>
      <c r="I2064" s="4"/>
      <c r="J2064" s="4"/>
      <c r="K2064" s="4"/>
      <c r="S2064" s="1665"/>
    </row>
    <row r="2065" spans="1:19" ht="15">
      <c r="A2065" s="1">
        <v>2060</v>
      </c>
      <c r="D2065" s="3" t="s">
        <v>6909</v>
      </c>
      <c r="F2065" s="2" t="str" cm="1">
        <f t="array" aca="1" ref="F2065" ca="1">IF(G2065&lt;&gt;"",INDIRECT("'"&amp;G2065&amp;"'!"&amp;H2065),"")</f>
        <v/>
      </c>
      <c r="G2065" s="1665"/>
      <c r="I2065" s="4"/>
      <c r="J2065" s="4"/>
      <c r="K2065" s="4"/>
      <c r="S2065" s="1665"/>
    </row>
    <row r="2066" spans="1:19" ht="15">
      <c r="A2066" s="1">
        <v>2061</v>
      </c>
      <c r="D2066" s="3" t="s">
        <v>6909</v>
      </c>
      <c r="F2066" s="2" t="str" cm="1">
        <f t="array" aca="1" ref="F2066" ca="1">IF(G2066&lt;&gt;"",INDIRECT("'"&amp;G2066&amp;"'!"&amp;H2066),"")</f>
        <v/>
      </c>
      <c r="G2066" s="1665"/>
      <c r="I2066" s="4"/>
      <c r="J2066" s="4"/>
      <c r="K2066" s="4"/>
      <c r="S2066" s="1665"/>
    </row>
    <row r="2067" spans="1:19" ht="15">
      <c r="A2067" s="1">
        <v>2062</v>
      </c>
      <c r="D2067" s="3" t="s">
        <v>6909</v>
      </c>
      <c r="F2067" s="2" t="str" cm="1">
        <f t="array" aca="1" ref="F2067" ca="1">IF(G2067&lt;&gt;"",INDIRECT("'"&amp;G2067&amp;"'!"&amp;H2067),"")</f>
        <v/>
      </c>
      <c r="G2067" s="1665"/>
      <c r="I2067" s="4"/>
      <c r="J2067" s="4"/>
      <c r="K2067" s="4"/>
      <c r="S2067" s="1665"/>
    </row>
    <row r="2068" spans="1:19" ht="15">
      <c r="A2068" s="1">
        <v>2063</v>
      </c>
      <c r="D2068" s="3" t="s">
        <v>6909</v>
      </c>
      <c r="F2068" s="2" t="str" cm="1">
        <f t="array" aca="1" ref="F2068" ca="1">IF(G2068&lt;&gt;"",INDIRECT("'"&amp;G2068&amp;"'!"&amp;H2068),"")</f>
        <v/>
      </c>
      <c r="G2068" s="1665"/>
      <c r="I2068" s="4"/>
      <c r="J2068" s="4"/>
      <c r="K2068" s="4"/>
      <c r="S2068" s="1665"/>
    </row>
    <row r="2069" spans="1:19" ht="15">
      <c r="A2069" s="1">
        <v>2064</v>
      </c>
      <c r="D2069" s="3" t="s">
        <v>6909</v>
      </c>
      <c r="F2069" s="2" t="str" cm="1">
        <f t="array" aca="1" ref="F2069" ca="1">IF(G2069&lt;&gt;"",INDIRECT("'"&amp;G2069&amp;"'!"&amp;H2069),"")</f>
        <v/>
      </c>
      <c r="G2069" s="1665"/>
      <c r="I2069" s="4"/>
      <c r="J2069" s="4"/>
      <c r="K2069" s="4"/>
      <c r="S2069" s="1665"/>
    </row>
    <row r="2070" spans="1:19" ht="15">
      <c r="A2070" s="1">
        <v>2065</v>
      </c>
      <c r="D2070" s="3" t="s">
        <v>6909</v>
      </c>
      <c r="F2070" s="2" t="str" cm="1">
        <f t="array" aca="1" ref="F2070" ca="1">IF(G2070&lt;&gt;"",INDIRECT("'"&amp;G2070&amp;"'!"&amp;H2070),"")</f>
        <v/>
      </c>
      <c r="G2070" s="1665"/>
      <c r="I2070" s="4"/>
      <c r="J2070" s="4"/>
      <c r="K2070" s="4"/>
      <c r="S2070" s="1665"/>
    </row>
    <row r="2071" spans="1:19" ht="15">
      <c r="A2071" s="1">
        <v>2066</v>
      </c>
      <c r="D2071" s="3" t="s">
        <v>6909</v>
      </c>
      <c r="F2071" s="2" t="str" cm="1">
        <f t="array" aca="1" ref="F2071" ca="1">IF(G2071&lt;&gt;"",INDIRECT("'"&amp;G2071&amp;"'!"&amp;H2071),"")</f>
        <v/>
      </c>
      <c r="G2071" s="1665"/>
      <c r="I2071" s="4"/>
      <c r="J2071" s="4"/>
      <c r="K2071" s="4"/>
      <c r="S2071" s="1665"/>
    </row>
    <row r="2072" spans="1:19" ht="15">
      <c r="A2072" s="1">
        <v>2067</v>
      </c>
      <c r="D2072" s="3" t="s">
        <v>6909</v>
      </c>
      <c r="F2072" s="2" t="str" cm="1">
        <f t="array" aca="1" ref="F2072" ca="1">IF(G2072&lt;&gt;"",INDIRECT("'"&amp;G2072&amp;"'!"&amp;H2072),"")</f>
        <v/>
      </c>
      <c r="G2072" s="1665"/>
      <c r="I2072" s="4"/>
      <c r="J2072" s="4"/>
      <c r="K2072" s="4"/>
      <c r="S2072" s="1665"/>
    </row>
    <row r="2073" spans="1:19" ht="15">
      <c r="A2073" s="1">
        <v>2068</v>
      </c>
      <c r="D2073" s="3" t="s">
        <v>6909</v>
      </c>
      <c r="F2073" s="2" t="str" cm="1">
        <f t="array" aca="1" ref="F2073" ca="1">IF(G2073&lt;&gt;"",INDIRECT("'"&amp;G2073&amp;"'!"&amp;H2073),"")</f>
        <v/>
      </c>
      <c r="G2073" s="1665"/>
      <c r="I2073" s="4"/>
      <c r="J2073" s="4"/>
      <c r="K2073" s="4"/>
      <c r="S2073" s="1665"/>
    </row>
    <row r="2074" spans="1:19" ht="15">
      <c r="A2074" s="1">
        <v>2069</v>
      </c>
      <c r="D2074" s="3" t="s">
        <v>6909</v>
      </c>
      <c r="F2074" s="2" t="str" cm="1">
        <f t="array" aca="1" ref="F2074" ca="1">IF(G2074&lt;&gt;"",INDIRECT("'"&amp;G2074&amp;"'!"&amp;H2074),"")</f>
        <v/>
      </c>
      <c r="G2074" s="1665"/>
      <c r="I2074" s="4"/>
      <c r="J2074" s="4"/>
      <c r="K2074" s="4"/>
      <c r="S2074" s="1665"/>
    </row>
    <row r="2075" spans="1:19" ht="15">
      <c r="A2075" s="1">
        <v>2070</v>
      </c>
      <c r="D2075" s="3" t="s">
        <v>3376</v>
      </c>
      <c r="F2075" s="2" t="str" cm="1">
        <f t="array" aca="1" ref="F2075" ca="1">IF(G2075&lt;&gt;"",INDIRECT("'"&amp;G2075&amp;"'!"&amp;H2075),"")</f>
        <v/>
      </c>
      <c r="G2075" s="1665"/>
      <c r="I2075" s="4"/>
      <c r="J2075" s="4"/>
      <c r="K2075" s="4"/>
      <c r="S2075" s="1665"/>
    </row>
    <row r="2076" spans="1:19" ht="15">
      <c r="A2076" s="1">
        <v>2071</v>
      </c>
      <c r="D2076" s="3" t="s">
        <v>6909</v>
      </c>
      <c r="F2076" s="2" t="str" cm="1">
        <f t="array" aca="1" ref="F2076" ca="1">IF(G2076&lt;&gt;"",INDIRECT("'"&amp;G2076&amp;"'!"&amp;H2076),"")</f>
        <v/>
      </c>
      <c r="G2076" s="1665"/>
      <c r="I2076" s="4"/>
      <c r="J2076" s="4"/>
      <c r="K2076" s="4"/>
      <c r="S2076" s="1665"/>
    </row>
    <row r="2077" spans="1:19" ht="15">
      <c r="A2077" s="1">
        <v>2072</v>
      </c>
      <c r="D2077" s="3" t="s">
        <v>6909</v>
      </c>
      <c r="F2077" s="2" t="str" cm="1">
        <f t="array" aca="1" ref="F2077" ca="1">IF(G2077&lt;&gt;"",INDIRECT("'"&amp;G2077&amp;"'!"&amp;H2077),"")</f>
        <v/>
      </c>
      <c r="G2077" s="1665"/>
      <c r="I2077" s="4"/>
      <c r="J2077" s="4"/>
      <c r="K2077" s="4"/>
      <c r="S2077" s="1665"/>
    </row>
    <row r="2078" spans="1:19" ht="15">
      <c r="A2078" s="1">
        <v>2073</v>
      </c>
      <c r="D2078" s="3" t="s">
        <v>6909</v>
      </c>
      <c r="F2078" s="2" t="str" cm="1">
        <f t="array" aca="1" ref="F2078" ca="1">IF(G2078&lt;&gt;"",INDIRECT("'"&amp;G2078&amp;"'!"&amp;H2078),"")</f>
        <v/>
      </c>
      <c r="G2078" s="1665"/>
      <c r="I2078" s="4"/>
      <c r="J2078" s="4"/>
      <c r="K2078" s="4"/>
      <c r="S2078" s="1665"/>
    </row>
    <row r="2079" spans="1:19" ht="15">
      <c r="A2079" s="1">
        <v>2074</v>
      </c>
      <c r="D2079" s="3" t="s">
        <v>6909</v>
      </c>
      <c r="F2079" s="2" t="str" cm="1">
        <f t="array" aca="1" ref="F2079" ca="1">IF(G2079&lt;&gt;"",INDIRECT("'"&amp;G2079&amp;"'!"&amp;H2079),"")</f>
        <v/>
      </c>
      <c r="G2079" s="1665"/>
      <c r="I2079" s="4"/>
      <c r="J2079" s="4"/>
      <c r="K2079" s="4"/>
      <c r="S2079" s="1665"/>
    </row>
    <row r="2080" spans="1:19" ht="15">
      <c r="A2080" s="1">
        <v>2075</v>
      </c>
      <c r="D2080" s="3" t="s">
        <v>6909</v>
      </c>
      <c r="F2080" s="2" t="str" cm="1">
        <f t="array" aca="1" ref="F2080" ca="1">IF(G2080&lt;&gt;"",INDIRECT("'"&amp;G2080&amp;"'!"&amp;H2080),"")</f>
        <v/>
      </c>
      <c r="G2080" s="1665"/>
      <c r="I2080" s="4"/>
      <c r="J2080" s="4"/>
      <c r="K2080" s="4"/>
      <c r="S2080" s="1665"/>
    </row>
    <row r="2081" spans="1:19" ht="15">
      <c r="A2081" s="1">
        <v>2076</v>
      </c>
      <c r="D2081" s="3" t="s">
        <v>6909</v>
      </c>
      <c r="F2081" s="2" t="str" cm="1">
        <f t="array" aca="1" ref="F2081" ca="1">IF(G2081&lt;&gt;"",INDIRECT("'"&amp;G2081&amp;"'!"&amp;H2081),"")</f>
        <v/>
      </c>
      <c r="G2081" s="1665"/>
      <c r="I2081" s="4"/>
      <c r="J2081" s="4"/>
      <c r="K2081" s="4"/>
      <c r="S2081" s="1665"/>
    </row>
    <row r="2082" spans="1:19" ht="15">
      <c r="A2082" s="1">
        <v>2077</v>
      </c>
      <c r="D2082" s="3" t="s">
        <v>6909</v>
      </c>
      <c r="F2082" s="2" t="str" cm="1">
        <f t="array" aca="1" ref="F2082" ca="1">IF(G2082&lt;&gt;"",INDIRECT("'"&amp;G2082&amp;"'!"&amp;H2082),"")</f>
        <v/>
      </c>
      <c r="G2082" s="1665"/>
      <c r="I2082" s="4"/>
      <c r="J2082" s="4"/>
      <c r="K2082" s="4"/>
      <c r="S2082" s="1665"/>
    </row>
    <row r="2083" spans="1:19" ht="15">
      <c r="A2083" s="1">
        <v>2078</v>
      </c>
      <c r="D2083" s="3" t="s">
        <v>6909</v>
      </c>
      <c r="F2083" s="2" t="str" cm="1">
        <f t="array" aca="1" ref="F2083" ca="1">IF(G2083&lt;&gt;"",INDIRECT("'"&amp;G2083&amp;"'!"&amp;H2083),"")</f>
        <v/>
      </c>
      <c r="G2083" s="1665"/>
      <c r="I2083" s="4"/>
      <c r="J2083" s="4"/>
      <c r="K2083" s="4"/>
      <c r="S2083" s="1665"/>
    </row>
    <row r="2084" spans="1:19" ht="15">
      <c r="A2084" s="1">
        <v>2079</v>
      </c>
      <c r="D2084" s="3" t="s">
        <v>6909</v>
      </c>
      <c r="F2084" s="2" t="str" cm="1">
        <f t="array" aca="1" ref="F2084" ca="1">IF(G2084&lt;&gt;"",INDIRECT("'"&amp;G2084&amp;"'!"&amp;H2084),"")</f>
        <v/>
      </c>
      <c r="G2084" s="1665"/>
      <c r="I2084" s="4"/>
      <c r="J2084" s="4"/>
      <c r="K2084" s="4"/>
      <c r="S2084" s="1665"/>
    </row>
    <row r="2085" spans="1:19" ht="15">
      <c r="A2085" s="1">
        <v>2080</v>
      </c>
      <c r="D2085" s="3" t="s">
        <v>6909</v>
      </c>
      <c r="F2085" s="2" t="str" cm="1">
        <f t="array" aca="1" ref="F2085" ca="1">IF(G2085&lt;&gt;"",INDIRECT("'"&amp;G2085&amp;"'!"&amp;H2085),"")</f>
        <v/>
      </c>
      <c r="G2085" s="1665"/>
      <c r="I2085" s="4"/>
      <c r="J2085" s="4"/>
      <c r="K2085" s="4"/>
      <c r="S2085" s="1665"/>
    </row>
    <row r="2086" spans="1:19" ht="15">
      <c r="A2086" s="1">
        <v>2081</v>
      </c>
      <c r="D2086" s="3" t="s">
        <v>6909</v>
      </c>
      <c r="F2086" s="2" t="str" cm="1">
        <f t="array" aca="1" ref="F2086" ca="1">IF(G2086&lt;&gt;"",INDIRECT("'"&amp;G2086&amp;"'!"&amp;H2086),"")</f>
        <v/>
      </c>
      <c r="G2086" s="1665"/>
      <c r="I2086" s="4"/>
      <c r="J2086" s="4"/>
      <c r="K2086" s="4"/>
      <c r="S2086" s="1665"/>
    </row>
    <row r="2087" spans="1:19" ht="15">
      <c r="A2087" s="1">
        <v>2082</v>
      </c>
      <c r="D2087" s="3" t="s">
        <v>6909</v>
      </c>
      <c r="F2087" s="2" t="str" cm="1">
        <f t="array" aca="1" ref="F2087" ca="1">IF(G2087&lt;&gt;"",INDIRECT("'"&amp;G2087&amp;"'!"&amp;H2087),"")</f>
        <v/>
      </c>
      <c r="G2087" s="1665"/>
      <c r="I2087" s="4"/>
      <c r="J2087" s="4"/>
      <c r="K2087" s="4"/>
      <c r="S2087" s="1665"/>
    </row>
    <row r="2088" spans="1:19" ht="15">
      <c r="A2088" s="1">
        <v>2083</v>
      </c>
      <c r="D2088" s="3" t="s">
        <v>6909</v>
      </c>
      <c r="F2088" s="2" t="str" cm="1">
        <f t="array" aca="1" ref="F2088" ca="1">IF(G2088&lt;&gt;"",INDIRECT("'"&amp;G2088&amp;"'!"&amp;H2088),"")</f>
        <v/>
      </c>
      <c r="G2088" s="1665"/>
      <c r="I2088" s="4"/>
      <c r="J2088" s="4"/>
      <c r="K2088" s="4"/>
      <c r="S2088" s="1665"/>
    </row>
    <row r="2089" spans="1:19" ht="15">
      <c r="A2089" s="1">
        <v>2084</v>
      </c>
      <c r="D2089" s="3" t="s">
        <v>6909</v>
      </c>
      <c r="F2089" s="2" t="str" cm="1">
        <f t="array" aca="1" ref="F2089" ca="1">IF(G2089&lt;&gt;"",INDIRECT("'"&amp;G2089&amp;"'!"&amp;H2089),"")</f>
        <v/>
      </c>
      <c r="G2089" s="1665"/>
      <c r="I2089" s="4"/>
      <c r="J2089" s="4"/>
      <c r="K2089" s="4"/>
      <c r="S2089" s="1665"/>
    </row>
    <row r="2090" spans="1:19" ht="15">
      <c r="A2090" s="1">
        <v>2085</v>
      </c>
      <c r="D2090" s="3" t="s">
        <v>6909</v>
      </c>
      <c r="F2090" s="2" t="str" cm="1">
        <f t="array" aca="1" ref="F2090" ca="1">IF(G2090&lt;&gt;"",INDIRECT("'"&amp;G2090&amp;"'!"&amp;H2090),"")</f>
        <v/>
      </c>
      <c r="G2090" s="1665"/>
      <c r="I2090" s="4"/>
      <c r="J2090" s="4"/>
      <c r="K2090" s="4"/>
      <c r="S2090" s="1665"/>
    </row>
    <row r="2091" spans="1:19" ht="15">
      <c r="A2091" s="1">
        <v>2086</v>
      </c>
      <c r="D2091" s="3" t="s">
        <v>6909</v>
      </c>
      <c r="F2091" s="2" t="str" cm="1">
        <f t="array" aca="1" ref="F2091" ca="1">IF(G2091&lt;&gt;"",INDIRECT("'"&amp;G2091&amp;"'!"&amp;H2091),"")</f>
        <v/>
      </c>
      <c r="G2091" s="1665"/>
      <c r="I2091" s="4"/>
      <c r="J2091" s="4"/>
      <c r="K2091" s="4"/>
      <c r="S2091" s="1665"/>
    </row>
    <row r="2092" spans="1:19" ht="15">
      <c r="A2092" s="1">
        <v>2087</v>
      </c>
      <c r="D2092" s="3" t="s">
        <v>6909</v>
      </c>
      <c r="F2092" s="2" t="str" cm="1">
        <f t="array" aca="1" ref="F2092" ca="1">IF(G2092&lt;&gt;"",INDIRECT("'"&amp;G2092&amp;"'!"&amp;H2092),"")</f>
        <v/>
      </c>
      <c r="G2092" s="1665"/>
      <c r="I2092" s="4"/>
      <c r="J2092" s="4"/>
      <c r="K2092" s="4"/>
      <c r="S2092" s="1665"/>
    </row>
    <row r="2093" spans="1:19" ht="15">
      <c r="A2093" s="1">
        <v>2088</v>
      </c>
      <c r="D2093" s="3" t="s">
        <v>6909</v>
      </c>
      <c r="F2093" s="2" t="str" cm="1">
        <f t="array" aca="1" ref="F2093" ca="1">IF(G2093&lt;&gt;"",INDIRECT("'"&amp;G2093&amp;"'!"&amp;H2093),"")</f>
        <v/>
      </c>
      <c r="G2093" s="1665"/>
      <c r="I2093" s="4"/>
      <c r="J2093" s="4"/>
      <c r="K2093" s="4"/>
      <c r="S2093" s="1665"/>
    </row>
    <row r="2094" spans="1:19" ht="15">
      <c r="A2094" s="1">
        <v>2089</v>
      </c>
      <c r="D2094" s="3" t="s">
        <v>6909</v>
      </c>
      <c r="F2094" s="2" t="str" cm="1">
        <f t="array" aca="1" ref="F2094" ca="1">IF(G2094&lt;&gt;"",INDIRECT("'"&amp;G2094&amp;"'!"&amp;H2094),"")</f>
        <v/>
      </c>
      <c r="G2094" s="1665"/>
      <c r="I2094" s="4"/>
      <c r="J2094" s="4"/>
      <c r="K2094" s="4"/>
      <c r="S2094" s="1665"/>
    </row>
    <row r="2095" spans="1:19" ht="15">
      <c r="A2095" s="1">
        <v>2090</v>
      </c>
      <c r="D2095" s="3" t="s">
        <v>6909</v>
      </c>
      <c r="F2095" s="2" t="str" cm="1">
        <f t="array" aca="1" ref="F2095" ca="1">IF(G2095&lt;&gt;"",INDIRECT("'"&amp;G2095&amp;"'!"&amp;H2095),"")</f>
        <v/>
      </c>
      <c r="G2095" s="1665"/>
      <c r="I2095" s="4"/>
      <c r="J2095" s="4"/>
      <c r="K2095" s="4"/>
      <c r="S2095" s="1665"/>
    </row>
    <row r="2096" spans="1:19" ht="15">
      <c r="A2096" s="1">
        <v>2091</v>
      </c>
      <c r="D2096" s="3" t="s">
        <v>6909</v>
      </c>
      <c r="F2096" s="2" t="str" cm="1">
        <f t="array" aca="1" ref="F2096" ca="1">IF(G2096&lt;&gt;"",INDIRECT("'"&amp;G2096&amp;"'!"&amp;H2096),"")</f>
        <v/>
      </c>
      <c r="G2096" s="1665"/>
      <c r="I2096" s="4"/>
      <c r="J2096" s="4"/>
      <c r="K2096" s="4"/>
      <c r="S2096" s="1665"/>
    </row>
    <row r="2097" spans="1:19" ht="15">
      <c r="A2097" s="1">
        <v>2092</v>
      </c>
      <c r="D2097" s="3" t="s">
        <v>6909</v>
      </c>
      <c r="F2097" s="2" t="str" cm="1">
        <f t="array" aca="1" ref="F2097" ca="1">IF(G2097&lt;&gt;"",INDIRECT("'"&amp;G2097&amp;"'!"&amp;H2097),"")</f>
        <v/>
      </c>
      <c r="G2097" s="1665"/>
      <c r="I2097" s="4"/>
      <c r="J2097" s="4"/>
      <c r="K2097" s="4"/>
      <c r="S2097" s="1665"/>
    </row>
    <row r="2098" spans="1:19" ht="15">
      <c r="A2098" s="1">
        <v>2093</v>
      </c>
      <c r="D2098" s="3" t="s">
        <v>6909</v>
      </c>
      <c r="F2098" s="2" t="str" cm="1">
        <f t="array" aca="1" ref="F2098" ca="1">IF(G2098&lt;&gt;"",INDIRECT("'"&amp;G2098&amp;"'!"&amp;H2098),"")</f>
        <v/>
      </c>
      <c r="G2098" s="1665"/>
      <c r="I2098" s="4"/>
      <c r="J2098" s="4"/>
      <c r="K2098" s="4"/>
      <c r="S2098" s="1665"/>
    </row>
    <row r="2099" spans="1:19" ht="15">
      <c r="A2099" s="1">
        <v>2094</v>
      </c>
      <c r="D2099" s="3" t="s">
        <v>6909</v>
      </c>
      <c r="F2099" s="2" t="str" cm="1">
        <f t="array" aca="1" ref="F2099" ca="1">IF(G2099&lt;&gt;"",INDIRECT("'"&amp;G2099&amp;"'!"&amp;H2099),"")</f>
        <v/>
      </c>
      <c r="G2099" s="1665"/>
      <c r="I2099" s="4"/>
      <c r="J2099" s="4"/>
      <c r="K2099" s="4"/>
      <c r="S2099" s="1665"/>
    </row>
    <row r="2100" spans="1:19" ht="15">
      <c r="A2100" s="1">
        <v>2095</v>
      </c>
      <c r="D2100" s="3" t="s">
        <v>6909</v>
      </c>
      <c r="F2100" s="2" t="str" cm="1">
        <f t="array" aca="1" ref="F2100" ca="1">IF(G2100&lt;&gt;"",INDIRECT("'"&amp;G2100&amp;"'!"&amp;H2100),"")</f>
        <v/>
      </c>
      <c r="G2100" s="1665"/>
      <c r="I2100" s="4"/>
      <c r="J2100" s="4"/>
      <c r="K2100" s="4"/>
      <c r="S2100" s="1665"/>
    </row>
    <row r="2101" spans="1:19" ht="15">
      <c r="A2101" s="1">
        <v>2096</v>
      </c>
      <c r="D2101" s="3" t="s">
        <v>6909</v>
      </c>
      <c r="F2101" s="2" t="str" cm="1">
        <f t="array" aca="1" ref="F2101" ca="1">IF(G2101&lt;&gt;"",INDIRECT("'"&amp;G2101&amp;"'!"&amp;H2101),"")</f>
        <v/>
      </c>
      <c r="G2101" s="1665"/>
      <c r="I2101" s="4"/>
      <c r="J2101" s="4"/>
      <c r="K2101" s="4"/>
      <c r="S2101" s="1665"/>
    </row>
    <row r="2102" spans="1:19" ht="15">
      <c r="A2102" s="1">
        <v>2097</v>
      </c>
      <c r="D2102" s="3" t="s">
        <v>6909</v>
      </c>
      <c r="F2102" s="2" t="str" cm="1">
        <f t="array" aca="1" ref="F2102" ca="1">IF(G2102&lt;&gt;"",INDIRECT("'"&amp;G2102&amp;"'!"&amp;H2102),"")</f>
        <v/>
      </c>
      <c r="G2102" s="1665"/>
      <c r="I2102" s="4"/>
      <c r="J2102" s="4"/>
      <c r="K2102" s="4"/>
      <c r="S2102" s="1665"/>
    </row>
    <row r="2103" spans="1:19" ht="15">
      <c r="A2103" s="1">
        <v>2098</v>
      </c>
      <c r="D2103" s="3" t="s">
        <v>6909</v>
      </c>
      <c r="F2103" s="2" t="str" cm="1">
        <f t="array" aca="1" ref="F2103" ca="1">IF(G2103&lt;&gt;"",INDIRECT("'"&amp;G2103&amp;"'!"&amp;H2103),"")</f>
        <v/>
      </c>
      <c r="G2103" s="1665"/>
      <c r="I2103" s="4"/>
      <c r="J2103" s="4"/>
      <c r="K2103" s="4"/>
      <c r="S2103" s="1665"/>
    </row>
    <row r="2104" spans="1:19" ht="15">
      <c r="A2104" s="1">
        <v>2099</v>
      </c>
      <c r="D2104" s="3" t="s">
        <v>6909</v>
      </c>
      <c r="F2104" s="2" t="str" cm="1">
        <f t="array" aca="1" ref="F2104" ca="1">IF(G2104&lt;&gt;"",INDIRECT("'"&amp;G2104&amp;"'!"&amp;H2104),"")</f>
        <v/>
      </c>
      <c r="G2104" s="1665"/>
      <c r="I2104" s="4"/>
      <c r="J2104" s="4"/>
      <c r="K2104" s="4"/>
      <c r="S2104" s="1665"/>
    </row>
    <row r="2105" spans="1:19" ht="15">
      <c r="A2105" s="1">
        <v>2100</v>
      </c>
      <c r="D2105" s="3" t="s">
        <v>6909</v>
      </c>
      <c r="F2105" s="2" t="str" cm="1">
        <f t="array" aca="1" ref="F2105" ca="1">IF(G2105&lt;&gt;"",INDIRECT("'"&amp;G2105&amp;"'!"&amp;H2105),"")</f>
        <v/>
      </c>
      <c r="G2105" s="1665"/>
      <c r="I2105" s="4"/>
      <c r="J2105" s="4"/>
      <c r="K2105" s="4"/>
      <c r="S2105" s="1665"/>
    </row>
    <row r="2106" spans="1:19" ht="15">
      <c r="A2106" s="1">
        <v>2101</v>
      </c>
      <c r="D2106" s="3" t="s">
        <v>6909</v>
      </c>
      <c r="F2106" s="2" t="str" cm="1">
        <f t="array" aca="1" ref="F2106" ca="1">IF(G2106&lt;&gt;"",INDIRECT("'"&amp;G2106&amp;"'!"&amp;H2106),"")</f>
        <v/>
      </c>
      <c r="G2106" s="1665"/>
      <c r="I2106" s="4"/>
      <c r="J2106" s="4"/>
      <c r="K2106" s="4"/>
      <c r="S2106" s="1665"/>
    </row>
    <row r="2107" spans="1:19" ht="15">
      <c r="A2107" s="1">
        <v>2102</v>
      </c>
      <c r="D2107" s="3" t="s">
        <v>6909</v>
      </c>
      <c r="F2107" s="2" t="str" cm="1">
        <f t="array" aca="1" ref="F2107" ca="1">IF(G2107&lt;&gt;"",INDIRECT("'"&amp;G2107&amp;"'!"&amp;H2107),"")</f>
        <v/>
      </c>
      <c r="G2107" s="1665"/>
      <c r="I2107" s="4"/>
      <c r="J2107" s="4"/>
      <c r="K2107" s="4"/>
      <c r="S2107" s="1665"/>
    </row>
    <row r="2108" spans="1:19" ht="15">
      <c r="A2108" s="1">
        <v>2103</v>
      </c>
      <c r="D2108" s="3" t="s">
        <v>6909</v>
      </c>
      <c r="F2108" s="2" t="str" cm="1">
        <f t="array" aca="1" ref="F2108" ca="1">IF(G2108&lt;&gt;"",INDIRECT("'"&amp;G2108&amp;"'!"&amp;H2108),"")</f>
        <v/>
      </c>
      <c r="G2108" s="1665"/>
      <c r="I2108" s="4"/>
      <c r="J2108" s="4"/>
      <c r="K2108" s="4"/>
      <c r="S2108" s="1665"/>
    </row>
    <row r="2109" spans="1:19" ht="15">
      <c r="A2109" s="1">
        <v>2104</v>
      </c>
      <c r="D2109" s="3" t="s">
        <v>6909</v>
      </c>
      <c r="F2109" s="2" t="str" cm="1">
        <f t="array" aca="1" ref="F2109" ca="1">IF(G2109&lt;&gt;"",INDIRECT("'"&amp;G2109&amp;"'!"&amp;H2109),"")</f>
        <v/>
      </c>
      <c r="G2109" s="1665"/>
      <c r="I2109" s="4"/>
      <c r="J2109" s="4"/>
      <c r="K2109" s="4"/>
      <c r="S2109" s="1665"/>
    </row>
    <row r="2110" spans="1:19" ht="15">
      <c r="A2110" s="1">
        <v>2105</v>
      </c>
      <c r="D2110" s="3" t="s">
        <v>6909</v>
      </c>
      <c r="F2110" s="2" t="str" cm="1">
        <f t="array" aca="1" ref="F2110" ca="1">IF(G2110&lt;&gt;"",INDIRECT("'"&amp;G2110&amp;"'!"&amp;H2110),"")</f>
        <v/>
      </c>
      <c r="G2110" s="1665"/>
      <c r="I2110" s="4"/>
      <c r="J2110" s="4"/>
      <c r="K2110" s="4"/>
      <c r="S2110" s="1665"/>
    </row>
    <row r="2111" spans="1:19" ht="15">
      <c r="A2111" s="1">
        <v>2106</v>
      </c>
      <c r="D2111" s="3" t="s">
        <v>6909</v>
      </c>
      <c r="F2111" s="2" t="str" cm="1">
        <f t="array" aca="1" ref="F2111" ca="1">IF(G2111&lt;&gt;"",INDIRECT("'"&amp;G2111&amp;"'!"&amp;H2111),"")</f>
        <v/>
      </c>
      <c r="G2111" s="1665"/>
      <c r="I2111" s="4"/>
      <c r="J2111" s="4"/>
      <c r="K2111" s="4"/>
      <c r="S2111" s="1665"/>
    </row>
    <row r="2112" spans="1:19" ht="15">
      <c r="A2112" s="1">
        <v>2107</v>
      </c>
      <c r="D2112" s="3" t="s">
        <v>6909</v>
      </c>
      <c r="F2112" s="2" t="str" cm="1">
        <f t="array" aca="1" ref="F2112" ca="1">IF(G2112&lt;&gt;"",INDIRECT("'"&amp;G2112&amp;"'!"&amp;H2112),"")</f>
        <v/>
      </c>
      <c r="G2112" s="1665"/>
      <c r="I2112" s="4"/>
      <c r="J2112" s="4"/>
      <c r="K2112" s="4"/>
      <c r="S2112" s="1665"/>
    </row>
    <row r="2113" spans="1:19" ht="15">
      <c r="A2113" s="1">
        <v>2108</v>
      </c>
      <c r="D2113" s="3" t="s">
        <v>6909</v>
      </c>
      <c r="F2113" s="2" t="str" cm="1">
        <f t="array" aca="1" ref="F2113" ca="1">IF(G2113&lt;&gt;"",INDIRECT("'"&amp;G2113&amp;"'!"&amp;H2113),"")</f>
        <v/>
      </c>
      <c r="G2113" s="1665"/>
      <c r="I2113" s="4"/>
      <c r="J2113" s="4"/>
      <c r="K2113" s="4"/>
      <c r="S2113" s="1665"/>
    </row>
    <row r="2114" spans="1:19" ht="15">
      <c r="A2114" s="1">
        <v>2109</v>
      </c>
      <c r="D2114" s="3" t="s">
        <v>6909</v>
      </c>
      <c r="F2114" s="2" t="str" cm="1">
        <f t="array" aca="1" ref="F2114" ca="1">IF(G2114&lt;&gt;"",INDIRECT("'"&amp;G2114&amp;"'!"&amp;H2114),"")</f>
        <v/>
      </c>
      <c r="G2114" s="1665"/>
      <c r="I2114" s="4"/>
      <c r="J2114" s="4"/>
      <c r="K2114" s="4"/>
      <c r="S2114" s="1665"/>
    </row>
    <row r="2115" spans="1:19" ht="15">
      <c r="A2115" s="1">
        <v>2110</v>
      </c>
      <c r="D2115" s="3" t="s">
        <v>6909</v>
      </c>
      <c r="F2115" s="2" t="str" cm="1">
        <f t="array" aca="1" ref="F2115" ca="1">IF(G2115&lt;&gt;"",INDIRECT("'"&amp;G2115&amp;"'!"&amp;H2115),"")</f>
        <v/>
      </c>
      <c r="G2115" s="1665"/>
      <c r="I2115" s="4"/>
      <c r="J2115" s="4"/>
      <c r="K2115" s="4"/>
      <c r="S2115" s="1665"/>
    </row>
    <row r="2116" spans="1:19" ht="15">
      <c r="A2116" s="1">
        <v>2111</v>
      </c>
      <c r="D2116" s="3" t="s">
        <v>6909</v>
      </c>
      <c r="F2116" s="2" t="str" cm="1">
        <f t="array" aca="1" ref="F2116" ca="1">IF(G2116&lt;&gt;"",INDIRECT("'"&amp;G2116&amp;"'!"&amp;H2116),"")</f>
        <v/>
      </c>
      <c r="G2116" s="1665"/>
      <c r="I2116" s="4"/>
      <c r="J2116" s="4"/>
      <c r="K2116" s="4"/>
      <c r="S2116" s="1665"/>
    </row>
    <row r="2117" spans="1:19" ht="15">
      <c r="A2117" s="1">
        <v>2112</v>
      </c>
      <c r="D2117" s="3" t="s">
        <v>6909</v>
      </c>
      <c r="F2117" s="2" t="str" cm="1">
        <f t="array" aca="1" ref="F2117" ca="1">IF(G2117&lt;&gt;"",INDIRECT("'"&amp;G2117&amp;"'!"&amp;H2117),"")</f>
        <v/>
      </c>
      <c r="G2117" s="1665"/>
      <c r="I2117" s="4"/>
      <c r="J2117" s="4"/>
      <c r="K2117" s="4"/>
      <c r="S2117" s="1665"/>
    </row>
    <row r="2118" spans="1:19" ht="15">
      <c r="A2118" s="1">
        <v>2113</v>
      </c>
      <c r="D2118" s="3" t="s">
        <v>6909</v>
      </c>
      <c r="F2118" s="2" t="str" cm="1">
        <f t="array" aca="1" ref="F2118" ca="1">IF(G2118&lt;&gt;"",INDIRECT("'"&amp;G2118&amp;"'!"&amp;H2118),"")</f>
        <v/>
      </c>
      <c r="G2118" s="1665"/>
      <c r="I2118" s="4"/>
      <c r="J2118" s="4"/>
      <c r="K2118" s="4"/>
      <c r="S2118" s="1665"/>
    </row>
    <row r="2119" spans="1:19" ht="15">
      <c r="A2119" s="1">
        <v>2114</v>
      </c>
      <c r="D2119" s="3" t="s">
        <v>6909</v>
      </c>
      <c r="F2119" s="2" t="str" cm="1">
        <f t="array" aca="1" ref="F2119" ca="1">IF(G2119&lt;&gt;"",INDIRECT("'"&amp;G2119&amp;"'!"&amp;H2119),"")</f>
        <v/>
      </c>
      <c r="G2119" s="1665"/>
      <c r="I2119" s="4"/>
      <c r="J2119" s="4"/>
      <c r="K2119" s="4"/>
      <c r="S2119" s="1665"/>
    </row>
    <row r="2120" spans="1:19" ht="15">
      <c r="A2120" s="1">
        <v>2115</v>
      </c>
      <c r="D2120" s="3" t="s">
        <v>6909</v>
      </c>
      <c r="F2120" s="2" t="str" cm="1">
        <f t="array" aca="1" ref="F2120" ca="1">IF(G2120&lt;&gt;"",INDIRECT("'"&amp;G2120&amp;"'!"&amp;H2120),"")</f>
        <v/>
      </c>
      <c r="G2120" s="1665"/>
      <c r="I2120" s="4"/>
      <c r="J2120" s="4"/>
      <c r="K2120" s="4"/>
      <c r="S2120" s="1665"/>
    </row>
    <row r="2121" spans="1:19" ht="15">
      <c r="A2121" s="1">
        <v>2116</v>
      </c>
      <c r="D2121" s="3" t="s">
        <v>6909</v>
      </c>
      <c r="F2121" s="2" t="str" cm="1">
        <f t="array" aca="1" ref="F2121" ca="1">IF(G2121&lt;&gt;"",INDIRECT("'"&amp;G2121&amp;"'!"&amp;H2121),"")</f>
        <v/>
      </c>
      <c r="G2121" s="1665"/>
      <c r="I2121" s="4"/>
      <c r="J2121" s="4"/>
      <c r="K2121" s="4"/>
      <c r="S2121" s="1665"/>
    </row>
    <row r="2122" spans="1:19" ht="15">
      <c r="A2122" s="1">
        <v>2117</v>
      </c>
      <c r="D2122" s="3" t="s">
        <v>6909</v>
      </c>
      <c r="F2122" s="2" t="str" cm="1">
        <f t="array" aca="1" ref="F2122" ca="1">IF(G2122&lt;&gt;"",INDIRECT("'"&amp;G2122&amp;"'!"&amp;H2122),"")</f>
        <v/>
      </c>
      <c r="G2122" s="1665"/>
      <c r="I2122" s="4"/>
      <c r="J2122" s="4"/>
      <c r="K2122" s="4"/>
      <c r="S2122" s="1665"/>
    </row>
    <row r="2123" spans="1:19" ht="15">
      <c r="A2123" s="1">
        <v>2118</v>
      </c>
      <c r="D2123" s="3" t="s">
        <v>6909</v>
      </c>
      <c r="F2123" s="2" t="str" cm="1">
        <f t="array" aca="1" ref="F2123" ca="1">IF(G2123&lt;&gt;"",INDIRECT("'"&amp;G2123&amp;"'!"&amp;H2123),"")</f>
        <v/>
      </c>
      <c r="G2123" s="1665"/>
      <c r="I2123" s="4"/>
      <c r="J2123" s="4"/>
      <c r="K2123" s="4"/>
      <c r="S2123" s="1665"/>
    </row>
    <row r="2124" spans="1:19" ht="15">
      <c r="A2124" s="1">
        <v>2119</v>
      </c>
      <c r="D2124" s="3" t="s">
        <v>6909</v>
      </c>
      <c r="F2124" s="2" t="str" cm="1">
        <f t="array" aca="1" ref="F2124" ca="1">IF(G2124&lt;&gt;"",INDIRECT("'"&amp;G2124&amp;"'!"&amp;H2124),"")</f>
        <v/>
      </c>
      <c r="G2124" s="1665"/>
      <c r="I2124" s="4"/>
      <c r="J2124" s="4"/>
      <c r="K2124" s="4"/>
      <c r="S2124" s="1665"/>
    </row>
    <row r="2125" spans="1:19" ht="15">
      <c r="A2125" s="1">
        <v>2120</v>
      </c>
      <c r="D2125" s="3" t="s">
        <v>6909</v>
      </c>
      <c r="F2125" s="2" t="str" cm="1">
        <f t="array" aca="1" ref="F2125" ca="1">IF(G2125&lt;&gt;"",INDIRECT("'"&amp;G2125&amp;"'!"&amp;H2125),"")</f>
        <v/>
      </c>
      <c r="G2125" s="1665"/>
      <c r="I2125" s="4"/>
      <c r="J2125" s="4"/>
      <c r="K2125" s="4"/>
      <c r="S2125" s="1665"/>
    </row>
    <row r="2126" spans="1:19" ht="15">
      <c r="A2126" s="1">
        <v>2121</v>
      </c>
      <c r="D2126" s="3" t="s">
        <v>6909</v>
      </c>
      <c r="F2126" s="2" t="str" cm="1">
        <f t="array" aca="1" ref="F2126" ca="1">IF(G2126&lt;&gt;"",INDIRECT("'"&amp;G2126&amp;"'!"&amp;H2126),"")</f>
        <v/>
      </c>
      <c r="G2126" s="1665"/>
      <c r="I2126" s="4"/>
      <c r="J2126" s="4"/>
      <c r="K2126" s="4"/>
      <c r="S2126" s="1665"/>
    </row>
    <row r="2127" spans="1:19" ht="15">
      <c r="A2127" s="1">
        <v>2122</v>
      </c>
      <c r="D2127" s="3" t="s">
        <v>6909</v>
      </c>
      <c r="F2127" s="2" t="str" cm="1">
        <f t="array" aca="1" ref="F2127" ca="1">IF(G2127&lt;&gt;"",INDIRECT("'"&amp;G2127&amp;"'!"&amp;H2127),"")</f>
        <v/>
      </c>
      <c r="G2127" s="1665"/>
      <c r="I2127" s="4"/>
      <c r="J2127" s="4"/>
      <c r="K2127" s="4"/>
      <c r="S2127" s="1665"/>
    </row>
    <row r="2128" spans="1:19" ht="15">
      <c r="A2128" s="1">
        <v>2123</v>
      </c>
      <c r="D2128" s="3" t="s">
        <v>6909</v>
      </c>
      <c r="F2128" s="2" t="str" cm="1">
        <f t="array" aca="1" ref="F2128" ca="1">IF(G2128&lt;&gt;"",INDIRECT("'"&amp;G2128&amp;"'!"&amp;H2128),"")</f>
        <v/>
      </c>
      <c r="G2128" s="1665"/>
      <c r="I2128" s="4"/>
      <c r="J2128" s="4"/>
      <c r="K2128" s="4"/>
      <c r="S2128" s="1665"/>
    </row>
    <row r="2129" spans="1:19" ht="15">
      <c r="A2129" s="1">
        <v>2124</v>
      </c>
      <c r="D2129" s="3" t="s">
        <v>6909</v>
      </c>
      <c r="F2129" s="2" t="str" cm="1">
        <f t="array" aca="1" ref="F2129" ca="1">IF(G2129&lt;&gt;"",INDIRECT("'"&amp;G2129&amp;"'!"&amp;H2129),"")</f>
        <v/>
      </c>
      <c r="G2129" s="1665"/>
      <c r="I2129" s="4"/>
      <c r="J2129" s="4"/>
      <c r="K2129" s="4"/>
      <c r="S2129" s="1665"/>
    </row>
    <row r="2130" spans="1:19" ht="15">
      <c r="A2130" s="1">
        <v>2125</v>
      </c>
      <c r="D2130" s="3" t="s">
        <v>6909</v>
      </c>
      <c r="F2130" s="2" t="str" cm="1">
        <f t="array" aca="1" ref="F2130" ca="1">IF(G2130&lt;&gt;"",INDIRECT("'"&amp;G2130&amp;"'!"&amp;H2130),"")</f>
        <v/>
      </c>
      <c r="G2130" s="1665"/>
      <c r="I2130" s="4"/>
      <c r="J2130" s="4"/>
      <c r="K2130" s="4"/>
      <c r="S2130" s="1665"/>
    </row>
    <row r="2131" spans="1:19" ht="15">
      <c r="A2131" s="1">
        <v>2126</v>
      </c>
      <c r="D2131" s="3" t="s">
        <v>6909</v>
      </c>
      <c r="F2131" s="2" t="str" cm="1">
        <f t="array" aca="1" ref="F2131" ca="1">IF(G2131&lt;&gt;"",INDIRECT("'"&amp;G2131&amp;"'!"&amp;H2131),"")</f>
        <v/>
      </c>
      <c r="G2131" s="1665"/>
      <c r="I2131" s="4"/>
      <c r="J2131" s="4"/>
      <c r="K2131" s="4"/>
      <c r="S2131" s="1665"/>
    </row>
    <row r="2132" spans="1:19" ht="15">
      <c r="A2132" s="1">
        <v>2127</v>
      </c>
      <c r="D2132" s="3" t="s">
        <v>6909</v>
      </c>
      <c r="F2132" s="2" t="str" cm="1">
        <f t="array" aca="1" ref="F2132" ca="1">IF(G2132&lt;&gt;"",INDIRECT("'"&amp;G2132&amp;"'!"&amp;H2132),"")</f>
        <v/>
      </c>
      <c r="G2132" s="1665"/>
      <c r="I2132" s="4"/>
      <c r="J2132" s="4"/>
      <c r="K2132" s="4"/>
      <c r="S2132" s="1665"/>
    </row>
    <row r="2133" spans="1:19" ht="15">
      <c r="A2133" s="1">
        <v>2128</v>
      </c>
      <c r="D2133" s="3" t="s">
        <v>6909</v>
      </c>
      <c r="F2133" s="2" t="str" cm="1">
        <f t="array" aca="1" ref="F2133" ca="1">IF(G2133&lt;&gt;"",INDIRECT("'"&amp;G2133&amp;"'!"&amp;H2133),"")</f>
        <v/>
      </c>
      <c r="G2133" s="1665"/>
      <c r="I2133" s="4"/>
      <c r="J2133" s="4"/>
      <c r="K2133" s="4"/>
      <c r="S2133" s="1665"/>
    </row>
    <row r="2134" spans="1:19" ht="15">
      <c r="A2134" s="1">
        <v>2129</v>
      </c>
      <c r="D2134" s="3" t="s">
        <v>6909</v>
      </c>
      <c r="F2134" s="2" t="str" cm="1">
        <f t="array" aca="1" ref="F2134" ca="1">IF(G2134&lt;&gt;"",INDIRECT("'"&amp;G2134&amp;"'!"&amp;H2134),"")</f>
        <v/>
      </c>
      <c r="G2134" s="1665"/>
      <c r="I2134" s="4"/>
      <c r="J2134" s="4"/>
      <c r="K2134" s="4"/>
      <c r="S2134" s="1665"/>
    </row>
    <row r="2135" spans="1:19" ht="15">
      <c r="A2135" s="1">
        <v>2130</v>
      </c>
      <c r="D2135" s="3" t="s">
        <v>6909</v>
      </c>
      <c r="F2135" s="2" t="str" cm="1">
        <f t="array" aca="1" ref="F2135" ca="1">IF(G2135&lt;&gt;"",INDIRECT("'"&amp;G2135&amp;"'!"&amp;H2135),"")</f>
        <v/>
      </c>
      <c r="G2135" s="1665"/>
      <c r="I2135" s="4"/>
      <c r="J2135" s="4"/>
      <c r="K2135" s="4"/>
      <c r="S2135" s="1665"/>
    </row>
    <row r="2136" spans="1:19" ht="15">
      <c r="A2136" s="1">
        <v>2131</v>
      </c>
      <c r="D2136" s="3" t="s">
        <v>6909</v>
      </c>
      <c r="F2136" s="2" t="str" cm="1">
        <f t="array" aca="1" ref="F2136" ca="1">IF(G2136&lt;&gt;"",INDIRECT("'"&amp;G2136&amp;"'!"&amp;H2136),"")</f>
        <v/>
      </c>
      <c r="G2136" s="1665"/>
      <c r="I2136" s="4"/>
      <c r="J2136" s="4"/>
      <c r="K2136" s="4"/>
      <c r="S2136" s="1665"/>
    </row>
    <row r="2137" spans="1:19" ht="15">
      <c r="A2137" s="1">
        <v>2132</v>
      </c>
      <c r="D2137" s="3" t="s">
        <v>6909</v>
      </c>
      <c r="F2137" s="2" t="str" cm="1">
        <f t="array" aca="1" ref="F2137" ca="1">IF(G2137&lt;&gt;"",INDIRECT("'"&amp;G2137&amp;"'!"&amp;H2137),"")</f>
        <v/>
      </c>
      <c r="G2137" s="1665"/>
      <c r="I2137" s="4"/>
      <c r="J2137" s="4"/>
      <c r="K2137" s="4"/>
      <c r="S2137" s="1665"/>
    </row>
    <row r="2138" spans="1:19" ht="15">
      <c r="A2138" s="1">
        <v>2133</v>
      </c>
      <c r="D2138" s="3" t="s">
        <v>6909</v>
      </c>
      <c r="F2138" s="2" t="str" cm="1">
        <f t="array" aca="1" ref="F2138" ca="1">IF(G2138&lt;&gt;"",INDIRECT("'"&amp;G2138&amp;"'!"&amp;H2138),"")</f>
        <v/>
      </c>
      <c r="G2138" s="1665"/>
      <c r="I2138" s="4"/>
      <c r="J2138" s="4"/>
      <c r="K2138" s="4"/>
      <c r="S2138" s="1665"/>
    </row>
    <row r="2139" spans="1:19" ht="15">
      <c r="A2139" s="1">
        <v>2134</v>
      </c>
      <c r="D2139" s="3" t="s">
        <v>6909</v>
      </c>
      <c r="F2139" s="2" t="str" cm="1">
        <f t="array" aca="1" ref="F2139" ca="1">IF(G2139&lt;&gt;"",INDIRECT("'"&amp;G2139&amp;"'!"&amp;H2139),"")</f>
        <v/>
      </c>
      <c r="G2139" s="1665"/>
      <c r="I2139" s="4"/>
      <c r="J2139" s="4"/>
      <c r="K2139" s="4"/>
      <c r="S2139" s="1665"/>
    </row>
    <row r="2140" spans="1:19" ht="15">
      <c r="A2140" s="1">
        <v>2135</v>
      </c>
      <c r="D2140" s="3" t="s">
        <v>6909</v>
      </c>
      <c r="F2140" s="2" t="str" cm="1">
        <f t="array" aca="1" ref="F2140" ca="1">IF(G2140&lt;&gt;"",INDIRECT("'"&amp;G2140&amp;"'!"&amp;H2140),"")</f>
        <v/>
      </c>
      <c r="G2140" s="1665"/>
      <c r="I2140" s="4"/>
      <c r="J2140" s="4"/>
      <c r="K2140" s="4"/>
      <c r="S2140" s="1665"/>
    </row>
    <row r="2141" spans="1:19" ht="15">
      <c r="A2141" s="1">
        <v>2136</v>
      </c>
      <c r="D2141" s="3" t="s">
        <v>6909</v>
      </c>
      <c r="F2141" s="2" t="str" cm="1">
        <f t="array" aca="1" ref="F2141" ca="1">IF(G2141&lt;&gt;"",INDIRECT("'"&amp;G2141&amp;"'!"&amp;H2141),"")</f>
        <v/>
      </c>
      <c r="G2141" s="1665"/>
      <c r="I2141" s="4"/>
      <c r="J2141" s="4"/>
      <c r="K2141" s="4"/>
      <c r="S2141" s="1665"/>
    </row>
    <row r="2142" spans="1:19" ht="15">
      <c r="A2142" s="1">
        <v>2137</v>
      </c>
      <c r="D2142" s="3" t="s">
        <v>6909</v>
      </c>
      <c r="F2142" s="2" t="str" cm="1">
        <f t="array" aca="1" ref="F2142" ca="1">IF(G2142&lt;&gt;"",INDIRECT("'"&amp;G2142&amp;"'!"&amp;H2142),"")</f>
        <v/>
      </c>
      <c r="G2142" s="1665"/>
      <c r="I2142" s="4"/>
      <c r="J2142" s="4"/>
      <c r="K2142" s="4"/>
      <c r="S2142" s="1665"/>
    </row>
    <row r="2143" spans="1:19" ht="15">
      <c r="A2143" s="1">
        <v>2138</v>
      </c>
      <c r="D2143" s="3" t="s">
        <v>6909</v>
      </c>
      <c r="F2143" s="2" t="str" cm="1">
        <f t="array" aca="1" ref="F2143" ca="1">IF(G2143&lt;&gt;"",INDIRECT("'"&amp;G2143&amp;"'!"&amp;H2143),"")</f>
        <v/>
      </c>
      <c r="G2143" s="1665"/>
      <c r="I2143" s="4"/>
      <c r="J2143" s="4"/>
      <c r="K2143" s="4"/>
      <c r="S2143" s="1665"/>
    </row>
    <row r="2144" spans="1:19" ht="15">
      <c r="A2144" s="1">
        <v>2139</v>
      </c>
      <c r="D2144" s="3" t="s">
        <v>6909</v>
      </c>
      <c r="F2144" s="2" t="str" cm="1">
        <f t="array" aca="1" ref="F2144" ca="1">IF(G2144&lt;&gt;"",INDIRECT("'"&amp;G2144&amp;"'!"&amp;H2144),"")</f>
        <v/>
      </c>
      <c r="G2144" s="1665"/>
      <c r="I2144" s="4"/>
      <c r="J2144" s="4"/>
      <c r="K2144" s="4"/>
      <c r="S2144" s="1665"/>
    </row>
    <row r="2145" spans="1:19" ht="15">
      <c r="A2145" s="1">
        <v>2140</v>
      </c>
      <c r="D2145" s="3" t="s">
        <v>6909</v>
      </c>
      <c r="F2145" s="2" t="str" cm="1">
        <f t="array" aca="1" ref="F2145" ca="1">IF(G2145&lt;&gt;"",INDIRECT("'"&amp;G2145&amp;"'!"&amp;H2145),"")</f>
        <v/>
      </c>
      <c r="G2145" s="1665"/>
      <c r="I2145" s="4"/>
      <c r="J2145" s="4"/>
      <c r="K2145" s="4"/>
      <c r="S2145" s="1665"/>
    </row>
    <row r="2146" spans="1:19" ht="15">
      <c r="A2146" s="1">
        <v>2141</v>
      </c>
      <c r="D2146" s="3" t="s">
        <v>6909</v>
      </c>
      <c r="F2146" s="2" t="str" cm="1">
        <f t="array" aca="1" ref="F2146" ca="1">IF(G2146&lt;&gt;"",INDIRECT("'"&amp;G2146&amp;"'!"&amp;H2146),"")</f>
        <v/>
      </c>
      <c r="G2146" s="1665"/>
      <c r="I2146" s="4"/>
      <c r="J2146" s="4"/>
      <c r="K2146" s="4"/>
      <c r="S2146" s="1665"/>
    </row>
    <row r="2147" spans="1:19" ht="15">
      <c r="A2147" s="1">
        <v>2142</v>
      </c>
      <c r="D2147" s="3" t="s">
        <v>6909</v>
      </c>
      <c r="F2147" s="2" t="str" cm="1">
        <f t="array" aca="1" ref="F2147" ca="1">IF(G2147&lt;&gt;"",INDIRECT("'"&amp;G2147&amp;"'!"&amp;H2147),"")</f>
        <v/>
      </c>
      <c r="G2147" s="1665"/>
      <c r="I2147" s="4"/>
      <c r="J2147" s="4"/>
      <c r="K2147" s="4"/>
      <c r="S2147" s="1665"/>
    </row>
    <row r="2148" spans="1:19" ht="15">
      <c r="A2148" s="1">
        <v>2143</v>
      </c>
      <c r="D2148" s="3" t="s">
        <v>6909</v>
      </c>
      <c r="F2148" s="2" t="str" cm="1">
        <f t="array" aca="1" ref="F2148" ca="1">IF(G2148&lt;&gt;"",INDIRECT("'"&amp;G2148&amp;"'!"&amp;H2148),"")</f>
        <v/>
      </c>
      <c r="G2148" s="1665"/>
      <c r="I2148" s="4"/>
      <c r="J2148" s="4"/>
      <c r="K2148" s="4"/>
      <c r="S2148" s="1665"/>
    </row>
    <row r="2149" spans="1:19" ht="15">
      <c r="A2149" s="1">
        <v>2144</v>
      </c>
      <c r="D2149" s="3" t="s">
        <v>6909</v>
      </c>
      <c r="F2149" s="2" t="str" cm="1">
        <f t="array" aca="1" ref="F2149" ca="1">IF(G2149&lt;&gt;"",INDIRECT("'"&amp;G2149&amp;"'!"&amp;H2149),"")</f>
        <v/>
      </c>
      <c r="G2149" s="1665"/>
      <c r="I2149" s="4"/>
      <c r="J2149" s="4"/>
      <c r="K2149" s="4"/>
      <c r="S2149" s="1665"/>
    </row>
    <row r="2150" spans="1:19" ht="15">
      <c r="A2150" s="1">
        <v>2145</v>
      </c>
      <c r="D2150" s="3" t="s">
        <v>6909</v>
      </c>
      <c r="F2150" s="2" t="str" cm="1">
        <f t="array" aca="1" ref="F2150" ca="1">IF(G2150&lt;&gt;"",INDIRECT("'"&amp;G2150&amp;"'!"&amp;H2150),"")</f>
        <v/>
      </c>
      <c r="G2150" s="1665"/>
      <c r="I2150" s="4"/>
      <c r="J2150" s="4"/>
      <c r="K2150" s="4"/>
      <c r="S2150" s="1665"/>
    </row>
    <row r="2151" spans="1:19" ht="15">
      <c r="A2151" s="1">
        <v>2146</v>
      </c>
      <c r="D2151" s="3" t="s">
        <v>6909</v>
      </c>
      <c r="F2151" s="2" t="str" cm="1">
        <f t="array" aca="1" ref="F2151" ca="1">IF(G2151&lt;&gt;"",INDIRECT("'"&amp;G2151&amp;"'!"&amp;H2151),"")</f>
        <v/>
      </c>
      <c r="G2151" s="1665"/>
      <c r="I2151" s="4"/>
      <c r="J2151" s="4"/>
      <c r="K2151" s="4"/>
      <c r="S2151" s="1665"/>
    </row>
    <row r="2152" spans="1:19" ht="15">
      <c r="A2152" s="1">
        <v>2147</v>
      </c>
      <c r="D2152" s="3" t="s">
        <v>6909</v>
      </c>
      <c r="F2152" s="2" t="str" cm="1">
        <f t="array" aca="1" ref="F2152" ca="1">IF(G2152&lt;&gt;"",INDIRECT("'"&amp;G2152&amp;"'!"&amp;H2152),"")</f>
        <v/>
      </c>
      <c r="G2152" s="1665"/>
      <c r="I2152" s="4"/>
      <c r="J2152" s="4"/>
      <c r="K2152" s="4"/>
      <c r="S2152" s="1665"/>
    </row>
    <row r="2153" spans="1:19" ht="15">
      <c r="A2153" s="1">
        <v>2148</v>
      </c>
      <c r="D2153" s="3" t="s">
        <v>6909</v>
      </c>
      <c r="F2153" s="2" t="str" cm="1">
        <f t="array" aca="1" ref="F2153" ca="1">IF(G2153&lt;&gt;"",INDIRECT("'"&amp;G2153&amp;"'!"&amp;H2153),"")</f>
        <v/>
      </c>
      <c r="G2153" s="1665"/>
      <c r="I2153" s="4"/>
      <c r="J2153" s="4"/>
      <c r="K2153" s="4"/>
      <c r="S2153" s="1665"/>
    </row>
    <row r="2154" spans="1:19" ht="15">
      <c r="A2154" s="1">
        <v>2149</v>
      </c>
      <c r="D2154" s="3" t="s">
        <v>6909</v>
      </c>
      <c r="F2154" s="2" t="str" cm="1">
        <f t="array" aca="1" ref="F2154" ca="1">IF(G2154&lt;&gt;"",INDIRECT("'"&amp;G2154&amp;"'!"&amp;H2154),"")</f>
        <v/>
      </c>
      <c r="G2154" s="1665"/>
      <c r="I2154" s="4"/>
      <c r="J2154" s="4"/>
      <c r="K2154" s="4"/>
      <c r="S2154" s="1665"/>
    </row>
    <row r="2155" spans="1:19" ht="15">
      <c r="A2155" s="1">
        <v>2150</v>
      </c>
      <c r="D2155" s="3" t="s">
        <v>6909</v>
      </c>
      <c r="F2155" s="2" t="str" cm="1">
        <f t="array" aca="1" ref="F2155" ca="1">IF(G2155&lt;&gt;"",INDIRECT("'"&amp;G2155&amp;"'!"&amp;H2155),"")</f>
        <v/>
      </c>
      <c r="G2155" s="1665"/>
      <c r="I2155" s="4"/>
      <c r="J2155" s="4"/>
      <c r="K2155" s="4"/>
      <c r="S2155" s="1665"/>
    </row>
    <row r="2156" spans="1:19" ht="15">
      <c r="A2156" s="1">
        <v>2151</v>
      </c>
      <c r="D2156" s="3" t="s">
        <v>6909</v>
      </c>
      <c r="F2156" s="2" t="str" cm="1">
        <f t="array" aca="1" ref="F2156" ca="1">IF(G2156&lt;&gt;"",INDIRECT("'"&amp;G2156&amp;"'!"&amp;H2156),"")</f>
        <v/>
      </c>
      <c r="G2156" s="1665"/>
      <c r="I2156" s="4"/>
      <c r="J2156" s="4"/>
      <c r="K2156" s="4"/>
      <c r="S2156" s="1665"/>
    </row>
    <row r="2157" spans="1:19" ht="15">
      <c r="A2157" s="1">
        <v>2152</v>
      </c>
      <c r="D2157" s="3" t="s">
        <v>6909</v>
      </c>
      <c r="F2157" s="2" t="str" cm="1">
        <f t="array" aca="1" ref="F2157" ca="1">IF(G2157&lt;&gt;"",INDIRECT("'"&amp;G2157&amp;"'!"&amp;H2157),"")</f>
        <v/>
      </c>
      <c r="G2157" s="1665"/>
      <c r="I2157" s="4"/>
      <c r="J2157" s="4"/>
      <c r="K2157" s="4"/>
      <c r="S2157" s="1665"/>
    </row>
    <row r="2158" spans="1:19" ht="15">
      <c r="A2158" s="1">
        <v>2153</v>
      </c>
      <c r="D2158" s="3" t="s">
        <v>6909</v>
      </c>
      <c r="F2158" s="2" t="str" cm="1">
        <f t="array" aca="1" ref="F2158" ca="1">IF(G2158&lt;&gt;"",INDIRECT("'"&amp;G2158&amp;"'!"&amp;H2158),"")</f>
        <v/>
      </c>
      <c r="G2158" s="1665"/>
      <c r="I2158" s="4"/>
      <c r="J2158" s="4"/>
      <c r="K2158" s="4"/>
      <c r="S2158" s="1665"/>
    </row>
    <row r="2159" spans="1:19" ht="15">
      <c r="A2159" s="1">
        <v>2154</v>
      </c>
      <c r="D2159" s="3" t="s">
        <v>6909</v>
      </c>
      <c r="F2159" s="2" t="str" cm="1">
        <f t="array" aca="1" ref="F2159" ca="1">IF(G2159&lt;&gt;"",INDIRECT("'"&amp;G2159&amp;"'!"&amp;H2159),"")</f>
        <v/>
      </c>
      <c r="G2159" s="1665"/>
      <c r="I2159" s="4"/>
      <c r="J2159" s="4"/>
      <c r="K2159" s="4"/>
      <c r="S2159" s="1665"/>
    </row>
    <row r="2160" spans="1:19" ht="15">
      <c r="A2160" s="1">
        <v>2155</v>
      </c>
      <c r="D2160" s="3" t="s">
        <v>6909</v>
      </c>
      <c r="F2160" s="2" t="str" cm="1">
        <f t="array" aca="1" ref="F2160" ca="1">IF(G2160&lt;&gt;"",INDIRECT("'"&amp;G2160&amp;"'!"&amp;H2160),"")</f>
        <v/>
      </c>
      <c r="G2160" s="1665"/>
      <c r="I2160" s="4"/>
      <c r="J2160" s="4"/>
      <c r="K2160" s="4"/>
      <c r="S2160" s="1665"/>
    </row>
    <row r="2161" spans="1:19" ht="15">
      <c r="A2161" s="1">
        <v>2156</v>
      </c>
      <c r="D2161" s="3" t="s">
        <v>6909</v>
      </c>
      <c r="F2161" s="2" t="str" cm="1">
        <f t="array" aca="1" ref="F2161" ca="1">IF(G2161&lt;&gt;"",INDIRECT("'"&amp;G2161&amp;"'!"&amp;H2161),"")</f>
        <v/>
      </c>
      <c r="G2161" s="1665"/>
      <c r="I2161" s="4"/>
      <c r="J2161" s="4"/>
      <c r="K2161" s="4"/>
      <c r="S2161" s="1665"/>
    </row>
    <row r="2162" spans="1:19" ht="15">
      <c r="A2162" s="1">
        <v>2157</v>
      </c>
      <c r="D2162" s="3" t="s">
        <v>6909</v>
      </c>
      <c r="F2162" s="2" t="str" cm="1">
        <f t="array" aca="1" ref="F2162" ca="1">IF(G2162&lt;&gt;"",INDIRECT("'"&amp;G2162&amp;"'!"&amp;H2162),"")</f>
        <v/>
      </c>
      <c r="G2162" s="1665"/>
      <c r="I2162" s="4"/>
      <c r="J2162" s="4"/>
      <c r="K2162" s="4"/>
      <c r="S2162" s="1665"/>
    </row>
    <row r="2163" spans="1:19" ht="15">
      <c r="A2163" s="1">
        <v>2158</v>
      </c>
      <c r="D2163" s="3" t="s">
        <v>6909</v>
      </c>
      <c r="F2163" s="2" t="str" cm="1">
        <f t="array" aca="1" ref="F2163" ca="1">IF(G2163&lt;&gt;"",INDIRECT("'"&amp;G2163&amp;"'!"&amp;H2163),"")</f>
        <v/>
      </c>
      <c r="G2163" s="1665"/>
      <c r="I2163" s="4"/>
      <c r="J2163" s="4"/>
      <c r="K2163" s="4"/>
      <c r="S2163" s="1665"/>
    </row>
    <row r="2164" spans="1:19" ht="15">
      <c r="A2164" s="1">
        <v>2159</v>
      </c>
      <c r="D2164" s="3" t="s">
        <v>6909</v>
      </c>
      <c r="F2164" s="2" t="str" cm="1">
        <f t="array" aca="1" ref="F2164" ca="1">IF(G2164&lt;&gt;"",INDIRECT("'"&amp;G2164&amp;"'!"&amp;H2164),"")</f>
        <v/>
      </c>
      <c r="G2164" s="1665"/>
      <c r="I2164" s="4"/>
      <c r="J2164" s="4"/>
      <c r="K2164" s="4"/>
      <c r="S2164" s="1665"/>
    </row>
    <row r="2165" spans="1:19" ht="15">
      <c r="A2165" s="1">
        <v>2160</v>
      </c>
      <c r="D2165" s="3" t="s">
        <v>6909</v>
      </c>
      <c r="F2165" s="2" t="str" cm="1">
        <f t="array" aca="1" ref="F2165" ca="1">IF(G2165&lt;&gt;"",INDIRECT("'"&amp;G2165&amp;"'!"&amp;H2165),"")</f>
        <v/>
      </c>
      <c r="G2165" s="1665"/>
      <c r="I2165" s="4"/>
      <c r="J2165" s="4"/>
      <c r="K2165" s="4"/>
      <c r="S2165" s="1665"/>
    </row>
    <row r="2166" spans="1:19" ht="15">
      <c r="A2166" s="1">
        <v>2161</v>
      </c>
      <c r="D2166" s="3" t="s">
        <v>6909</v>
      </c>
      <c r="F2166" s="2" t="str" cm="1">
        <f t="array" aca="1" ref="F2166" ca="1">IF(G2166&lt;&gt;"",INDIRECT("'"&amp;G2166&amp;"'!"&amp;H2166),"")</f>
        <v/>
      </c>
      <c r="G2166" s="1665"/>
      <c r="I2166" s="4"/>
      <c r="J2166" s="4"/>
      <c r="K2166" s="4"/>
      <c r="S2166" s="1665"/>
    </row>
    <row r="2167" spans="1:19" ht="15">
      <c r="A2167" s="1">
        <v>2162</v>
      </c>
      <c r="D2167" s="3" t="s">
        <v>6909</v>
      </c>
      <c r="F2167" s="2" t="str" cm="1">
        <f t="array" aca="1" ref="F2167" ca="1">IF(G2167&lt;&gt;"",INDIRECT("'"&amp;G2167&amp;"'!"&amp;H2167),"")</f>
        <v/>
      </c>
      <c r="G2167" s="1665"/>
      <c r="I2167" s="4"/>
      <c r="J2167" s="4"/>
      <c r="K2167" s="4"/>
      <c r="S2167" s="1665"/>
    </row>
    <row r="2168" spans="1:19" ht="15">
      <c r="A2168" s="1">
        <v>2163</v>
      </c>
      <c r="D2168" s="3" t="s">
        <v>6909</v>
      </c>
      <c r="F2168" s="2" t="str" cm="1">
        <f t="array" aca="1" ref="F2168" ca="1">IF(G2168&lt;&gt;"",INDIRECT("'"&amp;G2168&amp;"'!"&amp;H2168),"")</f>
        <v/>
      </c>
      <c r="G2168" s="1665"/>
      <c r="I2168" s="4"/>
      <c r="J2168" s="4"/>
      <c r="K2168" s="4"/>
      <c r="S2168" s="1665"/>
    </row>
    <row r="2169" spans="1:19" ht="15">
      <c r="A2169" s="1">
        <v>2164</v>
      </c>
      <c r="D2169" s="3" t="s">
        <v>6909</v>
      </c>
      <c r="F2169" s="2" t="str" cm="1">
        <f t="array" aca="1" ref="F2169" ca="1">IF(G2169&lt;&gt;"",INDIRECT("'"&amp;G2169&amp;"'!"&amp;H2169),"")</f>
        <v/>
      </c>
      <c r="G2169" s="1665"/>
      <c r="I2169" s="4"/>
      <c r="J2169" s="4"/>
      <c r="K2169" s="4"/>
      <c r="S2169" s="1665"/>
    </row>
    <row r="2170" spans="1:19" ht="15">
      <c r="A2170" s="1">
        <v>2165</v>
      </c>
      <c r="D2170" s="3" t="s">
        <v>6909</v>
      </c>
      <c r="F2170" s="2" t="str" cm="1">
        <f t="array" aca="1" ref="F2170" ca="1">IF(G2170&lt;&gt;"",INDIRECT("'"&amp;G2170&amp;"'!"&amp;H2170),"")</f>
        <v/>
      </c>
      <c r="G2170" s="1665"/>
      <c r="I2170" s="4"/>
      <c r="J2170" s="4"/>
      <c r="K2170" s="4"/>
      <c r="S2170" s="1665"/>
    </row>
    <row r="2171" spans="1:19" ht="15">
      <c r="A2171" s="1">
        <v>2166</v>
      </c>
      <c r="D2171" s="3" t="s">
        <v>6909</v>
      </c>
      <c r="F2171" s="2" t="str" cm="1">
        <f t="array" aca="1" ref="F2171" ca="1">IF(G2171&lt;&gt;"",INDIRECT("'"&amp;G2171&amp;"'!"&amp;H2171),"")</f>
        <v/>
      </c>
      <c r="G2171" s="1665"/>
      <c r="I2171" s="4"/>
      <c r="J2171" s="4"/>
      <c r="K2171" s="4"/>
      <c r="S2171" s="1665"/>
    </row>
    <row r="2172" spans="1:19" ht="15">
      <c r="A2172" s="1">
        <v>2167</v>
      </c>
      <c r="D2172" s="3" t="s">
        <v>6909</v>
      </c>
      <c r="F2172" s="2" t="str" cm="1">
        <f t="array" aca="1" ref="F2172" ca="1">IF(G2172&lt;&gt;"",INDIRECT("'"&amp;G2172&amp;"'!"&amp;H2172),"")</f>
        <v/>
      </c>
      <c r="G2172" s="1665"/>
      <c r="I2172" s="4"/>
      <c r="J2172" s="4"/>
      <c r="K2172" s="4"/>
      <c r="S2172" s="1665"/>
    </row>
    <row r="2173" spans="1:19" ht="15">
      <c r="A2173" s="1">
        <v>2168</v>
      </c>
      <c r="D2173" s="3" t="s">
        <v>6909</v>
      </c>
      <c r="F2173" s="2" t="str" cm="1">
        <f t="array" aca="1" ref="F2173" ca="1">IF(G2173&lt;&gt;"",INDIRECT("'"&amp;G2173&amp;"'!"&amp;H2173),"")</f>
        <v/>
      </c>
      <c r="G2173" s="1665"/>
      <c r="I2173" s="4"/>
      <c r="J2173" s="4"/>
      <c r="K2173" s="4"/>
      <c r="S2173" s="1665"/>
    </row>
    <row r="2174" spans="1:19" ht="15">
      <c r="A2174" s="1">
        <v>2169</v>
      </c>
      <c r="D2174" s="3" t="s">
        <v>6909</v>
      </c>
      <c r="F2174" s="2" t="str" cm="1">
        <f t="array" aca="1" ref="F2174" ca="1">IF(G2174&lt;&gt;"",INDIRECT("'"&amp;G2174&amp;"'!"&amp;H2174),"")</f>
        <v/>
      </c>
      <c r="G2174" s="1665"/>
      <c r="I2174" s="4"/>
      <c r="J2174" s="4"/>
      <c r="K2174" s="4"/>
      <c r="S2174" s="1665"/>
    </row>
    <row r="2175" spans="1:19" ht="15">
      <c r="A2175" s="1">
        <v>2170</v>
      </c>
      <c r="D2175" s="3" t="s">
        <v>6909</v>
      </c>
      <c r="F2175" s="2" t="str" cm="1">
        <f t="array" aca="1" ref="F2175" ca="1">IF(G2175&lt;&gt;"",INDIRECT("'"&amp;G2175&amp;"'!"&amp;H2175),"")</f>
        <v/>
      </c>
      <c r="G2175" s="1665"/>
      <c r="I2175" s="4"/>
      <c r="J2175" s="4"/>
      <c r="K2175" s="4"/>
      <c r="S2175" s="1665"/>
    </row>
    <row r="2176" spans="1:19" ht="15">
      <c r="A2176" s="1">
        <v>2171</v>
      </c>
      <c r="D2176" s="3" t="s">
        <v>6909</v>
      </c>
      <c r="F2176" s="2" t="str" cm="1">
        <f t="array" aca="1" ref="F2176" ca="1">IF(G2176&lt;&gt;"",INDIRECT("'"&amp;G2176&amp;"'!"&amp;H2176),"")</f>
        <v/>
      </c>
      <c r="G2176" s="1665"/>
      <c r="I2176" s="4"/>
      <c r="J2176" s="4"/>
      <c r="K2176" s="4"/>
      <c r="S2176" s="1665"/>
    </row>
    <row r="2177" spans="1:19" ht="15">
      <c r="A2177" s="1">
        <v>2172</v>
      </c>
      <c r="D2177" s="3" t="s">
        <v>6909</v>
      </c>
      <c r="F2177" s="2" t="str" cm="1">
        <f t="array" aca="1" ref="F2177" ca="1">IF(G2177&lt;&gt;"",INDIRECT("'"&amp;G2177&amp;"'!"&amp;H2177),"")</f>
        <v/>
      </c>
      <c r="G2177" s="1665"/>
      <c r="I2177" s="4"/>
      <c r="J2177" s="4"/>
      <c r="K2177" s="4"/>
      <c r="S2177" s="1665"/>
    </row>
    <row r="2178" spans="1:19" ht="15">
      <c r="A2178" s="1">
        <v>2173</v>
      </c>
      <c r="D2178" s="3" t="s">
        <v>6909</v>
      </c>
      <c r="F2178" s="2" t="str" cm="1">
        <f t="array" aca="1" ref="F2178" ca="1">IF(G2178&lt;&gt;"",INDIRECT("'"&amp;G2178&amp;"'!"&amp;H2178),"")</f>
        <v/>
      </c>
      <c r="G2178" s="1665"/>
      <c r="I2178" s="4"/>
      <c r="J2178" s="4"/>
      <c r="K2178" s="4"/>
      <c r="S2178" s="1665"/>
    </row>
    <row r="2179" spans="1:19" ht="15">
      <c r="A2179" s="1">
        <v>2174</v>
      </c>
      <c r="D2179" s="3" t="s">
        <v>6909</v>
      </c>
      <c r="F2179" s="2" t="str" cm="1">
        <f t="array" aca="1" ref="F2179" ca="1">IF(G2179&lt;&gt;"",INDIRECT("'"&amp;G2179&amp;"'!"&amp;H2179),"")</f>
        <v/>
      </c>
      <c r="G2179" s="1665"/>
      <c r="I2179" s="4"/>
      <c r="J2179" s="4"/>
      <c r="K2179" s="4"/>
      <c r="S2179" s="1665"/>
    </row>
    <row r="2180" spans="1:19" ht="15">
      <c r="A2180" s="1">
        <v>2175</v>
      </c>
      <c r="D2180" s="3" t="s">
        <v>6909</v>
      </c>
      <c r="F2180" s="2" t="str" cm="1">
        <f t="array" aca="1" ref="F2180" ca="1">IF(G2180&lt;&gt;"",INDIRECT("'"&amp;G2180&amp;"'!"&amp;H2180),"")</f>
        <v/>
      </c>
      <c r="G2180" s="1665"/>
      <c r="I2180" s="4"/>
      <c r="J2180" s="4"/>
      <c r="K2180" s="4"/>
      <c r="S2180" s="1665"/>
    </row>
    <row r="2181" spans="1:19" ht="15">
      <c r="A2181" s="1">
        <v>2176</v>
      </c>
      <c r="D2181" s="3" t="s">
        <v>6909</v>
      </c>
      <c r="F2181" s="2" t="str" cm="1">
        <f t="array" aca="1" ref="F2181" ca="1">IF(G2181&lt;&gt;"",INDIRECT("'"&amp;G2181&amp;"'!"&amp;H2181),"")</f>
        <v/>
      </c>
      <c r="G2181" s="1665"/>
      <c r="I2181" s="4"/>
      <c r="J2181" s="4"/>
      <c r="K2181" s="4"/>
      <c r="S2181" s="1665"/>
    </row>
    <row r="2182" spans="1:19" ht="15">
      <c r="A2182" s="1">
        <v>2177</v>
      </c>
      <c r="D2182" s="3" t="s">
        <v>6909</v>
      </c>
      <c r="F2182" s="2" t="str" cm="1">
        <f t="array" aca="1" ref="F2182" ca="1">IF(G2182&lt;&gt;"",INDIRECT("'"&amp;G2182&amp;"'!"&amp;H2182),"")</f>
        <v/>
      </c>
      <c r="G2182" s="1665"/>
      <c r="I2182" s="4"/>
      <c r="J2182" s="4"/>
      <c r="K2182" s="4"/>
      <c r="S2182" s="1665"/>
    </row>
    <row r="2183" spans="1:19" ht="15">
      <c r="A2183" s="1">
        <v>2178</v>
      </c>
      <c r="D2183" s="3" t="s">
        <v>6909</v>
      </c>
      <c r="F2183" s="2" t="str" cm="1">
        <f t="array" aca="1" ref="F2183" ca="1">IF(G2183&lt;&gt;"",INDIRECT("'"&amp;G2183&amp;"'!"&amp;H2183),"")</f>
        <v/>
      </c>
      <c r="G2183" s="1665"/>
      <c r="I2183" s="4"/>
      <c r="J2183" s="4"/>
      <c r="K2183" s="4"/>
      <c r="S2183" s="1665"/>
    </row>
    <row r="2184" spans="1:19" ht="15">
      <c r="A2184" s="1">
        <v>2179</v>
      </c>
      <c r="D2184" s="3" t="s">
        <v>6909</v>
      </c>
      <c r="F2184" s="2" t="str" cm="1">
        <f t="array" aca="1" ref="F2184" ca="1">IF(G2184&lt;&gt;"",INDIRECT("'"&amp;G2184&amp;"'!"&amp;H2184),"")</f>
        <v/>
      </c>
      <c r="G2184" s="1665"/>
      <c r="I2184" s="4"/>
      <c r="J2184" s="4"/>
      <c r="K2184" s="4"/>
      <c r="S2184" s="1665"/>
    </row>
    <row r="2185" spans="1:19" ht="15">
      <c r="A2185" s="1">
        <v>2180</v>
      </c>
      <c r="D2185" s="3" t="s">
        <v>6909</v>
      </c>
      <c r="F2185" s="2" t="str" cm="1">
        <f t="array" aca="1" ref="F2185" ca="1">IF(G2185&lt;&gt;"",INDIRECT("'"&amp;G2185&amp;"'!"&amp;H2185),"")</f>
        <v/>
      </c>
      <c r="G2185" s="1665"/>
      <c r="I2185" s="4"/>
      <c r="J2185" s="4"/>
      <c r="K2185" s="4"/>
      <c r="S2185" s="1665"/>
    </row>
    <row r="2186" spans="1:19" ht="15">
      <c r="A2186" s="1">
        <v>2181</v>
      </c>
      <c r="D2186" s="3" t="s">
        <v>6909</v>
      </c>
      <c r="F2186" s="2" t="str" cm="1">
        <f t="array" aca="1" ref="F2186" ca="1">IF(G2186&lt;&gt;"",INDIRECT("'"&amp;G2186&amp;"'!"&amp;H2186),"")</f>
        <v/>
      </c>
      <c r="G2186" s="1665"/>
      <c r="I2186" s="4"/>
      <c r="J2186" s="4"/>
      <c r="K2186" s="4"/>
      <c r="S2186" s="1665"/>
    </row>
    <row r="2187" spans="1:19" ht="15">
      <c r="A2187" s="1">
        <v>2182</v>
      </c>
      <c r="D2187" s="3" t="s">
        <v>6909</v>
      </c>
      <c r="F2187" s="2" t="str" cm="1">
        <f t="array" aca="1" ref="F2187" ca="1">IF(G2187&lt;&gt;"",INDIRECT("'"&amp;G2187&amp;"'!"&amp;H2187),"")</f>
        <v/>
      </c>
      <c r="G2187" s="1665"/>
      <c r="I2187" s="4"/>
      <c r="J2187" s="4"/>
      <c r="K2187" s="4"/>
      <c r="S2187" s="1665"/>
    </row>
    <row r="2188" spans="1:19" ht="15">
      <c r="A2188" s="1">
        <v>2183</v>
      </c>
      <c r="D2188" s="3" t="s">
        <v>6909</v>
      </c>
      <c r="F2188" s="2" t="str" cm="1">
        <f t="array" aca="1" ref="F2188" ca="1">IF(G2188&lt;&gt;"",INDIRECT("'"&amp;G2188&amp;"'!"&amp;H2188),"")</f>
        <v/>
      </c>
      <c r="G2188" s="1665"/>
      <c r="I2188" s="4"/>
      <c r="J2188" s="4"/>
      <c r="K2188" s="4"/>
      <c r="S2188" s="1665"/>
    </row>
    <row r="2189" spans="1:19" ht="15">
      <c r="A2189" s="1">
        <v>2184</v>
      </c>
      <c r="D2189" s="3" t="s">
        <v>6909</v>
      </c>
      <c r="F2189" s="2" t="str" cm="1">
        <f t="array" aca="1" ref="F2189" ca="1">IF(G2189&lt;&gt;"",INDIRECT("'"&amp;G2189&amp;"'!"&amp;H2189),"")</f>
        <v/>
      </c>
      <c r="G2189" s="1665"/>
      <c r="I2189" s="4"/>
      <c r="J2189" s="4"/>
      <c r="K2189" s="4"/>
      <c r="S2189" s="1665"/>
    </row>
    <row r="2190" spans="1:19" ht="15">
      <c r="A2190" s="1">
        <v>2185</v>
      </c>
      <c r="D2190" s="3" t="s">
        <v>6909</v>
      </c>
      <c r="F2190" s="2" t="str" cm="1">
        <f t="array" aca="1" ref="F2190" ca="1">IF(G2190&lt;&gt;"",INDIRECT("'"&amp;G2190&amp;"'!"&amp;H2190),"")</f>
        <v/>
      </c>
      <c r="G2190" s="1665"/>
      <c r="I2190" s="4"/>
      <c r="J2190" s="4"/>
      <c r="K2190" s="4"/>
      <c r="S2190" s="1665"/>
    </row>
    <row r="2191" spans="1:19" ht="15">
      <c r="A2191" s="1">
        <v>2186</v>
      </c>
      <c r="D2191" s="3" t="s">
        <v>6909</v>
      </c>
      <c r="F2191" s="2" t="str" cm="1">
        <f t="array" aca="1" ref="F2191" ca="1">IF(G2191&lt;&gt;"",INDIRECT("'"&amp;G2191&amp;"'!"&amp;H2191),"")</f>
        <v/>
      </c>
      <c r="G2191" s="1665"/>
      <c r="I2191" s="4"/>
      <c r="J2191" s="4"/>
      <c r="K2191" s="4"/>
      <c r="S2191" s="1665"/>
    </row>
    <row r="2192" spans="1:19" ht="15">
      <c r="A2192" s="1">
        <v>2187</v>
      </c>
      <c r="D2192" s="3" t="s">
        <v>6909</v>
      </c>
      <c r="F2192" s="2" t="str" cm="1">
        <f t="array" aca="1" ref="F2192" ca="1">IF(G2192&lt;&gt;"",INDIRECT("'"&amp;G2192&amp;"'!"&amp;H2192),"")</f>
        <v/>
      </c>
      <c r="G2192" s="1665"/>
      <c r="I2192" s="4"/>
      <c r="J2192" s="4"/>
      <c r="K2192" s="4"/>
      <c r="S2192" s="1665"/>
    </row>
    <row r="2193" spans="1:19" ht="15">
      <c r="A2193" s="1">
        <v>2188</v>
      </c>
      <c r="D2193" s="3" t="s">
        <v>6909</v>
      </c>
      <c r="F2193" s="2" t="str" cm="1">
        <f t="array" aca="1" ref="F2193" ca="1">IF(G2193&lt;&gt;"",INDIRECT("'"&amp;G2193&amp;"'!"&amp;H2193),"")</f>
        <v/>
      </c>
      <c r="G2193" s="1665"/>
      <c r="I2193" s="4"/>
      <c r="J2193" s="4"/>
      <c r="K2193" s="4"/>
      <c r="S2193" s="1665"/>
    </row>
    <row r="2194" spans="1:19" ht="15">
      <c r="A2194" s="1">
        <v>2189</v>
      </c>
      <c r="D2194" s="3" t="s">
        <v>6909</v>
      </c>
      <c r="F2194" s="2" t="str" cm="1">
        <f t="array" aca="1" ref="F2194" ca="1">IF(G2194&lt;&gt;"",INDIRECT("'"&amp;G2194&amp;"'!"&amp;H2194),"")</f>
        <v/>
      </c>
      <c r="G2194" s="1665"/>
      <c r="I2194" s="4"/>
      <c r="J2194" s="4"/>
      <c r="K2194" s="4"/>
      <c r="S2194" s="1665"/>
    </row>
    <row r="2195" spans="1:19" ht="15">
      <c r="A2195" s="1">
        <v>2190</v>
      </c>
      <c r="D2195" s="3" t="s">
        <v>6909</v>
      </c>
      <c r="F2195" s="2" t="str" cm="1">
        <f t="array" aca="1" ref="F2195" ca="1">IF(G2195&lt;&gt;"",INDIRECT("'"&amp;G2195&amp;"'!"&amp;H2195),"")</f>
        <v/>
      </c>
      <c r="G2195" s="1665"/>
      <c r="I2195" s="4"/>
      <c r="J2195" s="4"/>
      <c r="K2195" s="4"/>
      <c r="S2195" s="1665"/>
    </row>
    <row r="2196" spans="1:19" ht="15">
      <c r="A2196" s="1">
        <v>2191</v>
      </c>
      <c r="D2196" s="3" t="s">
        <v>6909</v>
      </c>
      <c r="F2196" s="2" t="str" cm="1">
        <f t="array" aca="1" ref="F2196" ca="1">IF(G2196&lt;&gt;"",INDIRECT("'"&amp;G2196&amp;"'!"&amp;H2196),"")</f>
        <v/>
      </c>
      <c r="G2196" s="1665"/>
      <c r="I2196" s="4"/>
      <c r="J2196" s="4"/>
      <c r="K2196" s="4"/>
      <c r="S2196" s="1665"/>
    </row>
    <row r="2197" spans="1:19" ht="15">
      <c r="A2197" s="1">
        <v>2192</v>
      </c>
      <c r="D2197" s="3" t="s">
        <v>6909</v>
      </c>
      <c r="F2197" s="2" t="str" cm="1">
        <f t="array" aca="1" ref="F2197" ca="1">IF(G2197&lt;&gt;"",INDIRECT("'"&amp;G2197&amp;"'!"&amp;H2197),"")</f>
        <v/>
      </c>
      <c r="G2197" s="1665"/>
      <c r="I2197" s="4"/>
      <c r="J2197" s="4"/>
      <c r="K2197" s="4"/>
      <c r="S2197" s="1665"/>
    </row>
    <row r="2198" spans="1:19" ht="15">
      <c r="A2198" s="1">
        <v>2193</v>
      </c>
      <c r="D2198" s="3" t="s">
        <v>6909</v>
      </c>
      <c r="F2198" s="2" t="str" cm="1">
        <f t="array" aca="1" ref="F2198" ca="1">IF(G2198&lt;&gt;"",INDIRECT("'"&amp;G2198&amp;"'!"&amp;H2198),"")</f>
        <v/>
      </c>
      <c r="G2198" s="1665"/>
      <c r="I2198" s="4"/>
      <c r="J2198" s="4"/>
      <c r="K2198" s="4"/>
      <c r="S2198" s="1665"/>
    </row>
    <row r="2199" spans="1:19" ht="15">
      <c r="A2199" s="1">
        <v>2194</v>
      </c>
      <c r="D2199" s="3" t="s">
        <v>6909</v>
      </c>
      <c r="F2199" s="2" t="str" cm="1">
        <f t="array" aca="1" ref="F2199" ca="1">IF(G2199&lt;&gt;"",INDIRECT("'"&amp;G2199&amp;"'!"&amp;H2199),"")</f>
        <v/>
      </c>
      <c r="G2199" s="1665"/>
      <c r="I2199" s="4"/>
      <c r="J2199" s="4"/>
      <c r="K2199" s="4"/>
      <c r="S2199" s="1665"/>
    </row>
    <row r="2200" spans="1:19" ht="15">
      <c r="A2200" s="1">
        <v>2195</v>
      </c>
      <c r="D2200" s="3" t="s">
        <v>6909</v>
      </c>
      <c r="F2200" s="2" t="str" cm="1">
        <f t="array" aca="1" ref="F2200" ca="1">IF(G2200&lt;&gt;"",INDIRECT("'"&amp;G2200&amp;"'!"&amp;H2200),"")</f>
        <v/>
      </c>
      <c r="G2200" s="1665"/>
      <c r="I2200" s="4"/>
      <c r="J2200" s="4"/>
      <c r="K2200" s="4"/>
      <c r="S2200" s="1665"/>
    </row>
    <row r="2201" spans="1:19" ht="15">
      <c r="A2201" s="1">
        <v>2196</v>
      </c>
      <c r="D2201" s="3" t="s">
        <v>6909</v>
      </c>
      <c r="F2201" s="2" t="str" cm="1">
        <f t="array" aca="1" ref="F2201" ca="1">IF(G2201&lt;&gt;"",INDIRECT("'"&amp;G2201&amp;"'!"&amp;H2201),"")</f>
        <v/>
      </c>
      <c r="G2201" s="1665"/>
      <c r="I2201" s="4"/>
      <c r="J2201" s="4"/>
      <c r="K2201" s="4"/>
      <c r="S2201" s="1665"/>
    </row>
    <row r="2202" spans="1:19" ht="15">
      <c r="A2202" s="1">
        <v>2197</v>
      </c>
      <c r="D2202" s="3" t="s">
        <v>6909</v>
      </c>
      <c r="F2202" s="2" t="str" cm="1">
        <f t="array" aca="1" ref="F2202" ca="1">IF(G2202&lt;&gt;"",INDIRECT("'"&amp;G2202&amp;"'!"&amp;H2202),"")</f>
        <v/>
      </c>
      <c r="G2202" s="1665"/>
      <c r="I2202" s="4"/>
      <c r="J2202" s="4"/>
      <c r="K2202" s="4"/>
      <c r="S2202" s="1665"/>
    </row>
    <row r="2203" spans="1:19" ht="15">
      <c r="A2203" s="1">
        <v>2198</v>
      </c>
      <c r="D2203" s="3" t="s">
        <v>6909</v>
      </c>
      <c r="F2203" s="2" t="str" cm="1">
        <f t="array" aca="1" ref="F2203" ca="1">IF(G2203&lt;&gt;"",INDIRECT("'"&amp;G2203&amp;"'!"&amp;H2203),"")</f>
        <v/>
      </c>
      <c r="G2203" s="1665"/>
      <c r="I2203" s="4"/>
      <c r="J2203" s="4"/>
      <c r="K2203" s="4"/>
      <c r="S2203" s="1665"/>
    </row>
    <row r="2204" spans="1:19" ht="15">
      <c r="A2204" s="1">
        <v>2199</v>
      </c>
      <c r="D2204" s="3" t="s">
        <v>6909</v>
      </c>
      <c r="F2204" s="2" t="str" cm="1">
        <f t="array" aca="1" ref="F2204" ca="1">IF(G2204&lt;&gt;"",INDIRECT("'"&amp;G2204&amp;"'!"&amp;H2204),"")</f>
        <v/>
      </c>
      <c r="G2204" s="1665"/>
      <c r="I2204" s="4"/>
      <c r="J2204" s="4"/>
      <c r="K2204" s="4"/>
      <c r="S2204" s="1665"/>
    </row>
    <row r="2205" spans="1:19" ht="15">
      <c r="A2205" s="1">
        <v>2200</v>
      </c>
      <c r="D2205" s="3" t="s">
        <v>6909</v>
      </c>
      <c r="F2205" s="2" t="str" cm="1">
        <f t="array" aca="1" ref="F2205" ca="1">IF(G2205&lt;&gt;"",INDIRECT("'"&amp;G2205&amp;"'!"&amp;H2205),"")</f>
        <v/>
      </c>
      <c r="G2205" s="1665"/>
      <c r="S2205" s="1663"/>
    </row>
    <row r="2206" spans="1:19" ht="15">
      <c r="A2206" s="1">
        <v>2201</v>
      </c>
      <c r="D2206" s="3" t="s">
        <v>6909</v>
      </c>
      <c r="F2206" s="2" t="str" cm="1">
        <f t="array" aca="1" ref="F2206" ca="1">IF(G2206&lt;&gt;"",INDIRECT("'"&amp;G2206&amp;"'!"&amp;H2206),"")</f>
        <v/>
      </c>
      <c r="G2206" s="1665"/>
      <c r="I2206" s="4"/>
      <c r="J2206" s="4"/>
      <c r="K2206" s="4"/>
      <c r="S2206" s="1665"/>
    </row>
    <row r="2207" spans="1:19" ht="15">
      <c r="A2207" s="1">
        <v>2202</v>
      </c>
      <c r="D2207" s="3" t="s">
        <v>6909</v>
      </c>
      <c r="F2207" s="2" t="str" cm="1">
        <f t="array" aca="1" ref="F2207" ca="1">IF(G2207&lt;&gt;"",INDIRECT("'"&amp;G2207&amp;"'!"&amp;H2207),"")</f>
        <v/>
      </c>
      <c r="G2207" s="1665"/>
      <c r="I2207" s="4"/>
      <c r="J2207" s="4"/>
      <c r="K2207" s="4"/>
      <c r="S2207" s="1665"/>
    </row>
    <row r="2208" spans="1:19" ht="15">
      <c r="A2208" s="1">
        <v>2203</v>
      </c>
      <c r="D2208" s="3" t="s">
        <v>6909</v>
      </c>
      <c r="F2208" s="2" t="str" cm="1">
        <f t="array" aca="1" ref="F2208" ca="1">IF(G2208&lt;&gt;"",INDIRECT("'"&amp;G2208&amp;"'!"&amp;H2208),"")</f>
        <v/>
      </c>
      <c r="G2208" s="1665"/>
      <c r="I2208" s="4"/>
      <c r="J2208" s="4"/>
      <c r="K2208" s="4"/>
      <c r="S2208" s="1665"/>
    </row>
    <row r="2209" spans="1:19" ht="15">
      <c r="A2209" s="1">
        <v>2204</v>
      </c>
      <c r="D2209" s="3" t="s">
        <v>6909</v>
      </c>
      <c r="F2209" s="2" t="str" cm="1">
        <f t="array" aca="1" ref="F2209" ca="1">IF(G2209&lt;&gt;"",INDIRECT("'"&amp;G2209&amp;"'!"&amp;H2209),"")</f>
        <v/>
      </c>
      <c r="G2209" s="1665"/>
      <c r="I2209" s="4"/>
      <c r="J2209" s="4"/>
      <c r="K2209" s="4"/>
      <c r="S2209" s="1665"/>
    </row>
    <row r="2210" spans="1:19" ht="15">
      <c r="A2210" s="1">
        <v>2205</v>
      </c>
      <c r="D2210" s="3" t="s">
        <v>6909</v>
      </c>
      <c r="F2210" s="2" t="str" cm="1">
        <f t="array" aca="1" ref="F2210" ca="1">IF(G2210&lt;&gt;"",INDIRECT("'"&amp;G2210&amp;"'!"&amp;H2210),"")</f>
        <v/>
      </c>
      <c r="G2210" s="1665"/>
      <c r="I2210" s="4"/>
      <c r="J2210" s="4"/>
      <c r="K2210" s="4"/>
      <c r="S2210" s="1665"/>
    </row>
    <row r="2211" spans="1:19" ht="15">
      <c r="A2211" s="1">
        <v>2206</v>
      </c>
      <c r="D2211" s="3" t="s">
        <v>6909</v>
      </c>
      <c r="F2211" s="2" t="str" cm="1">
        <f t="array" aca="1" ref="F2211" ca="1">IF(G2211&lt;&gt;"",INDIRECT("'"&amp;G2211&amp;"'!"&amp;H2211),"")</f>
        <v/>
      </c>
      <c r="G2211" s="1665"/>
      <c r="S2211" s="1665"/>
    </row>
    <row r="2212" spans="1:19" ht="15">
      <c r="A2212" s="1">
        <v>2207</v>
      </c>
      <c r="D2212" s="3" t="s">
        <v>6909</v>
      </c>
      <c r="F2212" s="2" t="str" cm="1">
        <f t="array" aca="1" ref="F2212" ca="1">IF(G2212&lt;&gt;"",INDIRECT("'"&amp;G2212&amp;"'!"&amp;H2212),"")</f>
        <v/>
      </c>
      <c r="G2212" s="1665"/>
      <c r="S2212" s="1665"/>
    </row>
    <row r="2213" spans="1:19" ht="15">
      <c r="A2213" s="1">
        <v>2208</v>
      </c>
      <c r="D2213" s="3" t="s">
        <v>6909</v>
      </c>
      <c r="F2213" s="2" t="str" cm="1">
        <f t="array" aca="1" ref="F2213" ca="1">IF(G2213&lt;&gt;"",INDIRECT("'"&amp;G2213&amp;"'!"&amp;H2213),"")</f>
        <v/>
      </c>
      <c r="G2213" s="1665"/>
      <c r="S2213" s="1665"/>
    </row>
    <row r="2214" spans="1:19" ht="15">
      <c r="A2214" s="1">
        <v>2209</v>
      </c>
      <c r="D2214" s="3" t="s">
        <v>6909</v>
      </c>
      <c r="F2214" s="2" t="str" cm="1">
        <f t="array" aca="1" ref="F2214" ca="1">IF(G2214&lt;&gt;"",INDIRECT("'"&amp;G2214&amp;"'!"&amp;H2214),"")</f>
        <v/>
      </c>
      <c r="G2214" s="1665"/>
      <c r="S2214" s="1665"/>
    </row>
    <row r="2215" spans="1:19" ht="15">
      <c r="A2215" s="1">
        <v>2210</v>
      </c>
      <c r="D2215" s="3" t="s">
        <v>6909</v>
      </c>
      <c r="F2215" s="2" t="str" cm="1">
        <f t="array" aca="1" ref="F2215" ca="1">IF(G2215&lt;&gt;"",INDIRECT("'"&amp;G2215&amp;"'!"&amp;H2215),"")</f>
        <v/>
      </c>
      <c r="G2215" s="1665"/>
      <c r="S2215" s="1663"/>
    </row>
    <row r="2216" spans="1:19" ht="15">
      <c r="A2216" s="1">
        <v>2211</v>
      </c>
      <c r="D2216" s="3" t="s">
        <v>6909</v>
      </c>
      <c r="F2216" s="2" t="str" cm="1">
        <f t="array" aca="1" ref="F2216" ca="1">IF(G2216&lt;&gt;"",INDIRECT("'"&amp;G2216&amp;"'!"&amp;H2216),"")</f>
        <v/>
      </c>
      <c r="G2216" s="1665"/>
      <c r="I2216" s="4"/>
      <c r="J2216" s="4"/>
      <c r="K2216" s="4"/>
      <c r="S2216" s="1665"/>
    </row>
    <row r="2217" spans="1:19" ht="15">
      <c r="A2217" s="1">
        <v>2212</v>
      </c>
      <c r="D2217" s="3" t="s">
        <v>6909</v>
      </c>
      <c r="F2217" s="2" t="str" cm="1">
        <f t="array" aca="1" ref="F2217" ca="1">IF(G2217&lt;&gt;"",INDIRECT("'"&amp;G2217&amp;"'!"&amp;H2217),"")</f>
        <v/>
      </c>
      <c r="G2217" s="1665"/>
      <c r="I2217" s="4"/>
      <c r="J2217" s="4"/>
      <c r="K2217" s="4"/>
      <c r="S2217" s="1665"/>
    </row>
    <row r="2218" spans="1:19" ht="15">
      <c r="A2218" s="1">
        <v>2213</v>
      </c>
      <c r="D2218" s="3" t="s">
        <v>6909</v>
      </c>
      <c r="F2218" s="2" t="str" cm="1">
        <f t="array" aca="1" ref="F2218" ca="1">IF(G2218&lt;&gt;"",INDIRECT("'"&amp;G2218&amp;"'!"&amp;H2218),"")</f>
        <v/>
      </c>
      <c r="G2218" s="1665"/>
      <c r="I2218" s="4"/>
      <c r="J2218" s="4"/>
      <c r="K2218" s="4"/>
      <c r="S2218" s="1665"/>
    </row>
    <row r="2219" spans="1:19" ht="15">
      <c r="A2219" s="1">
        <v>2214</v>
      </c>
      <c r="D2219" s="3" t="s">
        <v>6909</v>
      </c>
      <c r="F2219" s="2" t="str" cm="1">
        <f t="array" aca="1" ref="F2219" ca="1">IF(G2219&lt;&gt;"",INDIRECT("'"&amp;G2219&amp;"'!"&amp;H2219),"")</f>
        <v/>
      </c>
      <c r="G2219" s="1665"/>
      <c r="I2219" s="4"/>
      <c r="J2219" s="4"/>
      <c r="K2219" s="4"/>
      <c r="S2219" s="1665"/>
    </row>
    <row r="2220" spans="1:19" ht="15">
      <c r="A2220" s="1">
        <v>2215</v>
      </c>
      <c r="D2220" s="3" t="s">
        <v>6909</v>
      </c>
      <c r="F2220" s="2" t="str" cm="1">
        <f t="array" aca="1" ref="F2220" ca="1">IF(G2220&lt;&gt;"",INDIRECT("'"&amp;G2220&amp;"'!"&amp;H2220),"")</f>
        <v/>
      </c>
      <c r="G2220" s="1665"/>
      <c r="I2220" s="4"/>
      <c r="J2220" s="4"/>
      <c r="K2220" s="4"/>
      <c r="S2220" s="1665"/>
    </row>
    <row r="2221" spans="1:19" ht="15">
      <c r="A2221" s="1">
        <v>2216</v>
      </c>
      <c r="D2221" s="3" t="s">
        <v>6909</v>
      </c>
      <c r="F2221" s="2" t="str" cm="1">
        <f t="array" aca="1" ref="F2221" ca="1">IF(G2221&lt;&gt;"",INDIRECT("'"&amp;G2221&amp;"'!"&amp;H2221),"")</f>
        <v/>
      </c>
      <c r="G2221" s="1665"/>
      <c r="I2221" s="4"/>
      <c r="J2221" s="4"/>
      <c r="K2221" s="4"/>
      <c r="S2221" s="1665"/>
    </row>
    <row r="2222" spans="1:19" ht="15">
      <c r="A2222" s="1">
        <v>2217</v>
      </c>
      <c r="D2222" s="3" t="s">
        <v>6909</v>
      </c>
      <c r="F2222" s="2" t="str" cm="1">
        <f t="array" aca="1" ref="F2222" ca="1">IF(G2222&lt;&gt;"",INDIRECT("'"&amp;G2222&amp;"'!"&amp;H2222),"")</f>
        <v/>
      </c>
      <c r="G2222" s="1665"/>
      <c r="I2222" s="4"/>
      <c r="J2222" s="4"/>
      <c r="K2222" s="4"/>
      <c r="S2222" s="1665"/>
    </row>
    <row r="2223" spans="1:19" ht="15">
      <c r="A2223" s="1">
        <v>2218</v>
      </c>
      <c r="D2223" s="3" t="s">
        <v>6909</v>
      </c>
      <c r="F2223" s="2" t="str" cm="1">
        <f t="array" aca="1" ref="F2223" ca="1">IF(G2223&lt;&gt;"",INDIRECT("'"&amp;G2223&amp;"'!"&amp;H2223),"")</f>
        <v/>
      </c>
      <c r="G2223" s="1665"/>
      <c r="I2223" s="4"/>
      <c r="J2223" s="4"/>
      <c r="K2223" s="4"/>
      <c r="S2223" s="1665"/>
    </row>
    <row r="2224" spans="1:19" ht="15">
      <c r="A2224" s="1">
        <v>2219</v>
      </c>
      <c r="D2224" s="3" t="s">
        <v>6909</v>
      </c>
      <c r="F2224" s="2" t="str" cm="1">
        <f t="array" aca="1" ref="F2224" ca="1">IF(G2224&lt;&gt;"",INDIRECT("'"&amp;G2224&amp;"'!"&amp;H2224),"")</f>
        <v/>
      </c>
      <c r="G2224" s="1665"/>
      <c r="I2224" s="4"/>
      <c r="J2224" s="4"/>
      <c r="K2224" s="4"/>
      <c r="S2224" s="1665"/>
    </row>
    <row r="2225" spans="1:19" ht="15">
      <c r="A2225" s="1">
        <v>2220</v>
      </c>
      <c r="D2225" s="3" t="s">
        <v>6909</v>
      </c>
      <c r="F2225" s="2" t="str" cm="1">
        <f t="array" aca="1" ref="F2225" ca="1">IF(G2225&lt;&gt;"",INDIRECT("'"&amp;G2225&amp;"'!"&amp;H2225),"")</f>
        <v/>
      </c>
      <c r="G2225" s="1665"/>
      <c r="I2225" s="4"/>
      <c r="J2225" s="4"/>
      <c r="K2225" s="4"/>
      <c r="S2225" s="1665"/>
    </row>
    <row r="2226" spans="1:19" ht="15">
      <c r="A2226" s="1">
        <v>2221</v>
      </c>
      <c r="D2226" s="3" t="s">
        <v>6909</v>
      </c>
      <c r="F2226" s="2" t="str" cm="1">
        <f t="array" aca="1" ref="F2226" ca="1">IF(G2226&lt;&gt;"",INDIRECT("'"&amp;G2226&amp;"'!"&amp;H2226),"")</f>
        <v/>
      </c>
      <c r="G2226" s="1665"/>
      <c r="I2226" s="4"/>
      <c r="J2226" s="4"/>
      <c r="K2226" s="4"/>
      <c r="S2226" s="1665"/>
    </row>
    <row r="2227" spans="1:19" ht="15">
      <c r="A2227" s="1">
        <v>2222</v>
      </c>
      <c r="D2227" s="3" t="s">
        <v>6909</v>
      </c>
      <c r="F2227" s="2" t="str" cm="1">
        <f t="array" aca="1" ref="F2227" ca="1">IF(G2227&lt;&gt;"",INDIRECT("'"&amp;G2227&amp;"'!"&amp;H2227),"")</f>
        <v/>
      </c>
      <c r="G2227" s="1665"/>
      <c r="I2227" s="4"/>
      <c r="J2227" s="4"/>
      <c r="K2227" s="4"/>
      <c r="S2227" s="1665"/>
    </row>
    <row r="2228" spans="1:19" ht="15">
      <c r="A2228" s="1">
        <v>2223</v>
      </c>
      <c r="D2228" s="3" t="s">
        <v>6909</v>
      </c>
      <c r="F2228" s="2" t="str" cm="1">
        <f t="array" aca="1" ref="F2228" ca="1">IF(G2228&lt;&gt;"",INDIRECT("'"&amp;G2228&amp;"'!"&amp;H2228),"")</f>
        <v/>
      </c>
      <c r="G2228" s="1665"/>
      <c r="I2228" s="4"/>
      <c r="J2228" s="4"/>
      <c r="K2228" s="4"/>
      <c r="S2228" s="1665"/>
    </row>
    <row r="2229" spans="1:19" ht="15">
      <c r="A2229" s="1">
        <v>2224</v>
      </c>
      <c r="D2229" s="3" t="s">
        <v>6909</v>
      </c>
      <c r="F2229" s="2" t="str" cm="1">
        <f t="array" aca="1" ref="F2229" ca="1">IF(G2229&lt;&gt;"",INDIRECT("'"&amp;G2229&amp;"'!"&amp;H2229),"")</f>
        <v/>
      </c>
      <c r="G2229" s="1665"/>
      <c r="I2229" s="4"/>
      <c r="J2229" s="4"/>
      <c r="K2229" s="4"/>
      <c r="S2229" s="1665"/>
    </row>
    <row r="2230" spans="1:19" ht="15">
      <c r="A2230" s="1">
        <v>2225</v>
      </c>
      <c r="D2230" s="3" t="s">
        <v>6909</v>
      </c>
      <c r="F2230" s="2" t="str" cm="1">
        <f t="array" aca="1" ref="F2230" ca="1">IF(G2230&lt;&gt;"",INDIRECT("'"&amp;G2230&amp;"'!"&amp;H2230),"")</f>
        <v/>
      </c>
      <c r="G2230" s="1665"/>
      <c r="I2230" s="4"/>
      <c r="J2230" s="4"/>
      <c r="K2230" s="4"/>
      <c r="S2230" s="1665"/>
    </row>
    <row r="2231" spans="1:19" ht="15">
      <c r="A2231" s="1">
        <v>2226</v>
      </c>
      <c r="D2231" s="3" t="s">
        <v>6909</v>
      </c>
      <c r="F2231" s="2" t="str" cm="1">
        <f t="array" aca="1" ref="F2231" ca="1">IF(G2231&lt;&gt;"",INDIRECT("'"&amp;G2231&amp;"'!"&amp;H2231),"")</f>
        <v/>
      </c>
      <c r="G2231" s="1665"/>
      <c r="I2231" s="4"/>
      <c r="J2231" s="4"/>
      <c r="K2231" s="4"/>
      <c r="S2231" s="1665"/>
    </row>
    <row r="2232" spans="1:19" ht="15">
      <c r="A2232" s="1">
        <v>2227</v>
      </c>
      <c r="D2232" s="3" t="s">
        <v>6909</v>
      </c>
      <c r="F2232" s="2" t="str" cm="1">
        <f t="array" aca="1" ref="F2232" ca="1">IF(G2232&lt;&gt;"",INDIRECT("'"&amp;G2232&amp;"'!"&amp;H2232),"")</f>
        <v/>
      </c>
      <c r="G2232" s="1665"/>
      <c r="I2232" s="4"/>
      <c r="J2232" s="4"/>
      <c r="K2232" s="4"/>
      <c r="S2232" s="1665"/>
    </row>
    <row r="2233" spans="1:19" ht="15">
      <c r="A2233" s="1">
        <v>2228</v>
      </c>
      <c r="D2233" s="3" t="s">
        <v>6909</v>
      </c>
      <c r="F2233" s="2" t="str" cm="1">
        <f t="array" aca="1" ref="F2233" ca="1">IF(G2233&lt;&gt;"",INDIRECT("'"&amp;G2233&amp;"'!"&amp;H2233),"")</f>
        <v/>
      </c>
      <c r="G2233" s="1665"/>
      <c r="I2233" s="4"/>
      <c r="J2233" s="4"/>
      <c r="K2233" s="4"/>
      <c r="S2233" s="1665"/>
    </row>
    <row r="2234" spans="1:19" ht="15">
      <c r="A2234" s="1">
        <v>2229</v>
      </c>
      <c r="D2234" s="3" t="s">
        <v>6909</v>
      </c>
      <c r="F2234" s="2" t="str" cm="1">
        <f t="array" aca="1" ref="F2234" ca="1">IF(G2234&lt;&gt;"",INDIRECT("'"&amp;G2234&amp;"'!"&amp;H2234),"")</f>
        <v/>
      </c>
      <c r="G2234" s="1665"/>
      <c r="S2234" s="1665"/>
    </row>
    <row r="2235" spans="1:19" ht="15">
      <c r="A2235" s="1">
        <v>2230</v>
      </c>
      <c r="D2235" s="3" t="s">
        <v>6909</v>
      </c>
      <c r="F2235" s="2" t="str" cm="1">
        <f t="array" aca="1" ref="F2235" ca="1">IF(G2235&lt;&gt;"",INDIRECT("'"&amp;G2235&amp;"'!"&amp;H2235),"")</f>
        <v/>
      </c>
      <c r="G2235" s="1665"/>
      <c r="S2235" s="1665"/>
    </row>
    <row r="2236" spans="1:19" ht="15">
      <c r="A2236" s="1">
        <v>2231</v>
      </c>
      <c r="D2236" s="3" t="s">
        <v>6909</v>
      </c>
      <c r="F2236" s="2" t="str" cm="1">
        <f t="array" aca="1" ref="F2236" ca="1">IF(G2236&lt;&gt;"",INDIRECT("'"&amp;G2236&amp;"'!"&amp;H2236),"")</f>
        <v/>
      </c>
      <c r="G2236" s="1665"/>
      <c r="S2236" s="1663"/>
    </row>
    <row r="2237" spans="1:19" ht="15">
      <c r="A2237" s="1">
        <v>2232</v>
      </c>
      <c r="D2237" s="3" t="s">
        <v>6909</v>
      </c>
      <c r="F2237" s="2" t="str" cm="1">
        <f t="array" aca="1" ref="F2237" ca="1">IF(G2237&lt;&gt;"",INDIRECT("'"&amp;G2237&amp;"'!"&amp;H2237),"")</f>
        <v/>
      </c>
      <c r="G2237" s="1665"/>
      <c r="S2237" s="1663"/>
    </row>
    <row r="2238" spans="1:19" ht="15">
      <c r="A2238" s="1">
        <v>2233</v>
      </c>
      <c r="D2238" s="3" t="s">
        <v>6909</v>
      </c>
      <c r="F2238" s="2" t="str" cm="1">
        <f t="array" aca="1" ref="F2238" ca="1">IF(G2238&lt;&gt;"",INDIRECT("'"&amp;G2238&amp;"'!"&amp;H2238),"")</f>
        <v/>
      </c>
      <c r="G2238" s="1665"/>
      <c r="S2238" s="1663"/>
    </row>
    <row r="2239" spans="1:19" ht="15">
      <c r="A2239" s="1">
        <v>2234</v>
      </c>
      <c r="D2239" s="3" t="s">
        <v>6909</v>
      </c>
      <c r="F2239" s="2" t="str" cm="1">
        <f t="array" aca="1" ref="F2239" ca="1">IF(G2239&lt;&gt;"",INDIRECT("'"&amp;G2239&amp;"'!"&amp;H2239),"")</f>
        <v/>
      </c>
      <c r="G2239" s="1665"/>
      <c r="S2239" s="1663"/>
    </row>
    <row r="2240" spans="1:19" ht="15">
      <c r="A2240" s="1">
        <v>2235</v>
      </c>
      <c r="D2240" s="3" t="s">
        <v>6909</v>
      </c>
      <c r="F2240" s="2" t="str" cm="1">
        <f t="array" aca="1" ref="F2240" ca="1">IF(G2240&lt;&gt;"",INDIRECT("'"&amp;G2240&amp;"'!"&amp;H2240),"")</f>
        <v/>
      </c>
      <c r="G2240" s="1665"/>
      <c r="S2240" s="1663"/>
    </row>
    <row r="2241" spans="1:19" ht="15">
      <c r="A2241" s="1">
        <v>2236</v>
      </c>
      <c r="D2241" s="3" t="s">
        <v>6909</v>
      </c>
      <c r="F2241" s="2" t="str" cm="1">
        <f t="array" aca="1" ref="F2241" ca="1">IF(G2241&lt;&gt;"",INDIRECT("'"&amp;G2241&amp;"'!"&amp;H2241),"")</f>
        <v/>
      </c>
      <c r="G2241" s="1665"/>
      <c r="S2241" s="1663"/>
    </row>
    <row r="2242" spans="1:19" ht="15">
      <c r="A2242" s="1">
        <v>2237</v>
      </c>
      <c r="D2242" s="3" t="s">
        <v>6909</v>
      </c>
      <c r="F2242" s="2" t="str" cm="1">
        <f t="array" aca="1" ref="F2242" ca="1">IF(G2242&lt;&gt;"",INDIRECT("'"&amp;G2242&amp;"'!"&amp;H2242),"")</f>
        <v/>
      </c>
      <c r="G2242" s="1665"/>
      <c r="S2242" s="1665"/>
    </row>
    <row r="2243" spans="1:19" ht="15">
      <c r="A2243" s="1">
        <v>2238</v>
      </c>
      <c r="D2243" s="3" t="s">
        <v>6909</v>
      </c>
      <c r="F2243" s="2" t="str" cm="1">
        <f t="array" aca="1" ref="F2243" ca="1">IF(G2243&lt;&gt;"",INDIRECT("'"&amp;G2243&amp;"'!"&amp;H2243),"")</f>
        <v/>
      </c>
      <c r="G2243" s="1665"/>
      <c r="S2243" s="1663"/>
    </row>
    <row r="2244" spans="1:19" ht="15">
      <c r="A2244" s="1">
        <v>2239</v>
      </c>
      <c r="D2244" s="3" t="s">
        <v>6909</v>
      </c>
      <c r="F2244" s="2" t="str" cm="1">
        <f t="array" aca="1" ref="F2244" ca="1">IF(G2244&lt;&gt;"",INDIRECT("'"&amp;G2244&amp;"'!"&amp;H2244),"")</f>
        <v/>
      </c>
      <c r="G2244" s="1665"/>
      <c r="S2244" s="1665"/>
    </row>
    <row r="2245" spans="1:19" ht="15">
      <c r="A2245" s="1">
        <v>2240</v>
      </c>
      <c r="D2245" s="3" t="s">
        <v>6909</v>
      </c>
      <c r="F2245" s="2" t="str" cm="1">
        <f t="array" aca="1" ref="F2245" ca="1">IF(G2245&lt;&gt;"",INDIRECT("'"&amp;G2245&amp;"'!"&amp;H2245),"")</f>
        <v/>
      </c>
      <c r="G2245" s="1665"/>
      <c r="S2245" s="1663"/>
    </row>
    <row r="2246" spans="1:19" ht="15">
      <c r="A2246" s="1">
        <v>2241</v>
      </c>
      <c r="D2246" s="3" t="s">
        <v>6909</v>
      </c>
      <c r="F2246" s="2" t="str" cm="1">
        <f t="array" aca="1" ref="F2246" ca="1">IF(G2246&lt;&gt;"",INDIRECT("'"&amp;G2246&amp;"'!"&amp;H2246),"")</f>
        <v/>
      </c>
      <c r="G2246" s="1665"/>
      <c r="S2246" s="1663"/>
    </row>
    <row r="2247" spans="1:19" ht="15">
      <c r="A2247" s="1">
        <v>2242</v>
      </c>
      <c r="D2247" s="3" t="s">
        <v>6909</v>
      </c>
      <c r="F2247" s="2" t="str" cm="1">
        <f t="array" aca="1" ref="F2247" ca="1">IF(G2247&lt;&gt;"",INDIRECT("'"&amp;G2247&amp;"'!"&amp;H2247),"")</f>
        <v/>
      </c>
      <c r="G2247" s="1665"/>
      <c r="I2247" s="4"/>
      <c r="J2247" s="4"/>
      <c r="K2247" s="4"/>
      <c r="S2247" s="1665"/>
    </row>
    <row r="2248" spans="1:19" ht="15">
      <c r="A2248" s="1">
        <v>2243</v>
      </c>
      <c r="D2248" s="3" t="s">
        <v>6909</v>
      </c>
      <c r="F2248" s="2" t="str" cm="1">
        <f t="array" aca="1" ref="F2248" ca="1">IF(G2248&lt;&gt;"",INDIRECT("'"&amp;G2248&amp;"'!"&amp;H2248),"")</f>
        <v/>
      </c>
      <c r="G2248" s="1665"/>
      <c r="S2248" s="1663"/>
    </row>
    <row r="2249" spans="1:19" ht="15">
      <c r="A2249" s="1">
        <v>2244</v>
      </c>
      <c r="D2249" s="3" t="s">
        <v>6909</v>
      </c>
      <c r="F2249" s="2" t="str" cm="1">
        <f t="array" aca="1" ref="F2249" ca="1">IF(G2249&lt;&gt;"",INDIRECT("'"&amp;G2249&amp;"'!"&amp;H2249),"")</f>
        <v/>
      </c>
      <c r="G2249" s="1665"/>
      <c r="S2249" s="1663"/>
    </row>
    <row r="2250" spans="1:19" ht="15">
      <c r="A2250" s="1">
        <v>2245</v>
      </c>
      <c r="D2250" s="3" t="s">
        <v>6909</v>
      </c>
      <c r="F2250" s="2" t="str" cm="1">
        <f t="array" aca="1" ref="F2250" ca="1">IF(G2250&lt;&gt;"",INDIRECT("'"&amp;G2250&amp;"'!"&amp;H2250),"")</f>
        <v/>
      </c>
      <c r="G2250" s="1665"/>
      <c r="S2250" s="1663"/>
    </row>
    <row r="2251" spans="1:19" ht="15">
      <c r="A2251" s="1">
        <v>2246</v>
      </c>
      <c r="D2251" s="3" t="s">
        <v>6909</v>
      </c>
      <c r="F2251" s="2" t="str" cm="1">
        <f t="array" aca="1" ref="F2251" ca="1">IF(G2251&lt;&gt;"",INDIRECT("'"&amp;G2251&amp;"'!"&amp;H2251),"")</f>
        <v/>
      </c>
      <c r="G2251" s="1665"/>
      <c r="I2251" s="4"/>
      <c r="J2251" s="4"/>
      <c r="K2251" s="4"/>
      <c r="S2251" s="1665"/>
    </row>
    <row r="2252" spans="1:19" ht="15">
      <c r="A2252" s="1">
        <v>2247</v>
      </c>
      <c r="D2252" s="3" t="s">
        <v>6909</v>
      </c>
      <c r="F2252" s="2" t="str" cm="1">
        <f t="array" aca="1" ref="F2252" ca="1">IF(G2252&lt;&gt;"",INDIRECT("'"&amp;G2252&amp;"'!"&amp;H2252),"")</f>
        <v/>
      </c>
      <c r="G2252" s="1665"/>
      <c r="I2252" s="4"/>
      <c r="J2252" s="4"/>
      <c r="K2252" s="4"/>
      <c r="S2252" s="1663"/>
    </row>
    <row r="2253" spans="1:19" ht="15">
      <c r="A2253" s="1">
        <v>2248</v>
      </c>
      <c r="D2253" s="3" t="s">
        <v>6909</v>
      </c>
      <c r="F2253" s="2" t="str" cm="1">
        <f t="array" aca="1" ref="F2253" ca="1">IF(G2253&lt;&gt;"",INDIRECT("'"&amp;G2253&amp;"'!"&amp;H2253),"")</f>
        <v/>
      </c>
      <c r="G2253" s="1665"/>
      <c r="S2253" s="1665"/>
    </row>
    <row r="2254" spans="1:19" ht="15">
      <c r="A2254" s="1">
        <v>2249</v>
      </c>
      <c r="D2254" s="3" t="s">
        <v>6909</v>
      </c>
      <c r="F2254" s="2" t="str" cm="1">
        <f t="array" aca="1" ref="F2254" ca="1">IF(G2254&lt;&gt;"",INDIRECT("'"&amp;G2254&amp;"'!"&amp;H2254),"")</f>
        <v/>
      </c>
      <c r="G2254" s="1665"/>
      <c r="S2254" s="1663"/>
    </row>
    <row r="2255" spans="1:19" ht="15">
      <c r="A2255" s="1">
        <v>2250</v>
      </c>
      <c r="D2255" s="3" t="s">
        <v>6909</v>
      </c>
      <c r="F2255" s="2" t="str" cm="1">
        <f t="array" aca="1" ref="F2255" ca="1">IF(G2255&lt;&gt;"",INDIRECT("'"&amp;G2255&amp;"'!"&amp;H2255),"")</f>
        <v/>
      </c>
      <c r="G2255" s="1665"/>
      <c r="S2255" s="1663"/>
    </row>
    <row r="2256" spans="1:19" ht="15">
      <c r="A2256" s="1">
        <v>2251</v>
      </c>
      <c r="D2256" s="3" t="s">
        <v>6909</v>
      </c>
      <c r="F2256" s="2" t="str" cm="1">
        <f t="array" aca="1" ref="F2256" ca="1">IF(G2256&lt;&gt;"",INDIRECT("'"&amp;G2256&amp;"'!"&amp;H2256),"")</f>
        <v/>
      </c>
      <c r="G2256" s="1665"/>
      <c r="I2256" s="4"/>
      <c r="J2256" s="4"/>
      <c r="K2256" s="4"/>
      <c r="S2256" s="1665"/>
    </row>
    <row r="2257" spans="1:19" ht="15">
      <c r="A2257" s="1">
        <v>2252</v>
      </c>
      <c r="D2257" s="3" t="s">
        <v>6909</v>
      </c>
      <c r="F2257" s="2" t="str" cm="1">
        <f t="array" aca="1" ref="F2257" ca="1">IF(G2257&lt;&gt;"",INDIRECT("'"&amp;G2257&amp;"'!"&amp;H2257),"")</f>
        <v/>
      </c>
      <c r="G2257" s="1665"/>
      <c r="S2257" s="1663"/>
    </row>
    <row r="2258" spans="1:19" ht="15">
      <c r="A2258" s="1">
        <v>2253</v>
      </c>
      <c r="D2258" s="3" t="s">
        <v>6909</v>
      </c>
      <c r="F2258" s="2" t="str" cm="1">
        <f t="array" aca="1" ref="F2258" ca="1">IF(G2258&lt;&gt;"",INDIRECT("'"&amp;G2258&amp;"'!"&amp;H2258),"")</f>
        <v/>
      </c>
      <c r="G2258" s="1665"/>
      <c r="S2258" s="1663"/>
    </row>
    <row r="2259" spans="1:19" ht="15">
      <c r="A2259" s="1">
        <v>2254</v>
      </c>
      <c r="D2259" s="3" t="s">
        <v>6909</v>
      </c>
      <c r="F2259" s="2" t="str" cm="1">
        <f t="array" aca="1" ref="F2259" ca="1">IF(G2259&lt;&gt;"",INDIRECT("'"&amp;G2259&amp;"'!"&amp;H2259),"")</f>
        <v/>
      </c>
      <c r="G2259" s="1665"/>
      <c r="I2259" s="4"/>
      <c r="J2259" s="4"/>
      <c r="K2259" s="4"/>
      <c r="S2259" s="1665"/>
    </row>
    <row r="2260" spans="1:19" ht="15">
      <c r="A2260" s="1">
        <v>2255</v>
      </c>
      <c r="D2260" s="3" t="s">
        <v>6909</v>
      </c>
      <c r="F2260" s="2" t="str" cm="1">
        <f t="array" aca="1" ref="F2260" ca="1">IF(G2260&lt;&gt;"",INDIRECT("'"&amp;G2260&amp;"'!"&amp;H2260),"")</f>
        <v/>
      </c>
      <c r="G2260" s="1665"/>
      <c r="S2260" s="1663"/>
    </row>
    <row r="2261" spans="1:19" ht="15">
      <c r="A2261" s="1">
        <v>2256</v>
      </c>
      <c r="D2261" s="3" t="s">
        <v>6909</v>
      </c>
      <c r="F2261" s="2" t="str" cm="1">
        <f t="array" aca="1" ref="F2261" ca="1">IF(G2261&lt;&gt;"",INDIRECT("'"&amp;G2261&amp;"'!"&amp;H2261),"")</f>
        <v/>
      </c>
      <c r="G2261" s="1665"/>
      <c r="I2261" s="4"/>
      <c r="J2261" s="4"/>
      <c r="K2261" s="4"/>
      <c r="S2261" s="1665"/>
    </row>
    <row r="2262" spans="1:19" ht="15">
      <c r="A2262" s="1">
        <v>2257</v>
      </c>
      <c r="D2262" s="3" t="s">
        <v>6909</v>
      </c>
      <c r="F2262" s="2" t="str" cm="1">
        <f t="array" aca="1" ref="F2262" ca="1">IF(G2262&lt;&gt;"",INDIRECT("'"&amp;G2262&amp;"'!"&amp;H2262),"")</f>
        <v/>
      </c>
      <c r="G2262" s="1665"/>
      <c r="I2262" s="4"/>
      <c r="J2262" s="4"/>
      <c r="K2262" s="4"/>
      <c r="S2262" s="1665"/>
    </row>
    <row r="2263" spans="1:19" ht="15">
      <c r="A2263" s="1">
        <v>2258</v>
      </c>
      <c r="D2263" s="3" t="s">
        <v>6909</v>
      </c>
      <c r="F2263" s="2" t="str" cm="1">
        <f t="array" aca="1" ref="F2263" ca="1">IF(G2263&lt;&gt;"",INDIRECT("'"&amp;G2263&amp;"'!"&amp;H2263),"")</f>
        <v/>
      </c>
      <c r="G2263" s="1665"/>
      <c r="I2263" s="4"/>
      <c r="J2263" s="4"/>
      <c r="K2263" s="4"/>
      <c r="S2263" s="1665"/>
    </row>
    <row r="2264" spans="1:19" ht="15">
      <c r="A2264" s="1">
        <v>2259</v>
      </c>
      <c r="D2264" s="3" t="s">
        <v>6909</v>
      </c>
      <c r="F2264" s="2" t="str" cm="1">
        <f t="array" aca="1" ref="F2264" ca="1">IF(G2264&lt;&gt;"",INDIRECT("'"&amp;G2264&amp;"'!"&amp;H2264),"")</f>
        <v/>
      </c>
      <c r="G2264" s="1665"/>
      <c r="I2264" s="4"/>
      <c r="J2264" s="4"/>
      <c r="K2264" s="4"/>
      <c r="S2264" s="1665"/>
    </row>
    <row r="2265" spans="1:19" ht="15">
      <c r="A2265" s="1">
        <v>2260</v>
      </c>
      <c r="D2265" s="3" t="s">
        <v>6909</v>
      </c>
      <c r="F2265" s="2" t="str" cm="1">
        <f t="array" aca="1" ref="F2265" ca="1">IF(G2265&lt;&gt;"",INDIRECT("'"&amp;G2265&amp;"'!"&amp;H2265),"")</f>
        <v/>
      </c>
      <c r="G2265" s="1665"/>
      <c r="I2265" s="4"/>
      <c r="J2265" s="4"/>
      <c r="K2265" s="4"/>
      <c r="S2265" s="1665"/>
    </row>
    <row r="2266" spans="1:19" ht="15">
      <c r="A2266" s="1">
        <v>2261</v>
      </c>
      <c r="D2266" s="3" t="s">
        <v>6909</v>
      </c>
      <c r="F2266" s="2" t="str" cm="1">
        <f t="array" aca="1" ref="F2266" ca="1">IF(G2266&lt;&gt;"",INDIRECT("'"&amp;G2266&amp;"'!"&amp;H2266),"")</f>
        <v/>
      </c>
      <c r="G2266" s="1665"/>
      <c r="I2266" s="4"/>
      <c r="J2266" s="4"/>
      <c r="K2266" s="4"/>
      <c r="S2266" s="1665"/>
    </row>
    <row r="2267" spans="1:19" ht="15">
      <c r="A2267" s="1">
        <v>2262</v>
      </c>
      <c r="D2267" s="3" t="s">
        <v>6909</v>
      </c>
      <c r="F2267" s="2" t="str" cm="1">
        <f t="array" aca="1" ref="F2267" ca="1">IF(G2267&lt;&gt;"",INDIRECT("'"&amp;G2267&amp;"'!"&amp;H2267),"")</f>
        <v/>
      </c>
      <c r="G2267" s="1665"/>
      <c r="I2267" s="4"/>
      <c r="J2267" s="4"/>
      <c r="K2267" s="4"/>
      <c r="S2267" s="1665"/>
    </row>
    <row r="2268" spans="1:19" ht="15">
      <c r="A2268" s="1">
        <v>2263</v>
      </c>
      <c r="D2268" s="3" t="s">
        <v>6909</v>
      </c>
      <c r="F2268" s="2" t="str" cm="1">
        <f t="array" aca="1" ref="F2268" ca="1">IF(G2268&lt;&gt;"",INDIRECT("'"&amp;G2268&amp;"'!"&amp;H2268),"")</f>
        <v/>
      </c>
      <c r="G2268" s="1665"/>
      <c r="I2268" s="4"/>
      <c r="J2268" s="4"/>
      <c r="K2268" s="4"/>
      <c r="S2268" s="1665"/>
    </row>
    <row r="2269" spans="1:19" ht="15">
      <c r="A2269" s="1">
        <v>2264</v>
      </c>
      <c r="D2269" s="3" t="s">
        <v>6909</v>
      </c>
      <c r="F2269" s="2" t="str" cm="1">
        <f t="array" aca="1" ref="F2269" ca="1">IF(G2269&lt;&gt;"",INDIRECT("'"&amp;G2269&amp;"'!"&amp;H2269),"")</f>
        <v/>
      </c>
      <c r="G2269" s="1665"/>
      <c r="I2269" s="4"/>
      <c r="J2269" s="4"/>
      <c r="K2269" s="4"/>
      <c r="S2269" s="1665"/>
    </row>
    <row r="2270" spans="1:19" ht="15">
      <c r="A2270" s="1">
        <v>2265</v>
      </c>
      <c r="D2270" s="3" t="s">
        <v>6909</v>
      </c>
      <c r="F2270" s="2" t="str" cm="1">
        <f t="array" aca="1" ref="F2270" ca="1">IF(G2270&lt;&gt;"",INDIRECT("'"&amp;G2270&amp;"'!"&amp;H2270),"")</f>
        <v/>
      </c>
      <c r="G2270" s="1665"/>
      <c r="I2270" s="4"/>
      <c r="J2270" s="4"/>
      <c r="K2270" s="4"/>
      <c r="S2270" s="1665"/>
    </row>
    <row r="2271" spans="1:19" ht="15">
      <c r="A2271" s="1">
        <v>2266</v>
      </c>
      <c r="D2271" s="3" t="s">
        <v>6909</v>
      </c>
      <c r="F2271" s="2" t="str" cm="1">
        <f t="array" aca="1" ref="F2271" ca="1">IF(G2271&lt;&gt;"",INDIRECT("'"&amp;G2271&amp;"'!"&amp;H2271),"")</f>
        <v/>
      </c>
      <c r="G2271" s="1665"/>
      <c r="I2271" s="4"/>
      <c r="J2271" s="4"/>
      <c r="K2271" s="4"/>
      <c r="S2271" s="1665"/>
    </row>
    <row r="2272" spans="1:19" ht="15">
      <c r="A2272" s="1">
        <v>2267</v>
      </c>
      <c r="D2272" s="3" t="s">
        <v>6909</v>
      </c>
      <c r="F2272" s="2" t="str" cm="1">
        <f t="array" aca="1" ref="F2272" ca="1">IF(G2272&lt;&gt;"",INDIRECT("'"&amp;G2272&amp;"'!"&amp;H2272),"")</f>
        <v/>
      </c>
      <c r="G2272" s="1665"/>
      <c r="I2272" s="4"/>
      <c r="J2272" s="4"/>
      <c r="K2272" s="4"/>
      <c r="S2272" s="1665"/>
    </row>
    <row r="2273" spans="1:19" ht="15">
      <c r="A2273" s="1">
        <v>2268</v>
      </c>
      <c r="D2273" s="3" t="s">
        <v>6909</v>
      </c>
      <c r="F2273" s="2" t="str" cm="1">
        <f t="array" aca="1" ref="F2273" ca="1">IF(G2273&lt;&gt;"",INDIRECT("'"&amp;G2273&amp;"'!"&amp;H2273),"")</f>
        <v/>
      </c>
      <c r="G2273" s="1665"/>
      <c r="I2273" s="4"/>
      <c r="J2273" s="4"/>
      <c r="K2273" s="4"/>
      <c r="S2273" s="1665"/>
    </row>
    <row r="2274" spans="1:19" ht="15">
      <c r="A2274" s="1">
        <v>2269</v>
      </c>
      <c r="D2274" s="3" t="s">
        <v>6909</v>
      </c>
      <c r="F2274" s="2" t="str" cm="1">
        <f t="array" aca="1" ref="F2274" ca="1">IF(G2274&lt;&gt;"",INDIRECT("'"&amp;G2274&amp;"'!"&amp;H2274),"")</f>
        <v/>
      </c>
      <c r="G2274" s="1665"/>
      <c r="I2274" s="4"/>
      <c r="J2274" s="4"/>
      <c r="K2274" s="4"/>
      <c r="S2274" s="1665"/>
    </row>
    <row r="2275" spans="1:19" ht="15">
      <c r="A2275" s="1">
        <v>2270</v>
      </c>
      <c r="D2275" s="3" t="s">
        <v>6909</v>
      </c>
      <c r="F2275" s="2" t="str" cm="1">
        <f t="array" aca="1" ref="F2275" ca="1">IF(G2275&lt;&gt;"",INDIRECT("'"&amp;G2275&amp;"'!"&amp;H2275),"")</f>
        <v/>
      </c>
      <c r="G2275" s="1665"/>
      <c r="S2275" s="1665"/>
    </row>
    <row r="2276" spans="1:19" ht="15">
      <c r="A2276" s="1">
        <v>2271</v>
      </c>
      <c r="D2276" s="3" t="s">
        <v>6909</v>
      </c>
      <c r="F2276" s="2" t="str" cm="1">
        <f t="array" aca="1" ref="F2276" ca="1">IF(G2276&lt;&gt;"",INDIRECT("'"&amp;G2276&amp;"'!"&amp;H2276),"")</f>
        <v/>
      </c>
      <c r="G2276" s="1665"/>
      <c r="S2276" s="1665"/>
    </row>
    <row r="2277" spans="1:19" ht="15">
      <c r="A2277" s="1">
        <v>2272</v>
      </c>
      <c r="D2277" s="3" t="s">
        <v>6909</v>
      </c>
      <c r="F2277" s="2" t="str" cm="1">
        <f t="array" aca="1" ref="F2277" ca="1">IF(G2277&lt;&gt;"",INDIRECT("'"&amp;G2277&amp;"'!"&amp;H2277),"")</f>
        <v/>
      </c>
      <c r="G2277" s="1665"/>
      <c r="S2277" s="1665"/>
    </row>
    <row r="2278" spans="1:19" ht="15">
      <c r="A2278" s="1">
        <v>2273</v>
      </c>
      <c r="D2278" s="3" t="s">
        <v>6909</v>
      </c>
      <c r="F2278" s="2" t="str" cm="1">
        <f t="array" aca="1" ref="F2278" ca="1">IF(G2278&lt;&gt;"",INDIRECT("'"&amp;G2278&amp;"'!"&amp;H2278),"")</f>
        <v/>
      </c>
      <c r="G2278" s="1665"/>
      <c r="I2278" s="4"/>
      <c r="J2278" s="4"/>
      <c r="K2278" s="4"/>
      <c r="S2278" s="1665"/>
    </row>
    <row r="2279" spans="1:19" ht="15">
      <c r="A2279" s="1">
        <v>2274</v>
      </c>
      <c r="D2279" s="3" t="s">
        <v>6909</v>
      </c>
      <c r="F2279" s="2" t="str" cm="1">
        <f t="array" aca="1" ref="F2279" ca="1">IF(G2279&lt;&gt;"",INDIRECT("'"&amp;G2279&amp;"'!"&amp;H2279),"")</f>
        <v/>
      </c>
      <c r="G2279" s="1665"/>
      <c r="I2279" s="4"/>
      <c r="J2279" s="4"/>
      <c r="K2279" s="4"/>
      <c r="S2279" s="1665"/>
    </row>
    <row r="2280" spans="1:19" ht="15">
      <c r="A2280" s="1">
        <v>2275</v>
      </c>
      <c r="D2280" s="3" t="s">
        <v>6909</v>
      </c>
      <c r="F2280" s="2" t="str" cm="1">
        <f t="array" aca="1" ref="F2280" ca="1">IF(G2280&lt;&gt;"",INDIRECT("'"&amp;G2280&amp;"'!"&amp;H2280),"")</f>
        <v/>
      </c>
      <c r="G2280" s="1665"/>
      <c r="I2280" s="4"/>
      <c r="J2280" s="4"/>
      <c r="K2280" s="4"/>
      <c r="S2280" s="1665"/>
    </row>
    <row r="2281" spans="1:19" ht="15">
      <c r="A2281" s="1">
        <v>2276</v>
      </c>
      <c r="D2281" s="3" t="s">
        <v>6909</v>
      </c>
      <c r="F2281" s="2" t="str" cm="1">
        <f t="array" aca="1" ref="F2281" ca="1">IF(G2281&lt;&gt;"",INDIRECT("'"&amp;G2281&amp;"'!"&amp;H2281),"")</f>
        <v/>
      </c>
      <c r="G2281" s="1665"/>
      <c r="I2281" s="4"/>
      <c r="J2281" s="4"/>
      <c r="K2281" s="4"/>
      <c r="S2281" s="1665"/>
    </row>
    <row r="2282" spans="1:19" ht="15">
      <c r="A2282" s="1">
        <v>2277</v>
      </c>
      <c r="D2282" s="3" t="s">
        <v>6909</v>
      </c>
      <c r="F2282" s="2" t="str" cm="1">
        <f t="array" aca="1" ref="F2282" ca="1">IF(G2282&lt;&gt;"",INDIRECT("'"&amp;G2282&amp;"'!"&amp;H2282),"")</f>
        <v/>
      </c>
      <c r="G2282" s="1665"/>
      <c r="I2282" s="4"/>
      <c r="J2282" s="4"/>
      <c r="K2282" s="4"/>
      <c r="S2282" s="1665"/>
    </row>
    <row r="2283" spans="1:19" ht="15">
      <c r="A2283" s="1">
        <v>2278</v>
      </c>
      <c r="D2283" s="3" t="s">
        <v>6909</v>
      </c>
      <c r="F2283" s="2" t="str" cm="1">
        <f t="array" aca="1" ref="F2283" ca="1">IF(G2283&lt;&gt;"",INDIRECT("'"&amp;G2283&amp;"'!"&amp;H2283),"")</f>
        <v/>
      </c>
      <c r="G2283" s="1665"/>
      <c r="I2283" s="4"/>
      <c r="J2283" s="4"/>
      <c r="K2283" s="4"/>
      <c r="S2283" s="1665"/>
    </row>
    <row r="2284" spans="1:19" ht="15">
      <c r="A2284" s="1">
        <v>2279</v>
      </c>
      <c r="D2284" s="3" t="s">
        <v>6909</v>
      </c>
      <c r="F2284" s="2" t="str" cm="1">
        <f t="array" aca="1" ref="F2284" ca="1">IF(G2284&lt;&gt;"",INDIRECT("'"&amp;G2284&amp;"'!"&amp;H2284),"")</f>
        <v/>
      </c>
      <c r="G2284" s="1665"/>
      <c r="I2284" s="4"/>
      <c r="J2284" s="4"/>
      <c r="K2284" s="4"/>
      <c r="S2284" s="1665"/>
    </row>
    <row r="2285" spans="1:19" ht="15">
      <c r="A2285" s="1">
        <v>2280</v>
      </c>
      <c r="D2285" s="3" t="s">
        <v>6909</v>
      </c>
      <c r="F2285" s="2" t="str" cm="1">
        <f t="array" aca="1" ref="F2285" ca="1">IF(G2285&lt;&gt;"",INDIRECT("'"&amp;G2285&amp;"'!"&amp;H2285),"")</f>
        <v/>
      </c>
      <c r="G2285" s="1665"/>
      <c r="I2285" s="4"/>
      <c r="J2285" s="4"/>
      <c r="K2285" s="4"/>
      <c r="S2285" s="1665"/>
    </row>
    <row r="2286" spans="1:19" ht="15">
      <c r="A2286" s="1">
        <v>2281</v>
      </c>
      <c r="D2286" s="3" t="s">
        <v>6909</v>
      </c>
      <c r="F2286" s="2" t="str" cm="1">
        <f t="array" aca="1" ref="F2286" ca="1">IF(G2286&lt;&gt;"",INDIRECT("'"&amp;G2286&amp;"'!"&amp;H2286),"")</f>
        <v/>
      </c>
      <c r="G2286" s="1665"/>
      <c r="I2286" s="4"/>
      <c r="J2286" s="4"/>
      <c r="K2286" s="4"/>
      <c r="S2286" s="1665"/>
    </row>
    <row r="2287" spans="1:19" ht="15">
      <c r="A2287" s="1">
        <v>2282</v>
      </c>
      <c r="D2287" s="3" t="s">
        <v>6909</v>
      </c>
      <c r="F2287" s="2" t="str" cm="1">
        <f t="array" aca="1" ref="F2287" ca="1">IF(G2287&lt;&gt;"",INDIRECT("'"&amp;G2287&amp;"'!"&amp;H2287),"")</f>
        <v/>
      </c>
      <c r="G2287" s="1665"/>
      <c r="I2287" s="4"/>
      <c r="J2287" s="4"/>
      <c r="K2287" s="4"/>
      <c r="S2287" s="1665"/>
    </row>
    <row r="2288" spans="1:19" ht="15">
      <c r="A2288" s="1">
        <v>2283</v>
      </c>
      <c r="D2288" s="3" t="s">
        <v>6909</v>
      </c>
      <c r="F2288" s="2" t="str" cm="1">
        <f t="array" aca="1" ref="F2288" ca="1">IF(G2288&lt;&gt;"",INDIRECT("'"&amp;G2288&amp;"'!"&amp;H2288),"")</f>
        <v/>
      </c>
      <c r="G2288" s="1665"/>
      <c r="I2288" s="4"/>
      <c r="J2288" s="4"/>
      <c r="K2288" s="4"/>
      <c r="S2288" s="1665"/>
    </row>
    <row r="2289" spans="1:19" ht="15">
      <c r="A2289" s="1">
        <v>2284</v>
      </c>
      <c r="D2289" s="3" t="s">
        <v>6909</v>
      </c>
      <c r="F2289" s="2" t="str" cm="1">
        <f t="array" aca="1" ref="F2289" ca="1">IF(G2289&lt;&gt;"",INDIRECT("'"&amp;G2289&amp;"'!"&amp;H2289),"")</f>
        <v/>
      </c>
      <c r="G2289" s="1665"/>
      <c r="I2289" s="4"/>
      <c r="J2289" s="4"/>
      <c r="K2289" s="4"/>
      <c r="S2289" s="1665"/>
    </row>
    <row r="2290" spans="1:19" ht="15">
      <c r="A2290" s="1">
        <v>2285</v>
      </c>
      <c r="D2290" s="3" t="s">
        <v>6909</v>
      </c>
      <c r="F2290" s="2" t="str" cm="1">
        <f t="array" aca="1" ref="F2290" ca="1">IF(G2290&lt;&gt;"",INDIRECT("'"&amp;G2290&amp;"'!"&amp;H2290),"")</f>
        <v/>
      </c>
      <c r="G2290" s="1665"/>
      <c r="S2290" s="1665"/>
    </row>
    <row r="2291" spans="1:19" ht="15">
      <c r="A2291" s="1">
        <v>2286</v>
      </c>
      <c r="D2291" s="3" t="s">
        <v>6909</v>
      </c>
      <c r="F2291" s="2" t="str" cm="1">
        <f t="array" aca="1" ref="F2291" ca="1">IF(G2291&lt;&gt;"",INDIRECT("'"&amp;G2291&amp;"'!"&amp;H2291),"")</f>
        <v/>
      </c>
      <c r="G2291" s="1665"/>
      <c r="S2291" s="1665"/>
    </row>
    <row r="2292" spans="1:19" ht="15">
      <c r="A2292" s="1">
        <v>2287</v>
      </c>
      <c r="D2292" s="3" t="s">
        <v>6909</v>
      </c>
      <c r="F2292" s="2" t="str" cm="1">
        <f t="array" aca="1" ref="F2292" ca="1">IF(G2292&lt;&gt;"",INDIRECT("'"&amp;G2292&amp;"'!"&amp;H2292),"")</f>
        <v/>
      </c>
      <c r="G2292" s="1665"/>
      <c r="S2292" s="1665"/>
    </row>
    <row r="2293" spans="1:19" ht="15">
      <c r="A2293" s="1">
        <v>2288</v>
      </c>
      <c r="D2293" s="3" t="s">
        <v>6909</v>
      </c>
      <c r="F2293" s="2" t="str" cm="1">
        <f t="array" aca="1" ref="F2293" ca="1">IF(G2293&lt;&gt;"",INDIRECT("'"&amp;G2293&amp;"'!"&amp;H2293),"")</f>
        <v/>
      </c>
      <c r="G2293" s="1665"/>
      <c r="I2293" s="4"/>
      <c r="J2293" s="4"/>
      <c r="K2293" s="4"/>
      <c r="S2293" s="1665"/>
    </row>
    <row r="2294" spans="1:19" ht="15">
      <c r="A2294" s="1">
        <v>2289</v>
      </c>
      <c r="D2294" s="3" t="s">
        <v>6909</v>
      </c>
      <c r="F2294" s="2" t="str" cm="1">
        <f t="array" aca="1" ref="F2294" ca="1">IF(G2294&lt;&gt;"",INDIRECT("'"&amp;G2294&amp;"'!"&amp;H2294),"")</f>
        <v/>
      </c>
      <c r="G2294" s="1665"/>
      <c r="I2294" s="4"/>
      <c r="J2294" s="4"/>
      <c r="K2294" s="4"/>
      <c r="S2294" s="1665"/>
    </row>
    <row r="2295" spans="1:19" ht="15">
      <c r="A2295" s="1">
        <v>2290</v>
      </c>
      <c r="D2295" s="3" t="s">
        <v>6909</v>
      </c>
      <c r="F2295" s="2" t="str" cm="1">
        <f t="array" aca="1" ref="F2295" ca="1">IF(G2295&lt;&gt;"",INDIRECT("'"&amp;G2295&amp;"'!"&amp;H2295),"")</f>
        <v/>
      </c>
      <c r="G2295" s="1665"/>
      <c r="I2295" s="4"/>
      <c r="J2295" s="4"/>
      <c r="K2295" s="4"/>
      <c r="S2295" s="1665"/>
    </row>
    <row r="2296" spans="1:19" ht="15">
      <c r="A2296" s="1">
        <v>2291</v>
      </c>
      <c r="D2296" s="3" t="s">
        <v>6909</v>
      </c>
      <c r="F2296" s="2" t="str" cm="1">
        <f t="array" aca="1" ref="F2296" ca="1">IF(G2296&lt;&gt;"",INDIRECT("'"&amp;G2296&amp;"'!"&amp;H2296),"")</f>
        <v/>
      </c>
      <c r="G2296" s="1665"/>
      <c r="S2296" s="1663"/>
    </row>
    <row r="2297" spans="1:19" ht="15">
      <c r="A2297" s="1">
        <v>2292</v>
      </c>
      <c r="D2297" s="3" t="s">
        <v>6909</v>
      </c>
      <c r="F2297" s="2" t="str" cm="1">
        <f t="array" aca="1" ref="F2297" ca="1">IF(G2297&lt;&gt;"",INDIRECT("'"&amp;G2297&amp;"'!"&amp;H2297),"")</f>
        <v/>
      </c>
      <c r="G2297" s="1665"/>
      <c r="S2297" s="1663"/>
    </row>
    <row r="2298" spans="1:19" ht="15">
      <c r="A2298" s="1">
        <v>2293</v>
      </c>
      <c r="D2298" s="3" t="s">
        <v>6909</v>
      </c>
      <c r="F2298" s="2" t="str" cm="1">
        <f t="array" aca="1" ref="F2298" ca="1">IF(G2298&lt;&gt;"",INDIRECT("'"&amp;G2298&amp;"'!"&amp;H2298),"")</f>
        <v/>
      </c>
      <c r="G2298" s="1665"/>
      <c r="I2298" s="4"/>
      <c r="J2298" s="4"/>
      <c r="K2298" s="4"/>
      <c r="S2298" s="1665"/>
    </row>
    <row r="2299" spans="1:19" ht="15">
      <c r="A2299" s="1">
        <v>2294</v>
      </c>
      <c r="D2299" s="3" t="s">
        <v>6909</v>
      </c>
      <c r="F2299" s="2" t="str" cm="1">
        <f t="array" aca="1" ref="F2299" ca="1">IF(G2299&lt;&gt;"",INDIRECT("'"&amp;G2299&amp;"'!"&amp;H2299),"")</f>
        <v/>
      </c>
      <c r="G2299" s="1665"/>
      <c r="S2299" s="1663"/>
    </row>
    <row r="2300" spans="1:19" ht="15">
      <c r="A2300" s="1">
        <v>2295</v>
      </c>
      <c r="D2300" s="3" t="s">
        <v>6909</v>
      </c>
      <c r="F2300" s="2" t="str" cm="1">
        <f t="array" aca="1" ref="F2300" ca="1">IF(G2300&lt;&gt;"",INDIRECT("'"&amp;G2300&amp;"'!"&amp;H2300),"")</f>
        <v/>
      </c>
      <c r="G2300" s="1665"/>
      <c r="I2300" s="4"/>
      <c r="J2300" s="4"/>
      <c r="K2300" s="4"/>
      <c r="S2300" s="1665"/>
    </row>
    <row r="2301" spans="1:19" ht="15">
      <c r="A2301" s="1">
        <v>2296</v>
      </c>
      <c r="D2301" s="3" t="s">
        <v>6909</v>
      </c>
      <c r="F2301" s="2" t="str" cm="1">
        <f t="array" aca="1" ref="F2301" ca="1">IF(G2301&lt;&gt;"",INDIRECT("'"&amp;G2301&amp;"'!"&amp;H2301),"")</f>
        <v/>
      </c>
      <c r="G2301" s="1665"/>
      <c r="S2301" s="1665"/>
    </row>
    <row r="2302" spans="1:19" ht="15">
      <c r="A2302" s="1">
        <v>2297</v>
      </c>
      <c r="D2302" s="3" t="s">
        <v>6909</v>
      </c>
      <c r="F2302" s="2" t="str" cm="1">
        <f t="array" aca="1" ref="F2302" ca="1">IF(G2302&lt;&gt;"",INDIRECT("'"&amp;G2302&amp;"'!"&amp;H2302),"")</f>
        <v/>
      </c>
      <c r="G2302" s="1665"/>
      <c r="I2302" s="4"/>
      <c r="J2302" s="4"/>
      <c r="K2302" s="4"/>
      <c r="S2302" s="1665"/>
    </row>
    <row r="2303" spans="1:19" ht="15">
      <c r="A2303" s="1">
        <v>2298</v>
      </c>
      <c r="D2303" s="3" t="s">
        <v>6909</v>
      </c>
      <c r="F2303" s="2" t="str" cm="1">
        <f t="array" aca="1" ref="F2303" ca="1">IF(G2303&lt;&gt;"",INDIRECT("'"&amp;G2303&amp;"'!"&amp;H2303),"")</f>
        <v/>
      </c>
      <c r="G2303" s="1665"/>
      <c r="I2303" s="4"/>
      <c r="J2303" s="4"/>
      <c r="K2303" s="4"/>
      <c r="S2303" s="1665"/>
    </row>
    <row r="2304" spans="1:19" ht="15">
      <c r="A2304" s="1">
        <v>2299</v>
      </c>
      <c r="D2304" s="3" t="s">
        <v>6909</v>
      </c>
      <c r="F2304" s="2" t="str" cm="1">
        <f t="array" aca="1" ref="F2304" ca="1">IF(G2304&lt;&gt;"",INDIRECT("'"&amp;G2304&amp;"'!"&amp;H2304),"")</f>
        <v/>
      </c>
      <c r="G2304" s="1665"/>
      <c r="I2304" s="4"/>
      <c r="J2304" s="4"/>
      <c r="K2304" s="4"/>
      <c r="S2304" s="1665"/>
    </row>
    <row r="2305" spans="1:19" ht="15">
      <c r="A2305" s="1">
        <v>2300</v>
      </c>
      <c r="D2305" s="3" t="s">
        <v>6909</v>
      </c>
      <c r="F2305" s="2" t="str" cm="1">
        <f t="array" aca="1" ref="F2305" ca="1">IF(G2305&lt;&gt;"",INDIRECT("'"&amp;G2305&amp;"'!"&amp;H2305),"")</f>
        <v/>
      </c>
      <c r="G2305" s="1665"/>
      <c r="I2305" s="4"/>
      <c r="J2305" s="4"/>
      <c r="K2305" s="4"/>
      <c r="S2305" s="1665"/>
    </row>
    <row r="2306" spans="1:19" ht="15">
      <c r="A2306" s="1">
        <v>2301</v>
      </c>
      <c r="D2306" s="3" t="s">
        <v>6909</v>
      </c>
      <c r="F2306" s="2" t="str" cm="1">
        <f t="array" aca="1" ref="F2306" ca="1">IF(G2306&lt;&gt;"",INDIRECT("'"&amp;G2306&amp;"'!"&amp;H2306),"")</f>
        <v/>
      </c>
      <c r="G2306" s="1665"/>
      <c r="S2306" s="1665"/>
    </row>
    <row r="2307" spans="1:19" ht="15">
      <c r="A2307" s="1">
        <v>2302</v>
      </c>
      <c r="D2307" s="3" t="s">
        <v>6909</v>
      </c>
      <c r="F2307" s="2" t="str" cm="1">
        <f t="array" aca="1" ref="F2307" ca="1">IF(G2307&lt;&gt;"",INDIRECT("'"&amp;G2307&amp;"'!"&amp;H2307),"")</f>
        <v/>
      </c>
      <c r="G2307" s="1665"/>
      <c r="I2307" s="4"/>
      <c r="J2307" s="4"/>
      <c r="K2307" s="4"/>
      <c r="S2307" s="1665"/>
    </row>
    <row r="2308" spans="1:19" ht="15">
      <c r="A2308" s="1">
        <v>2303</v>
      </c>
      <c r="D2308" s="3" t="s">
        <v>6909</v>
      </c>
      <c r="F2308" s="2" t="str" cm="1">
        <f t="array" aca="1" ref="F2308" ca="1">IF(G2308&lt;&gt;"",INDIRECT("'"&amp;G2308&amp;"'!"&amp;H2308),"")</f>
        <v/>
      </c>
      <c r="G2308" s="1665"/>
      <c r="S2308" s="1663"/>
    </row>
    <row r="2309" spans="1:19" ht="15">
      <c r="A2309" s="1">
        <v>2304</v>
      </c>
      <c r="D2309" s="3" t="s">
        <v>6909</v>
      </c>
      <c r="F2309" s="2" t="str" cm="1">
        <f t="array" aca="1" ref="F2309" ca="1">IF(G2309&lt;&gt;"",INDIRECT("'"&amp;G2309&amp;"'!"&amp;H2309),"")</f>
        <v/>
      </c>
      <c r="G2309" s="1665"/>
      <c r="S2309" s="1663"/>
    </row>
    <row r="2310" spans="1:19" ht="15">
      <c r="A2310" s="1">
        <v>2305</v>
      </c>
      <c r="D2310" s="3" t="s">
        <v>6909</v>
      </c>
      <c r="F2310" s="2" t="str" cm="1">
        <f t="array" aca="1" ref="F2310" ca="1">IF(G2310&lt;&gt;"",INDIRECT("'"&amp;G2310&amp;"'!"&amp;H2310),"")</f>
        <v/>
      </c>
      <c r="G2310" s="1665"/>
      <c r="I2310" s="4"/>
      <c r="J2310" s="4"/>
      <c r="K2310" s="4"/>
      <c r="S2310" s="1665"/>
    </row>
    <row r="2311" spans="1:19" ht="15">
      <c r="A2311" s="1">
        <v>2306</v>
      </c>
      <c r="D2311" s="3" t="s">
        <v>6909</v>
      </c>
      <c r="F2311" s="2" t="str" cm="1">
        <f t="array" aca="1" ref="F2311" ca="1">IF(G2311&lt;&gt;"",INDIRECT("'"&amp;G2311&amp;"'!"&amp;H2311),"")</f>
        <v/>
      </c>
      <c r="G2311" s="1665"/>
      <c r="I2311" s="4"/>
      <c r="J2311" s="4"/>
      <c r="K2311" s="4"/>
      <c r="S2311" s="1665"/>
    </row>
    <row r="2312" spans="1:19" ht="15">
      <c r="A2312" s="1">
        <v>2307</v>
      </c>
      <c r="D2312" s="3" t="s">
        <v>6909</v>
      </c>
      <c r="F2312" s="2" t="str" cm="1">
        <f t="array" aca="1" ref="F2312" ca="1">IF(G2312&lt;&gt;"",INDIRECT("'"&amp;G2312&amp;"'!"&amp;H2312),"")</f>
        <v/>
      </c>
      <c r="G2312" s="1665"/>
      <c r="S2312" s="1663"/>
    </row>
    <row r="2313" spans="1:19" ht="15">
      <c r="A2313" s="1">
        <v>2308</v>
      </c>
      <c r="D2313" s="3" t="s">
        <v>6909</v>
      </c>
      <c r="F2313" s="2" t="str" cm="1">
        <f t="array" aca="1" ref="F2313" ca="1">IF(G2313&lt;&gt;"",INDIRECT("'"&amp;G2313&amp;"'!"&amp;H2313),"")</f>
        <v/>
      </c>
      <c r="G2313" s="1665"/>
      <c r="I2313" s="4"/>
      <c r="J2313" s="4"/>
      <c r="K2313" s="4"/>
      <c r="S2313" s="1665"/>
    </row>
    <row r="2314" spans="1:19" ht="15">
      <c r="A2314" s="1">
        <v>2309</v>
      </c>
      <c r="D2314" s="3" t="s">
        <v>6909</v>
      </c>
      <c r="F2314" s="2" t="str" cm="1">
        <f t="array" aca="1" ref="F2314" ca="1">IF(G2314&lt;&gt;"",INDIRECT("'"&amp;G2314&amp;"'!"&amp;H2314),"")</f>
        <v/>
      </c>
      <c r="G2314" s="1665"/>
      <c r="I2314" s="4"/>
      <c r="J2314" s="4"/>
      <c r="K2314" s="4"/>
      <c r="S2314" s="1665"/>
    </row>
    <row r="2315" spans="1:19" ht="15">
      <c r="A2315" s="1">
        <v>2310</v>
      </c>
      <c r="D2315" s="3" t="s">
        <v>6909</v>
      </c>
      <c r="F2315" s="2" t="str" cm="1">
        <f t="array" aca="1" ref="F2315" ca="1">IF(G2315&lt;&gt;"",INDIRECT("'"&amp;G2315&amp;"'!"&amp;H2315),"")</f>
        <v/>
      </c>
      <c r="G2315" s="1665"/>
      <c r="I2315" s="4"/>
      <c r="J2315" s="4"/>
      <c r="K2315" s="4"/>
      <c r="S2315" s="1665"/>
    </row>
    <row r="2316" spans="1:19" ht="15">
      <c r="A2316" s="1">
        <v>2311</v>
      </c>
      <c r="D2316" s="3" t="s">
        <v>6909</v>
      </c>
      <c r="F2316" s="2" t="str" cm="1">
        <f t="array" aca="1" ref="F2316" ca="1">IF(G2316&lt;&gt;"",INDIRECT("'"&amp;G2316&amp;"'!"&amp;H2316),"")</f>
        <v/>
      </c>
      <c r="G2316" s="1665"/>
      <c r="S2316" s="1665"/>
    </row>
    <row r="2317" spans="1:19" ht="15">
      <c r="A2317" s="1">
        <v>2312</v>
      </c>
      <c r="D2317" s="3" t="s">
        <v>6909</v>
      </c>
      <c r="F2317" s="2" t="str" cm="1">
        <f t="array" aca="1" ref="F2317" ca="1">IF(G2317&lt;&gt;"",INDIRECT("'"&amp;G2317&amp;"'!"&amp;H2317),"")</f>
        <v/>
      </c>
      <c r="G2317" s="1665"/>
      <c r="I2317" s="4"/>
      <c r="J2317" s="4"/>
      <c r="K2317" s="4"/>
      <c r="S2317" s="1665"/>
    </row>
    <row r="2318" spans="1:19" ht="15">
      <c r="A2318" s="1">
        <v>2313</v>
      </c>
      <c r="D2318" s="3" t="s">
        <v>6909</v>
      </c>
      <c r="F2318" s="2" t="str" cm="1">
        <f t="array" aca="1" ref="F2318" ca="1">IF(G2318&lt;&gt;"",INDIRECT("'"&amp;G2318&amp;"'!"&amp;H2318),"")</f>
        <v/>
      </c>
      <c r="G2318" s="1665"/>
      <c r="S2318" s="1665"/>
    </row>
    <row r="2319" spans="1:19" ht="15">
      <c r="A2319" s="1">
        <v>2314</v>
      </c>
      <c r="D2319" s="3" t="s">
        <v>6909</v>
      </c>
      <c r="F2319" s="2" t="str" cm="1">
        <f t="array" aca="1" ref="F2319" ca="1">IF(G2319&lt;&gt;"",INDIRECT("'"&amp;G2319&amp;"'!"&amp;H2319),"")</f>
        <v/>
      </c>
      <c r="G2319" s="1665"/>
      <c r="S2319" s="1665"/>
    </row>
    <row r="2320" spans="1:19" ht="15">
      <c r="A2320" s="1">
        <v>2315</v>
      </c>
      <c r="D2320" s="3" t="s">
        <v>6909</v>
      </c>
      <c r="F2320" s="2" t="str" cm="1">
        <f t="array" aca="1" ref="F2320" ca="1">IF(G2320&lt;&gt;"",INDIRECT("'"&amp;G2320&amp;"'!"&amp;H2320),"")</f>
        <v/>
      </c>
      <c r="G2320" s="1665"/>
      <c r="S2320" s="1665"/>
    </row>
    <row r="2321" spans="1:19" ht="15">
      <c r="A2321" s="1">
        <v>2316</v>
      </c>
      <c r="D2321" s="3" t="s">
        <v>6909</v>
      </c>
      <c r="F2321" s="2" t="str" cm="1">
        <f t="array" aca="1" ref="F2321" ca="1">IF(G2321&lt;&gt;"",INDIRECT("'"&amp;G2321&amp;"'!"&amp;H2321),"")</f>
        <v/>
      </c>
      <c r="G2321" s="1665"/>
      <c r="S2321" s="1665"/>
    </row>
    <row r="2322" spans="1:19" ht="15">
      <c r="A2322" s="1">
        <v>2317</v>
      </c>
      <c r="D2322" s="3" t="s">
        <v>6909</v>
      </c>
      <c r="F2322" s="2" t="str" cm="1">
        <f t="array" aca="1" ref="F2322" ca="1">IF(G2322&lt;&gt;"",INDIRECT("'"&amp;G2322&amp;"'!"&amp;H2322),"")</f>
        <v/>
      </c>
      <c r="G2322" s="1665"/>
      <c r="S2322" s="1665"/>
    </row>
    <row r="2323" spans="1:19" ht="15">
      <c r="A2323" s="1">
        <v>2318</v>
      </c>
      <c r="D2323" s="3" t="s">
        <v>6909</v>
      </c>
      <c r="F2323" s="2" t="str" cm="1">
        <f t="array" aca="1" ref="F2323" ca="1">IF(G2323&lt;&gt;"",INDIRECT("'"&amp;G2323&amp;"'!"&amp;H2323),"")</f>
        <v/>
      </c>
      <c r="G2323" s="1665"/>
      <c r="S2323" s="1665"/>
    </row>
    <row r="2324" spans="1:19" ht="15">
      <c r="A2324" s="1">
        <v>2319</v>
      </c>
      <c r="D2324" s="3" t="s">
        <v>6909</v>
      </c>
      <c r="F2324" s="2" t="str" cm="1">
        <f t="array" aca="1" ref="F2324" ca="1">IF(G2324&lt;&gt;"",INDIRECT("'"&amp;G2324&amp;"'!"&amp;H2324),"")</f>
        <v/>
      </c>
      <c r="G2324" s="1665"/>
      <c r="S2324" s="1665"/>
    </row>
    <row r="2325" spans="1:19" ht="15">
      <c r="A2325" s="1">
        <v>2320</v>
      </c>
      <c r="D2325" s="3" t="s">
        <v>6909</v>
      </c>
      <c r="F2325" s="2" t="str" cm="1">
        <f t="array" aca="1" ref="F2325" ca="1">IF(G2325&lt;&gt;"",INDIRECT("'"&amp;G2325&amp;"'!"&amp;H2325),"")</f>
        <v/>
      </c>
      <c r="G2325" s="1665"/>
      <c r="S2325" s="1665"/>
    </row>
    <row r="2326" spans="1:19" ht="15">
      <c r="A2326" s="1">
        <v>2321</v>
      </c>
      <c r="D2326" s="3" t="s">
        <v>6909</v>
      </c>
      <c r="F2326" s="2" t="str" cm="1">
        <f t="array" aca="1" ref="F2326" ca="1">IF(G2326&lt;&gt;"",INDIRECT("'"&amp;G2326&amp;"'!"&amp;H2326),"")</f>
        <v/>
      </c>
      <c r="G2326" s="1665"/>
      <c r="S2326" s="1663"/>
    </row>
    <row r="2327" spans="1:19" ht="15">
      <c r="A2327" s="1">
        <v>2322</v>
      </c>
      <c r="D2327" s="3" t="s">
        <v>6909</v>
      </c>
      <c r="F2327" s="2" t="str" cm="1">
        <f t="array" aca="1" ref="F2327" ca="1">IF(G2327&lt;&gt;"",INDIRECT("'"&amp;G2327&amp;"'!"&amp;H2327),"")</f>
        <v/>
      </c>
      <c r="G2327" s="1665"/>
      <c r="S2327" s="1663"/>
    </row>
    <row r="2328" spans="1:19" ht="15">
      <c r="A2328" s="1">
        <v>2323</v>
      </c>
      <c r="D2328" s="3" t="s">
        <v>6909</v>
      </c>
      <c r="F2328" s="2" t="str" cm="1">
        <f t="array" aca="1" ref="F2328" ca="1">IF(G2328&lt;&gt;"",INDIRECT("'"&amp;G2328&amp;"'!"&amp;H2328),"")</f>
        <v/>
      </c>
      <c r="G2328" s="1665"/>
      <c r="S2328" s="1663"/>
    </row>
    <row r="2329" spans="1:19" ht="15">
      <c r="A2329" s="1">
        <v>2324</v>
      </c>
      <c r="D2329" s="3" t="s">
        <v>6909</v>
      </c>
      <c r="F2329" s="2" t="str" cm="1">
        <f t="array" aca="1" ref="F2329" ca="1">IF(G2329&lt;&gt;"",INDIRECT("'"&amp;G2329&amp;"'!"&amp;H2329),"")</f>
        <v/>
      </c>
      <c r="G2329" s="1665"/>
      <c r="S2329" s="1663"/>
    </row>
    <row r="2330" spans="1:19" ht="15">
      <c r="A2330" s="1">
        <v>2325</v>
      </c>
      <c r="D2330" s="3" t="s">
        <v>6909</v>
      </c>
      <c r="F2330" s="2" t="str" cm="1">
        <f t="array" aca="1" ref="F2330" ca="1">IF(G2330&lt;&gt;"",INDIRECT("'"&amp;G2330&amp;"'!"&amp;H2330),"")</f>
        <v/>
      </c>
      <c r="G2330" s="1665"/>
      <c r="S2330" s="1663"/>
    </row>
    <row r="2331" spans="1:19" ht="15">
      <c r="A2331" s="1">
        <v>2326</v>
      </c>
      <c r="D2331" s="3" t="s">
        <v>6909</v>
      </c>
      <c r="F2331" s="2" t="str" cm="1">
        <f t="array" aca="1" ref="F2331" ca="1">IF(G2331&lt;&gt;"",INDIRECT("'"&amp;G2331&amp;"'!"&amp;H2331),"")</f>
        <v/>
      </c>
      <c r="G2331" s="1665"/>
      <c r="S2331" s="1663"/>
    </row>
    <row r="2332" spans="1:19" ht="15">
      <c r="A2332" s="1">
        <v>2327</v>
      </c>
      <c r="D2332" s="3" t="s">
        <v>6909</v>
      </c>
      <c r="F2332" s="2" t="str" cm="1">
        <f t="array" aca="1" ref="F2332" ca="1">IF(G2332&lt;&gt;"",INDIRECT("'"&amp;G2332&amp;"'!"&amp;H2332),"")</f>
        <v/>
      </c>
      <c r="G2332" s="1665"/>
      <c r="S2332" s="1665"/>
    </row>
    <row r="2333" spans="1:19" ht="15">
      <c r="A2333" s="1">
        <v>2328</v>
      </c>
      <c r="D2333" s="3" t="s">
        <v>6909</v>
      </c>
      <c r="F2333" s="2" t="str" cm="1">
        <f t="array" aca="1" ref="F2333" ca="1">IF(G2333&lt;&gt;"",INDIRECT("'"&amp;G2333&amp;"'!"&amp;H2333),"")</f>
        <v/>
      </c>
      <c r="G2333" s="1665"/>
      <c r="S2333" s="1663"/>
    </row>
    <row r="2334" spans="1:19" ht="15">
      <c r="A2334" s="1">
        <v>2329</v>
      </c>
      <c r="D2334" s="3" t="s">
        <v>6909</v>
      </c>
      <c r="F2334" s="2" t="str" cm="1">
        <f t="array" aca="1" ref="F2334" ca="1">IF(G2334&lt;&gt;"",INDIRECT("'"&amp;G2334&amp;"'!"&amp;H2334),"")</f>
        <v/>
      </c>
      <c r="G2334" s="1665"/>
      <c r="I2334" s="4"/>
      <c r="J2334" s="4"/>
      <c r="K2334" s="4"/>
      <c r="S2334" s="1665"/>
    </row>
    <row r="2335" spans="1:19" ht="15">
      <c r="A2335" s="1">
        <v>2330</v>
      </c>
      <c r="D2335" s="3" t="s">
        <v>6909</v>
      </c>
      <c r="F2335" s="2" t="str" cm="1">
        <f t="array" aca="1" ref="F2335" ca="1">IF(G2335&lt;&gt;"",INDIRECT("'"&amp;G2335&amp;"'!"&amp;H2335),"")</f>
        <v/>
      </c>
      <c r="G2335" s="1665"/>
      <c r="I2335" s="4"/>
      <c r="J2335" s="4"/>
      <c r="K2335" s="4"/>
      <c r="S2335" s="1665"/>
    </row>
    <row r="2336" spans="1:19" ht="15">
      <c r="A2336" s="1">
        <v>2331</v>
      </c>
      <c r="D2336" s="3" t="s">
        <v>6909</v>
      </c>
      <c r="F2336" s="2" t="str" cm="1">
        <f t="array" aca="1" ref="F2336" ca="1">IF(G2336&lt;&gt;"",INDIRECT("'"&amp;G2336&amp;"'!"&amp;H2336),"")</f>
        <v/>
      </c>
      <c r="G2336" s="1665"/>
      <c r="I2336" s="4"/>
      <c r="J2336" s="4"/>
      <c r="K2336" s="4"/>
      <c r="S2336" s="1665"/>
    </row>
    <row r="2337" spans="1:19" ht="15">
      <c r="A2337" s="1">
        <v>2332</v>
      </c>
      <c r="D2337" s="3" t="s">
        <v>6909</v>
      </c>
      <c r="F2337" s="2" t="str" cm="1">
        <f t="array" aca="1" ref="F2337" ca="1">IF(G2337&lt;&gt;"",INDIRECT("'"&amp;G2337&amp;"'!"&amp;H2337),"")</f>
        <v/>
      </c>
      <c r="G2337" s="1665"/>
      <c r="I2337" s="4"/>
      <c r="J2337" s="4"/>
      <c r="K2337" s="4"/>
      <c r="S2337" s="1665"/>
    </row>
    <row r="2338" spans="1:19" ht="15">
      <c r="A2338" s="1">
        <v>2333</v>
      </c>
      <c r="D2338" s="3" t="s">
        <v>6909</v>
      </c>
      <c r="F2338" s="2" t="str" cm="1">
        <f t="array" aca="1" ref="F2338" ca="1">IF(G2338&lt;&gt;"",INDIRECT("'"&amp;G2338&amp;"'!"&amp;H2338),"")</f>
        <v/>
      </c>
      <c r="G2338" s="1665"/>
      <c r="I2338" s="4"/>
      <c r="J2338" s="4"/>
      <c r="K2338" s="4"/>
      <c r="S2338" s="1665"/>
    </row>
    <row r="2339" spans="1:19" ht="15">
      <c r="A2339" s="1">
        <v>2334</v>
      </c>
      <c r="D2339" s="3" t="s">
        <v>6909</v>
      </c>
      <c r="F2339" s="2" t="str" cm="1">
        <f t="array" aca="1" ref="F2339" ca="1">IF(G2339&lt;&gt;"",INDIRECT("'"&amp;G2339&amp;"'!"&amp;H2339),"")</f>
        <v/>
      </c>
      <c r="G2339" s="1665"/>
      <c r="I2339" s="4"/>
      <c r="J2339" s="4"/>
      <c r="K2339" s="4"/>
      <c r="S2339" s="1665"/>
    </row>
    <row r="2340" spans="1:19" ht="15">
      <c r="A2340" s="1">
        <v>2335</v>
      </c>
      <c r="D2340" s="3" t="s">
        <v>6909</v>
      </c>
      <c r="F2340" s="2" t="str" cm="1">
        <f t="array" aca="1" ref="F2340" ca="1">IF(G2340&lt;&gt;"",INDIRECT("'"&amp;G2340&amp;"'!"&amp;H2340),"")</f>
        <v/>
      </c>
      <c r="G2340" s="1665"/>
      <c r="I2340" s="4"/>
      <c r="J2340" s="4"/>
      <c r="K2340" s="4"/>
      <c r="S2340" s="1665"/>
    </row>
    <row r="2341" spans="1:19" ht="15">
      <c r="A2341" s="1">
        <v>2336</v>
      </c>
      <c r="D2341" s="3" t="s">
        <v>6909</v>
      </c>
      <c r="F2341" s="2" t="str" cm="1">
        <f t="array" aca="1" ref="F2341" ca="1">IF(G2341&lt;&gt;"",INDIRECT("'"&amp;G2341&amp;"'!"&amp;H2341),"")</f>
        <v/>
      </c>
      <c r="G2341" s="1665"/>
      <c r="I2341" s="4"/>
      <c r="J2341" s="4"/>
      <c r="K2341" s="4"/>
      <c r="S2341" s="1665"/>
    </row>
    <row r="2342" spans="1:19" ht="15">
      <c r="A2342" s="1">
        <v>2337</v>
      </c>
      <c r="D2342" s="3" t="s">
        <v>6909</v>
      </c>
      <c r="F2342" s="2" t="str" cm="1">
        <f t="array" aca="1" ref="F2342" ca="1">IF(G2342&lt;&gt;"",INDIRECT("'"&amp;G2342&amp;"'!"&amp;H2342),"")</f>
        <v/>
      </c>
      <c r="G2342" s="1665"/>
      <c r="I2342" s="4"/>
      <c r="J2342" s="4"/>
      <c r="K2342" s="4"/>
      <c r="S2342" s="1665"/>
    </row>
    <row r="2343" spans="1:19" ht="15">
      <c r="A2343" s="1">
        <v>2338</v>
      </c>
      <c r="D2343" s="3" t="s">
        <v>6909</v>
      </c>
      <c r="F2343" s="2" t="str" cm="1">
        <f t="array" aca="1" ref="F2343" ca="1">IF(G2343&lt;&gt;"",INDIRECT("'"&amp;G2343&amp;"'!"&amp;H2343),"")</f>
        <v/>
      </c>
      <c r="G2343" s="1665"/>
      <c r="S2343" s="1665"/>
    </row>
    <row r="2344" spans="1:19" ht="15">
      <c r="A2344" s="1">
        <v>2339</v>
      </c>
      <c r="D2344" s="3" t="s">
        <v>6909</v>
      </c>
      <c r="F2344" s="2" t="str" cm="1">
        <f t="array" aca="1" ref="F2344" ca="1">IF(G2344&lt;&gt;"",INDIRECT("'"&amp;G2344&amp;"'!"&amp;H2344),"")</f>
        <v/>
      </c>
      <c r="G2344" s="1665"/>
      <c r="S2344" s="1665"/>
    </row>
    <row r="2345" spans="1:19" ht="15">
      <c r="A2345" s="1">
        <v>2340</v>
      </c>
      <c r="D2345" s="3" t="s">
        <v>6909</v>
      </c>
      <c r="F2345" s="2" t="str" cm="1">
        <f t="array" aca="1" ref="F2345" ca="1">IF(G2345&lt;&gt;"",INDIRECT("'"&amp;G2345&amp;"'!"&amp;H2345),"")</f>
        <v/>
      </c>
      <c r="G2345" s="1665"/>
      <c r="S2345" s="1665"/>
    </row>
    <row r="2346" spans="1:19" ht="15">
      <c r="A2346" s="1">
        <v>2341</v>
      </c>
      <c r="D2346" s="3" t="s">
        <v>6909</v>
      </c>
      <c r="F2346" s="2" t="str" cm="1">
        <f t="array" aca="1" ref="F2346" ca="1">IF(G2346&lt;&gt;"",INDIRECT("'"&amp;G2346&amp;"'!"&amp;H2346),"")</f>
        <v/>
      </c>
      <c r="G2346" s="1665"/>
      <c r="I2346" s="4"/>
      <c r="J2346" s="4"/>
      <c r="K2346" s="4"/>
      <c r="S2346" s="1665"/>
    </row>
    <row r="2347" spans="1:19" ht="15">
      <c r="A2347" s="1">
        <v>2342</v>
      </c>
      <c r="D2347" s="3" t="s">
        <v>6909</v>
      </c>
      <c r="F2347" s="2" t="str" cm="1">
        <f t="array" aca="1" ref="F2347" ca="1">IF(G2347&lt;&gt;"",INDIRECT("'"&amp;G2347&amp;"'!"&amp;H2347),"")</f>
        <v/>
      </c>
      <c r="G2347" s="1665"/>
      <c r="I2347" s="4"/>
      <c r="J2347" s="4"/>
      <c r="K2347" s="4"/>
      <c r="S2347" s="1665"/>
    </row>
    <row r="2348" spans="1:19" ht="15">
      <c r="A2348" s="1">
        <v>2343</v>
      </c>
      <c r="D2348" s="3" t="s">
        <v>6909</v>
      </c>
      <c r="F2348" s="2" t="str" cm="1">
        <f t="array" aca="1" ref="F2348" ca="1">IF(G2348&lt;&gt;"",INDIRECT("'"&amp;G2348&amp;"'!"&amp;H2348),"")</f>
        <v/>
      </c>
      <c r="G2348" s="1665"/>
      <c r="I2348" s="4"/>
      <c r="J2348" s="4"/>
      <c r="K2348" s="4"/>
      <c r="S2348" s="1665"/>
    </row>
    <row r="2349" spans="1:19" ht="15">
      <c r="A2349" s="1">
        <v>2344</v>
      </c>
      <c r="D2349" s="3" t="s">
        <v>6909</v>
      </c>
      <c r="F2349" s="2" t="str" cm="1">
        <f t="array" aca="1" ref="F2349" ca="1">IF(G2349&lt;&gt;"",INDIRECT("'"&amp;G2349&amp;"'!"&amp;H2349),"")</f>
        <v/>
      </c>
      <c r="G2349" s="1665"/>
      <c r="I2349" s="4"/>
      <c r="J2349" s="4"/>
      <c r="K2349" s="4"/>
      <c r="S2349" s="1665"/>
    </row>
    <row r="2350" spans="1:19" ht="15">
      <c r="A2350" s="1">
        <v>2345</v>
      </c>
      <c r="D2350" s="3" t="s">
        <v>6909</v>
      </c>
      <c r="F2350" s="2" t="str" cm="1">
        <f t="array" aca="1" ref="F2350" ca="1">IF(G2350&lt;&gt;"",INDIRECT("'"&amp;G2350&amp;"'!"&amp;H2350),"")</f>
        <v/>
      </c>
      <c r="G2350" s="1665"/>
      <c r="I2350" s="4"/>
      <c r="J2350" s="4"/>
      <c r="K2350" s="4"/>
      <c r="S2350" s="1665"/>
    </row>
    <row r="2351" spans="1:19" ht="15">
      <c r="A2351" s="1">
        <v>2346</v>
      </c>
      <c r="D2351" s="3" t="s">
        <v>6909</v>
      </c>
      <c r="F2351" s="2" t="str" cm="1">
        <f t="array" aca="1" ref="F2351" ca="1">IF(G2351&lt;&gt;"",INDIRECT("'"&amp;G2351&amp;"'!"&amp;H2351),"")</f>
        <v/>
      </c>
      <c r="G2351" s="1665"/>
      <c r="I2351" s="4"/>
      <c r="J2351" s="4"/>
      <c r="K2351" s="4"/>
      <c r="S2351" s="1665"/>
    </row>
    <row r="2352" spans="1:19" ht="15">
      <c r="A2352" s="1">
        <v>2347</v>
      </c>
      <c r="D2352" s="3" t="s">
        <v>6909</v>
      </c>
      <c r="F2352" s="2" t="str" cm="1">
        <f t="array" aca="1" ref="F2352" ca="1">IF(G2352&lt;&gt;"",INDIRECT("'"&amp;G2352&amp;"'!"&amp;H2352),"")</f>
        <v/>
      </c>
      <c r="G2352" s="1665"/>
      <c r="I2352" s="4"/>
      <c r="J2352" s="4"/>
      <c r="K2352" s="4"/>
      <c r="S2352" s="1665"/>
    </row>
    <row r="2353" spans="1:19" ht="15">
      <c r="A2353" s="1">
        <v>2348</v>
      </c>
      <c r="D2353" s="3" t="s">
        <v>6909</v>
      </c>
      <c r="F2353" s="2" t="str" cm="1">
        <f t="array" aca="1" ref="F2353" ca="1">IF(G2353&lt;&gt;"",INDIRECT("'"&amp;G2353&amp;"'!"&amp;H2353),"")</f>
        <v/>
      </c>
      <c r="G2353" s="1665"/>
      <c r="I2353" s="4"/>
      <c r="J2353" s="4"/>
      <c r="K2353" s="4"/>
      <c r="S2353" s="1665"/>
    </row>
    <row r="2354" spans="1:19" ht="15">
      <c r="A2354" s="1">
        <v>2349</v>
      </c>
      <c r="D2354" s="3" t="s">
        <v>6909</v>
      </c>
      <c r="F2354" s="2" t="str" cm="1">
        <f t="array" aca="1" ref="F2354" ca="1">IF(G2354&lt;&gt;"",INDIRECT("'"&amp;G2354&amp;"'!"&amp;H2354),"")</f>
        <v/>
      </c>
      <c r="G2354" s="1665"/>
      <c r="I2354" s="4"/>
      <c r="J2354" s="4"/>
      <c r="K2354" s="4"/>
      <c r="S2354" s="1665"/>
    </row>
    <row r="2355" spans="1:19" ht="15">
      <c r="A2355" s="1">
        <v>2350</v>
      </c>
      <c r="D2355" s="3" t="s">
        <v>6909</v>
      </c>
      <c r="F2355" s="2" t="str" cm="1">
        <f t="array" aca="1" ref="F2355" ca="1">IF(G2355&lt;&gt;"",INDIRECT("'"&amp;G2355&amp;"'!"&amp;H2355),"")</f>
        <v/>
      </c>
      <c r="G2355" s="1665"/>
      <c r="I2355" s="4"/>
      <c r="J2355" s="4"/>
      <c r="K2355" s="4"/>
      <c r="S2355" s="1665"/>
    </row>
    <row r="2356" spans="1:19" ht="15">
      <c r="A2356" s="1">
        <v>2351</v>
      </c>
      <c r="D2356" s="3" t="s">
        <v>6909</v>
      </c>
      <c r="F2356" s="2" t="str" cm="1">
        <f t="array" aca="1" ref="F2356" ca="1">IF(G2356&lt;&gt;"",INDIRECT("'"&amp;G2356&amp;"'!"&amp;H2356),"")</f>
        <v/>
      </c>
      <c r="G2356" s="1665"/>
      <c r="I2356" s="4"/>
      <c r="J2356" s="4"/>
      <c r="K2356" s="4"/>
      <c r="S2356" s="1665"/>
    </row>
    <row r="2357" spans="1:19" ht="15">
      <c r="A2357" s="1">
        <v>2352</v>
      </c>
      <c r="D2357" s="3" t="s">
        <v>6909</v>
      </c>
      <c r="F2357" s="2" t="str" cm="1">
        <f t="array" aca="1" ref="F2357" ca="1">IF(G2357&lt;&gt;"",INDIRECT("'"&amp;G2357&amp;"'!"&amp;H2357),"")</f>
        <v/>
      </c>
      <c r="G2357" s="1665"/>
      <c r="I2357" s="4"/>
      <c r="J2357" s="4"/>
      <c r="K2357" s="4"/>
      <c r="S2357" s="1665"/>
    </row>
    <row r="2358" spans="1:19" ht="15">
      <c r="A2358" s="1">
        <v>2353</v>
      </c>
      <c r="D2358" s="3" t="s">
        <v>6909</v>
      </c>
      <c r="F2358" s="2" t="str" cm="1">
        <f t="array" aca="1" ref="F2358" ca="1">IF(G2358&lt;&gt;"",INDIRECT("'"&amp;G2358&amp;"'!"&amp;H2358),"")</f>
        <v/>
      </c>
      <c r="G2358" s="1665"/>
      <c r="I2358" s="4"/>
      <c r="J2358" s="4"/>
      <c r="K2358" s="4"/>
      <c r="S2358" s="1665"/>
    </row>
    <row r="2359" spans="1:19" ht="15">
      <c r="A2359" s="1">
        <v>2354</v>
      </c>
      <c r="D2359" s="3" t="s">
        <v>6909</v>
      </c>
      <c r="F2359" s="2" t="str" cm="1">
        <f t="array" aca="1" ref="F2359" ca="1">IF(G2359&lt;&gt;"",INDIRECT("'"&amp;G2359&amp;"'!"&amp;H2359),"")</f>
        <v/>
      </c>
      <c r="G2359" s="1665"/>
      <c r="S2359" s="1663"/>
    </row>
    <row r="2360" spans="1:19" ht="15">
      <c r="A2360" s="1">
        <v>2355</v>
      </c>
      <c r="D2360" s="3" t="s">
        <v>6909</v>
      </c>
      <c r="F2360" s="2" t="str" cm="1">
        <f t="array" aca="1" ref="F2360" ca="1">IF(G2360&lt;&gt;"",INDIRECT("'"&amp;G2360&amp;"'!"&amp;H2360),"")</f>
        <v/>
      </c>
      <c r="G2360" s="1665"/>
      <c r="S2360" s="1663"/>
    </row>
    <row r="2361" spans="1:19" ht="15">
      <c r="A2361" s="1">
        <v>2356</v>
      </c>
      <c r="D2361" s="3" t="s">
        <v>6909</v>
      </c>
      <c r="F2361" s="2" t="str" cm="1">
        <f t="array" aca="1" ref="F2361" ca="1">IF(G2361&lt;&gt;"",INDIRECT("'"&amp;G2361&amp;"'!"&amp;H2361),"")</f>
        <v/>
      </c>
      <c r="G2361" s="1665"/>
      <c r="S2361" s="1663"/>
    </row>
    <row r="2362" spans="1:19" ht="15">
      <c r="A2362" s="1">
        <v>2357</v>
      </c>
      <c r="D2362" s="3" t="s">
        <v>6909</v>
      </c>
      <c r="F2362" s="2" t="str" cm="1">
        <f t="array" aca="1" ref="F2362" ca="1">IF(G2362&lt;&gt;"",INDIRECT("'"&amp;G2362&amp;"'!"&amp;H2362),"")</f>
        <v/>
      </c>
      <c r="G2362" s="1665"/>
      <c r="S2362" s="1663"/>
    </row>
    <row r="2363" spans="1:19" ht="15">
      <c r="A2363" s="1">
        <v>2358</v>
      </c>
      <c r="D2363" s="3" t="s">
        <v>6909</v>
      </c>
      <c r="F2363" s="2" t="str" cm="1">
        <f t="array" aca="1" ref="F2363" ca="1">IF(G2363&lt;&gt;"",INDIRECT("'"&amp;G2363&amp;"'!"&amp;H2363),"")</f>
        <v/>
      </c>
      <c r="G2363" s="1665"/>
      <c r="S2363" s="1663"/>
    </row>
    <row r="2364" spans="1:19" ht="15">
      <c r="A2364" s="1">
        <v>2359</v>
      </c>
      <c r="D2364" s="3" t="s">
        <v>6909</v>
      </c>
      <c r="F2364" s="2" t="str" cm="1">
        <f t="array" aca="1" ref="F2364" ca="1">IF(G2364&lt;&gt;"",INDIRECT("'"&amp;G2364&amp;"'!"&amp;H2364),"")</f>
        <v/>
      </c>
      <c r="G2364" s="1665"/>
      <c r="S2364" s="1663"/>
    </row>
    <row r="2365" spans="1:19" ht="15">
      <c r="A2365" s="1">
        <v>2360</v>
      </c>
      <c r="D2365" s="3" t="s">
        <v>6909</v>
      </c>
      <c r="F2365" s="2" t="str" cm="1">
        <f t="array" aca="1" ref="F2365" ca="1">IF(G2365&lt;&gt;"",INDIRECT("'"&amp;G2365&amp;"'!"&amp;H2365),"")</f>
        <v/>
      </c>
      <c r="G2365" s="1665"/>
      <c r="I2365" s="4"/>
      <c r="J2365" s="4"/>
      <c r="K2365" s="4"/>
      <c r="S2365" s="1665"/>
    </row>
    <row r="2366" spans="1:19" ht="15">
      <c r="A2366" s="1">
        <v>2361</v>
      </c>
      <c r="D2366" s="3" t="s">
        <v>6909</v>
      </c>
      <c r="F2366" s="2" t="str" cm="1">
        <f t="array" aca="1" ref="F2366" ca="1">IF(G2366&lt;&gt;"",INDIRECT("'"&amp;G2366&amp;"'!"&amp;H2366),"")</f>
        <v/>
      </c>
      <c r="G2366" s="1665"/>
      <c r="S2366" s="1663"/>
    </row>
    <row r="2367" spans="1:19" ht="15">
      <c r="A2367" s="1">
        <v>2362</v>
      </c>
      <c r="D2367" s="3" t="s">
        <v>6909</v>
      </c>
      <c r="F2367" s="2" t="str" cm="1">
        <f t="array" aca="1" ref="F2367" ca="1">IF(G2367&lt;&gt;"",INDIRECT("'"&amp;G2367&amp;"'!"&amp;H2367),"")</f>
        <v/>
      </c>
      <c r="G2367" s="1665"/>
      <c r="I2367" s="4"/>
      <c r="J2367" s="4"/>
      <c r="K2367" s="4"/>
      <c r="S2367" s="1665"/>
    </row>
    <row r="2368" spans="1:19" ht="15">
      <c r="A2368" s="1">
        <v>2363</v>
      </c>
      <c r="D2368" s="3" t="s">
        <v>6909</v>
      </c>
      <c r="F2368" s="2" t="str" cm="1">
        <f t="array" aca="1" ref="F2368" ca="1">IF(G2368&lt;&gt;"",INDIRECT("'"&amp;G2368&amp;"'!"&amp;H2368),"")</f>
        <v/>
      </c>
      <c r="G2368" s="1665"/>
      <c r="I2368" s="4"/>
      <c r="J2368" s="4"/>
      <c r="K2368" s="4"/>
      <c r="S2368" s="1665"/>
    </row>
    <row r="2369" spans="1:19" ht="15">
      <c r="A2369" s="1">
        <v>2364</v>
      </c>
      <c r="D2369" s="3" t="s">
        <v>6909</v>
      </c>
      <c r="F2369" s="2" t="str" cm="1">
        <f t="array" aca="1" ref="F2369" ca="1">IF(G2369&lt;&gt;"",INDIRECT("'"&amp;G2369&amp;"'!"&amp;H2369),"")</f>
        <v/>
      </c>
      <c r="G2369" s="1665"/>
      <c r="I2369" s="4"/>
      <c r="J2369" s="4"/>
      <c r="K2369" s="4"/>
      <c r="S2369" s="1665"/>
    </row>
    <row r="2370" spans="1:19" ht="15">
      <c r="A2370" s="1">
        <v>2365</v>
      </c>
      <c r="D2370" s="3" t="s">
        <v>6909</v>
      </c>
      <c r="F2370" s="2" t="str" cm="1">
        <f t="array" aca="1" ref="F2370" ca="1">IF(G2370&lt;&gt;"",INDIRECT("'"&amp;G2370&amp;"'!"&amp;H2370),"")</f>
        <v/>
      </c>
      <c r="G2370" s="1665"/>
      <c r="I2370" s="4"/>
      <c r="J2370" s="4"/>
      <c r="K2370" s="4"/>
      <c r="S2370" s="1665"/>
    </row>
    <row r="2371" spans="1:19" ht="15">
      <c r="A2371" s="1">
        <v>2366</v>
      </c>
      <c r="D2371" s="3" t="s">
        <v>6909</v>
      </c>
      <c r="F2371" s="2" t="str" cm="1">
        <f t="array" aca="1" ref="F2371" ca="1">IF(G2371&lt;&gt;"",INDIRECT("'"&amp;G2371&amp;"'!"&amp;H2371),"")</f>
        <v/>
      </c>
      <c r="G2371" s="1665"/>
      <c r="I2371" s="4"/>
      <c r="J2371" s="4"/>
      <c r="K2371" s="4"/>
      <c r="S2371" s="1665"/>
    </row>
    <row r="2372" spans="1:19" ht="15">
      <c r="A2372" s="1">
        <v>2367</v>
      </c>
      <c r="D2372" s="3" t="s">
        <v>6909</v>
      </c>
      <c r="F2372" s="2" t="str" cm="1">
        <f t="array" aca="1" ref="F2372" ca="1">IF(G2372&lt;&gt;"",INDIRECT("'"&amp;G2372&amp;"'!"&amp;H2372),"")</f>
        <v/>
      </c>
      <c r="G2372" s="1665"/>
      <c r="I2372" s="4"/>
      <c r="J2372" s="4"/>
      <c r="K2372" s="4"/>
      <c r="S2372" s="1665"/>
    </row>
    <row r="2373" spans="1:19" ht="15">
      <c r="A2373" s="1">
        <v>2368</v>
      </c>
      <c r="D2373" s="3" t="s">
        <v>6909</v>
      </c>
      <c r="F2373" s="2" t="str" cm="1">
        <f t="array" aca="1" ref="F2373" ca="1">IF(G2373&lt;&gt;"",INDIRECT("'"&amp;G2373&amp;"'!"&amp;H2373),"")</f>
        <v/>
      </c>
      <c r="G2373" s="1665"/>
      <c r="I2373" s="4"/>
      <c r="J2373" s="4"/>
      <c r="K2373" s="4"/>
      <c r="S2373" s="1665"/>
    </row>
    <row r="2374" spans="1:19" ht="15">
      <c r="A2374" s="1">
        <v>2369</v>
      </c>
      <c r="D2374" s="3" t="s">
        <v>6909</v>
      </c>
      <c r="F2374" s="2" t="str" cm="1">
        <f t="array" aca="1" ref="F2374" ca="1">IF(G2374&lt;&gt;"",INDIRECT("'"&amp;G2374&amp;"'!"&amp;H2374),"")</f>
        <v/>
      </c>
      <c r="G2374" s="1665"/>
      <c r="I2374" s="4"/>
      <c r="J2374" s="4"/>
      <c r="K2374" s="4"/>
      <c r="S2374" s="1665"/>
    </row>
    <row r="2375" spans="1:19" ht="15">
      <c r="A2375" s="1">
        <v>2370</v>
      </c>
      <c r="D2375" s="3" t="s">
        <v>6909</v>
      </c>
      <c r="F2375" s="2" t="str" cm="1">
        <f t="array" aca="1" ref="F2375" ca="1">IF(G2375&lt;&gt;"",INDIRECT("'"&amp;G2375&amp;"'!"&amp;H2375),"")</f>
        <v/>
      </c>
      <c r="G2375" s="1665"/>
      <c r="I2375" s="4"/>
      <c r="J2375" s="4"/>
      <c r="K2375" s="4"/>
      <c r="S2375" s="1665"/>
    </row>
    <row r="2376" spans="1:19" ht="15">
      <c r="A2376" s="1">
        <v>2371</v>
      </c>
      <c r="D2376" s="3" t="s">
        <v>6909</v>
      </c>
      <c r="F2376" s="2" t="str" cm="1">
        <f t="array" aca="1" ref="F2376" ca="1">IF(G2376&lt;&gt;"",INDIRECT("'"&amp;G2376&amp;"'!"&amp;H2376),"")</f>
        <v/>
      </c>
      <c r="G2376" s="1665"/>
      <c r="S2376" s="1665"/>
    </row>
    <row r="2377" spans="1:19" ht="15">
      <c r="A2377" s="1">
        <v>2372</v>
      </c>
      <c r="D2377" s="3" t="s">
        <v>6909</v>
      </c>
      <c r="F2377" s="2" t="str" cm="1">
        <f t="array" aca="1" ref="F2377" ca="1">IF(G2377&lt;&gt;"",INDIRECT("'"&amp;G2377&amp;"'!"&amp;H2377),"")</f>
        <v/>
      </c>
      <c r="G2377" s="1665"/>
      <c r="S2377" s="1665"/>
    </row>
    <row r="2378" spans="1:19" ht="15">
      <c r="A2378" s="1">
        <v>2373</v>
      </c>
      <c r="D2378" s="3" t="s">
        <v>6908</v>
      </c>
      <c r="F2378" s="2" t="str" cm="1">
        <f t="array" aca="1" ref="F2378" ca="1">IF(G2378&lt;&gt;"",INDIRECT("'"&amp;G2378&amp;"'!"&amp;H2378),"")</f>
        <v/>
      </c>
      <c r="G2378" s="1665"/>
      <c r="S2378" s="1665"/>
    </row>
    <row r="2379" spans="1:19" ht="15">
      <c r="A2379">
        <v>2374</v>
      </c>
      <c r="D2379" s="3" t="s">
        <v>6909</v>
      </c>
      <c r="F2379" s="2" t="str" cm="1">
        <f t="array" aca="1" ref="F2379" ca="1">IF(G2379&lt;&gt;"",INDIRECT("'"&amp;G2379&amp;"'!"&amp;H2379),"")</f>
        <v/>
      </c>
      <c r="G2379" s="1665"/>
      <c r="I2379" s="4"/>
      <c r="J2379" s="4"/>
      <c r="K2379" s="4"/>
      <c r="S2379" s="1665"/>
    </row>
    <row r="2380" spans="1:19" ht="15">
      <c r="A2380" s="1">
        <v>2375</v>
      </c>
      <c r="D2380" s="3" t="s">
        <v>6908</v>
      </c>
      <c r="F2380" s="2" t="str" cm="1">
        <f t="array" aca="1" ref="F2380" ca="1">IF(G2380&lt;&gt;"",INDIRECT("'"&amp;G2380&amp;"'!"&amp;H2380),"")</f>
        <v/>
      </c>
      <c r="G2380" s="1665"/>
      <c r="I2380" s="4"/>
      <c r="J2380" s="4"/>
      <c r="K2380" s="4"/>
      <c r="S2380" s="1665"/>
    </row>
    <row r="2381" spans="1:19" ht="15">
      <c r="A2381">
        <v>2376</v>
      </c>
      <c r="D2381" s="3" t="s">
        <v>6909</v>
      </c>
      <c r="F2381" s="2" t="str" cm="1">
        <f t="array" aca="1" ref="F2381" ca="1">IF(G2381&lt;&gt;"",INDIRECT("'"&amp;G2381&amp;"'!"&amp;H2381),"")</f>
        <v/>
      </c>
      <c r="G2381" s="1665"/>
      <c r="I2381" s="4"/>
      <c r="J2381" s="4"/>
      <c r="K2381" s="4"/>
      <c r="S2381" s="1665"/>
    </row>
    <row r="2382" spans="1:19" ht="15">
      <c r="A2382" s="1">
        <v>2377</v>
      </c>
      <c r="D2382" s="3" t="s">
        <v>6909</v>
      </c>
      <c r="F2382" s="2" t="str" cm="1">
        <f t="array" aca="1" ref="F2382" ca="1">IF(G2382&lt;&gt;"",INDIRECT("'"&amp;G2382&amp;"'!"&amp;H2382),"")</f>
        <v/>
      </c>
      <c r="G2382" s="1665"/>
      <c r="I2382" s="4"/>
      <c r="J2382" s="4"/>
      <c r="K2382" s="4"/>
      <c r="S2382" s="1665"/>
    </row>
    <row r="2383" spans="1:19" ht="15">
      <c r="A2383" s="1">
        <v>2378</v>
      </c>
      <c r="D2383" s="3" t="s">
        <v>6909</v>
      </c>
      <c r="F2383" s="2" t="str" cm="1">
        <f t="array" aca="1" ref="F2383" ca="1">IF(G2383&lt;&gt;"",INDIRECT("'"&amp;G2383&amp;"'!"&amp;H2383),"")</f>
        <v/>
      </c>
      <c r="G2383" s="1665"/>
      <c r="I2383" s="4"/>
      <c r="J2383" s="4"/>
      <c r="K2383" s="4"/>
      <c r="S2383" s="1665"/>
    </row>
    <row r="2384" spans="1:19" ht="15">
      <c r="A2384" s="1">
        <v>2379</v>
      </c>
      <c r="D2384" s="3" t="s">
        <v>6909</v>
      </c>
      <c r="F2384" s="2" t="str" cm="1">
        <f t="array" aca="1" ref="F2384" ca="1">IF(G2384&lt;&gt;"",INDIRECT("'"&amp;G2384&amp;"'!"&amp;H2384),"")</f>
        <v/>
      </c>
      <c r="G2384" s="1665"/>
      <c r="I2384" s="4"/>
      <c r="J2384" s="4"/>
      <c r="K2384" s="4"/>
      <c r="S2384" s="1665"/>
    </row>
    <row r="2385" spans="1:19" ht="15">
      <c r="A2385" s="1">
        <v>2380</v>
      </c>
      <c r="D2385" s="3" t="s">
        <v>6909</v>
      </c>
      <c r="F2385" s="2" t="str" cm="1">
        <f t="array" aca="1" ref="F2385" ca="1">IF(G2385&lt;&gt;"",INDIRECT("'"&amp;G2385&amp;"'!"&amp;H2385),"")</f>
        <v/>
      </c>
      <c r="G2385" s="1665"/>
      <c r="I2385" s="4"/>
      <c r="J2385" s="4"/>
      <c r="K2385" s="4"/>
      <c r="S2385" s="1665"/>
    </row>
    <row r="2386" spans="1:19" ht="15">
      <c r="A2386" s="1">
        <v>2381</v>
      </c>
      <c r="D2386" s="3" t="s">
        <v>6909</v>
      </c>
      <c r="F2386" s="2" t="str" cm="1">
        <f t="array" aca="1" ref="F2386" ca="1">IF(G2386&lt;&gt;"",INDIRECT("'"&amp;G2386&amp;"'!"&amp;H2386),"")</f>
        <v/>
      </c>
      <c r="G2386" s="1665"/>
      <c r="I2386" s="4"/>
      <c r="J2386" s="4"/>
      <c r="K2386" s="4"/>
      <c r="S2386" s="1665"/>
    </row>
    <row r="2387" spans="1:19" ht="15">
      <c r="A2387" s="1">
        <v>2382</v>
      </c>
      <c r="D2387" s="3" t="s">
        <v>6909</v>
      </c>
      <c r="F2387" s="2" t="str" cm="1">
        <f t="array" aca="1" ref="F2387" ca="1">IF(G2387&lt;&gt;"",INDIRECT("'"&amp;G2387&amp;"'!"&amp;H2387),"")</f>
        <v/>
      </c>
      <c r="G2387" s="1665"/>
      <c r="I2387" s="4"/>
      <c r="J2387" s="4"/>
      <c r="K2387" s="4"/>
      <c r="S2387" s="1665"/>
    </row>
    <row r="2388" spans="1:19" ht="15">
      <c r="A2388" s="1">
        <v>2383</v>
      </c>
      <c r="D2388" s="3" t="s">
        <v>6909</v>
      </c>
      <c r="F2388" s="2" t="str" cm="1">
        <f t="array" aca="1" ref="F2388" ca="1">IF(G2388&lt;&gt;"",INDIRECT("'"&amp;G2388&amp;"'!"&amp;H2388),"")</f>
        <v/>
      </c>
      <c r="G2388" s="1665"/>
      <c r="S2388" s="1663"/>
    </row>
    <row r="2389" spans="1:19" ht="15">
      <c r="A2389" s="1">
        <v>2384</v>
      </c>
      <c r="D2389" s="3" t="s">
        <v>6909</v>
      </c>
      <c r="F2389" s="2" t="str" cm="1">
        <f t="array" aca="1" ref="F2389" ca="1">IF(G2389&lt;&gt;"",INDIRECT("'"&amp;G2389&amp;"'!"&amp;H2389),"")</f>
        <v/>
      </c>
      <c r="G2389" s="1665"/>
      <c r="S2389" s="1663"/>
    </row>
    <row r="2390" spans="1:19" ht="15">
      <c r="A2390" s="1">
        <v>2385</v>
      </c>
      <c r="D2390" s="3" t="s">
        <v>6909</v>
      </c>
      <c r="F2390" s="2" t="str" cm="1">
        <f t="array" aca="1" ref="F2390" ca="1">IF(G2390&lt;&gt;"",INDIRECT("'"&amp;G2390&amp;"'!"&amp;H2390),"")</f>
        <v/>
      </c>
      <c r="G2390" s="1665"/>
      <c r="S2390" s="1663"/>
    </row>
    <row r="2391" spans="1:19" ht="15">
      <c r="A2391" s="1">
        <v>2386</v>
      </c>
      <c r="D2391" s="3" t="s">
        <v>6909</v>
      </c>
      <c r="F2391" s="2" t="str" cm="1">
        <f t="array" aca="1" ref="F2391" ca="1">IF(G2391&lt;&gt;"",INDIRECT("'"&amp;G2391&amp;"'!"&amp;H2391),"")</f>
        <v/>
      </c>
      <c r="G2391" s="1665"/>
      <c r="S2391" s="1663"/>
    </row>
    <row r="2392" spans="1:19" ht="15">
      <c r="A2392" s="1">
        <v>2387</v>
      </c>
      <c r="D2392" s="3" t="s">
        <v>6909</v>
      </c>
      <c r="F2392" s="2" t="str" cm="1">
        <f t="array" aca="1" ref="F2392" ca="1">IF(G2392&lt;&gt;"",INDIRECT("'"&amp;G2392&amp;"'!"&amp;H2392),"")</f>
        <v/>
      </c>
      <c r="G2392" s="1665"/>
      <c r="S2392" s="1663"/>
    </row>
    <row r="2393" spans="1:19" ht="15">
      <c r="A2393" s="1">
        <v>2388</v>
      </c>
      <c r="D2393" s="3" t="s">
        <v>6909</v>
      </c>
      <c r="F2393" s="2" t="str" cm="1">
        <f t="array" aca="1" ref="F2393" ca="1">IF(G2393&lt;&gt;"",INDIRECT("'"&amp;G2393&amp;"'!"&amp;H2393),"")</f>
        <v/>
      </c>
      <c r="G2393" s="1665"/>
      <c r="S2393" s="1663"/>
    </row>
    <row r="2394" spans="1:19" ht="15">
      <c r="A2394" s="1">
        <v>2389</v>
      </c>
      <c r="D2394" s="3" t="s">
        <v>6909</v>
      </c>
      <c r="F2394" s="2" t="str" cm="1">
        <f t="array" aca="1" ref="F2394" ca="1">IF(G2394&lt;&gt;"",INDIRECT("'"&amp;G2394&amp;"'!"&amp;H2394),"")</f>
        <v/>
      </c>
      <c r="G2394" s="1665"/>
      <c r="S2394" s="1663"/>
    </row>
    <row r="2395" spans="1:19" ht="15">
      <c r="A2395" s="1">
        <v>2390</v>
      </c>
      <c r="D2395" s="3" t="s">
        <v>6909</v>
      </c>
      <c r="F2395" s="2" t="str" cm="1">
        <f t="array" aca="1" ref="F2395" ca="1">IF(G2395&lt;&gt;"",INDIRECT("'"&amp;G2395&amp;"'!"&amp;H2395),"")</f>
        <v/>
      </c>
      <c r="G2395" s="1665"/>
      <c r="S2395" s="1663"/>
    </row>
    <row r="2396" spans="1:19" ht="15">
      <c r="A2396" s="1">
        <v>2391</v>
      </c>
      <c r="D2396" s="3" t="s">
        <v>6909</v>
      </c>
      <c r="F2396" s="2" t="str" cm="1">
        <f t="array" aca="1" ref="F2396" ca="1">IF(G2396&lt;&gt;"",INDIRECT("'"&amp;G2396&amp;"'!"&amp;H2396),"")</f>
        <v/>
      </c>
      <c r="G2396" s="1665"/>
      <c r="I2396" s="4"/>
      <c r="J2396" s="4"/>
      <c r="K2396" s="4"/>
      <c r="S2396" s="1665"/>
    </row>
    <row r="2397" spans="1:19" ht="15">
      <c r="A2397" s="1">
        <v>2392</v>
      </c>
      <c r="D2397" s="3" t="s">
        <v>6909</v>
      </c>
      <c r="F2397" s="2" t="str" cm="1">
        <f t="array" aca="1" ref="F2397" ca="1">IF(G2397&lt;&gt;"",INDIRECT("'"&amp;G2397&amp;"'!"&amp;H2397),"")</f>
        <v/>
      </c>
      <c r="G2397" s="1665"/>
      <c r="I2397" s="4"/>
      <c r="J2397" s="4"/>
      <c r="K2397" s="4"/>
      <c r="S2397" s="1665"/>
    </row>
    <row r="2398" spans="1:19" ht="15">
      <c r="A2398" s="1">
        <v>2393</v>
      </c>
      <c r="D2398" s="3" t="s">
        <v>6909</v>
      </c>
      <c r="F2398" s="2" t="str" cm="1">
        <f t="array" aca="1" ref="F2398" ca="1">IF(G2398&lt;&gt;"",INDIRECT("'"&amp;G2398&amp;"'!"&amp;H2398),"")</f>
        <v/>
      </c>
      <c r="G2398" s="1665"/>
      <c r="I2398" s="4"/>
      <c r="J2398" s="4"/>
      <c r="K2398" s="4"/>
      <c r="S2398" s="1665"/>
    </row>
    <row r="2399" spans="1:19" ht="15">
      <c r="A2399" s="1">
        <v>2394</v>
      </c>
      <c r="D2399" s="3" t="s">
        <v>6909</v>
      </c>
      <c r="F2399" s="2" t="str" cm="1">
        <f t="array" aca="1" ref="F2399" ca="1">IF(G2399&lt;&gt;"",INDIRECT("'"&amp;G2399&amp;"'!"&amp;H2399),"")</f>
        <v/>
      </c>
      <c r="G2399" s="1665"/>
      <c r="I2399" s="4"/>
      <c r="J2399" s="4"/>
      <c r="K2399" s="4"/>
      <c r="S2399" s="1665"/>
    </row>
    <row r="2400" spans="1:19" ht="15">
      <c r="A2400" s="1">
        <v>2395</v>
      </c>
      <c r="D2400" s="3" t="s">
        <v>6909</v>
      </c>
      <c r="F2400" s="2" t="str" cm="1">
        <f t="array" aca="1" ref="F2400" ca="1">IF(G2400&lt;&gt;"",INDIRECT("'"&amp;G2400&amp;"'!"&amp;H2400),"")</f>
        <v/>
      </c>
      <c r="G2400" s="1665"/>
      <c r="I2400" s="4"/>
      <c r="J2400" s="4"/>
      <c r="K2400" s="4"/>
      <c r="S2400" s="1665"/>
    </row>
    <row r="2401" spans="1:19" ht="15">
      <c r="A2401" s="1">
        <v>2396</v>
      </c>
      <c r="D2401" s="3" t="s">
        <v>6909</v>
      </c>
      <c r="F2401" s="2" t="str" cm="1">
        <f t="array" aca="1" ref="F2401" ca="1">IF(G2401&lt;&gt;"",INDIRECT("'"&amp;G2401&amp;"'!"&amp;H2401),"")</f>
        <v/>
      </c>
      <c r="G2401" s="1665"/>
      <c r="I2401" s="4"/>
      <c r="J2401" s="4"/>
      <c r="K2401" s="4"/>
      <c r="S2401" s="1665"/>
    </row>
    <row r="2402" spans="1:19" ht="15">
      <c r="A2402" s="1">
        <v>2397</v>
      </c>
      <c r="D2402" s="3" t="s">
        <v>6909</v>
      </c>
      <c r="F2402" s="2" t="str" cm="1">
        <f t="array" aca="1" ref="F2402" ca="1">IF(G2402&lt;&gt;"",INDIRECT("'"&amp;G2402&amp;"'!"&amp;H2402),"")</f>
        <v/>
      </c>
      <c r="G2402" s="1665"/>
      <c r="I2402" s="4"/>
      <c r="J2402" s="4"/>
      <c r="K2402" s="4"/>
      <c r="S2402" s="1665"/>
    </row>
    <row r="2403" spans="1:19" ht="15">
      <c r="A2403" s="1">
        <v>2398</v>
      </c>
      <c r="D2403" s="3" t="s">
        <v>6909</v>
      </c>
      <c r="F2403" s="2" t="str" cm="1">
        <f t="array" aca="1" ref="F2403" ca="1">IF(G2403&lt;&gt;"",INDIRECT("'"&amp;G2403&amp;"'!"&amp;H2403),"")</f>
        <v/>
      </c>
      <c r="G2403" s="1665"/>
      <c r="I2403" s="4"/>
      <c r="J2403" s="4"/>
      <c r="K2403" s="4"/>
      <c r="S2403" s="1665"/>
    </row>
    <row r="2404" spans="1:19" ht="15">
      <c r="A2404" s="1">
        <v>2399</v>
      </c>
      <c r="D2404" s="3" t="s">
        <v>6909</v>
      </c>
      <c r="F2404" s="2" t="str" cm="1">
        <f t="array" aca="1" ref="F2404" ca="1">IF(G2404&lt;&gt;"",INDIRECT("'"&amp;G2404&amp;"'!"&amp;H2404),"")</f>
        <v/>
      </c>
      <c r="G2404" s="1665"/>
      <c r="I2404" s="4"/>
      <c r="J2404" s="4"/>
      <c r="K2404" s="4"/>
      <c r="S2404" s="1665"/>
    </row>
    <row r="2405" spans="1:19" ht="15">
      <c r="A2405" s="1">
        <v>2400</v>
      </c>
      <c r="D2405" s="3" t="s">
        <v>6909</v>
      </c>
      <c r="F2405" s="2" t="str" cm="1">
        <f t="array" aca="1" ref="F2405" ca="1">IF(G2405&lt;&gt;"",INDIRECT("'"&amp;G2405&amp;"'!"&amp;H2405),"")</f>
        <v/>
      </c>
      <c r="G2405" s="1665"/>
      <c r="I2405" s="4"/>
      <c r="J2405" s="4"/>
      <c r="K2405" s="4"/>
      <c r="S2405" s="1665"/>
    </row>
    <row r="2406" spans="1:19" ht="15">
      <c r="A2406" s="1">
        <v>2401</v>
      </c>
      <c r="D2406" s="3" t="s">
        <v>6909</v>
      </c>
      <c r="F2406" s="2" t="str" cm="1">
        <f t="array" aca="1" ref="F2406" ca="1">IF(G2406&lt;&gt;"",INDIRECT("'"&amp;G2406&amp;"'!"&amp;H2406),"")</f>
        <v/>
      </c>
      <c r="G2406" s="1665"/>
      <c r="I2406" s="4"/>
      <c r="J2406" s="4"/>
      <c r="K2406" s="4"/>
      <c r="S2406" s="1665"/>
    </row>
    <row r="2407" spans="1:19" ht="15">
      <c r="A2407" s="1">
        <v>2402</v>
      </c>
      <c r="D2407" s="3" t="s">
        <v>6909</v>
      </c>
      <c r="F2407" s="2" t="str" cm="1">
        <f t="array" aca="1" ref="F2407" ca="1">IF(G2407&lt;&gt;"",INDIRECT("'"&amp;G2407&amp;"'!"&amp;H2407),"")</f>
        <v/>
      </c>
      <c r="G2407" s="1665"/>
      <c r="I2407" s="4"/>
      <c r="J2407" s="4"/>
      <c r="K2407" s="4"/>
      <c r="S2407" s="1665"/>
    </row>
    <row r="2408" spans="1:19" ht="15">
      <c r="A2408" s="1">
        <v>2403</v>
      </c>
      <c r="D2408" s="3" t="s">
        <v>6909</v>
      </c>
      <c r="F2408" s="2" t="str" cm="1">
        <f t="array" aca="1" ref="F2408" ca="1">IF(G2408&lt;&gt;"",INDIRECT("'"&amp;G2408&amp;"'!"&amp;H2408),"")</f>
        <v/>
      </c>
      <c r="G2408" s="1665"/>
      <c r="I2408" s="4"/>
      <c r="J2408" s="4"/>
      <c r="K2408" s="4"/>
      <c r="S2408" s="1665"/>
    </row>
    <row r="2409" spans="1:19" ht="15">
      <c r="A2409" s="1">
        <v>2404</v>
      </c>
      <c r="D2409" s="3" t="s">
        <v>6909</v>
      </c>
      <c r="F2409" s="2" t="str" cm="1">
        <f t="array" aca="1" ref="F2409" ca="1">IF(G2409&lt;&gt;"",INDIRECT("'"&amp;G2409&amp;"'!"&amp;H2409),"")</f>
        <v/>
      </c>
      <c r="G2409" s="1665"/>
      <c r="I2409" s="4"/>
      <c r="J2409" s="4"/>
      <c r="K2409" s="4"/>
      <c r="S2409" s="1665"/>
    </row>
    <row r="2410" spans="1:19" ht="15">
      <c r="A2410" s="1">
        <v>2405</v>
      </c>
      <c r="D2410" s="3" t="s">
        <v>6909</v>
      </c>
      <c r="F2410" s="2" t="str" cm="1">
        <f t="array" aca="1" ref="F2410" ca="1">IF(G2410&lt;&gt;"",INDIRECT("'"&amp;G2410&amp;"'!"&amp;H2410),"")</f>
        <v/>
      </c>
      <c r="G2410" s="1665"/>
      <c r="I2410" s="4"/>
      <c r="J2410" s="4"/>
      <c r="K2410" s="4"/>
      <c r="S2410" s="1665"/>
    </row>
    <row r="2411" spans="1:19" ht="15">
      <c r="A2411" s="1">
        <v>2406</v>
      </c>
      <c r="D2411" s="3" t="s">
        <v>6909</v>
      </c>
      <c r="F2411" s="2" t="str" cm="1">
        <f t="array" aca="1" ref="F2411" ca="1">IF(G2411&lt;&gt;"",INDIRECT("'"&amp;G2411&amp;"'!"&amp;H2411),"")</f>
        <v/>
      </c>
      <c r="G2411" s="1665"/>
      <c r="I2411" s="4"/>
      <c r="J2411" s="4"/>
      <c r="K2411" s="4"/>
      <c r="S2411" s="1665"/>
    </row>
    <row r="2412" spans="1:19" ht="15">
      <c r="A2412" s="1">
        <v>2407</v>
      </c>
      <c r="D2412" s="3" t="s">
        <v>6909</v>
      </c>
      <c r="F2412" s="2" t="str" cm="1">
        <f t="array" aca="1" ref="F2412" ca="1">IF(G2412&lt;&gt;"",INDIRECT("'"&amp;G2412&amp;"'!"&amp;H2412),"")</f>
        <v/>
      </c>
      <c r="G2412" s="1665"/>
      <c r="I2412" s="4"/>
      <c r="J2412" s="4"/>
      <c r="K2412" s="4"/>
      <c r="S2412" s="1665"/>
    </row>
    <row r="2413" spans="1:19" ht="15">
      <c r="A2413" s="1">
        <v>2408</v>
      </c>
      <c r="D2413" s="3" t="s">
        <v>6909</v>
      </c>
      <c r="F2413" s="2" t="str" cm="1">
        <f t="array" aca="1" ref="F2413" ca="1">IF(G2413&lt;&gt;"",INDIRECT("'"&amp;G2413&amp;"'!"&amp;H2413),"")</f>
        <v/>
      </c>
      <c r="G2413" s="1665"/>
      <c r="I2413" s="4"/>
      <c r="J2413" s="4"/>
      <c r="K2413" s="4"/>
      <c r="S2413" s="1665"/>
    </row>
    <row r="2414" spans="1:19" ht="15">
      <c r="A2414" s="1">
        <v>2409</v>
      </c>
      <c r="D2414" s="3" t="s">
        <v>6909</v>
      </c>
      <c r="F2414" s="2" t="str" cm="1">
        <f t="array" aca="1" ref="F2414" ca="1">IF(G2414&lt;&gt;"",INDIRECT("'"&amp;G2414&amp;"'!"&amp;H2414),"")</f>
        <v/>
      </c>
      <c r="G2414" s="1665"/>
      <c r="I2414" s="4"/>
      <c r="J2414" s="4"/>
      <c r="K2414" s="4"/>
      <c r="S2414" s="1665"/>
    </row>
    <row r="2415" spans="1:19" ht="15">
      <c r="A2415" s="1">
        <v>2410</v>
      </c>
      <c r="D2415" s="3" t="s">
        <v>6909</v>
      </c>
      <c r="F2415" s="2" t="str" cm="1">
        <f t="array" aca="1" ref="F2415" ca="1">IF(G2415&lt;&gt;"",INDIRECT("'"&amp;G2415&amp;"'!"&amp;H2415),"")</f>
        <v/>
      </c>
      <c r="G2415" s="1665"/>
      <c r="I2415" s="4"/>
      <c r="J2415" s="4"/>
      <c r="K2415" s="4"/>
      <c r="S2415" s="1665"/>
    </row>
    <row r="2416" spans="1:19" ht="15">
      <c r="A2416" s="1">
        <v>2411</v>
      </c>
      <c r="D2416" s="3" t="s">
        <v>6909</v>
      </c>
      <c r="F2416" s="2" t="str" cm="1">
        <f t="array" aca="1" ref="F2416" ca="1">IF(G2416&lt;&gt;"",INDIRECT("'"&amp;G2416&amp;"'!"&amp;H2416),"")</f>
        <v/>
      </c>
      <c r="G2416" s="1665"/>
      <c r="I2416" s="4"/>
      <c r="J2416" s="4"/>
      <c r="K2416" s="4"/>
      <c r="S2416" s="1665"/>
    </row>
    <row r="2417" spans="1:19" ht="15">
      <c r="A2417" s="1">
        <v>2412</v>
      </c>
      <c r="D2417" s="3" t="s">
        <v>6909</v>
      </c>
      <c r="F2417" s="2" t="str" cm="1">
        <f t="array" aca="1" ref="F2417" ca="1">IF(G2417&lt;&gt;"",INDIRECT("'"&amp;G2417&amp;"'!"&amp;H2417),"")</f>
        <v/>
      </c>
      <c r="G2417" s="1665"/>
      <c r="I2417" s="4"/>
      <c r="J2417" s="4"/>
      <c r="K2417" s="4"/>
      <c r="S2417" s="1665"/>
    </row>
    <row r="2418" spans="1:19" ht="15">
      <c r="A2418" s="1">
        <v>2413</v>
      </c>
      <c r="D2418" s="3" t="s">
        <v>6908</v>
      </c>
      <c r="F2418" s="2" t="str" cm="1">
        <f t="array" aca="1" ref="F2418" ca="1">IF(G2418&lt;&gt;"",INDIRECT("'"&amp;G2418&amp;"'!"&amp;H2418),"")</f>
        <v/>
      </c>
      <c r="G2418" s="1665"/>
      <c r="I2418" s="4"/>
      <c r="J2418" s="4"/>
      <c r="K2418" s="4"/>
      <c r="S2418" s="1665"/>
    </row>
    <row r="2419" spans="1:19" ht="15">
      <c r="A2419">
        <v>2414</v>
      </c>
      <c r="D2419" s="3" t="s">
        <v>6909</v>
      </c>
      <c r="F2419" s="2" t="str" cm="1">
        <f t="array" aca="1" ref="F2419" ca="1">IF(G2419&lt;&gt;"",INDIRECT("'"&amp;G2419&amp;"'!"&amp;H2419),"")</f>
        <v/>
      </c>
      <c r="G2419" s="1665"/>
      <c r="I2419" s="4"/>
      <c r="J2419" s="4"/>
      <c r="K2419" s="4"/>
      <c r="S2419" s="1665"/>
    </row>
    <row r="2420" spans="1:19" ht="15">
      <c r="A2420" s="1">
        <v>2415</v>
      </c>
      <c r="D2420" s="3" t="s">
        <v>6908</v>
      </c>
      <c r="F2420" s="2" t="str" cm="1">
        <f t="array" aca="1" ref="F2420" ca="1">IF(G2420&lt;&gt;"",INDIRECT("'"&amp;G2420&amp;"'!"&amp;H2420),"")</f>
        <v/>
      </c>
      <c r="G2420" s="1665"/>
      <c r="I2420" s="4"/>
      <c r="J2420" s="4"/>
      <c r="K2420" s="4"/>
      <c r="S2420" s="1665"/>
    </row>
    <row r="2421" spans="1:19" ht="15">
      <c r="A2421" s="1">
        <v>2416</v>
      </c>
      <c r="D2421" s="3" t="s">
        <v>6909</v>
      </c>
      <c r="F2421" s="2" t="str" cm="1">
        <f t="array" aca="1" ref="F2421" ca="1">IF(G2421&lt;&gt;"",INDIRECT("'"&amp;G2421&amp;"'!"&amp;H2421),"")</f>
        <v/>
      </c>
      <c r="G2421" s="1665"/>
      <c r="I2421" s="4"/>
      <c r="J2421" s="4"/>
      <c r="K2421" s="4"/>
      <c r="S2421" s="1665"/>
    </row>
    <row r="2422" spans="1:19" ht="15">
      <c r="A2422" s="1">
        <v>2417</v>
      </c>
      <c r="D2422" s="3" t="s">
        <v>6909</v>
      </c>
      <c r="F2422" s="2" t="str" cm="1">
        <f t="array" aca="1" ref="F2422" ca="1">IF(G2422&lt;&gt;"",INDIRECT("'"&amp;G2422&amp;"'!"&amp;H2422),"")</f>
        <v/>
      </c>
      <c r="G2422" s="1665"/>
      <c r="I2422" s="4"/>
      <c r="J2422" s="4"/>
      <c r="K2422" s="4"/>
      <c r="S2422" s="1665"/>
    </row>
    <row r="2423" spans="1:19" ht="15">
      <c r="A2423" s="1">
        <v>2418</v>
      </c>
      <c r="D2423" s="3" t="s">
        <v>6909</v>
      </c>
      <c r="F2423" s="2" t="str" cm="1">
        <f t="array" aca="1" ref="F2423" ca="1">IF(G2423&lt;&gt;"",INDIRECT("'"&amp;G2423&amp;"'!"&amp;H2423),"")</f>
        <v/>
      </c>
      <c r="G2423" s="1665"/>
      <c r="I2423" s="4"/>
      <c r="J2423" s="4"/>
      <c r="K2423" s="4"/>
      <c r="S2423" s="1665"/>
    </row>
    <row r="2424" spans="1:19" ht="15">
      <c r="A2424" s="1">
        <v>2419</v>
      </c>
      <c r="D2424" s="3" t="s">
        <v>6909</v>
      </c>
      <c r="F2424" s="2" t="str" cm="1">
        <f t="array" aca="1" ref="F2424" ca="1">IF(G2424&lt;&gt;"",INDIRECT("'"&amp;G2424&amp;"'!"&amp;H2424),"")</f>
        <v/>
      </c>
      <c r="G2424" s="1665"/>
      <c r="I2424" s="4"/>
      <c r="J2424" s="4"/>
      <c r="K2424" s="4"/>
      <c r="S2424" s="1665"/>
    </row>
    <row r="2425" spans="1:19" ht="15">
      <c r="A2425" s="1">
        <v>2420</v>
      </c>
      <c r="D2425" s="3" t="s">
        <v>6909</v>
      </c>
      <c r="F2425" s="2" t="str" cm="1">
        <f t="array" aca="1" ref="F2425" ca="1">IF(G2425&lt;&gt;"",INDIRECT("'"&amp;G2425&amp;"'!"&amp;H2425),"")</f>
        <v/>
      </c>
      <c r="G2425" s="1665"/>
      <c r="I2425" s="4"/>
      <c r="J2425" s="4"/>
      <c r="K2425" s="4"/>
      <c r="S2425" s="1665"/>
    </row>
    <row r="2426" spans="1:19" ht="15">
      <c r="A2426" s="1">
        <v>2421</v>
      </c>
      <c r="D2426" s="3" t="s">
        <v>6909</v>
      </c>
      <c r="F2426" s="2" t="str" cm="1">
        <f t="array" aca="1" ref="F2426" ca="1">IF(G2426&lt;&gt;"",INDIRECT("'"&amp;G2426&amp;"'!"&amp;H2426),"")</f>
        <v/>
      </c>
      <c r="G2426" s="1665"/>
      <c r="I2426" s="4"/>
      <c r="J2426" s="4"/>
      <c r="K2426" s="4"/>
      <c r="S2426" s="1665"/>
    </row>
    <row r="2427" spans="1:19" ht="15">
      <c r="A2427" s="1">
        <v>2422</v>
      </c>
      <c r="D2427" s="3" t="s">
        <v>6909</v>
      </c>
      <c r="F2427" s="2" t="str" cm="1">
        <f t="array" aca="1" ref="F2427" ca="1">IF(G2427&lt;&gt;"",INDIRECT("'"&amp;G2427&amp;"'!"&amp;H2427),"")</f>
        <v/>
      </c>
      <c r="G2427" s="1665"/>
      <c r="I2427" s="4"/>
      <c r="J2427" s="4"/>
      <c r="K2427" s="4"/>
      <c r="S2427" s="1665"/>
    </row>
    <row r="2428" spans="1:19" ht="15">
      <c r="A2428" s="1">
        <v>2423</v>
      </c>
      <c r="D2428" s="3" t="s">
        <v>6909</v>
      </c>
      <c r="F2428" s="2" t="str" cm="1">
        <f t="array" aca="1" ref="F2428" ca="1">IF(G2428&lt;&gt;"",INDIRECT("'"&amp;G2428&amp;"'!"&amp;H2428),"")</f>
        <v/>
      </c>
      <c r="G2428" s="1665"/>
      <c r="I2428" s="4"/>
      <c r="J2428" s="4"/>
      <c r="K2428" s="4"/>
      <c r="S2428" s="1665"/>
    </row>
    <row r="2429" spans="1:19" ht="15">
      <c r="A2429" s="1">
        <v>2424</v>
      </c>
      <c r="D2429" s="3" t="s">
        <v>6909</v>
      </c>
      <c r="F2429" s="2" t="str" cm="1">
        <f t="array" aca="1" ref="F2429" ca="1">IF(G2429&lt;&gt;"",INDIRECT("'"&amp;G2429&amp;"'!"&amp;H2429),"")</f>
        <v/>
      </c>
      <c r="G2429" s="1665"/>
      <c r="I2429" s="4"/>
      <c r="J2429" s="4"/>
      <c r="K2429" s="4"/>
      <c r="S2429" s="1665"/>
    </row>
    <row r="2430" spans="1:19" ht="15">
      <c r="A2430" s="1">
        <v>2425</v>
      </c>
      <c r="D2430" s="3" t="s">
        <v>6909</v>
      </c>
      <c r="F2430" s="2" t="str" cm="1">
        <f t="array" aca="1" ref="F2430" ca="1">IF(G2430&lt;&gt;"",INDIRECT("'"&amp;G2430&amp;"'!"&amp;H2430),"")</f>
        <v/>
      </c>
      <c r="G2430" s="1665"/>
      <c r="I2430" s="4"/>
      <c r="J2430" s="4"/>
      <c r="K2430" s="4"/>
      <c r="S2430" s="1665"/>
    </row>
    <row r="2431" spans="1:19" ht="15">
      <c r="A2431" s="1">
        <v>2426</v>
      </c>
      <c r="D2431" s="3" t="s">
        <v>6909</v>
      </c>
      <c r="F2431" s="2" t="str" cm="1">
        <f t="array" aca="1" ref="F2431" ca="1">IF(G2431&lt;&gt;"",INDIRECT("'"&amp;G2431&amp;"'!"&amp;H2431),"")</f>
        <v/>
      </c>
      <c r="G2431" s="1665"/>
      <c r="I2431" s="4"/>
      <c r="J2431" s="4"/>
      <c r="K2431" s="4"/>
      <c r="S2431" s="1665"/>
    </row>
    <row r="2432" spans="1:19" ht="15">
      <c r="A2432" s="1">
        <v>2427</v>
      </c>
      <c r="D2432" s="3" t="s">
        <v>6909</v>
      </c>
      <c r="F2432" s="2" t="str" cm="1">
        <f t="array" aca="1" ref="F2432" ca="1">IF(G2432&lt;&gt;"",INDIRECT("'"&amp;G2432&amp;"'!"&amp;H2432),"")</f>
        <v/>
      </c>
      <c r="G2432" s="1665"/>
      <c r="I2432" s="4"/>
      <c r="J2432" s="4"/>
      <c r="K2432" s="4"/>
      <c r="S2432" s="1665"/>
    </row>
    <row r="2433" spans="1:19" ht="15">
      <c r="A2433" s="1">
        <v>2428</v>
      </c>
      <c r="D2433" s="3" t="s">
        <v>6909</v>
      </c>
      <c r="F2433" s="2" t="str" cm="1">
        <f t="array" aca="1" ref="F2433" ca="1">IF(G2433&lt;&gt;"",INDIRECT("'"&amp;G2433&amp;"'!"&amp;H2433),"")</f>
        <v/>
      </c>
      <c r="G2433" s="1665"/>
      <c r="I2433" s="4"/>
      <c r="J2433" s="4"/>
      <c r="K2433" s="4"/>
      <c r="S2433" s="1665"/>
    </row>
    <row r="2434" spans="1:19" ht="15">
      <c r="A2434" s="1">
        <v>2429</v>
      </c>
      <c r="D2434" s="3" t="s">
        <v>6909</v>
      </c>
      <c r="F2434" s="2" t="str" cm="1">
        <f t="array" aca="1" ref="F2434" ca="1">IF(G2434&lt;&gt;"",INDIRECT("'"&amp;G2434&amp;"'!"&amp;H2434),"")</f>
        <v/>
      </c>
      <c r="G2434" s="1665"/>
      <c r="I2434" s="4"/>
      <c r="J2434" s="4"/>
      <c r="K2434" s="4"/>
      <c r="S2434" s="1665"/>
    </row>
    <row r="2435" spans="1:19" ht="15">
      <c r="A2435" s="1">
        <v>2430</v>
      </c>
      <c r="D2435" s="3" t="s">
        <v>6909</v>
      </c>
      <c r="F2435" s="2" t="str" cm="1">
        <f t="array" aca="1" ref="F2435" ca="1">IF(G2435&lt;&gt;"",INDIRECT("'"&amp;G2435&amp;"'!"&amp;H2435),"")</f>
        <v/>
      </c>
      <c r="G2435" s="1665"/>
      <c r="I2435" s="4"/>
      <c r="J2435" s="4"/>
      <c r="K2435" s="4"/>
      <c r="S2435" s="1665"/>
    </row>
    <row r="2436" spans="1:19" ht="15">
      <c r="A2436" s="1">
        <v>2431</v>
      </c>
      <c r="D2436" s="3" t="s">
        <v>6909</v>
      </c>
      <c r="F2436" s="2" t="str" cm="1">
        <f t="array" aca="1" ref="F2436" ca="1">IF(G2436&lt;&gt;"",INDIRECT("'"&amp;G2436&amp;"'!"&amp;H2436),"")</f>
        <v/>
      </c>
      <c r="G2436" s="1665"/>
      <c r="I2436" s="4"/>
      <c r="J2436" s="4"/>
      <c r="K2436" s="4"/>
      <c r="S2436" s="1665"/>
    </row>
    <row r="2437" spans="1:19" ht="15">
      <c r="A2437" s="1">
        <v>2432</v>
      </c>
      <c r="D2437" s="3" t="s">
        <v>6909</v>
      </c>
      <c r="F2437" s="2" t="str" cm="1">
        <f t="array" aca="1" ref="F2437" ca="1">IF(G2437&lt;&gt;"",INDIRECT("'"&amp;G2437&amp;"'!"&amp;H2437),"")</f>
        <v/>
      </c>
      <c r="G2437" s="1665"/>
      <c r="I2437" s="4"/>
      <c r="J2437" s="4"/>
      <c r="K2437" s="4"/>
      <c r="S2437" s="1665"/>
    </row>
    <row r="2438" spans="1:19" ht="15">
      <c r="A2438" s="1">
        <v>2433</v>
      </c>
      <c r="D2438" s="3" t="s">
        <v>6909</v>
      </c>
      <c r="F2438" s="2" t="str" cm="1">
        <f t="array" aca="1" ref="F2438" ca="1">IF(G2438&lt;&gt;"",INDIRECT("'"&amp;G2438&amp;"'!"&amp;H2438),"")</f>
        <v/>
      </c>
      <c r="G2438" s="1665"/>
      <c r="I2438" s="4"/>
      <c r="J2438" s="4"/>
      <c r="K2438" s="4"/>
      <c r="S2438" s="1665"/>
    </row>
    <row r="2439" spans="1:19" ht="15">
      <c r="A2439" s="1">
        <v>2434</v>
      </c>
      <c r="D2439" s="3" t="s">
        <v>6909</v>
      </c>
      <c r="F2439" s="2" t="str" cm="1">
        <f t="array" aca="1" ref="F2439" ca="1">IF(G2439&lt;&gt;"",INDIRECT("'"&amp;G2439&amp;"'!"&amp;H2439),"")</f>
        <v/>
      </c>
      <c r="G2439" s="1665"/>
      <c r="S2439" s="1665"/>
    </row>
    <row r="2440" spans="1:19" ht="15">
      <c r="A2440" s="1">
        <v>2435</v>
      </c>
      <c r="D2440" s="3" t="s">
        <v>6909</v>
      </c>
      <c r="F2440" s="2" t="str" cm="1">
        <f t="array" aca="1" ref="F2440" ca="1">IF(G2440&lt;&gt;"",INDIRECT("'"&amp;G2440&amp;"'!"&amp;H2440),"")</f>
        <v/>
      </c>
      <c r="G2440" s="1665"/>
      <c r="S2440" s="1665"/>
    </row>
    <row r="2441" spans="1:19" ht="15">
      <c r="A2441" s="1">
        <v>2436</v>
      </c>
      <c r="D2441" s="3" t="s">
        <v>6909</v>
      </c>
      <c r="F2441" s="2" t="str" cm="1">
        <f t="array" aca="1" ref="F2441" ca="1">IF(G2441&lt;&gt;"",INDIRECT("'"&amp;G2441&amp;"'!"&amp;H2441),"")</f>
        <v/>
      </c>
      <c r="G2441" s="1665"/>
      <c r="S2441" s="1665"/>
    </row>
    <row r="2442" spans="1:19" ht="15">
      <c r="A2442" s="1">
        <v>2437</v>
      </c>
      <c r="D2442" s="3" t="s">
        <v>6909</v>
      </c>
      <c r="F2442" s="2" t="str" cm="1">
        <f t="array" aca="1" ref="F2442" ca="1">IF(G2442&lt;&gt;"",INDIRECT("'"&amp;G2442&amp;"'!"&amp;H2442),"")</f>
        <v/>
      </c>
      <c r="G2442" s="1665"/>
      <c r="I2442" s="4"/>
      <c r="J2442" s="4"/>
      <c r="K2442" s="4"/>
      <c r="S2442" s="1665"/>
    </row>
    <row r="2443" spans="1:19" ht="15">
      <c r="A2443" s="1">
        <v>2438</v>
      </c>
      <c r="D2443" s="3" t="s">
        <v>6909</v>
      </c>
      <c r="F2443" s="2" t="str" cm="1">
        <f t="array" aca="1" ref="F2443" ca="1">IF(G2443&lt;&gt;"",INDIRECT("'"&amp;G2443&amp;"'!"&amp;H2443),"")</f>
        <v/>
      </c>
      <c r="G2443" s="1665"/>
      <c r="S2443" s="1665"/>
    </row>
    <row r="2444" spans="1:19" ht="15">
      <c r="A2444" s="1">
        <v>2439</v>
      </c>
      <c r="D2444" s="3" t="s">
        <v>6909</v>
      </c>
      <c r="F2444" s="2" t="str" cm="1">
        <f t="array" aca="1" ref="F2444" ca="1">IF(G2444&lt;&gt;"",INDIRECT("'"&amp;G2444&amp;"'!"&amp;H2444),"")</f>
        <v/>
      </c>
      <c r="G2444" s="1665"/>
      <c r="S2444" s="1663"/>
    </row>
    <row r="2445" spans="1:19" ht="15">
      <c r="A2445" s="1">
        <v>2440</v>
      </c>
      <c r="D2445" s="3" t="s">
        <v>6909</v>
      </c>
      <c r="F2445" s="2" t="str" cm="1">
        <f t="array" aca="1" ref="F2445" ca="1">IF(G2445&lt;&gt;"",INDIRECT("'"&amp;G2445&amp;"'!"&amp;H2445),"")</f>
        <v/>
      </c>
      <c r="G2445" s="1665"/>
      <c r="S2445" s="1665"/>
    </row>
    <row r="2446" spans="1:19" ht="15">
      <c r="A2446" s="1">
        <v>2441</v>
      </c>
      <c r="D2446" s="3" t="s">
        <v>6909</v>
      </c>
      <c r="F2446" s="2" t="str" cm="1">
        <f t="array" aca="1" ref="F2446" ca="1">IF(G2446&lt;&gt;"",INDIRECT("'"&amp;G2446&amp;"'!"&amp;H2446),"")</f>
        <v/>
      </c>
      <c r="G2446" s="1665"/>
      <c r="S2446" s="1665"/>
    </row>
    <row r="2447" spans="1:19" ht="15">
      <c r="A2447" s="1">
        <v>2442</v>
      </c>
      <c r="D2447" s="3" t="s">
        <v>6908</v>
      </c>
      <c r="F2447" s="2" t="str" cm="1">
        <f t="array" aca="1" ref="F2447" ca="1">IF(G2447&lt;&gt;"",INDIRECT("'"&amp;G2447&amp;"'!"&amp;H2447),"")</f>
        <v/>
      </c>
      <c r="G2447" s="1665"/>
      <c r="S2447" s="1665"/>
    </row>
    <row r="2448" spans="1:19" ht="15">
      <c r="A2448">
        <v>2443</v>
      </c>
      <c r="D2448" s="3" t="s">
        <v>6909</v>
      </c>
      <c r="F2448" s="2" t="str" cm="1">
        <f t="array" aca="1" ref="F2448" ca="1">IF(G2448&lt;&gt;"",INDIRECT("'"&amp;G2448&amp;"'!"&amp;H2448),"")</f>
        <v/>
      </c>
      <c r="G2448" s="1665"/>
      <c r="S2448" s="1665"/>
    </row>
    <row r="2449" spans="1:19" ht="15">
      <c r="A2449" s="1">
        <v>2444</v>
      </c>
      <c r="D2449" s="3" t="s">
        <v>6908</v>
      </c>
      <c r="F2449" s="2" t="str" cm="1">
        <f t="array" aca="1" ref="F2449" ca="1">IF(G2449&lt;&gt;"",INDIRECT("'"&amp;G2449&amp;"'!"&amp;H2449),"")</f>
        <v/>
      </c>
      <c r="G2449" s="1665"/>
      <c r="S2449" s="1665"/>
    </row>
    <row r="2450" spans="1:19" ht="15">
      <c r="A2450">
        <v>2445</v>
      </c>
      <c r="D2450" s="3" t="s">
        <v>6909</v>
      </c>
      <c r="F2450" s="2" t="str" cm="1">
        <f t="array" aca="1" ref="F2450" ca="1">IF(G2450&lt;&gt;"",INDIRECT("'"&amp;G2450&amp;"'!"&amp;H2450),"")</f>
        <v/>
      </c>
      <c r="G2450" s="1665"/>
      <c r="S2450" s="1665"/>
    </row>
    <row r="2451" spans="1:19" ht="15">
      <c r="A2451" s="1">
        <v>2446</v>
      </c>
      <c r="D2451" s="3" t="s">
        <v>6909</v>
      </c>
      <c r="F2451" s="2" t="str" cm="1">
        <f t="array" aca="1" ref="F2451" ca="1">IF(G2451&lt;&gt;"",INDIRECT("'"&amp;G2451&amp;"'!"&amp;H2451),"")</f>
        <v/>
      </c>
      <c r="G2451" s="1665"/>
      <c r="S2451" s="1665"/>
    </row>
    <row r="2452" spans="1:19" ht="15">
      <c r="A2452" s="1">
        <v>2447</v>
      </c>
      <c r="D2452" s="3" t="s">
        <v>6909</v>
      </c>
      <c r="F2452" s="2" t="str" cm="1">
        <f t="array" aca="1" ref="F2452" ca="1">IF(G2452&lt;&gt;"",INDIRECT("'"&amp;G2452&amp;"'!"&amp;H2452),"")</f>
        <v/>
      </c>
      <c r="G2452" s="1665"/>
      <c r="S2452" s="1665"/>
    </row>
    <row r="2453" spans="1:19" ht="15">
      <c r="A2453" s="1">
        <v>2448</v>
      </c>
      <c r="D2453" s="3" t="s">
        <v>6909</v>
      </c>
      <c r="F2453" s="2" t="str" cm="1">
        <f t="array" aca="1" ref="F2453" ca="1">IF(G2453&lt;&gt;"",INDIRECT("'"&amp;G2453&amp;"'!"&amp;H2453),"")</f>
        <v/>
      </c>
      <c r="G2453" s="1665"/>
      <c r="S2453" s="1665"/>
    </row>
    <row r="2454" spans="1:19" ht="15">
      <c r="A2454" s="1">
        <v>2449</v>
      </c>
      <c r="D2454" s="3" t="s">
        <v>6909</v>
      </c>
      <c r="F2454" s="2" t="str" cm="1">
        <f t="array" aca="1" ref="F2454" ca="1">IF(G2454&lt;&gt;"",INDIRECT("'"&amp;G2454&amp;"'!"&amp;H2454),"")</f>
        <v/>
      </c>
      <c r="G2454" s="1665"/>
      <c r="S2454" s="1665"/>
    </row>
    <row r="2455" spans="1:19" ht="15">
      <c r="A2455" s="1">
        <v>2450</v>
      </c>
      <c r="D2455" s="3" t="s">
        <v>6909</v>
      </c>
      <c r="F2455" s="2" t="str" cm="1">
        <f t="array" aca="1" ref="F2455" ca="1">IF(G2455&lt;&gt;"",INDIRECT("'"&amp;G2455&amp;"'!"&amp;H2455),"")</f>
        <v/>
      </c>
      <c r="G2455" s="1665"/>
      <c r="S2455" s="1663"/>
    </row>
    <row r="2456" spans="1:19" ht="15">
      <c r="A2456" s="1">
        <v>2451</v>
      </c>
      <c r="D2456" s="3" t="s">
        <v>6909</v>
      </c>
      <c r="F2456" s="2" t="str" cm="1">
        <f t="array" aca="1" ref="F2456" ca="1">IF(G2456&lt;&gt;"",INDIRECT("'"&amp;G2456&amp;"'!"&amp;H2456),"")</f>
        <v/>
      </c>
      <c r="G2456" s="1665"/>
      <c r="S2456" s="1663"/>
    </row>
    <row r="2457" spans="1:19" ht="15">
      <c r="A2457" s="1">
        <v>2452</v>
      </c>
      <c r="D2457" s="3" t="s">
        <v>6909</v>
      </c>
      <c r="F2457" s="2" t="str" cm="1">
        <f t="array" aca="1" ref="F2457" ca="1">IF(G2457&lt;&gt;"",INDIRECT("'"&amp;G2457&amp;"'!"&amp;H2457),"")</f>
        <v/>
      </c>
      <c r="G2457" s="1665"/>
      <c r="S2457" s="1663"/>
    </row>
    <row r="2458" spans="1:19" ht="15">
      <c r="A2458" s="1">
        <v>2453</v>
      </c>
      <c r="D2458" s="3" t="s">
        <v>6909</v>
      </c>
      <c r="F2458" s="2" t="str" cm="1">
        <f t="array" aca="1" ref="F2458" ca="1">IF(G2458&lt;&gt;"",INDIRECT("'"&amp;G2458&amp;"'!"&amp;H2458),"")</f>
        <v/>
      </c>
      <c r="G2458" s="1665"/>
      <c r="S2458" s="1663"/>
    </row>
    <row r="2459" spans="1:19" ht="15">
      <c r="A2459" s="1">
        <v>2454</v>
      </c>
      <c r="D2459" s="3" t="s">
        <v>6909</v>
      </c>
      <c r="F2459" s="2" t="str" cm="1">
        <f t="array" aca="1" ref="F2459" ca="1">IF(G2459&lt;&gt;"",INDIRECT("'"&amp;G2459&amp;"'!"&amp;H2459),"")</f>
        <v/>
      </c>
      <c r="G2459" s="1665"/>
      <c r="S2459" s="1665"/>
    </row>
    <row r="2460" spans="1:19" ht="15">
      <c r="A2460" s="1">
        <v>2455</v>
      </c>
      <c r="D2460" s="3" t="s">
        <v>6909</v>
      </c>
      <c r="F2460" s="2" t="str" cm="1">
        <f t="array" aca="1" ref="F2460" ca="1">IF(G2460&lt;&gt;"",INDIRECT("'"&amp;G2460&amp;"'!"&amp;H2460),"")</f>
        <v/>
      </c>
      <c r="G2460" s="1665"/>
      <c r="S2460" s="1665"/>
    </row>
    <row r="2461" spans="1:19" ht="15">
      <c r="A2461" s="1">
        <v>2456</v>
      </c>
      <c r="D2461" s="3" t="s">
        <v>6909</v>
      </c>
      <c r="F2461" s="2" t="str" cm="1">
        <f t="array" aca="1" ref="F2461" ca="1">IF(G2461&lt;&gt;"",INDIRECT("'"&amp;G2461&amp;"'!"&amp;H2461),"")</f>
        <v/>
      </c>
      <c r="G2461" s="1665"/>
      <c r="S2461" s="1665"/>
    </row>
    <row r="2462" spans="1:19" ht="15">
      <c r="A2462" s="1">
        <v>2457</v>
      </c>
      <c r="D2462" s="3" t="s">
        <v>6909</v>
      </c>
      <c r="F2462" s="2" t="str" cm="1">
        <f t="array" aca="1" ref="F2462" ca="1">IF(G2462&lt;&gt;"",INDIRECT("'"&amp;G2462&amp;"'!"&amp;H2462),"")</f>
        <v/>
      </c>
      <c r="G2462" s="1665"/>
      <c r="S2462" s="1665"/>
    </row>
    <row r="2463" spans="1:19" ht="15">
      <c r="A2463" s="1">
        <v>2458</v>
      </c>
      <c r="D2463" s="3" t="s">
        <v>6909</v>
      </c>
      <c r="F2463" s="2" t="str" cm="1">
        <f t="array" aca="1" ref="F2463" ca="1">IF(G2463&lt;&gt;"",INDIRECT("'"&amp;G2463&amp;"'!"&amp;H2463),"")</f>
        <v/>
      </c>
      <c r="G2463" s="1665"/>
      <c r="S2463" s="1665"/>
    </row>
    <row r="2464" spans="1:19" ht="15">
      <c r="A2464" s="1">
        <v>2459</v>
      </c>
      <c r="D2464" s="3" t="s">
        <v>6909</v>
      </c>
      <c r="F2464" s="2" t="str" cm="1">
        <f t="array" aca="1" ref="F2464" ca="1">IF(G2464&lt;&gt;"",INDIRECT("'"&amp;G2464&amp;"'!"&amp;H2464),"")</f>
        <v/>
      </c>
      <c r="G2464" s="1665"/>
      <c r="S2464" s="1665"/>
    </row>
    <row r="2465" spans="1:19" ht="15">
      <c r="A2465" s="1">
        <v>2460</v>
      </c>
      <c r="D2465" s="3" t="s">
        <v>6909</v>
      </c>
      <c r="F2465" s="2" t="str" cm="1">
        <f t="array" aca="1" ref="F2465" ca="1">IF(G2465&lt;&gt;"",INDIRECT("'"&amp;G2465&amp;"'!"&amp;H2465),"")</f>
        <v/>
      </c>
      <c r="G2465" s="1665"/>
      <c r="S2465" s="1665"/>
    </row>
    <row r="2466" spans="1:19" ht="15">
      <c r="A2466" s="1">
        <v>2461</v>
      </c>
      <c r="D2466" s="3" t="s">
        <v>6909</v>
      </c>
      <c r="F2466" s="2" t="str" cm="1">
        <f t="array" aca="1" ref="F2466" ca="1">IF(G2466&lt;&gt;"",INDIRECT("'"&amp;G2466&amp;"'!"&amp;H2466),"")</f>
        <v/>
      </c>
      <c r="G2466" s="1665"/>
      <c r="S2466" s="1663"/>
    </row>
    <row r="2467" spans="1:19" ht="15">
      <c r="A2467" s="1">
        <v>2462</v>
      </c>
      <c r="D2467" s="3" t="s">
        <v>6909</v>
      </c>
      <c r="F2467" s="2" t="str" cm="1">
        <f t="array" aca="1" ref="F2467" ca="1">IF(G2467&lt;&gt;"",INDIRECT("'"&amp;G2467&amp;"'!"&amp;H2467),"")</f>
        <v/>
      </c>
      <c r="G2467" s="1665"/>
      <c r="S2467" s="1663"/>
    </row>
    <row r="2468" spans="1:19" ht="15">
      <c r="A2468" s="1">
        <v>2463</v>
      </c>
      <c r="D2468" s="3" t="s">
        <v>6909</v>
      </c>
      <c r="F2468" s="2" t="str" cm="1">
        <f t="array" aca="1" ref="F2468" ca="1">IF(G2468&lt;&gt;"",INDIRECT("'"&amp;G2468&amp;"'!"&amp;H2468),"")</f>
        <v/>
      </c>
      <c r="G2468" s="1665"/>
      <c r="S2468" s="1663"/>
    </row>
    <row r="2469" spans="1:19" ht="15">
      <c r="A2469" s="1">
        <v>2464</v>
      </c>
      <c r="D2469" s="3" t="s">
        <v>6909</v>
      </c>
      <c r="F2469" s="2" t="str" cm="1">
        <f t="array" aca="1" ref="F2469" ca="1">IF(G2469&lt;&gt;"",INDIRECT("'"&amp;G2469&amp;"'!"&amp;H2469),"")</f>
        <v/>
      </c>
      <c r="G2469" s="1665"/>
      <c r="S2469" s="1665"/>
    </row>
    <row r="2470" spans="1:19" ht="15">
      <c r="A2470" s="1">
        <v>2465</v>
      </c>
      <c r="D2470" s="3" t="s">
        <v>6909</v>
      </c>
      <c r="F2470" s="2" t="str" cm="1">
        <f t="array" aca="1" ref="F2470" ca="1">IF(G2470&lt;&gt;"",INDIRECT("'"&amp;G2470&amp;"'!"&amp;H2470),"")</f>
        <v/>
      </c>
      <c r="G2470" s="1665"/>
      <c r="S2470" s="1663"/>
    </row>
    <row r="2471" spans="1:19" ht="15">
      <c r="A2471" s="1">
        <v>2466</v>
      </c>
      <c r="D2471" s="3" t="s">
        <v>6909</v>
      </c>
      <c r="F2471" s="2" t="str" cm="1">
        <f t="array" aca="1" ref="F2471" ca="1">IF(G2471&lt;&gt;"",INDIRECT("'"&amp;G2471&amp;"'!"&amp;H2471),"")</f>
        <v/>
      </c>
      <c r="G2471" s="1665"/>
      <c r="S2471" s="1663"/>
    </row>
    <row r="2472" spans="1:19" ht="15">
      <c r="A2472" s="1">
        <v>2467</v>
      </c>
      <c r="D2472" s="3" t="s">
        <v>6909</v>
      </c>
      <c r="F2472" s="2" t="str" cm="1">
        <f t="array" aca="1" ref="F2472" ca="1">IF(G2472&lt;&gt;"",INDIRECT("'"&amp;G2472&amp;"'!"&amp;H2472),"")</f>
        <v/>
      </c>
      <c r="G2472" s="1665"/>
      <c r="I2472" s="4"/>
      <c r="J2472" s="4"/>
      <c r="K2472" s="4"/>
      <c r="S2472" s="1665"/>
    </row>
    <row r="2473" spans="1:19" ht="15">
      <c r="A2473" s="1">
        <v>2468</v>
      </c>
      <c r="D2473" s="3" t="s">
        <v>6909</v>
      </c>
      <c r="F2473" s="2" t="str" cm="1">
        <f t="array" aca="1" ref="F2473" ca="1">IF(G2473&lt;&gt;"",INDIRECT("'"&amp;G2473&amp;"'!"&amp;H2473),"")</f>
        <v/>
      </c>
      <c r="G2473" s="1665"/>
      <c r="I2473" s="4"/>
      <c r="J2473" s="4"/>
      <c r="K2473" s="4"/>
      <c r="S2473" s="1665"/>
    </row>
    <row r="2474" spans="1:19" ht="15">
      <c r="A2474" s="1">
        <v>2469</v>
      </c>
      <c r="D2474" s="3" t="s">
        <v>6909</v>
      </c>
      <c r="F2474" s="2" t="str" cm="1">
        <f t="array" aca="1" ref="F2474" ca="1">IF(G2474&lt;&gt;"",INDIRECT("'"&amp;G2474&amp;"'!"&amp;H2474),"")</f>
        <v/>
      </c>
      <c r="G2474" s="1665"/>
      <c r="I2474" s="4"/>
      <c r="J2474" s="4"/>
      <c r="K2474" s="4"/>
      <c r="S2474" s="1665"/>
    </row>
    <row r="2475" spans="1:19" ht="15">
      <c r="A2475" s="1">
        <v>2470</v>
      </c>
      <c r="D2475" s="3" t="s">
        <v>6909</v>
      </c>
      <c r="F2475" s="2" t="str" cm="1">
        <f t="array" aca="1" ref="F2475" ca="1">IF(G2475&lt;&gt;"",INDIRECT("'"&amp;G2475&amp;"'!"&amp;H2475),"")</f>
        <v/>
      </c>
      <c r="G2475" s="1665"/>
      <c r="I2475" s="4"/>
      <c r="J2475" s="4"/>
      <c r="K2475" s="4"/>
      <c r="S2475" s="1665"/>
    </row>
    <row r="2476" spans="1:19" ht="15">
      <c r="A2476" s="1">
        <v>2471</v>
      </c>
      <c r="D2476" s="3" t="s">
        <v>6909</v>
      </c>
      <c r="F2476" s="2" t="str" cm="1">
        <f t="array" aca="1" ref="F2476" ca="1">IF(G2476&lt;&gt;"",INDIRECT("'"&amp;G2476&amp;"'!"&amp;H2476),"")</f>
        <v/>
      </c>
      <c r="G2476" s="1665"/>
      <c r="I2476" s="4"/>
      <c r="J2476" s="4"/>
      <c r="K2476" s="4"/>
      <c r="S2476" s="1665"/>
    </row>
    <row r="2477" spans="1:19" ht="15">
      <c r="A2477" s="1">
        <v>2472</v>
      </c>
      <c r="D2477" s="3" t="s">
        <v>6909</v>
      </c>
      <c r="F2477" s="2" t="str" cm="1">
        <f t="array" aca="1" ref="F2477" ca="1">IF(G2477&lt;&gt;"",INDIRECT("'"&amp;G2477&amp;"'!"&amp;H2477),"")</f>
        <v/>
      </c>
      <c r="G2477" s="1665"/>
      <c r="I2477" s="4"/>
      <c r="J2477" s="4"/>
      <c r="K2477" s="4"/>
      <c r="S2477" s="1665"/>
    </row>
    <row r="2478" spans="1:19" ht="15">
      <c r="A2478" s="1">
        <v>2473</v>
      </c>
      <c r="D2478" s="3" t="s">
        <v>6909</v>
      </c>
      <c r="F2478" s="2" t="str" cm="1">
        <f t="array" aca="1" ref="F2478" ca="1">IF(G2478&lt;&gt;"",INDIRECT("'"&amp;G2478&amp;"'!"&amp;H2478),"")</f>
        <v/>
      </c>
      <c r="G2478" s="1665"/>
      <c r="I2478" s="4"/>
      <c r="J2478" s="4"/>
      <c r="K2478" s="4"/>
      <c r="S2478" s="1665"/>
    </row>
    <row r="2479" spans="1:19" ht="15">
      <c r="A2479">
        <v>2474</v>
      </c>
      <c r="D2479" s="3" t="s">
        <v>6909</v>
      </c>
      <c r="F2479" s="2" t="str" cm="1">
        <f t="array" aca="1" ref="F2479" ca="1">IF(G2479&lt;&gt;"",INDIRECT("'"&amp;G2479&amp;"'!"&amp;H2479),"")</f>
        <v/>
      </c>
      <c r="G2479" s="1665"/>
      <c r="I2479" s="4"/>
      <c r="J2479" s="4"/>
      <c r="K2479" s="4"/>
      <c r="S2479" s="1665"/>
    </row>
    <row r="2480" spans="1:19" ht="15">
      <c r="A2480" s="1">
        <v>2475</v>
      </c>
      <c r="D2480" s="3" t="s">
        <v>6909</v>
      </c>
      <c r="F2480" s="2" t="str" cm="1">
        <f t="array" aca="1" ref="F2480" ca="1">IF(G2480&lt;&gt;"",INDIRECT("'"&amp;G2480&amp;"'!"&amp;H2480),"")</f>
        <v/>
      </c>
      <c r="G2480" s="1665"/>
      <c r="I2480" s="4"/>
      <c r="J2480" s="4"/>
      <c r="K2480" s="4"/>
      <c r="S2480" s="1665"/>
    </row>
    <row r="2481" spans="1:19" ht="15">
      <c r="A2481" s="1">
        <v>2476</v>
      </c>
      <c r="D2481" s="3" t="s">
        <v>6909</v>
      </c>
      <c r="F2481" s="2" t="str" cm="1">
        <f t="array" aca="1" ref="F2481" ca="1">IF(G2481&lt;&gt;"",INDIRECT("'"&amp;G2481&amp;"'!"&amp;H2481),"")</f>
        <v/>
      </c>
      <c r="G2481" s="1665"/>
      <c r="I2481" s="4"/>
      <c r="J2481" s="4"/>
      <c r="K2481" s="4"/>
      <c r="S2481" s="1665"/>
    </row>
    <row r="2482" spans="1:19" ht="15">
      <c r="A2482" s="1">
        <v>2477</v>
      </c>
      <c r="D2482" s="3" t="s">
        <v>6909</v>
      </c>
      <c r="F2482" s="2" t="str" cm="1">
        <f t="array" aca="1" ref="F2482" ca="1">IF(G2482&lt;&gt;"",INDIRECT("'"&amp;G2482&amp;"'!"&amp;H2482),"")</f>
        <v/>
      </c>
      <c r="G2482" s="1665"/>
      <c r="I2482" s="4"/>
      <c r="J2482" s="4"/>
      <c r="K2482" s="4"/>
      <c r="S2482" s="1665"/>
    </row>
    <row r="2483" spans="1:19" ht="15">
      <c r="A2483" s="1">
        <v>2478</v>
      </c>
      <c r="D2483" s="3" t="s">
        <v>6909</v>
      </c>
      <c r="F2483" s="2" t="str" cm="1">
        <f t="array" aca="1" ref="F2483" ca="1">IF(G2483&lt;&gt;"",INDIRECT("'"&amp;G2483&amp;"'!"&amp;H2483),"")</f>
        <v/>
      </c>
      <c r="G2483" s="1665"/>
      <c r="I2483" s="4"/>
      <c r="J2483" s="4"/>
      <c r="K2483" s="4"/>
      <c r="S2483" s="1665"/>
    </row>
    <row r="2484" spans="1:19" ht="15">
      <c r="A2484" s="1">
        <v>2479</v>
      </c>
      <c r="D2484" s="3" t="s">
        <v>6909</v>
      </c>
      <c r="F2484" s="2" t="str" cm="1">
        <f t="array" aca="1" ref="F2484" ca="1">IF(G2484&lt;&gt;"",INDIRECT("'"&amp;G2484&amp;"'!"&amp;H2484),"")</f>
        <v/>
      </c>
      <c r="G2484" s="1665"/>
      <c r="I2484" s="4"/>
      <c r="J2484" s="4"/>
      <c r="K2484" s="4"/>
      <c r="S2484" s="1665"/>
    </row>
    <row r="2485" spans="1:19" ht="15">
      <c r="A2485" s="1">
        <v>2480</v>
      </c>
      <c r="D2485" s="3" t="s">
        <v>6909</v>
      </c>
      <c r="F2485" s="2" t="str" cm="1">
        <f t="array" aca="1" ref="F2485" ca="1">IF(G2485&lt;&gt;"",INDIRECT("'"&amp;G2485&amp;"'!"&amp;H2485),"")</f>
        <v/>
      </c>
      <c r="G2485" s="1665"/>
      <c r="I2485" s="4"/>
      <c r="J2485" s="4"/>
      <c r="K2485" s="4"/>
      <c r="S2485" s="1665"/>
    </row>
    <row r="2486" spans="1:19" ht="15">
      <c r="A2486" s="1">
        <v>2481</v>
      </c>
      <c r="D2486" s="3" t="s">
        <v>6909</v>
      </c>
      <c r="F2486" s="2" t="str" cm="1">
        <f t="array" aca="1" ref="F2486" ca="1">IF(G2486&lt;&gt;"",INDIRECT("'"&amp;G2486&amp;"'!"&amp;H2486),"")</f>
        <v/>
      </c>
      <c r="G2486" s="1665"/>
      <c r="I2486" s="4"/>
      <c r="J2486" s="4"/>
      <c r="K2486" s="4"/>
      <c r="S2486" s="1665"/>
    </row>
    <row r="2487" spans="1:19" ht="15">
      <c r="A2487" s="1">
        <v>2482</v>
      </c>
      <c r="D2487" s="3" t="s">
        <v>6909</v>
      </c>
      <c r="F2487" s="2" t="str" cm="1">
        <f t="array" aca="1" ref="F2487" ca="1">IF(G2487&lt;&gt;"",INDIRECT("'"&amp;G2487&amp;"'!"&amp;H2487),"")</f>
        <v/>
      </c>
      <c r="G2487" s="1665"/>
      <c r="I2487" s="4"/>
      <c r="J2487" s="4"/>
      <c r="K2487" s="4"/>
      <c r="S2487" s="1665"/>
    </row>
    <row r="2488" spans="1:19" ht="15">
      <c r="A2488" s="1">
        <v>2483</v>
      </c>
      <c r="D2488" s="3" t="s">
        <v>6909</v>
      </c>
      <c r="F2488" s="2" t="str" cm="1">
        <f t="array" aca="1" ref="F2488" ca="1">IF(G2488&lt;&gt;"",INDIRECT("'"&amp;G2488&amp;"'!"&amp;H2488),"")</f>
        <v/>
      </c>
      <c r="G2488" s="1665"/>
      <c r="I2488" s="4"/>
      <c r="J2488" s="4"/>
      <c r="K2488" s="4"/>
      <c r="S2488" s="1665"/>
    </row>
    <row r="2489" spans="1:19" ht="15">
      <c r="A2489" s="1">
        <v>2484</v>
      </c>
      <c r="D2489" s="3" t="s">
        <v>6909</v>
      </c>
      <c r="F2489" s="2" t="str" cm="1">
        <f t="array" aca="1" ref="F2489" ca="1">IF(G2489&lt;&gt;"",INDIRECT("'"&amp;G2489&amp;"'!"&amp;H2489),"")</f>
        <v/>
      </c>
      <c r="G2489" s="1665"/>
      <c r="I2489" s="4"/>
      <c r="J2489" s="4"/>
      <c r="K2489" s="4"/>
      <c r="S2489" s="1665"/>
    </row>
    <row r="2490" spans="1:19" ht="15">
      <c r="A2490" s="1">
        <v>2485</v>
      </c>
      <c r="D2490" s="3" t="s">
        <v>6909</v>
      </c>
      <c r="F2490" s="2" t="str" cm="1">
        <f t="array" aca="1" ref="F2490" ca="1">IF(G2490&lt;&gt;"",INDIRECT("'"&amp;G2490&amp;"'!"&amp;H2490),"")</f>
        <v/>
      </c>
      <c r="G2490" s="1665"/>
      <c r="I2490" s="4"/>
      <c r="J2490" s="4"/>
      <c r="K2490" s="4"/>
      <c r="S2490" s="1665"/>
    </row>
    <row r="2491" spans="1:19" ht="15">
      <c r="A2491" s="1">
        <v>2486</v>
      </c>
      <c r="D2491" s="3" t="s">
        <v>6909</v>
      </c>
      <c r="F2491" s="2" t="str" cm="1">
        <f t="array" aca="1" ref="F2491" ca="1">IF(G2491&lt;&gt;"",INDIRECT("'"&amp;G2491&amp;"'!"&amp;H2491),"")</f>
        <v/>
      </c>
      <c r="G2491" s="1665"/>
      <c r="I2491" s="4"/>
      <c r="J2491" s="4"/>
      <c r="K2491" s="4"/>
      <c r="S2491" s="1665"/>
    </row>
    <row r="2492" spans="1:19" ht="15">
      <c r="A2492" s="1">
        <v>2487</v>
      </c>
      <c r="D2492" s="3" t="s">
        <v>6909</v>
      </c>
      <c r="F2492" s="2" t="str" cm="1">
        <f t="array" aca="1" ref="F2492" ca="1">IF(G2492&lt;&gt;"",INDIRECT("'"&amp;G2492&amp;"'!"&amp;H2492),"")</f>
        <v/>
      </c>
      <c r="G2492" s="1665"/>
      <c r="I2492" s="4"/>
      <c r="J2492" s="4"/>
      <c r="K2492" s="4"/>
      <c r="S2492" s="1665"/>
    </row>
    <row r="2493" spans="1:19" ht="15">
      <c r="A2493" s="1">
        <v>2488</v>
      </c>
      <c r="D2493" s="3" t="s">
        <v>6909</v>
      </c>
      <c r="F2493" s="2" t="str" cm="1">
        <f t="array" aca="1" ref="F2493" ca="1">IF(G2493&lt;&gt;"",INDIRECT("'"&amp;G2493&amp;"'!"&amp;H2493),"")</f>
        <v/>
      </c>
      <c r="G2493" s="1665"/>
      <c r="I2493" s="4"/>
      <c r="J2493" s="4"/>
      <c r="K2493" s="4"/>
      <c r="S2493" s="1665"/>
    </row>
    <row r="2494" spans="1:19" ht="15">
      <c r="A2494" s="1">
        <v>2489</v>
      </c>
      <c r="D2494" s="3" t="s">
        <v>6909</v>
      </c>
      <c r="F2494" s="2" t="str" cm="1">
        <f t="array" aca="1" ref="F2494" ca="1">IF(G2494&lt;&gt;"",INDIRECT("'"&amp;G2494&amp;"'!"&amp;H2494),"")</f>
        <v/>
      </c>
      <c r="G2494" s="1665"/>
      <c r="I2494" s="4"/>
      <c r="J2494" s="4"/>
      <c r="K2494" s="4"/>
      <c r="S2494" s="1665"/>
    </row>
    <row r="2495" spans="1:19">
      <c r="A2495">
        <v>2490</v>
      </c>
      <c r="B2495" s="7">
        <f>'BudgetSum 2-4'!C5</f>
        <v>14592268.529999997</v>
      </c>
      <c r="C2495" s="3">
        <f>A2495-B2495</f>
        <v>-14589778.529999997</v>
      </c>
      <c r="E2495" s="2" t="b">
        <f ca="1">F2495=B2495</f>
        <v>1</v>
      </c>
      <c r="F2495" s="2" cm="1">
        <f t="array" aca="1" ref="F2495" ca="1">IF(G2495&lt;&gt;"",INDIRECT("'"&amp;G2495&amp;"'!"&amp;H2495),"")</f>
        <v>14592268.529999997</v>
      </c>
      <c r="G2495" s="1663" t="s">
        <v>3335</v>
      </c>
      <c r="H2495" t="s">
        <v>3460</v>
      </c>
      <c r="S2495" s="1663"/>
    </row>
    <row r="2496" spans="1:19" ht="15">
      <c r="A2496" s="1">
        <v>2491</v>
      </c>
      <c r="D2496" s="3" t="s">
        <v>6909</v>
      </c>
      <c r="F2496" s="2" t="str" cm="1">
        <f t="array" aca="1" ref="F2496" ca="1">IF(G2496&lt;&gt;"",INDIRECT("'"&amp;G2496&amp;"'!"&amp;H2496),"")</f>
        <v/>
      </c>
      <c r="G2496" s="1665"/>
      <c r="I2496" s="4"/>
      <c r="J2496" s="4"/>
      <c r="K2496" s="4"/>
      <c r="S2496" s="1665"/>
    </row>
    <row r="2497" spans="1:19" ht="15">
      <c r="A2497">
        <v>2492</v>
      </c>
      <c r="B2497" s="7">
        <f>'BudgetSum 2-4'!C7</f>
        <v>969262.77</v>
      </c>
      <c r="C2497" s="3">
        <f t="shared" ref="C2497:C2506" si="69">A2497-B2497</f>
        <v>-966770.77</v>
      </c>
      <c r="E2497" s="2" t="b">
        <f t="shared" ref="E2497:E2506" ca="1" si="70">F2497=B2497</f>
        <v>1</v>
      </c>
      <c r="F2497" s="2" cm="1">
        <f t="array" aca="1" ref="F2497" ca="1">IF(G2497&lt;&gt;"",INDIRECT("'"&amp;G2497&amp;"'!"&amp;H2497),"")</f>
        <v>969262.77</v>
      </c>
      <c r="G2497" s="1663" t="s">
        <v>3335</v>
      </c>
      <c r="H2497" t="s">
        <v>3345</v>
      </c>
      <c r="I2497" s="4"/>
      <c r="J2497" s="4"/>
      <c r="K2497" s="4"/>
      <c r="S2497" s="1665"/>
    </row>
    <row r="2498" spans="1:19" ht="15">
      <c r="A2498">
        <v>2493</v>
      </c>
      <c r="B2498" s="7">
        <f>'BudgetSum 2-4'!C8</f>
        <v>476676.77</v>
      </c>
      <c r="C2498" s="3">
        <f t="shared" si="69"/>
        <v>-474183.77</v>
      </c>
      <c r="E2498" s="2" t="b">
        <f t="shared" ca="1" si="70"/>
        <v>1</v>
      </c>
      <c r="F2498" s="2" cm="1">
        <f t="array" aca="1" ref="F2498" ca="1">IF(G2498&lt;&gt;"",INDIRECT("'"&amp;G2498&amp;"'!"&amp;H2498),"")</f>
        <v>476676.77</v>
      </c>
      <c r="G2498" s="1663" t="s">
        <v>3335</v>
      </c>
      <c r="H2498" t="s">
        <v>3353</v>
      </c>
      <c r="I2498" s="4"/>
      <c r="J2498" s="4"/>
      <c r="K2498" s="4"/>
      <c r="S2498" s="1665"/>
    </row>
    <row r="2499" spans="1:19" ht="15">
      <c r="A2499">
        <v>2494</v>
      </c>
      <c r="B2499" s="7">
        <f>'BudgetSum 2-4'!C9</f>
        <v>16038208.069999997</v>
      </c>
      <c r="C2499" s="3">
        <f t="shared" si="69"/>
        <v>-16035714.069999997</v>
      </c>
      <c r="E2499" s="2" t="b">
        <f t="shared" ca="1" si="70"/>
        <v>1</v>
      </c>
      <c r="F2499" s="2" cm="1">
        <f t="array" aca="1" ref="F2499" ca="1">IF(G2499&lt;&gt;"",INDIRECT("'"&amp;G2499&amp;"'!"&amp;H2499),"")</f>
        <v>16038208.069999997</v>
      </c>
      <c r="G2499" s="1663" t="s">
        <v>3335</v>
      </c>
      <c r="H2499" t="s">
        <v>4004</v>
      </c>
      <c r="I2499" s="4"/>
      <c r="J2499" s="4"/>
      <c r="K2499" s="4"/>
      <c r="S2499" s="1665"/>
    </row>
    <row r="2500" spans="1:19" ht="15">
      <c r="A2500">
        <v>2495</v>
      </c>
      <c r="B2500" s="7">
        <f>'BudgetSum 2-4'!C13</f>
        <v>10417510.76</v>
      </c>
      <c r="C2500" s="3">
        <f t="shared" si="69"/>
        <v>-10415015.76</v>
      </c>
      <c r="E2500" s="2" t="b">
        <f t="shared" ca="1" si="70"/>
        <v>1</v>
      </c>
      <c r="F2500" s="2" cm="1">
        <f t="array" aca="1" ref="F2500" ca="1">IF(G2500&lt;&gt;"",INDIRECT("'"&amp;G2500&amp;"'!"&amp;H2500),"")</f>
        <v>10417510.76</v>
      </c>
      <c r="G2500" s="1663" t="s">
        <v>3335</v>
      </c>
      <c r="H2500" t="s">
        <v>3349</v>
      </c>
      <c r="I2500" s="4"/>
      <c r="J2500" s="4"/>
      <c r="K2500" s="4"/>
      <c r="S2500" s="1665"/>
    </row>
    <row r="2501" spans="1:19" ht="15">
      <c r="A2501">
        <v>2496</v>
      </c>
      <c r="B2501" s="7">
        <f>'BudgetSum 2-4'!C14</f>
        <v>4953192.3699999992</v>
      </c>
      <c r="C2501" s="3">
        <f t="shared" si="69"/>
        <v>-4950696.3699999992</v>
      </c>
      <c r="E2501" s="2" t="b">
        <f t="shared" ca="1" si="70"/>
        <v>1</v>
      </c>
      <c r="F2501" s="2" cm="1">
        <f t="array" aca="1" ref="F2501" ca="1">IF(G2501&lt;&gt;"",INDIRECT("'"&amp;G2501&amp;"'!"&amp;H2501),"")</f>
        <v>4953192.3699999992</v>
      </c>
      <c r="G2501" s="1663" t="s">
        <v>3335</v>
      </c>
      <c r="H2501" t="s">
        <v>3461</v>
      </c>
      <c r="I2501" s="4"/>
      <c r="J2501" s="4"/>
      <c r="K2501" s="4"/>
      <c r="S2501" s="1665"/>
    </row>
    <row r="2502" spans="1:19">
      <c r="A2502">
        <v>2497</v>
      </c>
      <c r="B2502" s="7">
        <f>'BudgetSum 2-4'!C15</f>
        <v>0</v>
      </c>
      <c r="C2502" s="3">
        <f t="shared" si="69"/>
        <v>2497</v>
      </c>
      <c r="E2502" s="2" t="b">
        <f t="shared" ca="1" si="70"/>
        <v>1</v>
      </c>
      <c r="F2502" s="2" cm="1">
        <f t="array" aca="1" ref="F2502" ca="1">IF(G2502&lt;&gt;"",INDIRECT("'"&amp;G2502&amp;"'!"&amp;H2502),"")</f>
        <v>0</v>
      </c>
      <c r="G2502" s="1663" t="s">
        <v>3335</v>
      </c>
      <c r="H2502" t="s">
        <v>3350</v>
      </c>
      <c r="S2502" s="1663"/>
    </row>
    <row r="2503" spans="1:19" ht="15">
      <c r="A2503">
        <v>2498</v>
      </c>
      <c r="B2503" s="7">
        <f>'BudgetSum 2-4'!C16</f>
        <v>420297.84</v>
      </c>
      <c r="C2503" s="3">
        <f t="shared" si="69"/>
        <v>-417799.84</v>
      </c>
      <c r="E2503" s="2" t="b">
        <f t="shared" ca="1" si="70"/>
        <v>1</v>
      </c>
      <c r="F2503" s="2" cm="1">
        <f t="array" aca="1" ref="F2503" ca="1">IF(G2503&lt;&gt;"",INDIRECT("'"&amp;G2503&amp;"'!"&amp;H2503),"")</f>
        <v>420297.84</v>
      </c>
      <c r="G2503" s="1663" t="s">
        <v>3335</v>
      </c>
      <c r="H2503" t="s">
        <v>3351</v>
      </c>
      <c r="I2503" s="4"/>
      <c r="J2503" s="4"/>
      <c r="K2503" s="4"/>
      <c r="S2503" s="1665"/>
    </row>
    <row r="2504" spans="1:19" ht="15">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5">
      <c r="A2505">
        <v>2500</v>
      </c>
      <c r="B2505" s="7">
        <f>'BudgetSum 2-4'!C19</f>
        <v>15791000.969999999</v>
      </c>
      <c r="C2505" s="3">
        <f t="shared" si="69"/>
        <v>-15788500.969999999</v>
      </c>
      <c r="E2505" s="2" t="b">
        <f t="shared" ca="1" si="70"/>
        <v>1</v>
      </c>
      <c r="F2505" s="2" cm="1">
        <f t="array" aca="1" ref="F2505" ca="1">IF(G2505&lt;&gt;"",INDIRECT("'"&amp;G2505&amp;"'!"&amp;H2505),"")</f>
        <v>15791000.969999999</v>
      </c>
      <c r="G2505" s="1663" t="s">
        <v>3335</v>
      </c>
      <c r="H2505" t="s">
        <v>3354</v>
      </c>
      <c r="I2505" s="4"/>
      <c r="J2505" s="4"/>
      <c r="K2505" s="4"/>
      <c r="S2505" s="1665"/>
    </row>
    <row r="2506" spans="1:19">
      <c r="A2506">
        <v>2501</v>
      </c>
      <c r="B2506" s="7">
        <f>'BudgetSum 2-4'!C22</f>
        <v>247207.09999999776</v>
      </c>
      <c r="C2506" s="3">
        <f t="shared" si="69"/>
        <v>-244706.09999999776</v>
      </c>
      <c r="E2506" s="2" t="b">
        <f t="shared" ca="1" si="70"/>
        <v>1</v>
      </c>
      <c r="F2506" s="2" cm="1">
        <f t="array" aca="1" ref="F2506" ca="1">IF(G2506&lt;&gt;"",INDIRECT("'"&amp;G2506&amp;"'!"&amp;H2506),"")</f>
        <v>247207.09999999776</v>
      </c>
      <c r="G2506" s="1663" t="s">
        <v>3335</v>
      </c>
      <c r="H2506" t="s">
        <v>4005</v>
      </c>
      <c r="S2506" s="1663"/>
    </row>
    <row r="2507" spans="1:19" ht="15">
      <c r="A2507" s="1">
        <v>2502</v>
      </c>
      <c r="D2507" s="3" t="s">
        <v>6909</v>
      </c>
      <c r="F2507" s="2" t="str" cm="1">
        <f t="array" aca="1" ref="F2507" ca="1">IF(G2507&lt;&gt;"",INDIRECT("'"&amp;G2507&amp;"'!"&amp;H2507),"")</f>
        <v/>
      </c>
      <c r="G2507" s="1665"/>
      <c r="I2507" s="4"/>
      <c r="J2507" s="4"/>
      <c r="K2507" s="4"/>
      <c r="S2507" s="1665"/>
    </row>
    <row r="2508" spans="1:19">
      <c r="A2508">
        <v>2503</v>
      </c>
      <c r="B2508" s="7">
        <f>'BudgetSum 2-4'!D5</f>
        <v>1679314.11</v>
      </c>
      <c r="C2508" s="3">
        <f>A2508-B2508</f>
        <v>-1676811.11</v>
      </c>
      <c r="E2508" s="2" t="b">
        <f ca="1">F2508=B2508</f>
        <v>1</v>
      </c>
      <c r="F2508" s="2" cm="1">
        <f t="array" aca="1" ref="F2508" ca="1">IF(G2508&lt;&gt;"",INDIRECT("'"&amp;G2508&amp;"'!"&amp;H2508),"")</f>
        <v>1679314.11</v>
      </c>
      <c r="G2508" s="1663" t="s">
        <v>3335</v>
      </c>
      <c r="H2508" t="s">
        <v>3497</v>
      </c>
      <c r="S2508" s="1663"/>
    </row>
    <row r="2509" spans="1:19" ht="15">
      <c r="A2509" s="1">
        <v>2504</v>
      </c>
      <c r="D2509" s="3" t="s">
        <v>6909</v>
      </c>
      <c r="F2509" s="2" t="str" cm="1">
        <f t="array" aca="1" ref="F2509" ca="1">IF(G2509&lt;&gt;"",INDIRECT("'"&amp;G2509&amp;"'!"&amp;H2509),"")</f>
        <v/>
      </c>
      <c r="G2509" s="1665"/>
      <c r="I2509" s="4"/>
      <c r="J2509" s="4"/>
      <c r="K2509" s="4"/>
      <c r="S2509" s="1665"/>
    </row>
    <row r="2510" spans="1:19">
      <c r="A2510">
        <v>2505</v>
      </c>
      <c r="B2510" s="7">
        <f>'BudgetSum 2-4'!D7</f>
        <v>50000</v>
      </c>
      <c r="C2510" s="3">
        <f t="shared" ref="C2510:C2518" si="71">A2510-B2510</f>
        <v>-47495</v>
      </c>
      <c r="E2510" s="2" t="b">
        <f t="shared" ref="E2510:E2518" ca="1" si="72">F2510=B2510</f>
        <v>1</v>
      </c>
      <c r="F2510" s="2" cm="1">
        <f t="array" aca="1" ref="F2510" ca="1">IF(G2510&lt;&gt;"",INDIRECT("'"&amp;G2510&amp;"'!"&amp;H2510),"")</f>
        <v>50000</v>
      </c>
      <c r="G2510" s="1663" t="s">
        <v>3335</v>
      </c>
      <c r="H2510" t="s">
        <v>3358</v>
      </c>
      <c r="S2510" s="1663"/>
    </row>
    <row r="2511" spans="1:19">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c r="A2512">
        <v>2507</v>
      </c>
      <c r="B2512" s="7">
        <f>'BudgetSum 2-4'!D9</f>
        <v>1729314.11</v>
      </c>
      <c r="C2512" s="3">
        <f t="shared" si="71"/>
        <v>-1726807.11</v>
      </c>
      <c r="E2512" s="2" t="b">
        <f t="shared" ca="1" si="72"/>
        <v>1</v>
      </c>
      <c r="F2512" s="2" cm="1">
        <f t="array" aca="1" ref="F2512" ca="1">IF(G2512&lt;&gt;"",INDIRECT("'"&amp;G2512&amp;"'!"&amp;H2512),"")</f>
        <v>1729314.11</v>
      </c>
      <c r="G2512" s="1663" t="s">
        <v>3335</v>
      </c>
      <c r="H2512" t="s">
        <v>4006</v>
      </c>
      <c r="S2512" s="1663"/>
    </row>
    <row r="2513" spans="1:19">
      <c r="A2513">
        <v>2508</v>
      </c>
      <c r="B2513" s="7">
        <f>'BudgetSum 2-4'!D14</f>
        <v>1624955.43</v>
      </c>
      <c r="C2513" s="3">
        <f t="shared" si="71"/>
        <v>-1622447.43</v>
      </c>
      <c r="E2513" s="2" t="b">
        <f t="shared" ca="1" si="72"/>
        <v>1</v>
      </c>
      <c r="F2513" s="2" cm="1">
        <f t="array" aca="1" ref="F2513" ca="1">IF(G2513&lt;&gt;"",INDIRECT("'"&amp;G2513&amp;"'!"&amp;H2513),"")</f>
        <v>1624955.43</v>
      </c>
      <c r="G2513" s="1663" t="s">
        <v>3335</v>
      </c>
      <c r="H2513" t="s">
        <v>3498</v>
      </c>
      <c r="S2513" s="1663"/>
    </row>
    <row r="2514" spans="1:19">
      <c r="A2514">
        <v>2509</v>
      </c>
      <c r="B2514" s="7">
        <f>'BudgetSum 2-4'!D15</f>
        <v>0</v>
      </c>
      <c r="C2514" s="3">
        <f t="shared" si="71"/>
        <v>2509</v>
      </c>
      <c r="E2514" s="2" t="b">
        <f t="shared" ca="1" si="72"/>
        <v>1</v>
      </c>
      <c r="F2514" s="2" cm="1">
        <f t="array" aca="1" ref="F2514" ca="1">IF(G2514&lt;&gt;"",INDIRECT("'"&amp;G2514&amp;"'!"&amp;H2514),"")</f>
        <v>0</v>
      </c>
      <c r="G2514" s="1663" t="s">
        <v>3335</v>
      </c>
      <c r="H2514" t="s">
        <v>3363</v>
      </c>
      <c r="S2514" s="1663"/>
    </row>
    <row r="2515" spans="1:19">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c r="A2517">
        <v>2512</v>
      </c>
      <c r="B2517" s="7">
        <f>'BudgetSum 2-4'!D19</f>
        <v>1624955.43</v>
      </c>
      <c r="C2517" s="3">
        <f t="shared" si="71"/>
        <v>-1622443.43</v>
      </c>
      <c r="E2517" s="2" t="b">
        <f t="shared" ca="1" si="72"/>
        <v>1</v>
      </c>
      <c r="F2517" s="2" cm="1">
        <f t="array" aca="1" ref="F2517" ca="1">IF(G2517&lt;&gt;"",INDIRECT("'"&amp;G2517&amp;"'!"&amp;H2517),"")</f>
        <v>1624955.43</v>
      </c>
      <c r="G2517" s="1663" t="s">
        <v>3335</v>
      </c>
      <c r="H2517" t="s">
        <v>3366</v>
      </c>
      <c r="S2517" s="1663"/>
    </row>
    <row r="2518" spans="1:19">
      <c r="A2518">
        <v>2513</v>
      </c>
      <c r="B2518" s="7">
        <f>'BudgetSum 2-4'!D22</f>
        <v>104358.68000000017</v>
      </c>
      <c r="C2518" s="3">
        <f t="shared" si="71"/>
        <v>-101845.68000000017</v>
      </c>
      <c r="E2518" s="2" t="b">
        <f t="shared" ca="1" si="72"/>
        <v>1</v>
      </c>
      <c r="F2518" s="2" cm="1">
        <f t="array" aca="1" ref="F2518" ca="1">IF(G2518&lt;&gt;"",INDIRECT("'"&amp;G2518&amp;"'!"&amp;H2518),"")</f>
        <v>104358.68000000017</v>
      </c>
      <c r="G2518" s="1663" t="s">
        <v>3335</v>
      </c>
      <c r="H2518" t="s">
        <v>4007</v>
      </c>
      <c r="S2518" s="1663"/>
    </row>
    <row r="2519" spans="1:19" ht="15">
      <c r="A2519" s="1">
        <v>2514</v>
      </c>
      <c r="D2519" s="3" t="s">
        <v>6909</v>
      </c>
      <c r="F2519" s="2" t="str" cm="1">
        <f t="array" aca="1" ref="F2519" ca="1">IF(G2519&lt;&gt;"",INDIRECT("'"&amp;G2519&amp;"'!"&amp;H2519),"")</f>
        <v/>
      </c>
      <c r="G2519" s="1665"/>
      <c r="I2519" s="4"/>
      <c r="J2519" s="4"/>
      <c r="K2519" s="4"/>
      <c r="S2519" s="1665"/>
    </row>
    <row r="2520" spans="1:19" ht="15">
      <c r="A2520" s="1">
        <v>2515</v>
      </c>
      <c r="D2520" s="3" t="s">
        <v>6909</v>
      </c>
      <c r="F2520" s="2" t="str" cm="1">
        <f t="array" aca="1" ref="F2520" ca="1">IF(G2520&lt;&gt;"",INDIRECT("'"&amp;G2520&amp;"'!"&amp;H2520),"")</f>
        <v/>
      </c>
      <c r="G2520" s="1665"/>
      <c r="I2520" s="4"/>
      <c r="J2520" s="4"/>
      <c r="K2520" s="4"/>
      <c r="S2520" s="1665"/>
    </row>
    <row r="2521" spans="1:19" ht="15">
      <c r="A2521" s="1">
        <v>2516</v>
      </c>
      <c r="D2521" s="3" t="s">
        <v>6909</v>
      </c>
      <c r="F2521" s="2" t="str" cm="1">
        <f t="array" aca="1" ref="F2521" ca="1">IF(G2521&lt;&gt;"",INDIRECT("'"&amp;G2521&amp;"'!"&amp;H2521),"")</f>
        <v/>
      </c>
      <c r="G2521" s="1665"/>
      <c r="S2521" s="1663"/>
    </row>
    <row r="2522" spans="1:19" ht="15">
      <c r="A2522" s="1">
        <v>2517</v>
      </c>
      <c r="D2522" s="3" t="s">
        <v>6909</v>
      </c>
      <c r="F2522" s="2" t="str" cm="1">
        <f t="array" aca="1" ref="F2522" ca="1">IF(G2522&lt;&gt;"",INDIRECT("'"&amp;G2522&amp;"'!"&amp;H2522),"")</f>
        <v/>
      </c>
      <c r="G2522" s="1665"/>
      <c r="S2522" s="1663"/>
    </row>
    <row r="2523" spans="1:19" ht="15">
      <c r="A2523" s="1">
        <v>2518</v>
      </c>
      <c r="D2523" s="3" t="s">
        <v>6909</v>
      </c>
      <c r="F2523" s="2" t="str" cm="1">
        <f t="array" aca="1" ref="F2523" ca="1">IF(G2523&lt;&gt;"",INDIRECT("'"&amp;G2523&amp;"'!"&amp;H2523),"")</f>
        <v/>
      </c>
      <c r="G2523" s="1665"/>
      <c r="S2523" s="1663"/>
    </row>
    <row r="2524" spans="1:19" ht="15">
      <c r="A2524" s="1">
        <v>2519</v>
      </c>
      <c r="D2524" s="3" t="s">
        <v>6909</v>
      </c>
      <c r="F2524" s="2" t="str" cm="1">
        <f t="array" aca="1" ref="F2524" ca="1">IF(G2524&lt;&gt;"",INDIRECT("'"&amp;G2524&amp;"'!"&amp;H2524),"")</f>
        <v/>
      </c>
      <c r="G2524" s="1665"/>
      <c r="S2524" s="1663"/>
    </row>
    <row r="2525" spans="1:19" ht="15">
      <c r="A2525" s="1">
        <v>2520</v>
      </c>
      <c r="D2525" s="3" t="s">
        <v>6909</v>
      </c>
      <c r="F2525" s="2" t="str" cm="1">
        <f t="array" aca="1" ref="F2525" ca="1">IF(G2525&lt;&gt;"",INDIRECT("'"&amp;G2525&amp;"'!"&amp;H2525),"")</f>
        <v/>
      </c>
      <c r="G2525" s="1665"/>
      <c r="S2525" s="1663"/>
    </row>
    <row r="2526" spans="1:19" ht="15">
      <c r="A2526" s="1">
        <v>2521</v>
      </c>
      <c r="D2526" s="3" t="s">
        <v>6909</v>
      </c>
      <c r="F2526" s="2" t="str" cm="1">
        <f t="array" aca="1" ref="F2526" ca="1">IF(G2526&lt;&gt;"",INDIRECT("'"&amp;G2526&amp;"'!"&amp;H2526),"")</f>
        <v/>
      </c>
      <c r="G2526" s="1665"/>
      <c r="S2526" s="1663"/>
    </row>
    <row r="2527" spans="1:19" ht="15">
      <c r="A2527" s="1">
        <v>2522</v>
      </c>
      <c r="D2527" s="3" t="s">
        <v>6909</v>
      </c>
      <c r="F2527" s="2" t="str" cm="1">
        <f t="array" aca="1" ref="F2527" ca="1">IF(G2527&lt;&gt;"",INDIRECT("'"&amp;G2527&amp;"'!"&amp;H2527),"")</f>
        <v/>
      </c>
      <c r="G2527" s="1665"/>
      <c r="S2527" s="1665"/>
    </row>
    <row r="2528" spans="1:19" ht="15">
      <c r="A2528" s="1">
        <v>2523</v>
      </c>
      <c r="D2528" s="3" t="s">
        <v>6909</v>
      </c>
      <c r="F2528" s="2" t="str" cm="1">
        <f t="array" aca="1" ref="F2528" ca="1">IF(G2528&lt;&gt;"",INDIRECT("'"&amp;G2528&amp;"'!"&amp;H2528),"")</f>
        <v/>
      </c>
      <c r="G2528" s="1665"/>
      <c r="S2528" s="1663"/>
    </row>
    <row r="2529" spans="1:19" ht="15">
      <c r="A2529" s="1">
        <v>2524</v>
      </c>
      <c r="D2529" s="3" t="s">
        <v>6909</v>
      </c>
      <c r="F2529" s="2" t="str" cm="1">
        <f t="array" aca="1" ref="F2529" ca="1">IF(G2529&lt;&gt;"",INDIRECT("'"&amp;G2529&amp;"'!"&amp;H2529),"")</f>
        <v/>
      </c>
      <c r="G2529" s="1665"/>
      <c r="S2529" s="1663"/>
    </row>
    <row r="2530" spans="1:19" ht="15">
      <c r="A2530" s="1">
        <v>2525</v>
      </c>
      <c r="D2530" s="3" t="s">
        <v>6909</v>
      </c>
      <c r="F2530" s="2" t="str" cm="1">
        <f t="array" aca="1" ref="F2530" ca="1">IF(G2530&lt;&gt;"",INDIRECT("'"&amp;G2530&amp;"'!"&amp;H2530),"")</f>
        <v/>
      </c>
      <c r="G2530" s="1665"/>
      <c r="S2530" s="1663"/>
    </row>
    <row r="2531" spans="1:19" ht="15">
      <c r="A2531" s="1">
        <v>2526</v>
      </c>
      <c r="D2531" s="3" t="s">
        <v>6909</v>
      </c>
      <c r="F2531" s="2" t="str" cm="1">
        <f t="array" aca="1" ref="F2531" ca="1">IF(G2531&lt;&gt;"",INDIRECT("'"&amp;G2531&amp;"'!"&amp;H2531),"")</f>
        <v/>
      </c>
      <c r="G2531" s="1665"/>
      <c r="S2531" s="1663"/>
    </row>
    <row r="2532" spans="1:19" ht="15">
      <c r="A2532" s="1">
        <v>2527</v>
      </c>
      <c r="D2532" s="3" t="s">
        <v>6909</v>
      </c>
      <c r="F2532" s="2" t="str" cm="1">
        <f t="array" aca="1" ref="F2532" ca="1">IF(G2532&lt;&gt;"",INDIRECT("'"&amp;G2532&amp;"'!"&amp;H2532),"")</f>
        <v/>
      </c>
      <c r="G2532" s="1665"/>
      <c r="S2532" s="1663"/>
    </row>
    <row r="2533" spans="1:19" ht="15">
      <c r="A2533" s="1">
        <v>2528</v>
      </c>
      <c r="D2533" s="3" t="s">
        <v>6909</v>
      </c>
      <c r="F2533" s="2" t="str" cm="1">
        <f t="array" aca="1" ref="F2533" ca="1">IF(G2533&lt;&gt;"",INDIRECT("'"&amp;G2533&amp;"'!"&amp;H2533),"")</f>
        <v/>
      </c>
      <c r="G2533" s="1665"/>
      <c r="S2533" s="1663"/>
    </row>
    <row r="2534" spans="1:19" ht="15">
      <c r="A2534" s="1">
        <v>2529</v>
      </c>
      <c r="D2534" s="3" t="s">
        <v>6909</v>
      </c>
      <c r="F2534" s="2" t="str" cm="1">
        <f t="array" aca="1" ref="F2534" ca="1">IF(G2534&lt;&gt;"",INDIRECT("'"&amp;G2534&amp;"'!"&amp;H2534),"")</f>
        <v/>
      </c>
      <c r="G2534" s="1665"/>
      <c r="S2534" s="1663"/>
    </row>
    <row r="2535" spans="1:19">
      <c r="A2535">
        <v>2530</v>
      </c>
      <c r="B2535" s="7">
        <f>'BudgetSum 2-4'!F5</f>
        <v>724052.88</v>
      </c>
      <c r="C2535" s="3">
        <f>A2535-B2535</f>
        <v>-721522.88</v>
      </c>
      <c r="E2535" s="2" t="b">
        <f ca="1">F2535=B2535</f>
        <v>1</v>
      </c>
      <c r="F2535" s="2" cm="1">
        <f t="array" aca="1" ref="F2535" ca="1">IF(G2535&lt;&gt;"",INDIRECT("'"&amp;G2535&amp;"'!"&amp;H2535),"")</f>
        <v>724052.88</v>
      </c>
      <c r="G2535" s="1663" t="s">
        <v>3335</v>
      </c>
      <c r="H2535" t="s">
        <v>3572</v>
      </c>
      <c r="S2535" s="1663"/>
    </row>
    <row r="2536" spans="1:19" ht="15">
      <c r="A2536" s="1">
        <v>2531</v>
      </c>
      <c r="D2536" s="3" t="s">
        <v>6909</v>
      </c>
      <c r="F2536" s="2" t="str" cm="1">
        <f t="array" aca="1" ref="F2536" ca="1">IF(G2536&lt;&gt;"",INDIRECT("'"&amp;G2536&amp;"'!"&amp;H2536),"")</f>
        <v/>
      </c>
      <c r="G2536" s="1665"/>
      <c r="S2536" s="1663"/>
    </row>
    <row r="2537" spans="1:19">
      <c r="A2537">
        <v>2532</v>
      </c>
      <c r="B2537" s="7">
        <f>'BudgetSum 2-4'!F7</f>
        <v>142354.97</v>
      </c>
      <c r="C2537" s="3">
        <f t="shared" ref="C2537:C2545" si="73">A2537-B2537</f>
        <v>-139822.97</v>
      </c>
      <c r="E2537" s="2" t="b">
        <f t="shared" ref="E2537:E2545" ca="1" si="74">F2537=B2537</f>
        <v>1</v>
      </c>
      <c r="F2537" s="2" cm="1">
        <f t="array" aca="1" ref="F2537" ca="1">IF(G2537&lt;&gt;"",INDIRECT("'"&amp;G2537&amp;"'!"&amp;H2537),"")</f>
        <v>142354.97</v>
      </c>
      <c r="G2537" s="1663" t="s">
        <v>3335</v>
      </c>
      <c r="H2537" t="s">
        <v>3381</v>
      </c>
      <c r="S2537" s="1663"/>
    </row>
    <row r="2538" spans="1:19">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c r="A2539">
        <v>2534</v>
      </c>
      <c r="B2539" s="7">
        <f>'BudgetSum 2-4'!F9</f>
        <v>866407.85</v>
      </c>
      <c r="C2539" s="3">
        <f t="shared" si="73"/>
        <v>-863873.85</v>
      </c>
      <c r="E2539" s="2" t="b">
        <f t="shared" ca="1" si="74"/>
        <v>1</v>
      </c>
      <c r="F2539" s="2" cm="1">
        <f t="array" aca="1" ref="F2539" ca="1">IF(G2539&lt;&gt;"",INDIRECT("'"&amp;G2539&amp;"'!"&amp;H2539),"")</f>
        <v>866407.85</v>
      </c>
      <c r="G2539" s="1663" t="s">
        <v>3335</v>
      </c>
      <c r="H2539" t="s">
        <v>4009</v>
      </c>
      <c r="S2539" s="1663"/>
    </row>
    <row r="2540" spans="1:19">
      <c r="A2540">
        <v>2535</v>
      </c>
      <c r="B2540" s="7">
        <f>'BudgetSum 2-4'!F14</f>
        <v>963755.29999999993</v>
      </c>
      <c r="C2540" s="3">
        <f t="shared" si="73"/>
        <v>-961220.29999999993</v>
      </c>
      <c r="E2540" s="2" t="b">
        <f t="shared" ca="1" si="74"/>
        <v>1</v>
      </c>
      <c r="F2540" s="2" cm="1">
        <f t="array" aca="1" ref="F2540" ca="1">IF(G2540&lt;&gt;"",INDIRECT("'"&amp;G2540&amp;"'!"&amp;H2540),"")</f>
        <v>963755.29999999993</v>
      </c>
      <c r="G2540" s="1663" t="s">
        <v>3335</v>
      </c>
      <c r="H2540" t="s">
        <v>3573</v>
      </c>
      <c r="S2540" s="1663"/>
    </row>
    <row r="2541" spans="1:19">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c r="A2542">
        <v>2537</v>
      </c>
      <c r="B2542" s="7">
        <f>'BudgetSum 2-4'!F16</f>
        <v>0</v>
      </c>
      <c r="C2542" s="3">
        <f t="shared" si="73"/>
        <v>2537</v>
      </c>
      <c r="E2542" s="2" t="b">
        <f t="shared" ca="1" si="74"/>
        <v>1</v>
      </c>
      <c r="F2542" s="2" cm="1">
        <f t="array" aca="1" ref="F2542" ca="1">IF(G2542&lt;&gt;"",INDIRECT("'"&amp;G2542&amp;"'!"&amp;H2542),"")</f>
        <v>0</v>
      </c>
      <c r="G2542" s="1663" t="s">
        <v>3335</v>
      </c>
      <c r="H2542" t="s">
        <v>3387</v>
      </c>
      <c r="S2542" s="1663"/>
    </row>
    <row r="2543" spans="1:19">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c r="A2544">
        <v>2539</v>
      </c>
      <c r="B2544" s="7">
        <f>'BudgetSum 2-4'!F19</f>
        <v>963755.29999999993</v>
      </c>
      <c r="C2544" s="3">
        <f t="shared" si="73"/>
        <v>-961216.29999999993</v>
      </c>
      <c r="E2544" s="2" t="b">
        <f t="shared" ca="1" si="74"/>
        <v>1</v>
      </c>
      <c r="F2544" s="2" cm="1">
        <f t="array" aca="1" ref="F2544" ca="1">IF(G2544&lt;&gt;"",INDIRECT("'"&amp;G2544&amp;"'!"&amp;H2544),"")</f>
        <v>963755.29999999993</v>
      </c>
      <c r="G2544" s="1663" t="s">
        <v>3335</v>
      </c>
      <c r="H2544" t="s">
        <v>3389</v>
      </c>
      <c r="S2544" s="1663"/>
    </row>
    <row r="2545" spans="1:19">
      <c r="A2545">
        <v>2540</v>
      </c>
      <c r="B2545" s="7">
        <f>'BudgetSum 2-4'!F22</f>
        <v>-97347.449999999953</v>
      </c>
      <c r="C2545" s="3">
        <f t="shared" si="73"/>
        <v>99887.449999999953</v>
      </c>
      <c r="E2545" s="2" t="b">
        <f t="shared" ca="1" si="74"/>
        <v>1</v>
      </c>
      <c r="F2545" s="2" cm="1">
        <f t="array" aca="1" ref="F2545" ca="1">IF(G2545&lt;&gt;"",INDIRECT("'"&amp;G2545&amp;"'!"&amp;H2545),"")</f>
        <v>-97347.449999999953</v>
      </c>
      <c r="G2545" s="1663" t="s">
        <v>3335</v>
      </c>
      <c r="H2545" t="s">
        <v>4010</v>
      </c>
      <c r="S2545" s="1663"/>
    </row>
    <row r="2546" spans="1:19" ht="15">
      <c r="A2546" s="1">
        <v>2541</v>
      </c>
      <c r="D2546" s="3" t="s">
        <v>6909</v>
      </c>
      <c r="F2546" s="2" t="str" cm="1">
        <f t="array" aca="1" ref="F2546" ca="1">IF(G2546&lt;&gt;"",INDIRECT("'"&amp;G2546&amp;"'!"&amp;H2546),"")</f>
        <v/>
      </c>
      <c r="G2546" s="1665"/>
      <c r="S2546" s="1663"/>
    </row>
    <row r="2547" spans="1:19">
      <c r="A2547">
        <v>2542</v>
      </c>
      <c r="B2547" s="7">
        <f>'BudgetSum 2-4'!G5</f>
        <v>413073.58</v>
      </c>
      <c r="C2547" s="3">
        <f t="shared" ref="C2547:C2553" si="75">A2547-B2547</f>
        <v>-410531.58</v>
      </c>
      <c r="E2547" s="2" t="b">
        <f t="shared" ref="E2547:E2553" ca="1" si="76">F2547=B2547</f>
        <v>1</v>
      </c>
      <c r="F2547" s="2" cm="1">
        <f t="array" aca="1" ref="F2547" ca="1">IF(G2547&lt;&gt;"",INDIRECT("'"&amp;G2547&amp;"'!"&amp;H2547),"")</f>
        <v>413073.58</v>
      </c>
      <c r="G2547" s="1663" t="s">
        <v>3335</v>
      </c>
      <c r="H2547" t="s">
        <v>3609</v>
      </c>
      <c r="S2547" s="1663"/>
    </row>
    <row r="2548" spans="1:19">
      <c r="A2548">
        <v>2543</v>
      </c>
      <c r="B2548" s="7">
        <f>'BudgetSum 2-4'!G7</f>
        <v>0</v>
      </c>
      <c r="C2548" s="3">
        <f t="shared" si="75"/>
        <v>2543</v>
      </c>
      <c r="E2548" s="2" t="b">
        <f t="shared" ca="1" si="76"/>
        <v>1</v>
      </c>
      <c r="F2548" s="2" cm="1">
        <f t="array" aca="1" ref="F2548" ca="1">IF(G2548&lt;&gt;"",INDIRECT("'"&amp;G2548&amp;"'!"&amp;H2548),"")</f>
        <v>0</v>
      </c>
      <c r="G2548" s="1663" t="s">
        <v>3335</v>
      </c>
      <c r="H2548" t="s">
        <v>4011</v>
      </c>
      <c r="S2548" s="1663"/>
    </row>
    <row r="2549" spans="1:19">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c r="A2550">
        <v>2545</v>
      </c>
      <c r="B2550" s="7">
        <f>'BudgetSum 2-4'!G9</f>
        <v>413073.58</v>
      </c>
      <c r="C2550" s="3">
        <f t="shared" si="75"/>
        <v>-410528.58</v>
      </c>
      <c r="E2550" s="2" t="b">
        <f t="shared" ca="1" si="76"/>
        <v>1</v>
      </c>
      <c r="F2550" s="2" cm="1">
        <f t="array" aca="1" ref="F2550" ca="1">IF(G2550&lt;&gt;"",INDIRECT("'"&amp;G2550&amp;"'!"&amp;H2550),"")</f>
        <v>413073.58</v>
      </c>
      <c r="G2550" s="1663" t="s">
        <v>3335</v>
      </c>
      <c r="H2550" t="s">
        <v>4013</v>
      </c>
      <c r="S2550" s="1663"/>
    </row>
    <row r="2551" spans="1:19">
      <c r="A2551">
        <v>2546</v>
      </c>
      <c r="B2551" s="7">
        <f>'BudgetSum 2-4'!G13</f>
        <v>223645.57</v>
      </c>
      <c r="C2551" s="3">
        <f t="shared" si="75"/>
        <v>-221099.57</v>
      </c>
      <c r="E2551" s="2" t="b">
        <f t="shared" ca="1" si="76"/>
        <v>1</v>
      </c>
      <c r="F2551" s="2" cm="1">
        <f t="array" aca="1" ref="F2551" ca="1">IF(G2551&lt;&gt;"",INDIRECT("'"&amp;G2551&amp;"'!"&amp;H2551),"")</f>
        <v>223645.57</v>
      </c>
      <c r="G2551" s="1663" t="s">
        <v>3335</v>
      </c>
      <c r="H2551" t="s">
        <v>3396</v>
      </c>
      <c r="S2551" s="1663"/>
    </row>
    <row r="2552" spans="1:19">
      <c r="A2552">
        <v>2547</v>
      </c>
      <c r="B2552" s="7">
        <f>'BudgetSum 2-4'!G14</f>
        <v>230698.11999999997</v>
      </c>
      <c r="C2552" s="3">
        <f t="shared" si="75"/>
        <v>-228151.11999999997</v>
      </c>
      <c r="E2552" s="2" t="b">
        <f t="shared" ca="1" si="76"/>
        <v>1</v>
      </c>
      <c r="F2552" s="2" cm="1">
        <f t="array" aca="1" ref="F2552" ca="1">IF(G2552&lt;&gt;"",INDIRECT("'"&amp;G2552&amp;"'!"&amp;H2552),"")</f>
        <v>230698.11999999997</v>
      </c>
      <c r="G2552" s="1663" t="s">
        <v>3335</v>
      </c>
      <c r="H2552" t="s">
        <v>3610</v>
      </c>
      <c r="S2552" s="1663"/>
    </row>
    <row r="2553" spans="1:19">
      <c r="A2553">
        <v>2548</v>
      </c>
      <c r="B2553" s="7">
        <f>'BudgetSum 2-4'!G15</f>
        <v>0</v>
      </c>
      <c r="C2553" s="3">
        <f t="shared" si="75"/>
        <v>2548</v>
      </c>
      <c r="E2553" s="2" t="b">
        <f t="shared" ca="1" si="76"/>
        <v>1</v>
      </c>
      <c r="F2553" s="2" cm="1">
        <f t="array" aca="1" ref="F2553" ca="1">IF(G2553&lt;&gt;"",INDIRECT("'"&amp;G2553&amp;"'!"&amp;H2553),"")</f>
        <v>0</v>
      </c>
      <c r="G2553" s="1663" t="s">
        <v>3335</v>
      </c>
      <c r="H2553" t="s">
        <v>3611</v>
      </c>
      <c r="S2553" s="1663"/>
    </row>
    <row r="2554" spans="1:19" ht="15">
      <c r="A2554" s="1">
        <v>2549</v>
      </c>
      <c r="D2554" s="3" t="s">
        <v>6909</v>
      </c>
      <c r="F2554" s="2" t="str" cm="1">
        <f t="array" aca="1" ref="F2554" ca="1">IF(G2554&lt;&gt;"",INDIRECT("'"&amp;G2554&amp;"'!"&amp;H2554),"")</f>
        <v/>
      </c>
      <c r="G2554" s="1665"/>
      <c r="S2554" s="1663"/>
    </row>
    <row r="2555" spans="1:19" ht="15">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c r="A2556">
        <v>2551</v>
      </c>
      <c r="B2556" s="7">
        <f>'BudgetSum 2-4'!G19</f>
        <v>454343.68999999994</v>
      </c>
      <c r="C2556" s="3">
        <f>A2556-B2556</f>
        <v>-451792.68999999994</v>
      </c>
      <c r="E2556" s="2" t="b">
        <f ca="1">F2556=B2556</f>
        <v>1</v>
      </c>
      <c r="F2556" s="2" cm="1">
        <f t="array" aca="1" ref="F2556" ca="1">IF(G2556&lt;&gt;"",INDIRECT("'"&amp;G2556&amp;"'!"&amp;H2556),"")</f>
        <v>454343.68999999994</v>
      </c>
      <c r="G2556" s="1663" t="s">
        <v>3335</v>
      </c>
      <c r="H2556" t="s">
        <v>3399</v>
      </c>
      <c r="S2556" s="1663"/>
    </row>
    <row r="2557" spans="1:19">
      <c r="A2557">
        <v>2552</v>
      </c>
      <c r="B2557" s="7">
        <f>'BudgetSum 2-4'!G22</f>
        <v>-41270.109999999928</v>
      </c>
      <c r="C2557" s="3">
        <f>A2557-B2557</f>
        <v>43822.109999999928</v>
      </c>
      <c r="E2557" s="2" t="b">
        <f ca="1">F2557=B2557</f>
        <v>1</v>
      </c>
      <c r="F2557" s="2" cm="1">
        <f t="array" aca="1" ref="F2557" ca="1">IF(G2557&lt;&gt;"",INDIRECT("'"&amp;G2557&amp;"'!"&amp;H2557),"")</f>
        <v>-41270.109999999928</v>
      </c>
      <c r="G2557" s="1663" t="s">
        <v>3335</v>
      </c>
      <c r="H2557" t="s">
        <v>4014</v>
      </c>
      <c r="S2557" s="1663"/>
    </row>
    <row r="2558" spans="1:19" ht="15">
      <c r="A2558" s="1">
        <v>2553</v>
      </c>
      <c r="D2558" s="3" t="s">
        <v>6909</v>
      </c>
      <c r="F2558" s="2" t="str" cm="1">
        <f t="array" aca="1" ref="F2558" ca="1">IF(G2558&lt;&gt;"",INDIRECT("'"&amp;G2558&amp;"'!"&amp;H2558),"")</f>
        <v/>
      </c>
      <c r="G2558" s="1665"/>
      <c r="S2558" s="1663"/>
    </row>
    <row r="2559" spans="1:19" ht="15">
      <c r="A2559" s="1">
        <v>2554</v>
      </c>
      <c r="D2559" s="3" t="s">
        <v>6909</v>
      </c>
      <c r="F2559" s="2" t="str" cm="1">
        <f t="array" aca="1" ref="F2559" ca="1">IF(G2559&lt;&gt;"",INDIRECT("'"&amp;G2559&amp;"'!"&amp;H2559),"")</f>
        <v/>
      </c>
      <c r="G2559" s="1665"/>
      <c r="S2559" s="1663"/>
    </row>
    <row r="2560" spans="1:19" ht="15">
      <c r="A2560" s="1">
        <v>2555</v>
      </c>
      <c r="D2560" s="3" t="s">
        <v>6909</v>
      </c>
      <c r="F2560" s="2" t="str" cm="1">
        <f t="array" aca="1" ref="F2560" ca="1">IF(G2560&lt;&gt;"",INDIRECT("'"&amp;G2560&amp;"'!"&amp;H2560),"")</f>
        <v/>
      </c>
      <c r="G2560" s="1665"/>
      <c r="S2560" s="1663"/>
    </row>
    <row r="2561" spans="1:19" ht="15">
      <c r="A2561" s="1">
        <v>2556</v>
      </c>
      <c r="D2561" s="3" t="s">
        <v>6909</v>
      </c>
      <c r="F2561" s="2" t="str" cm="1">
        <f t="array" aca="1" ref="F2561" ca="1">IF(G2561&lt;&gt;"",INDIRECT("'"&amp;G2561&amp;"'!"&amp;H2561),"")</f>
        <v/>
      </c>
      <c r="G2561" s="1665"/>
      <c r="S2561" s="1663"/>
    </row>
    <row r="2562" spans="1:19" ht="15">
      <c r="A2562" s="1">
        <v>2557</v>
      </c>
      <c r="D2562" s="3" t="s">
        <v>6909</v>
      </c>
      <c r="F2562" s="2" t="str" cm="1">
        <f t="array" aca="1" ref="F2562" ca="1">IF(G2562&lt;&gt;"",INDIRECT("'"&amp;G2562&amp;"'!"&amp;H2562),"")</f>
        <v/>
      </c>
      <c r="G2562" s="1665"/>
      <c r="S2562" s="1663"/>
    </row>
    <row r="2563" spans="1:19" ht="15">
      <c r="A2563" s="1">
        <v>2558</v>
      </c>
      <c r="D2563" s="3" t="s">
        <v>6909</v>
      </c>
      <c r="F2563" s="2" t="str" cm="1">
        <f t="array" aca="1" ref="F2563" ca="1">IF(G2563&lt;&gt;"",INDIRECT("'"&amp;G2563&amp;"'!"&amp;H2563),"")</f>
        <v/>
      </c>
      <c r="G2563" s="1665"/>
      <c r="S2563" s="1663"/>
    </row>
    <row r="2564" spans="1:19" ht="15">
      <c r="A2564" s="1">
        <v>2559</v>
      </c>
      <c r="D2564" s="3" t="s">
        <v>6909</v>
      </c>
      <c r="F2564" s="2" t="str" cm="1">
        <f t="array" aca="1" ref="F2564" ca="1">IF(G2564&lt;&gt;"",INDIRECT("'"&amp;G2564&amp;"'!"&amp;H2564),"")</f>
        <v/>
      </c>
      <c r="G2564" s="1665"/>
      <c r="S2564" s="1663"/>
    </row>
    <row r="2565" spans="1:19" ht="15">
      <c r="A2565" s="1">
        <v>2560</v>
      </c>
      <c r="D2565" s="3" t="s">
        <v>6909</v>
      </c>
      <c r="F2565" s="2" t="str" cm="1">
        <f t="array" aca="1" ref="F2565" ca="1">IF(G2565&lt;&gt;"",INDIRECT("'"&amp;G2565&amp;"'!"&amp;H2565),"")</f>
        <v/>
      </c>
      <c r="G2565" s="1665"/>
      <c r="S2565" s="1663"/>
    </row>
    <row r="2566" spans="1:19" ht="15">
      <c r="A2566" s="1">
        <v>2561</v>
      </c>
      <c r="D2566" s="3" t="s">
        <v>6909</v>
      </c>
      <c r="F2566" s="2" t="str" cm="1">
        <f t="array" aca="1" ref="F2566" ca="1">IF(G2566&lt;&gt;"",INDIRECT("'"&amp;G2566&amp;"'!"&amp;H2566),"")</f>
        <v/>
      </c>
      <c r="G2566" s="1665"/>
      <c r="S2566" s="1663"/>
    </row>
    <row r="2567" spans="1:19" ht="15">
      <c r="A2567" s="1">
        <v>2562</v>
      </c>
      <c r="D2567" s="3" t="s">
        <v>6909</v>
      </c>
      <c r="F2567" s="2" t="str" cm="1">
        <f t="array" aca="1" ref="F2567" ca="1">IF(G2567&lt;&gt;"",INDIRECT("'"&amp;G2567&amp;"'!"&amp;H2567),"")</f>
        <v/>
      </c>
      <c r="G2567" s="1665"/>
      <c r="S2567" s="1663"/>
    </row>
    <row r="2568" spans="1:19" ht="15">
      <c r="A2568" s="1">
        <v>2563</v>
      </c>
      <c r="D2568" s="3" t="s">
        <v>6909</v>
      </c>
      <c r="F2568" s="2" t="str" cm="1">
        <f t="array" aca="1" ref="F2568" ca="1">IF(G2568&lt;&gt;"",INDIRECT("'"&amp;G2568&amp;"'!"&amp;H2568),"")</f>
        <v/>
      </c>
      <c r="G2568" s="1665"/>
      <c r="S2568" s="1663"/>
    </row>
    <row r="2569" spans="1:19" ht="15">
      <c r="A2569" s="1">
        <v>2564</v>
      </c>
      <c r="D2569" s="3" t="s">
        <v>6909</v>
      </c>
      <c r="F2569" s="2" t="str" cm="1">
        <f t="array" aca="1" ref="F2569" ca="1">IF(G2569&lt;&gt;"",INDIRECT("'"&amp;G2569&amp;"'!"&amp;H2569),"")</f>
        <v/>
      </c>
      <c r="G2569" s="1665"/>
      <c r="S2569" s="1663"/>
    </row>
    <row r="2570" spans="1:19" ht="15">
      <c r="A2570" s="1">
        <v>2565</v>
      </c>
      <c r="D2570" s="3" t="s">
        <v>6909</v>
      </c>
      <c r="F2570" s="2" t="str" cm="1">
        <f t="array" aca="1" ref="F2570" ca="1">IF(G2570&lt;&gt;"",INDIRECT("'"&amp;G2570&amp;"'!"&amp;H2570),"")</f>
        <v/>
      </c>
      <c r="G2570" s="1665"/>
      <c r="S2570" s="1663"/>
    </row>
    <row r="2571" spans="1:19" ht="15">
      <c r="A2571" s="1">
        <v>2566</v>
      </c>
      <c r="D2571" s="3" t="s">
        <v>6909</v>
      </c>
      <c r="F2571" s="2" t="str" cm="1">
        <f t="array" aca="1" ref="F2571" ca="1">IF(G2571&lt;&gt;"",INDIRECT("'"&amp;G2571&amp;"'!"&amp;H2571),"")</f>
        <v/>
      </c>
      <c r="G2571" s="1665"/>
      <c r="S2571" s="1663"/>
    </row>
    <row r="2572" spans="1:19" ht="15">
      <c r="A2572" s="1">
        <v>2567</v>
      </c>
      <c r="D2572" s="3" t="s">
        <v>6909</v>
      </c>
      <c r="F2572" s="2" t="str" cm="1">
        <f t="array" aca="1" ref="F2572" ca="1">IF(G2572&lt;&gt;"",INDIRECT("'"&amp;G2572&amp;"'!"&amp;H2572),"")</f>
        <v/>
      </c>
      <c r="G2572" s="1665"/>
      <c r="S2572" s="1663"/>
    </row>
    <row r="2573" spans="1:19" ht="15">
      <c r="A2573" s="1">
        <v>2568</v>
      </c>
      <c r="D2573" s="3" t="s">
        <v>6909</v>
      </c>
      <c r="F2573" s="2" t="str" cm="1">
        <f t="array" aca="1" ref="F2573" ca="1">IF(G2573&lt;&gt;"",INDIRECT("'"&amp;G2573&amp;"'!"&amp;H2573),"")</f>
        <v/>
      </c>
      <c r="G2573" s="1665"/>
      <c r="S2573" s="1663"/>
    </row>
    <row r="2574" spans="1:19">
      <c r="A2574">
        <v>2569</v>
      </c>
      <c r="B2574" s="7">
        <f>'BudgetSum 2-4'!E5</f>
        <v>1154656.71</v>
      </c>
      <c r="C2574" s="3">
        <f t="shared" ref="C2574:C2580" si="77">A2574-B2574</f>
        <v>-1152087.71</v>
      </c>
      <c r="E2574" s="2" t="b">
        <f t="shared" ref="E2574:E2580" ca="1" si="78">F2574=B2574</f>
        <v>1</v>
      </c>
      <c r="F2574" s="2" cm="1">
        <f t="array" aca="1" ref="F2574" ca="1">IF(G2574&lt;&gt;"",INDIRECT("'"&amp;G2574&amp;"'!"&amp;H2574),"")</f>
        <v>1154656.71</v>
      </c>
      <c r="G2574" s="1663" t="s">
        <v>3335</v>
      </c>
      <c r="H2574" t="s">
        <v>3534</v>
      </c>
      <c r="S2574" s="1663"/>
    </row>
    <row r="2575" spans="1:19">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c r="A2576">
        <v>2571</v>
      </c>
      <c r="B2576" s="7">
        <f>'BudgetSum 2-4'!E9</f>
        <v>1154656.71</v>
      </c>
      <c r="C2576" s="3">
        <f t="shared" si="77"/>
        <v>-1152085.71</v>
      </c>
      <c r="E2576" s="2" t="b">
        <f t="shared" ca="1" si="78"/>
        <v>1</v>
      </c>
      <c r="F2576" s="2" cm="1">
        <f t="array" aca="1" ref="F2576" ca="1">IF(G2576&lt;&gt;"",INDIRECT("'"&amp;G2576&amp;"'!"&amp;H2576),"")</f>
        <v>1154656.71</v>
      </c>
      <c r="G2576" s="1663" t="s">
        <v>3335</v>
      </c>
      <c r="H2576" t="s">
        <v>4016</v>
      </c>
      <c r="S2576" s="1663"/>
    </row>
    <row r="2577" spans="1:19" ht="15">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c r="A2578">
        <v>2573</v>
      </c>
      <c r="B2578" s="7">
        <f>'BudgetSum 2-4'!E17</f>
        <v>1137200</v>
      </c>
      <c r="C2578" s="3">
        <f t="shared" si="77"/>
        <v>-1134627</v>
      </c>
      <c r="E2578" s="2" t="b">
        <f t="shared" ca="1" si="78"/>
        <v>1</v>
      </c>
      <c r="F2578" s="2" cm="1">
        <f t="array" aca="1" ref="F2578" ca="1">IF(G2578&lt;&gt;"",INDIRECT("'"&amp;G2578&amp;"'!"&amp;H2578),"")</f>
        <v>1137200</v>
      </c>
      <c r="G2578" s="1663" t="s">
        <v>3335</v>
      </c>
      <c r="H2578" t="s">
        <v>4017</v>
      </c>
      <c r="S2578" s="1663"/>
    </row>
    <row r="2579" spans="1:19" ht="15">
      <c r="A2579">
        <v>2574</v>
      </c>
      <c r="B2579" s="7">
        <f>'BudgetSum 2-4'!E19</f>
        <v>1137200</v>
      </c>
      <c r="C2579" s="3">
        <f t="shared" si="77"/>
        <v>-1134626</v>
      </c>
      <c r="E2579" s="2" t="b">
        <f t="shared" ca="1" si="78"/>
        <v>1</v>
      </c>
      <c r="F2579" s="2" cm="1">
        <f t="array" aca="1" ref="F2579" ca="1">IF(G2579&lt;&gt;"",INDIRECT("'"&amp;G2579&amp;"'!"&amp;H2579),"")</f>
        <v>1137200</v>
      </c>
      <c r="G2579" s="1663" t="s">
        <v>3335</v>
      </c>
      <c r="H2579" t="s">
        <v>3377</v>
      </c>
      <c r="I2579" s="4"/>
      <c r="J2579" s="4"/>
      <c r="K2579" s="4"/>
      <c r="S2579" s="1665"/>
    </row>
    <row r="2580" spans="1:19">
      <c r="A2580">
        <v>2575</v>
      </c>
      <c r="B2580" s="7">
        <f>'BudgetSum 2-4'!E22</f>
        <v>17456.709999999963</v>
      </c>
      <c r="C2580" s="3">
        <f t="shared" si="77"/>
        <v>-14881.709999999963</v>
      </c>
      <c r="E2580" s="2" t="b">
        <f t="shared" ca="1" si="78"/>
        <v>1</v>
      </c>
      <c r="F2580" s="2" cm="1">
        <f t="array" aca="1" ref="F2580" ca="1">IF(G2580&lt;&gt;"",INDIRECT("'"&amp;G2580&amp;"'!"&amp;H2580),"")</f>
        <v>17456.709999999963</v>
      </c>
      <c r="G2580" s="1663" t="s">
        <v>3335</v>
      </c>
      <c r="H2580" t="s">
        <v>4018</v>
      </c>
      <c r="S2580" s="1663"/>
    </row>
    <row r="2581" spans="1:19" ht="15">
      <c r="A2581" s="1">
        <v>2576</v>
      </c>
      <c r="D2581" s="3" t="s">
        <v>6909</v>
      </c>
      <c r="F2581" s="2" t="str" cm="1">
        <f t="array" aca="1" ref="F2581" ca="1">IF(G2581&lt;&gt;"",INDIRECT("'"&amp;G2581&amp;"'!"&amp;H2581),"")</f>
        <v/>
      </c>
      <c r="G2581" s="1665"/>
      <c r="S2581" s="1663"/>
    </row>
    <row r="2582" spans="1:19" ht="15">
      <c r="A2582" s="1">
        <v>2577</v>
      </c>
      <c r="D2582" s="3" t="s">
        <v>3376</v>
      </c>
      <c r="F2582" s="2" t="str" cm="1">
        <f t="array" aca="1" ref="F2582" ca="1">IF(G2582&lt;&gt;"",INDIRECT("'"&amp;G2582&amp;"'!"&amp;H2582),"")</f>
        <v/>
      </c>
      <c r="G2582" s="1665"/>
      <c r="S2582" s="1663"/>
    </row>
    <row r="2583" spans="1:19" ht="15">
      <c r="A2583" s="1">
        <v>2578</v>
      </c>
      <c r="D2583" s="3" t="s">
        <v>3376</v>
      </c>
      <c r="F2583" s="2" t="str" cm="1">
        <f t="array" aca="1" ref="F2583" ca="1">IF(G2583&lt;&gt;"",INDIRECT("'"&amp;G2583&amp;"'!"&amp;H2583),"")</f>
        <v/>
      </c>
      <c r="G2583" s="1665"/>
      <c r="S2583" s="1663"/>
    </row>
    <row r="2584" spans="1:19" ht="15">
      <c r="A2584" s="1">
        <v>2579</v>
      </c>
      <c r="D2584" s="3" t="s">
        <v>3376</v>
      </c>
      <c r="F2584" s="2" t="str" cm="1">
        <f t="array" aca="1" ref="F2584" ca="1">IF(G2584&lt;&gt;"",INDIRECT("'"&amp;G2584&amp;"'!"&amp;H2584),"")</f>
        <v/>
      </c>
      <c r="G2584" s="1665"/>
      <c r="S2584" s="1663"/>
    </row>
    <row r="2585" spans="1:19" ht="15">
      <c r="A2585" s="1">
        <v>2580</v>
      </c>
      <c r="D2585" s="3" t="s">
        <v>3376</v>
      </c>
      <c r="F2585" s="2" t="str" cm="1">
        <f t="array" aca="1" ref="F2585" ca="1">IF(G2585&lt;&gt;"",INDIRECT("'"&amp;G2585&amp;"'!"&amp;H2585),"")</f>
        <v/>
      </c>
      <c r="G2585" s="1665"/>
      <c r="S2585" s="1663"/>
    </row>
    <row r="2586" spans="1:19" ht="15">
      <c r="A2586" s="1">
        <v>2581</v>
      </c>
      <c r="D2586" s="3" t="s">
        <v>3376</v>
      </c>
      <c r="F2586" s="2" t="str" cm="1">
        <f t="array" aca="1" ref="F2586" ca="1">IF(G2586&lt;&gt;"",INDIRECT("'"&amp;G2586&amp;"'!"&amp;H2586),"")</f>
        <v/>
      </c>
      <c r="G2586" s="1665"/>
      <c r="S2586" s="1663"/>
    </row>
    <row r="2587" spans="1:19" ht="15">
      <c r="A2587" s="1">
        <v>2582</v>
      </c>
      <c r="D2587" s="3" t="s">
        <v>3376</v>
      </c>
      <c r="F2587" s="2" t="str" cm="1">
        <f t="array" aca="1" ref="F2587" ca="1">IF(G2587&lt;&gt;"",INDIRECT("'"&amp;G2587&amp;"'!"&amp;H2587),"")</f>
        <v/>
      </c>
      <c r="G2587" s="1665"/>
      <c r="S2587" s="1663"/>
    </row>
    <row r="2588" spans="1:19" ht="15">
      <c r="A2588" s="1">
        <v>2583</v>
      </c>
      <c r="D2588" s="3" t="s">
        <v>6909</v>
      </c>
      <c r="F2588" s="2" t="str" cm="1">
        <f t="array" aca="1" ref="F2588" ca="1">IF(G2588&lt;&gt;"",INDIRECT("'"&amp;G2588&amp;"'!"&amp;H2588),"")</f>
        <v/>
      </c>
      <c r="G2588" s="1665"/>
      <c r="S2588" s="1663"/>
    </row>
    <row r="2589" spans="1:19" ht="15">
      <c r="A2589" s="1">
        <v>2584</v>
      </c>
      <c r="D2589" s="3" t="s">
        <v>6909</v>
      </c>
      <c r="F2589" s="2" t="str" cm="1">
        <f t="array" aca="1" ref="F2589" ca="1">IF(G2589&lt;&gt;"",INDIRECT("'"&amp;G2589&amp;"'!"&amp;H2589),"")</f>
        <v/>
      </c>
      <c r="G2589" s="1665"/>
      <c r="S2589" s="1663"/>
    </row>
    <row r="2590" spans="1:19" ht="15">
      <c r="A2590" s="1">
        <v>2585</v>
      </c>
      <c r="D2590" s="3" t="s">
        <v>6909</v>
      </c>
      <c r="F2590" s="2" t="str" cm="1">
        <f t="array" aca="1" ref="F2590" ca="1">IF(G2590&lt;&gt;"",INDIRECT("'"&amp;G2590&amp;"'!"&amp;H2590),"")</f>
        <v/>
      </c>
      <c r="G2590" s="1665"/>
      <c r="S2590" s="1663"/>
    </row>
    <row r="2591" spans="1:19" ht="15">
      <c r="A2591" s="1">
        <v>2586</v>
      </c>
      <c r="D2591" s="3" t="s">
        <v>6909</v>
      </c>
      <c r="F2591" s="2" t="str" cm="1">
        <f t="array" aca="1" ref="F2591" ca="1">IF(G2591&lt;&gt;"",INDIRECT("'"&amp;G2591&amp;"'!"&amp;H2591),"")</f>
        <v/>
      </c>
      <c r="G2591" s="1665"/>
      <c r="S2591" s="1663"/>
    </row>
    <row r="2592" spans="1:19" ht="15">
      <c r="A2592" s="1">
        <v>2587</v>
      </c>
      <c r="D2592" s="3" t="s">
        <v>6909</v>
      </c>
      <c r="F2592" s="2" t="str" cm="1">
        <f t="array" aca="1" ref="F2592" ca="1">IF(G2592&lt;&gt;"",INDIRECT("'"&amp;G2592&amp;"'!"&amp;H2592),"")</f>
        <v/>
      </c>
      <c r="G2592" s="1665"/>
      <c r="S2592" s="1663"/>
    </row>
    <row r="2593" spans="1:19" ht="15">
      <c r="A2593" s="1">
        <v>2588</v>
      </c>
      <c r="D2593" s="3" t="s">
        <v>6909</v>
      </c>
      <c r="F2593" s="2" t="str" cm="1">
        <f t="array" aca="1" ref="F2593" ca="1">IF(G2593&lt;&gt;"",INDIRECT("'"&amp;G2593&amp;"'!"&amp;H2593),"")</f>
        <v/>
      </c>
      <c r="G2593" s="1665"/>
      <c r="S2593" s="1663"/>
    </row>
    <row r="2594" spans="1:19" ht="15">
      <c r="A2594" s="1">
        <v>2589</v>
      </c>
      <c r="D2594" s="3" t="s">
        <v>6909</v>
      </c>
      <c r="F2594" s="2" t="str" cm="1">
        <f t="array" aca="1" ref="F2594" ca="1">IF(G2594&lt;&gt;"",INDIRECT("'"&amp;G2594&amp;"'!"&amp;H2594),"")</f>
        <v/>
      </c>
      <c r="G2594" s="1665"/>
      <c r="S2594" s="1663"/>
    </row>
    <row r="2595" spans="1:19" ht="15">
      <c r="A2595" s="1">
        <v>2590</v>
      </c>
      <c r="D2595" s="3" t="s">
        <v>6909</v>
      </c>
      <c r="F2595" s="2" t="str" cm="1">
        <f t="array" aca="1" ref="F2595" ca="1">IF(G2595&lt;&gt;"",INDIRECT("'"&amp;G2595&amp;"'!"&amp;H2595),"")</f>
        <v/>
      </c>
      <c r="G2595" s="1665"/>
      <c r="S2595" s="1663"/>
    </row>
    <row r="2596" spans="1:19" ht="15">
      <c r="A2596" s="1">
        <v>2591</v>
      </c>
      <c r="D2596" s="3" t="s">
        <v>6909</v>
      </c>
      <c r="F2596" s="2" t="str" cm="1">
        <f t="array" aca="1" ref="F2596" ca="1">IF(G2596&lt;&gt;"",INDIRECT("'"&amp;G2596&amp;"'!"&amp;H2596),"")</f>
        <v/>
      </c>
      <c r="G2596" s="1665"/>
      <c r="S2596" s="1663"/>
    </row>
    <row r="2597" spans="1:19" ht="15">
      <c r="A2597" s="1">
        <v>2592</v>
      </c>
      <c r="D2597" s="3" t="s">
        <v>6909</v>
      </c>
      <c r="F2597" s="2" t="str" cm="1">
        <f t="array" aca="1" ref="F2597" ca="1">IF(G2597&lt;&gt;"",INDIRECT("'"&amp;G2597&amp;"'!"&amp;H2597),"")</f>
        <v/>
      </c>
      <c r="G2597" s="1665"/>
      <c r="S2597" s="1663"/>
    </row>
    <row r="2598" spans="1:19" ht="15">
      <c r="A2598" s="1">
        <v>2593</v>
      </c>
      <c r="D2598" s="3" t="s">
        <v>6909</v>
      </c>
      <c r="F2598" s="2" t="str" cm="1">
        <f t="array" aca="1" ref="F2598" ca="1">IF(G2598&lt;&gt;"",INDIRECT("'"&amp;G2598&amp;"'!"&amp;H2598),"")</f>
        <v/>
      </c>
      <c r="G2598" s="1665"/>
      <c r="S2598" s="1663"/>
    </row>
    <row r="2599" spans="1:19">
      <c r="A2599">
        <v>2594</v>
      </c>
      <c r="B2599" s="7">
        <f>'BudgetSum 2-4'!H5</f>
        <v>0</v>
      </c>
      <c r="C2599" s="3">
        <f t="shared" ref="C2599:C2606" si="79">A2599-B2599</f>
        <v>2594</v>
      </c>
      <c r="E2599" s="2" t="b">
        <f t="shared" ref="E2599:E2606" ca="1" si="80">F2599=B2599</f>
        <v>1</v>
      </c>
      <c r="F2599" s="2" cm="1">
        <f t="array" aca="1" ref="F2599" ca="1">IF(G2599&lt;&gt;"",INDIRECT("'"&amp;G2599&amp;"'!"&amp;H2599),"")</f>
        <v>0</v>
      </c>
      <c r="G2599" s="1663" t="s">
        <v>3335</v>
      </c>
      <c r="H2599" t="s">
        <v>3647</v>
      </c>
      <c r="S2599" s="1663"/>
    </row>
    <row r="2600" spans="1:19">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c r="A2602">
        <v>2597</v>
      </c>
      <c r="B2602" s="7">
        <f>'BudgetSum 2-4'!H9</f>
        <v>0</v>
      </c>
      <c r="C2602" s="3">
        <f t="shared" si="79"/>
        <v>2597</v>
      </c>
      <c r="E2602" s="2" t="b">
        <f t="shared" ca="1" si="80"/>
        <v>1</v>
      </c>
      <c r="F2602" s="2" cm="1">
        <f t="array" aca="1" ref="F2602" ca="1">IF(G2602&lt;&gt;"",INDIRECT("'"&amp;G2602&amp;"'!"&amp;H2602),"")</f>
        <v>0</v>
      </c>
      <c r="G2602" s="1663" t="s">
        <v>3335</v>
      </c>
      <c r="H2602" t="s">
        <v>4021</v>
      </c>
      <c r="S2602" s="1663"/>
    </row>
    <row r="2603" spans="1:19" ht="15">
      <c r="A2603">
        <v>2598</v>
      </c>
      <c r="B2603" s="7">
        <f>'BudgetSum 2-4'!H14</f>
        <v>0</v>
      </c>
      <c r="C2603" s="3">
        <f t="shared" si="79"/>
        <v>2598</v>
      </c>
      <c r="E2603" s="2" t="b">
        <f t="shared" ca="1" si="80"/>
        <v>1</v>
      </c>
      <c r="F2603" s="2" cm="1">
        <f t="array" aca="1" ref="F2603" ca="1">IF(G2603&lt;&gt;"",INDIRECT("'"&amp;G2603&amp;"'!"&amp;H2603),"")</f>
        <v>0</v>
      </c>
      <c r="G2603" s="1663" t="s">
        <v>3335</v>
      </c>
      <c r="H2603" t="s">
        <v>3328</v>
      </c>
      <c r="I2603" s="4"/>
      <c r="J2603" s="4"/>
      <c r="K2603" s="4"/>
      <c r="S2603" s="1665"/>
    </row>
    <row r="2604" spans="1:19" ht="15">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5">
      <c r="A2605">
        <v>2600</v>
      </c>
      <c r="B2605" s="7">
        <f>'BudgetSum 2-4'!H19</f>
        <v>0</v>
      </c>
      <c r="C2605" s="3">
        <f t="shared" si="79"/>
        <v>2600</v>
      </c>
      <c r="E2605" s="2" t="b">
        <f t="shared" ca="1" si="80"/>
        <v>1</v>
      </c>
      <c r="F2605" s="2" cm="1">
        <f t="array" aca="1" ref="F2605" ca="1">IF(G2605&lt;&gt;"",INDIRECT("'"&amp;G2605&amp;"'!"&amp;H2605),"")</f>
        <v>0</v>
      </c>
      <c r="G2605" s="1663" t="s">
        <v>3335</v>
      </c>
      <c r="H2605" t="s">
        <v>3407</v>
      </c>
      <c r="I2605" s="4"/>
      <c r="J2605" s="4"/>
      <c r="K2605" s="4"/>
      <c r="S2605" s="1665"/>
    </row>
    <row r="2606" spans="1:19" ht="15">
      <c r="A2606">
        <v>2601</v>
      </c>
      <c r="B2606" s="7">
        <f>'BudgetSum 2-4'!H22</f>
        <v>0</v>
      </c>
      <c r="C2606" s="3">
        <f t="shared" si="79"/>
        <v>2601</v>
      </c>
      <c r="E2606" s="2" t="b">
        <f t="shared" ca="1" si="80"/>
        <v>1</v>
      </c>
      <c r="F2606" s="2" cm="1">
        <f t="array" aca="1" ref="F2606" ca="1">IF(G2606&lt;&gt;"",INDIRECT("'"&amp;G2606&amp;"'!"&amp;H2606),"")</f>
        <v>0</v>
      </c>
      <c r="G2606" s="1663" t="s">
        <v>3335</v>
      </c>
      <c r="H2606" t="s">
        <v>4022</v>
      </c>
      <c r="I2606" s="4"/>
      <c r="J2606" s="4"/>
      <c r="K2606" s="4"/>
      <c r="S2606" s="1665"/>
    </row>
    <row r="2607" spans="1:19" ht="15">
      <c r="A2607" s="1">
        <v>2602</v>
      </c>
      <c r="D2607" s="3" t="s">
        <v>6909</v>
      </c>
      <c r="F2607" s="2" t="str" cm="1">
        <f t="array" aca="1" ref="F2607" ca="1">IF(G2607&lt;&gt;"",INDIRECT("'"&amp;G2607&amp;"'!"&amp;H2607),"")</f>
        <v/>
      </c>
      <c r="G2607" s="1665"/>
      <c r="S2607" s="1663"/>
    </row>
    <row r="2608" spans="1:19" ht="15">
      <c r="A2608" s="1">
        <v>2603</v>
      </c>
      <c r="D2608" s="3" t="s">
        <v>6909</v>
      </c>
      <c r="F2608" s="2" t="str" cm="1">
        <f t="array" aca="1" ref="F2608" ca="1">IF(G2608&lt;&gt;"",INDIRECT("'"&amp;G2608&amp;"'!"&amp;H2608),"")</f>
        <v/>
      </c>
      <c r="G2608" s="1665"/>
      <c r="S2608" s="1663"/>
    </row>
    <row r="2609" spans="1:19" ht="15">
      <c r="A2609" s="1">
        <v>2604</v>
      </c>
      <c r="D2609" s="3" t="s">
        <v>6909</v>
      </c>
      <c r="F2609" s="2" t="str" cm="1">
        <f t="array" aca="1" ref="F2609" ca="1">IF(G2609&lt;&gt;"",INDIRECT("'"&amp;G2609&amp;"'!"&amp;H2609),"")</f>
        <v/>
      </c>
      <c r="G2609" s="1665"/>
      <c r="S2609" s="1663"/>
    </row>
    <row r="2610" spans="1:19" ht="15">
      <c r="A2610" s="1">
        <v>2605</v>
      </c>
      <c r="D2610" s="3" t="s">
        <v>6909</v>
      </c>
      <c r="F2610" s="2" t="str" cm="1">
        <f t="array" aca="1" ref="F2610" ca="1">IF(G2610&lt;&gt;"",INDIRECT("'"&amp;G2610&amp;"'!"&amp;H2610),"")</f>
        <v/>
      </c>
      <c r="G2610" s="1665"/>
      <c r="S2610" s="1663"/>
    </row>
    <row r="2611" spans="1:19" ht="15">
      <c r="A2611" s="1">
        <v>2606</v>
      </c>
      <c r="D2611" s="3" t="s">
        <v>6909</v>
      </c>
      <c r="F2611" s="2" t="str" cm="1">
        <f t="array" aca="1" ref="F2611" ca="1">IF(G2611&lt;&gt;"",INDIRECT("'"&amp;G2611&amp;"'!"&amp;H2611),"")</f>
        <v/>
      </c>
      <c r="G2611" s="1665"/>
      <c r="S2611" s="1663"/>
    </row>
    <row r="2612" spans="1:19" ht="15">
      <c r="A2612" s="1">
        <v>2607</v>
      </c>
      <c r="D2612" s="3" t="s">
        <v>6909</v>
      </c>
      <c r="F2612" s="2" t="str" cm="1">
        <f t="array" aca="1" ref="F2612" ca="1">IF(G2612&lt;&gt;"",INDIRECT("'"&amp;G2612&amp;"'!"&amp;H2612),"")</f>
        <v/>
      </c>
      <c r="G2612" s="1665"/>
      <c r="S2612" s="1663"/>
    </row>
    <row r="2613" spans="1:19" ht="15">
      <c r="A2613" s="1">
        <v>2608</v>
      </c>
      <c r="D2613" s="3" t="s">
        <v>6909</v>
      </c>
      <c r="F2613" s="2" t="str" cm="1">
        <f t="array" aca="1" ref="F2613" ca="1">IF(G2613&lt;&gt;"",INDIRECT("'"&amp;G2613&amp;"'!"&amp;H2613),"")</f>
        <v/>
      </c>
      <c r="G2613" s="1665"/>
      <c r="S2613" s="1663"/>
    </row>
    <row r="2614" spans="1:19" ht="15">
      <c r="A2614" s="1">
        <v>2609</v>
      </c>
      <c r="D2614" s="3" t="s">
        <v>6909</v>
      </c>
      <c r="F2614" s="2" t="str" cm="1">
        <f t="array" aca="1" ref="F2614" ca="1">IF(G2614&lt;&gt;"",INDIRECT("'"&amp;G2614&amp;"'!"&amp;H2614),"")</f>
        <v/>
      </c>
      <c r="G2614" s="1665"/>
      <c r="S2614" s="1663"/>
    </row>
    <row r="2615" spans="1:19" ht="15">
      <c r="A2615" s="1">
        <v>2610</v>
      </c>
      <c r="D2615" s="3" t="s">
        <v>6909</v>
      </c>
      <c r="F2615" s="2" t="str" cm="1">
        <f t="array" aca="1" ref="F2615" ca="1">IF(G2615&lt;&gt;"",INDIRECT("'"&amp;G2615&amp;"'!"&amp;H2615),"")</f>
        <v/>
      </c>
      <c r="G2615" s="1665"/>
      <c r="S2615" s="1663"/>
    </row>
    <row r="2616" spans="1:19" ht="15">
      <c r="A2616" s="1">
        <v>2611</v>
      </c>
      <c r="D2616" s="3" t="s">
        <v>6909</v>
      </c>
      <c r="F2616" s="2" t="str" cm="1">
        <f t="array" aca="1" ref="F2616" ca="1">IF(G2616&lt;&gt;"",INDIRECT("'"&amp;G2616&amp;"'!"&amp;H2616),"")</f>
        <v/>
      </c>
      <c r="G2616" s="1665"/>
      <c r="S2616" s="1663"/>
    </row>
    <row r="2617" spans="1:19" ht="15">
      <c r="A2617" s="1">
        <v>2612</v>
      </c>
      <c r="D2617" s="3" t="s">
        <v>6909</v>
      </c>
      <c r="F2617" s="2" t="str" cm="1">
        <f t="array" aca="1" ref="F2617" ca="1">IF(G2617&lt;&gt;"",INDIRECT("'"&amp;G2617&amp;"'!"&amp;H2617),"")</f>
        <v/>
      </c>
      <c r="G2617" s="1665"/>
      <c r="S2617" s="1663"/>
    </row>
    <row r="2618" spans="1:19" ht="15">
      <c r="A2618" s="1">
        <v>2613</v>
      </c>
      <c r="D2618" s="3" t="s">
        <v>6909</v>
      </c>
      <c r="F2618" s="2" t="str" cm="1">
        <f t="array" aca="1" ref="F2618" ca="1">IF(G2618&lt;&gt;"",INDIRECT("'"&amp;G2618&amp;"'!"&amp;H2618),"")</f>
        <v/>
      </c>
      <c r="G2618" s="1665"/>
      <c r="S2618" s="1663"/>
    </row>
    <row r="2619" spans="1:19" ht="15">
      <c r="A2619" s="1">
        <v>2614</v>
      </c>
      <c r="D2619" s="3" t="s">
        <v>6909</v>
      </c>
      <c r="F2619" s="2" t="str" cm="1">
        <f t="array" aca="1" ref="F2619" ca="1">IF(G2619&lt;&gt;"",INDIRECT("'"&amp;G2619&amp;"'!"&amp;H2619),"")</f>
        <v/>
      </c>
      <c r="G2619" s="1665"/>
      <c r="S2619" s="1663"/>
    </row>
    <row r="2620" spans="1:19" ht="15">
      <c r="A2620" s="1">
        <v>2615</v>
      </c>
      <c r="D2620" s="3" t="s">
        <v>6909</v>
      </c>
      <c r="F2620" s="2" t="str" cm="1">
        <f t="array" aca="1" ref="F2620" ca="1">IF(G2620&lt;&gt;"",INDIRECT("'"&amp;G2620&amp;"'!"&amp;H2620),"")</f>
        <v/>
      </c>
      <c r="G2620" s="1665"/>
      <c r="S2620" s="1663"/>
    </row>
    <row r="2621" spans="1:19" ht="15">
      <c r="A2621" s="1">
        <v>2616</v>
      </c>
      <c r="D2621" s="3" t="s">
        <v>6909</v>
      </c>
      <c r="F2621" s="2" t="str" cm="1">
        <f t="array" aca="1" ref="F2621" ca="1">IF(G2621&lt;&gt;"",INDIRECT("'"&amp;G2621&amp;"'!"&amp;H2621),"")</f>
        <v/>
      </c>
      <c r="G2621" s="1665"/>
      <c r="S2621" s="1663"/>
    </row>
    <row r="2622" spans="1:19" ht="15">
      <c r="A2622" s="1">
        <v>2617</v>
      </c>
      <c r="D2622" s="3" t="s">
        <v>6909</v>
      </c>
      <c r="F2622" s="2" t="str" cm="1">
        <f t="array" aca="1" ref="F2622" ca="1">IF(G2622&lt;&gt;"",INDIRECT("'"&amp;G2622&amp;"'!"&amp;H2622),"")</f>
        <v/>
      </c>
      <c r="G2622" s="1665"/>
      <c r="S2622" s="1663"/>
    </row>
    <row r="2623" spans="1:19" ht="15">
      <c r="A2623" s="1">
        <v>2618</v>
      </c>
      <c r="D2623" s="3" t="s">
        <v>6909</v>
      </c>
      <c r="F2623" s="2" t="str" cm="1">
        <f t="array" aca="1" ref="F2623" ca="1">IF(G2623&lt;&gt;"",INDIRECT("'"&amp;G2623&amp;"'!"&amp;H2623),"")</f>
        <v/>
      </c>
      <c r="G2623" s="1665"/>
      <c r="S2623" s="1663"/>
    </row>
    <row r="2624" spans="1:19" ht="15">
      <c r="A2624" s="1">
        <v>2619</v>
      </c>
      <c r="D2624" s="3" t="s">
        <v>6909</v>
      </c>
      <c r="F2624" s="2" t="str" cm="1">
        <f t="array" aca="1" ref="F2624" ca="1">IF(G2624&lt;&gt;"",INDIRECT("'"&amp;G2624&amp;"'!"&amp;H2624),"")</f>
        <v/>
      </c>
      <c r="G2624" s="1665"/>
      <c r="S2624" s="1663"/>
    </row>
    <row r="2625" spans="1:19" ht="15">
      <c r="A2625" s="1">
        <v>2620</v>
      </c>
      <c r="D2625" s="3" t="s">
        <v>6909</v>
      </c>
      <c r="F2625" s="2" t="str" cm="1">
        <f t="array" aca="1" ref="F2625" ca="1">IF(G2625&lt;&gt;"",INDIRECT("'"&amp;G2625&amp;"'!"&amp;H2625),"")</f>
        <v/>
      </c>
      <c r="G2625" s="1665"/>
      <c r="S2625" s="1663"/>
    </row>
    <row r="2626" spans="1:19" ht="15">
      <c r="A2626" s="1">
        <v>2621</v>
      </c>
      <c r="D2626" s="3" t="s">
        <v>6909</v>
      </c>
      <c r="F2626" s="2" t="str" cm="1">
        <f t="array" aca="1" ref="F2626" ca="1">IF(G2626&lt;&gt;"",INDIRECT("'"&amp;G2626&amp;"'!"&amp;H2626),"")</f>
        <v/>
      </c>
      <c r="G2626" s="1665"/>
      <c r="S2626" s="1663"/>
    </row>
    <row r="2627" spans="1:19" ht="15">
      <c r="A2627" s="1">
        <v>2622</v>
      </c>
      <c r="D2627" s="3" t="s">
        <v>6909</v>
      </c>
      <c r="F2627" s="2" t="str" cm="1">
        <f t="array" aca="1" ref="F2627" ca="1">IF(G2627&lt;&gt;"",INDIRECT("'"&amp;G2627&amp;"'!"&amp;H2627),"")</f>
        <v/>
      </c>
      <c r="G2627" s="1665"/>
      <c r="S2627" s="1663"/>
    </row>
    <row r="2628" spans="1:19" ht="15">
      <c r="A2628" s="1">
        <v>2623</v>
      </c>
      <c r="D2628" s="3" t="s">
        <v>6909</v>
      </c>
      <c r="F2628" s="2" t="str" cm="1">
        <f t="array" aca="1" ref="F2628" ca="1">IF(G2628&lt;&gt;"",INDIRECT("'"&amp;G2628&amp;"'!"&amp;H2628),"")</f>
        <v/>
      </c>
      <c r="G2628" s="1665"/>
      <c r="I2628" s="4"/>
      <c r="J2628" s="4"/>
      <c r="K2628" s="4"/>
      <c r="S2628" s="1665"/>
    </row>
    <row r="2629" spans="1:19" ht="15">
      <c r="A2629" s="1">
        <v>2624</v>
      </c>
      <c r="D2629" s="3" t="s">
        <v>6909</v>
      </c>
      <c r="F2629" s="2" t="str" cm="1">
        <f t="array" aca="1" ref="F2629" ca="1">IF(G2629&lt;&gt;"",INDIRECT("'"&amp;G2629&amp;"'!"&amp;H2629),"")</f>
        <v/>
      </c>
      <c r="G2629" s="1665"/>
      <c r="I2629" s="4"/>
      <c r="J2629" s="4"/>
      <c r="K2629" s="4"/>
      <c r="S2629" s="1665"/>
    </row>
    <row r="2630" spans="1:19" ht="15">
      <c r="A2630" s="1">
        <v>2625</v>
      </c>
      <c r="D2630" s="3" t="s">
        <v>6909</v>
      </c>
      <c r="F2630" s="2" t="str" cm="1">
        <f t="array" aca="1" ref="F2630" ca="1">IF(G2630&lt;&gt;"",INDIRECT("'"&amp;G2630&amp;"'!"&amp;H2630),"")</f>
        <v/>
      </c>
      <c r="G2630" s="1665"/>
      <c r="I2630" s="4"/>
      <c r="J2630" s="4"/>
      <c r="K2630" s="4"/>
      <c r="S2630" s="1665"/>
    </row>
    <row r="2631" spans="1:19" ht="15">
      <c r="A2631" s="1">
        <v>2626</v>
      </c>
      <c r="D2631" s="3" t="s">
        <v>6909</v>
      </c>
      <c r="F2631" s="2" t="str" cm="1">
        <f t="array" aca="1" ref="F2631" ca="1">IF(G2631&lt;&gt;"",INDIRECT("'"&amp;G2631&amp;"'!"&amp;H2631),"")</f>
        <v/>
      </c>
      <c r="G2631" s="1665"/>
      <c r="I2631" s="4"/>
      <c r="J2631" s="4"/>
      <c r="K2631" s="4"/>
      <c r="S2631" s="1665"/>
    </row>
    <row r="2632" spans="1:19" ht="15">
      <c r="A2632" s="1">
        <v>2627</v>
      </c>
      <c r="D2632" s="3" t="s">
        <v>6909</v>
      </c>
      <c r="F2632" s="2" t="str" cm="1">
        <f t="array" aca="1" ref="F2632" ca="1">IF(G2632&lt;&gt;"",INDIRECT("'"&amp;G2632&amp;"'!"&amp;H2632),"")</f>
        <v/>
      </c>
      <c r="G2632" s="1665"/>
      <c r="S2632" s="1663"/>
    </row>
    <row r="2633" spans="1:19" ht="15">
      <c r="A2633" s="1">
        <v>2628</v>
      </c>
      <c r="D2633" s="3" t="s">
        <v>6909</v>
      </c>
      <c r="F2633" s="2" t="str" cm="1">
        <f t="array" aca="1" ref="F2633" ca="1">IF(G2633&lt;&gt;"",INDIRECT("'"&amp;G2633&amp;"'!"&amp;H2633),"")</f>
        <v/>
      </c>
      <c r="G2633" s="1665"/>
      <c r="S2633" s="1663"/>
    </row>
    <row r="2634" spans="1:19" ht="15">
      <c r="A2634" s="1">
        <v>2629</v>
      </c>
      <c r="D2634" s="3" t="s">
        <v>6909</v>
      </c>
      <c r="F2634" s="2" t="str" cm="1">
        <f t="array" aca="1" ref="F2634" ca="1">IF(G2634&lt;&gt;"",INDIRECT("'"&amp;G2634&amp;"'!"&amp;H2634),"")</f>
        <v/>
      </c>
      <c r="G2634" s="1665"/>
      <c r="S2634" s="1665"/>
    </row>
    <row r="2635" spans="1:19" ht="15">
      <c r="A2635" s="1">
        <v>2630</v>
      </c>
      <c r="D2635" s="3" t="s">
        <v>6909</v>
      </c>
      <c r="F2635" s="2" t="str" cm="1">
        <f t="array" aca="1" ref="F2635" ca="1">IF(G2635&lt;&gt;"",INDIRECT("'"&amp;G2635&amp;"'!"&amp;H2635),"")</f>
        <v/>
      </c>
      <c r="G2635" s="1665"/>
      <c r="S2635" s="1665"/>
    </row>
    <row r="2636" spans="1:19" ht="15">
      <c r="A2636" s="1">
        <v>2631</v>
      </c>
      <c r="D2636" s="3" t="s">
        <v>6909</v>
      </c>
      <c r="F2636" s="2" t="str" cm="1">
        <f t="array" aca="1" ref="F2636" ca="1">IF(G2636&lt;&gt;"",INDIRECT("'"&amp;G2636&amp;"'!"&amp;H2636),"")</f>
        <v/>
      </c>
      <c r="G2636" s="1665"/>
      <c r="I2636" s="4"/>
      <c r="J2636" s="4"/>
      <c r="K2636" s="4"/>
      <c r="S2636" s="1665"/>
    </row>
    <row r="2637" spans="1:19" ht="15">
      <c r="A2637" s="1">
        <v>2632</v>
      </c>
      <c r="D2637" s="3" t="s">
        <v>6909</v>
      </c>
      <c r="F2637" s="2" t="str" cm="1">
        <f t="array" aca="1" ref="F2637" ca="1">IF(G2637&lt;&gt;"",INDIRECT("'"&amp;G2637&amp;"'!"&amp;H2637),"")</f>
        <v/>
      </c>
      <c r="G2637" s="1665"/>
      <c r="S2637" s="1663"/>
    </row>
    <row r="2638" spans="1:19" ht="15">
      <c r="A2638" s="1">
        <v>2633</v>
      </c>
      <c r="D2638" s="3" t="s">
        <v>6909</v>
      </c>
      <c r="F2638" s="2" t="str" cm="1">
        <f t="array" aca="1" ref="F2638" ca="1">IF(G2638&lt;&gt;"",INDIRECT("'"&amp;G2638&amp;"'!"&amp;H2638),"")</f>
        <v/>
      </c>
      <c r="G2638" s="1665"/>
      <c r="I2638" s="4"/>
      <c r="J2638" s="4"/>
      <c r="K2638" s="4"/>
      <c r="S2638" s="1665"/>
    </row>
    <row r="2639" spans="1:19" ht="15">
      <c r="A2639" s="1">
        <v>2634</v>
      </c>
      <c r="D2639" s="3" t="s">
        <v>6909</v>
      </c>
      <c r="F2639" s="2" t="str" cm="1">
        <f t="array" aca="1" ref="F2639" ca="1">IF(G2639&lt;&gt;"",INDIRECT("'"&amp;G2639&amp;"'!"&amp;H2639),"")</f>
        <v/>
      </c>
      <c r="G2639" s="1665"/>
      <c r="S2639" s="1663"/>
    </row>
    <row r="2640" spans="1:19" ht="15">
      <c r="A2640" s="1">
        <v>2635</v>
      </c>
      <c r="D2640" s="3" t="s">
        <v>6909</v>
      </c>
      <c r="F2640" s="2" t="str" cm="1">
        <f t="array" aca="1" ref="F2640" ca="1">IF(G2640&lt;&gt;"",INDIRECT("'"&amp;G2640&amp;"'!"&amp;H2640),"")</f>
        <v/>
      </c>
      <c r="G2640" s="1665"/>
      <c r="I2640" s="4"/>
      <c r="J2640" s="4"/>
      <c r="K2640" s="4"/>
      <c r="S2640" s="1665"/>
    </row>
    <row r="2641" spans="1:19" ht="15">
      <c r="A2641" s="1">
        <v>2636</v>
      </c>
      <c r="D2641" s="3" t="s">
        <v>6909</v>
      </c>
      <c r="F2641" s="2" t="str" cm="1">
        <f t="array" aca="1" ref="F2641" ca="1">IF(G2641&lt;&gt;"",INDIRECT("'"&amp;G2641&amp;"'!"&amp;H2641),"")</f>
        <v/>
      </c>
      <c r="G2641" s="1665"/>
      <c r="I2641" s="4"/>
      <c r="J2641" s="4"/>
      <c r="K2641" s="4"/>
      <c r="S2641" s="1665"/>
    </row>
    <row r="2642" spans="1:19" ht="15">
      <c r="A2642" s="1">
        <v>2637</v>
      </c>
      <c r="D2642" s="3" t="s">
        <v>6909</v>
      </c>
      <c r="F2642" s="2" t="str" cm="1">
        <f t="array" aca="1" ref="F2642" ca="1">IF(G2642&lt;&gt;"",INDIRECT("'"&amp;G2642&amp;"'!"&amp;H2642),"")</f>
        <v/>
      </c>
      <c r="G2642" s="1665"/>
      <c r="S2642" s="1665"/>
    </row>
    <row r="2643" spans="1:19" ht="15">
      <c r="A2643" s="1">
        <v>2638</v>
      </c>
      <c r="D2643" s="3" t="s">
        <v>6909</v>
      </c>
      <c r="F2643" s="2" t="str" cm="1">
        <f t="array" aca="1" ref="F2643" ca="1">IF(G2643&lt;&gt;"",INDIRECT("'"&amp;G2643&amp;"'!"&amp;H2643),"")</f>
        <v/>
      </c>
      <c r="G2643" s="1665"/>
      <c r="I2643" s="4"/>
      <c r="J2643" s="4"/>
      <c r="K2643" s="4"/>
      <c r="S2643" s="1665"/>
    </row>
    <row r="2644" spans="1:19" ht="15">
      <c r="A2644" s="1">
        <v>2639</v>
      </c>
      <c r="D2644" s="3" t="s">
        <v>6909</v>
      </c>
      <c r="F2644" s="2" t="str" cm="1">
        <f t="array" aca="1" ref="F2644" ca="1">IF(G2644&lt;&gt;"",INDIRECT("'"&amp;G2644&amp;"'!"&amp;H2644),"")</f>
        <v/>
      </c>
      <c r="G2644" s="1665"/>
      <c r="I2644" s="4"/>
      <c r="J2644" s="4"/>
      <c r="K2644" s="4"/>
      <c r="S2644" s="1665"/>
    </row>
    <row r="2645" spans="1:19" ht="15">
      <c r="A2645" s="1">
        <v>2640</v>
      </c>
      <c r="D2645" s="3" t="s">
        <v>6909</v>
      </c>
      <c r="F2645" s="2" t="str" cm="1">
        <f t="array" aca="1" ref="F2645" ca="1">IF(G2645&lt;&gt;"",INDIRECT("'"&amp;G2645&amp;"'!"&amp;H2645),"")</f>
        <v/>
      </c>
      <c r="G2645" s="1665"/>
      <c r="I2645" s="4"/>
      <c r="J2645" s="4"/>
      <c r="K2645" s="4"/>
      <c r="S2645" s="1665"/>
    </row>
    <row r="2646" spans="1:19" ht="15">
      <c r="A2646" s="1">
        <v>2641</v>
      </c>
      <c r="D2646" s="3" t="s">
        <v>6909</v>
      </c>
      <c r="F2646" s="2" t="str" cm="1">
        <f t="array" aca="1" ref="F2646" ca="1">IF(G2646&lt;&gt;"",INDIRECT("'"&amp;G2646&amp;"'!"&amp;H2646),"")</f>
        <v/>
      </c>
      <c r="G2646" s="1665"/>
      <c r="I2646" s="4"/>
      <c r="J2646" s="4"/>
      <c r="K2646" s="4"/>
      <c r="S2646" s="1665"/>
    </row>
    <row r="2647" spans="1:19" ht="15">
      <c r="A2647" s="1">
        <v>2642</v>
      </c>
      <c r="D2647" s="3" t="s">
        <v>6909</v>
      </c>
      <c r="F2647" s="2" t="str" cm="1">
        <f t="array" aca="1" ref="F2647" ca="1">IF(G2647&lt;&gt;"",INDIRECT("'"&amp;G2647&amp;"'!"&amp;H2647),"")</f>
        <v/>
      </c>
      <c r="G2647" s="1665"/>
      <c r="S2647" s="1663"/>
    </row>
    <row r="2648" spans="1:19" ht="15">
      <c r="A2648" s="1">
        <v>2643</v>
      </c>
      <c r="D2648" s="3" t="s">
        <v>6909</v>
      </c>
      <c r="F2648" s="2" t="str" cm="1">
        <f t="array" aca="1" ref="F2648" ca="1">IF(G2648&lt;&gt;"",INDIRECT("'"&amp;G2648&amp;"'!"&amp;H2648),"")</f>
        <v/>
      </c>
      <c r="G2648" s="1665"/>
      <c r="S2648" s="1663"/>
    </row>
    <row r="2649" spans="1:19" ht="15">
      <c r="A2649" s="1">
        <v>2644</v>
      </c>
      <c r="D2649" s="3" t="s">
        <v>6909</v>
      </c>
      <c r="F2649" s="2" t="str" cm="1">
        <f t="array" aca="1" ref="F2649" ca="1">IF(G2649&lt;&gt;"",INDIRECT("'"&amp;G2649&amp;"'!"&amp;H2649),"")</f>
        <v/>
      </c>
      <c r="G2649" s="1665"/>
      <c r="I2649" s="4"/>
      <c r="J2649" s="4"/>
      <c r="K2649" s="4"/>
      <c r="S2649" s="1665"/>
    </row>
    <row r="2650" spans="1:19" ht="15">
      <c r="A2650" s="1">
        <v>2645</v>
      </c>
      <c r="D2650" s="3" t="s">
        <v>6909</v>
      </c>
      <c r="F2650" s="2" t="str" cm="1">
        <f t="array" aca="1" ref="F2650" ca="1">IF(G2650&lt;&gt;"",INDIRECT("'"&amp;G2650&amp;"'!"&amp;H2650),"")</f>
        <v/>
      </c>
      <c r="G2650" s="1665"/>
      <c r="S2650" s="1665"/>
    </row>
    <row r="2651" spans="1:19" ht="15">
      <c r="A2651" s="1">
        <v>2646</v>
      </c>
      <c r="D2651" s="3" t="s">
        <v>6909</v>
      </c>
      <c r="F2651" s="2" t="str" cm="1">
        <f t="array" aca="1" ref="F2651" ca="1">IF(G2651&lt;&gt;"",INDIRECT("'"&amp;G2651&amp;"'!"&amp;H2651),"")</f>
        <v/>
      </c>
      <c r="G2651" s="1665"/>
      <c r="S2651" s="1665"/>
    </row>
    <row r="2652" spans="1:19" ht="15">
      <c r="A2652" s="1">
        <v>2647</v>
      </c>
      <c r="D2652" s="3" t="s">
        <v>6909</v>
      </c>
      <c r="F2652" s="2" t="str" cm="1">
        <f t="array" aca="1" ref="F2652" ca="1">IF(G2652&lt;&gt;"",INDIRECT("'"&amp;G2652&amp;"'!"&amp;H2652),"")</f>
        <v/>
      </c>
      <c r="G2652" s="1665"/>
      <c r="S2652" s="1663"/>
    </row>
    <row r="2653" spans="1:19" ht="15">
      <c r="A2653" s="1">
        <v>2648</v>
      </c>
      <c r="D2653" s="3" t="s">
        <v>6909</v>
      </c>
      <c r="F2653" s="2" t="str" cm="1">
        <f t="array" aca="1" ref="F2653" ca="1">IF(G2653&lt;&gt;"",INDIRECT("'"&amp;G2653&amp;"'!"&amp;H2653),"")</f>
        <v/>
      </c>
      <c r="G2653" s="1665"/>
      <c r="S2653" s="1663"/>
    </row>
    <row r="2654" spans="1:19" ht="15">
      <c r="A2654" s="1">
        <v>2649</v>
      </c>
      <c r="D2654" s="3" t="s">
        <v>6909</v>
      </c>
      <c r="F2654" s="2" t="str" cm="1">
        <f t="array" aca="1" ref="F2654" ca="1">IF(G2654&lt;&gt;"",INDIRECT("'"&amp;G2654&amp;"'!"&amp;H2654),"")</f>
        <v/>
      </c>
      <c r="G2654" s="1665"/>
      <c r="I2654" s="4"/>
      <c r="J2654" s="4"/>
      <c r="K2654" s="4"/>
      <c r="S2654" s="1665"/>
    </row>
    <row r="2655" spans="1:19" ht="15">
      <c r="A2655" s="1">
        <v>2650</v>
      </c>
      <c r="D2655" s="3" t="s">
        <v>6909</v>
      </c>
      <c r="F2655" s="2" t="str" cm="1">
        <f t="array" aca="1" ref="F2655" ca="1">IF(G2655&lt;&gt;"",INDIRECT("'"&amp;G2655&amp;"'!"&amp;H2655),"")</f>
        <v/>
      </c>
      <c r="G2655" s="1665"/>
      <c r="I2655" s="4"/>
      <c r="J2655" s="4"/>
      <c r="K2655" s="4"/>
      <c r="S2655" s="1665"/>
    </row>
    <row r="2656" spans="1:19" ht="15">
      <c r="A2656" s="1">
        <v>2651</v>
      </c>
      <c r="D2656" s="3" t="s">
        <v>6909</v>
      </c>
      <c r="F2656" s="2" t="str" cm="1">
        <f t="array" aca="1" ref="F2656" ca="1">IF(G2656&lt;&gt;"",INDIRECT("'"&amp;G2656&amp;"'!"&amp;H2656),"")</f>
        <v/>
      </c>
      <c r="G2656" s="1665"/>
      <c r="I2656" s="4"/>
      <c r="J2656" s="4"/>
      <c r="K2656" s="4"/>
      <c r="S2656" s="1665"/>
    </row>
    <row r="2657" spans="1:19" ht="15">
      <c r="A2657" s="1">
        <v>2652</v>
      </c>
      <c r="D2657" s="3" t="s">
        <v>6909</v>
      </c>
      <c r="F2657" s="2" t="str" cm="1">
        <f t="array" aca="1" ref="F2657" ca="1">IF(G2657&lt;&gt;"",INDIRECT("'"&amp;G2657&amp;"'!"&amp;H2657),"")</f>
        <v/>
      </c>
      <c r="G2657" s="1665"/>
      <c r="I2657" s="4"/>
      <c r="J2657" s="4"/>
      <c r="K2657" s="4"/>
      <c r="S2657" s="1665"/>
    </row>
    <row r="2658" spans="1:19" ht="15">
      <c r="A2658" s="1">
        <v>2653</v>
      </c>
      <c r="D2658" s="3" t="s">
        <v>6909</v>
      </c>
      <c r="F2658" s="2" t="str" cm="1">
        <f t="array" aca="1" ref="F2658" ca="1">IF(G2658&lt;&gt;"",INDIRECT("'"&amp;G2658&amp;"'!"&amp;H2658),"")</f>
        <v/>
      </c>
      <c r="G2658" s="1665"/>
      <c r="I2658" s="4"/>
      <c r="J2658" s="4"/>
      <c r="K2658" s="4"/>
      <c r="S2658" s="1665"/>
    </row>
    <row r="2659" spans="1:19" ht="15">
      <c r="A2659" s="1">
        <v>2654</v>
      </c>
      <c r="D2659" s="3" t="s">
        <v>6909</v>
      </c>
      <c r="F2659" s="2" t="str" cm="1">
        <f t="array" aca="1" ref="F2659" ca="1">IF(G2659&lt;&gt;"",INDIRECT("'"&amp;G2659&amp;"'!"&amp;H2659),"")</f>
        <v/>
      </c>
      <c r="G2659" s="1665"/>
      <c r="I2659" s="4"/>
      <c r="J2659" s="4"/>
      <c r="K2659" s="4"/>
      <c r="S2659" s="1665"/>
    </row>
    <row r="2660" spans="1:19" ht="15">
      <c r="A2660" s="1">
        <v>2655</v>
      </c>
      <c r="D2660" s="3" t="s">
        <v>6909</v>
      </c>
      <c r="F2660" s="2" t="str" cm="1">
        <f t="array" aca="1" ref="F2660" ca="1">IF(G2660&lt;&gt;"",INDIRECT("'"&amp;G2660&amp;"'!"&amp;H2660),"")</f>
        <v/>
      </c>
      <c r="G2660" s="1665"/>
      <c r="I2660" s="4"/>
      <c r="J2660" s="4"/>
      <c r="K2660" s="4"/>
      <c r="S2660" s="1665"/>
    </row>
    <row r="2661" spans="1:19" ht="15">
      <c r="A2661" s="1">
        <v>2656</v>
      </c>
      <c r="D2661" s="3" t="s">
        <v>6909</v>
      </c>
      <c r="F2661" s="2" t="str" cm="1">
        <f t="array" aca="1" ref="F2661" ca="1">IF(G2661&lt;&gt;"",INDIRECT("'"&amp;G2661&amp;"'!"&amp;H2661),"")</f>
        <v/>
      </c>
      <c r="G2661" s="1665"/>
      <c r="S2661" s="1663"/>
    </row>
    <row r="2662" spans="1:19" ht="15">
      <c r="A2662">
        <v>2657</v>
      </c>
      <c r="B2662" s="7">
        <f>'EstExp 12-20'!C53</f>
        <v>0</v>
      </c>
      <c r="C2662" s="3">
        <f t="shared" ref="C2662:C2670" si="81">A2662-B2662</f>
        <v>2657</v>
      </c>
      <c r="E2662" s="2" t="b">
        <f t="shared" ref="E2662:E2670" ca="1" si="82">F2662=B2662</f>
        <v>1</v>
      </c>
      <c r="F2662" s="2" cm="1">
        <f t="array" aca="1" ref="F2662" ca="1">IF(G2662&lt;&gt;"",INDIRECT("'"&amp;G2662&amp;"'!"&amp;H2662),"")</f>
        <v>0</v>
      </c>
      <c r="G2662" s="1663" t="s">
        <v>3430</v>
      </c>
      <c r="H2662" t="s">
        <v>4023</v>
      </c>
      <c r="I2662" s="4"/>
      <c r="J2662" s="4"/>
      <c r="K2662" s="4"/>
      <c r="S2662" s="1665"/>
    </row>
    <row r="2663" spans="1:19">
      <c r="A2663">
        <v>2658</v>
      </c>
      <c r="B2663" s="7">
        <f>'EstExp 12-20'!D53</f>
        <v>0</v>
      </c>
      <c r="C2663" s="3">
        <f t="shared" si="81"/>
        <v>2658</v>
      </c>
      <c r="E2663" s="2" t="b">
        <f t="shared" ca="1" si="82"/>
        <v>1</v>
      </c>
      <c r="F2663" s="2" cm="1">
        <f t="array" aca="1" ref="F2663" ca="1">IF(G2663&lt;&gt;"",INDIRECT("'"&amp;G2663&amp;"'!"&amp;H2663),"")</f>
        <v>0</v>
      </c>
      <c r="G2663" s="1663" t="s">
        <v>3430</v>
      </c>
      <c r="H2663" t="s">
        <v>4024</v>
      </c>
      <c r="S2663" s="1663"/>
    </row>
    <row r="2664" spans="1:19">
      <c r="A2664">
        <v>2659</v>
      </c>
      <c r="B2664" s="7">
        <f>'EstExp 12-20'!E53</f>
        <v>0</v>
      </c>
      <c r="C2664" s="3">
        <f t="shared" si="81"/>
        <v>2659</v>
      </c>
      <c r="E2664" s="2" t="b">
        <f t="shared" ca="1" si="82"/>
        <v>1</v>
      </c>
      <c r="F2664" s="2" cm="1">
        <f t="array" aca="1" ref="F2664" ca="1">IF(G2664&lt;&gt;"",INDIRECT("'"&amp;G2664&amp;"'!"&amp;H2664),"")</f>
        <v>0</v>
      </c>
      <c r="G2664" s="1663" t="s">
        <v>3430</v>
      </c>
      <c r="H2664" t="s">
        <v>4025</v>
      </c>
      <c r="S2664" s="1663"/>
    </row>
    <row r="2665" spans="1:19" ht="15">
      <c r="A2665">
        <v>2660</v>
      </c>
      <c r="B2665" s="7">
        <f>'EstExp 12-20'!F53</f>
        <v>0</v>
      </c>
      <c r="C2665" s="3">
        <f t="shared" si="81"/>
        <v>2660</v>
      </c>
      <c r="E2665" s="2" t="b">
        <f t="shared" ca="1" si="82"/>
        <v>1</v>
      </c>
      <c r="F2665" s="2" cm="1">
        <f t="array" aca="1" ref="F2665" ca="1">IF(G2665&lt;&gt;"",INDIRECT("'"&amp;G2665&amp;"'!"&amp;H2665),"")</f>
        <v>0</v>
      </c>
      <c r="G2665" s="1663" t="s">
        <v>3430</v>
      </c>
      <c r="H2665" t="s">
        <v>4026</v>
      </c>
      <c r="I2665" s="4"/>
      <c r="J2665" s="4"/>
      <c r="K2665" s="4"/>
      <c r="S2665" s="1665"/>
    </row>
    <row r="2666" spans="1:19" ht="15">
      <c r="A2666">
        <v>2661</v>
      </c>
      <c r="B2666" s="7">
        <f>'EstExp 12-20'!G53</f>
        <v>0</v>
      </c>
      <c r="C2666" s="3">
        <f t="shared" si="81"/>
        <v>2661</v>
      </c>
      <c r="E2666" s="2" t="b">
        <f t="shared" ca="1" si="82"/>
        <v>1</v>
      </c>
      <c r="F2666" s="2" cm="1">
        <f t="array" aca="1" ref="F2666" ca="1">IF(G2666&lt;&gt;"",INDIRECT("'"&amp;G2666&amp;"'!"&amp;H2666),"")</f>
        <v>0</v>
      </c>
      <c r="G2666" s="1663" t="s">
        <v>3430</v>
      </c>
      <c r="H2666" t="s">
        <v>4027</v>
      </c>
      <c r="I2666" s="4"/>
      <c r="J2666" s="4"/>
      <c r="K2666" s="4"/>
      <c r="S2666" s="1665"/>
    </row>
    <row r="2667" spans="1:19" ht="15">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5">
      <c r="A2668">
        <v>2663</v>
      </c>
      <c r="B2668" s="7">
        <f>'EstExp 12-20'!K53</f>
        <v>0</v>
      </c>
      <c r="C2668" s="3">
        <f t="shared" si="81"/>
        <v>2663</v>
      </c>
      <c r="E2668" s="2" t="b">
        <f t="shared" ca="1" si="82"/>
        <v>1</v>
      </c>
      <c r="F2668" s="2" cm="1">
        <f t="array" aca="1" ref="F2668" ca="1">IF(G2668&lt;&gt;"",INDIRECT("'"&amp;G2668&amp;"'!"&amp;H2668),"")</f>
        <v>0</v>
      </c>
      <c r="G2668" s="1663" t="s">
        <v>3430</v>
      </c>
      <c r="H2668" t="s">
        <v>4029</v>
      </c>
      <c r="I2668" s="4"/>
      <c r="J2668" s="4"/>
      <c r="K2668" s="4"/>
      <c r="S2668" s="1665"/>
    </row>
    <row r="2669" spans="1:19" ht="15">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5">
      <c r="A2671" s="1">
        <v>2666</v>
      </c>
      <c r="D2671" s="3" t="s">
        <v>6909</v>
      </c>
      <c r="F2671" s="2" t="str" cm="1">
        <f t="array" aca="1" ref="F2671" ca="1">IF(G2671&lt;&gt;"",INDIRECT("'"&amp;G2671&amp;"'!"&amp;H2671),"")</f>
        <v/>
      </c>
      <c r="G2671" s="1665"/>
      <c r="I2671" s="4"/>
      <c r="J2671" s="4"/>
      <c r="K2671" s="4"/>
      <c r="S2671" s="1665"/>
    </row>
    <row r="2672" spans="1:19" ht="15">
      <c r="A2672" s="1">
        <v>2667</v>
      </c>
      <c r="D2672" s="3" t="s">
        <v>6909</v>
      </c>
      <c r="F2672" s="2" t="str" cm="1">
        <f t="array" aca="1" ref="F2672" ca="1">IF(G2672&lt;&gt;"",INDIRECT("'"&amp;G2672&amp;"'!"&amp;H2672),"")</f>
        <v/>
      </c>
      <c r="G2672" s="1665"/>
      <c r="S2672" s="1665"/>
    </row>
    <row r="2673" spans="1:19" ht="15">
      <c r="A2673" s="1">
        <v>2668</v>
      </c>
      <c r="D2673" s="3" t="s">
        <v>6909</v>
      </c>
      <c r="F2673" s="2" t="str" cm="1">
        <f t="array" aca="1" ref="F2673" ca="1">IF(G2673&lt;&gt;"",INDIRECT("'"&amp;G2673&amp;"'!"&amp;H2673),"")</f>
        <v/>
      </c>
      <c r="G2673" s="1665"/>
      <c r="S2673" s="1665"/>
    </row>
    <row r="2674" spans="1:19" ht="15">
      <c r="A2674" s="1">
        <v>2669</v>
      </c>
      <c r="D2674" s="3" t="s">
        <v>6909</v>
      </c>
      <c r="F2674" s="2" t="str" cm="1">
        <f t="array" aca="1" ref="F2674" ca="1">IF(G2674&lt;&gt;"",INDIRECT("'"&amp;G2674&amp;"'!"&amp;H2674),"")</f>
        <v/>
      </c>
      <c r="G2674" s="1665"/>
      <c r="S2674" s="1665"/>
    </row>
    <row r="2675" spans="1:19" ht="15">
      <c r="A2675" s="1">
        <v>2670</v>
      </c>
      <c r="D2675" s="3" t="s">
        <v>6909</v>
      </c>
      <c r="F2675" s="2" t="str" cm="1">
        <f t="array" aca="1" ref="F2675" ca="1">IF(G2675&lt;&gt;"",INDIRECT("'"&amp;G2675&amp;"'!"&amp;H2675),"")</f>
        <v/>
      </c>
      <c r="G2675" s="1665"/>
      <c r="S2675" s="1665"/>
    </row>
    <row r="2676" spans="1:19" ht="15">
      <c r="A2676" s="1">
        <v>2671</v>
      </c>
      <c r="D2676" s="3" t="s">
        <v>6909</v>
      </c>
      <c r="F2676" s="2" t="str" cm="1">
        <f t="array" aca="1" ref="F2676" ca="1">IF(G2676&lt;&gt;"",INDIRECT("'"&amp;G2676&amp;"'!"&amp;H2676),"")</f>
        <v/>
      </c>
      <c r="G2676" s="1665"/>
      <c r="S2676" s="1663"/>
    </row>
    <row r="2677" spans="1:19" ht="15">
      <c r="A2677" s="1">
        <v>2672</v>
      </c>
      <c r="D2677" s="3" t="s">
        <v>6909</v>
      </c>
      <c r="F2677" s="2" t="str" cm="1">
        <f t="array" aca="1" ref="F2677" ca="1">IF(G2677&lt;&gt;"",INDIRECT("'"&amp;G2677&amp;"'!"&amp;H2677),"")</f>
        <v/>
      </c>
      <c r="G2677" s="1665"/>
      <c r="S2677" s="1663"/>
    </row>
    <row r="2678" spans="1:19" ht="15">
      <c r="A2678" s="1">
        <v>2673</v>
      </c>
      <c r="D2678" s="3" t="s">
        <v>6909</v>
      </c>
      <c r="F2678" s="2" t="str" cm="1">
        <f t="array" aca="1" ref="F2678" ca="1">IF(G2678&lt;&gt;"",INDIRECT("'"&amp;G2678&amp;"'!"&amp;H2678),"")</f>
        <v/>
      </c>
      <c r="G2678" s="1665"/>
      <c r="I2678" s="4"/>
      <c r="J2678" s="4"/>
      <c r="K2678" s="4"/>
      <c r="S2678" s="1665"/>
    </row>
    <row r="2679" spans="1:19" ht="15">
      <c r="A2679" s="1">
        <v>2674</v>
      </c>
      <c r="D2679" s="3" t="s">
        <v>6909</v>
      </c>
      <c r="F2679" s="2" t="str" cm="1">
        <f t="array" aca="1" ref="F2679" ca="1">IF(G2679&lt;&gt;"",INDIRECT("'"&amp;G2679&amp;"'!"&amp;H2679),"")</f>
        <v/>
      </c>
      <c r="G2679" s="1665"/>
      <c r="I2679" s="4"/>
      <c r="J2679" s="4"/>
      <c r="K2679" s="4"/>
      <c r="S2679" s="1665"/>
    </row>
    <row r="2680" spans="1:19" ht="15">
      <c r="A2680" s="1">
        <v>2675</v>
      </c>
      <c r="D2680" s="3" t="s">
        <v>6909</v>
      </c>
      <c r="F2680" s="2" t="str" cm="1">
        <f t="array" aca="1" ref="F2680" ca="1">IF(G2680&lt;&gt;"",INDIRECT("'"&amp;G2680&amp;"'!"&amp;H2680),"")</f>
        <v/>
      </c>
      <c r="G2680" s="1665"/>
      <c r="S2680" s="1663"/>
    </row>
    <row r="2681" spans="1:19" ht="15">
      <c r="A2681" s="1">
        <v>2676</v>
      </c>
      <c r="D2681" s="3" t="s">
        <v>6909</v>
      </c>
      <c r="F2681" s="2" t="str" cm="1">
        <f t="array" aca="1" ref="F2681" ca="1">IF(G2681&lt;&gt;"",INDIRECT("'"&amp;G2681&amp;"'!"&amp;H2681),"")</f>
        <v/>
      </c>
      <c r="G2681" s="1665"/>
      <c r="I2681" s="4"/>
      <c r="J2681" s="4"/>
      <c r="K2681" s="4"/>
      <c r="S2681" s="1665"/>
    </row>
    <row r="2682" spans="1:19" ht="15">
      <c r="A2682" s="1">
        <v>2677</v>
      </c>
      <c r="D2682" s="3" t="s">
        <v>6909</v>
      </c>
      <c r="F2682" s="2" t="str" cm="1">
        <f t="array" aca="1" ref="F2682" ca="1">IF(G2682&lt;&gt;"",INDIRECT("'"&amp;G2682&amp;"'!"&amp;H2682),"")</f>
        <v/>
      </c>
      <c r="G2682" s="1665"/>
      <c r="I2682" s="4"/>
      <c r="J2682" s="4"/>
      <c r="K2682" s="4"/>
      <c r="S2682" s="1665"/>
    </row>
    <row r="2683" spans="1:19" ht="15">
      <c r="A2683" s="1">
        <v>2678</v>
      </c>
      <c r="D2683" s="3" t="s">
        <v>6909</v>
      </c>
      <c r="F2683" s="2" t="str" cm="1">
        <f t="array" aca="1" ref="F2683" ca="1">IF(G2683&lt;&gt;"",INDIRECT("'"&amp;G2683&amp;"'!"&amp;H2683),"")</f>
        <v/>
      </c>
      <c r="G2683" s="1665"/>
      <c r="I2683" s="4"/>
      <c r="J2683" s="4"/>
      <c r="K2683" s="4"/>
      <c r="S2683" s="1665"/>
    </row>
    <row r="2684" spans="1:19" ht="15">
      <c r="A2684" s="1">
        <v>2679</v>
      </c>
      <c r="D2684" s="3" t="s">
        <v>6909</v>
      </c>
      <c r="F2684" s="2" t="str" cm="1">
        <f t="array" aca="1" ref="F2684" ca="1">IF(G2684&lt;&gt;"",INDIRECT("'"&amp;G2684&amp;"'!"&amp;H2684),"")</f>
        <v/>
      </c>
      <c r="G2684" s="1665"/>
      <c r="S2684" s="1663"/>
    </row>
    <row r="2685" spans="1:19" ht="15">
      <c r="A2685" s="1">
        <v>2680</v>
      </c>
      <c r="D2685" s="3" t="s">
        <v>6909</v>
      </c>
      <c r="F2685" s="2" t="str" cm="1">
        <f t="array" aca="1" ref="F2685" ca="1">IF(G2685&lt;&gt;"",INDIRECT("'"&amp;G2685&amp;"'!"&amp;H2685),"")</f>
        <v/>
      </c>
      <c r="G2685" s="1665"/>
      <c r="I2685" s="4"/>
      <c r="J2685" s="4"/>
      <c r="K2685" s="4"/>
      <c r="S2685" s="1665"/>
    </row>
    <row r="2686" spans="1:19" ht="15">
      <c r="A2686" s="1">
        <v>2681</v>
      </c>
      <c r="D2686" s="3" t="s">
        <v>6909</v>
      </c>
      <c r="F2686" s="2" t="str" cm="1">
        <f t="array" aca="1" ref="F2686" ca="1">IF(G2686&lt;&gt;"",INDIRECT("'"&amp;G2686&amp;"'!"&amp;H2686),"")</f>
        <v/>
      </c>
      <c r="G2686" s="1665"/>
      <c r="S2686" s="1663"/>
    </row>
    <row r="2687" spans="1:19" ht="15">
      <c r="A2687" s="1">
        <v>2682</v>
      </c>
      <c r="D2687" s="3" t="s">
        <v>6909</v>
      </c>
      <c r="F2687" s="2" t="str" cm="1">
        <f t="array" aca="1" ref="F2687" ca="1">IF(G2687&lt;&gt;"",INDIRECT("'"&amp;G2687&amp;"'!"&amp;H2687),"")</f>
        <v/>
      </c>
      <c r="G2687" s="1665"/>
      <c r="S2687" s="1663"/>
    </row>
    <row r="2688" spans="1:19" ht="15">
      <c r="A2688" s="1">
        <v>2683</v>
      </c>
      <c r="D2688" s="3" t="s">
        <v>6909</v>
      </c>
      <c r="F2688" s="2" t="str" cm="1">
        <f t="array" aca="1" ref="F2688" ca="1">IF(G2688&lt;&gt;"",INDIRECT("'"&amp;G2688&amp;"'!"&amp;H2688),"")</f>
        <v/>
      </c>
      <c r="G2688" s="1665"/>
      <c r="I2688" s="4"/>
      <c r="J2688" s="4"/>
      <c r="K2688" s="4"/>
      <c r="S2688" s="1665"/>
    </row>
    <row r="2689" spans="1:19" ht="15">
      <c r="A2689" s="1">
        <v>2684</v>
      </c>
      <c r="D2689" s="3" t="s">
        <v>6909</v>
      </c>
      <c r="F2689" s="2" t="str" cm="1">
        <f t="array" aca="1" ref="F2689" ca="1">IF(G2689&lt;&gt;"",INDIRECT("'"&amp;G2689&amp;"'!"&amp;H2689),"")</f>
        <v/>
      </c>
      <c r="G2689" s="1665"/>
      <c r="I2689" s="4"/>
      <c r="J2689" s="4"/>
      <c r="K2689" s="4"/>
      <c r="S2689" s="1665"/>
    </row>
    <row r="2690" spans="1:19" ht="15">
      <c r="A2690" s="1">
        <v>2685</v>
      </c>
      <c r="D2690" s="3" t="s">
        <v>6909</v>
      </c>
      <c r="F2690" s="2" t="str" cm="1">
        <f t="array" aca="1" ref="F2690" ca="1">IF(G2690&lt;&gt;"",INDIRECT("'"&amp;G2690&amp;"'!"&amp;H2690),"")</f>
        <v/>
      </c>
      <c r="G2690" s="1665"/>
      <c r="S2690" s="1663"/>
    </row>
    <row r="2691" spans="1:19" ht="15">
      <c r="A2691" s="1">
        <v>2686</v>
      </c>
      <c r="D2691" s="3" t="s">
        <v>6909</v>
      </c>
      <c r="F2691" s="2" t="str" cm="1">
        <f t="array" aca="1" ref="F2691" ca="1">IF(G2691&lt;&gt;"",INDIRECT("'"&amp;G2691&amp;"'!"&amp;H2691),"")</f>
        <v/>
      </c>
      <c r="G2691" s="1665"/>
      <c r="I2691" s="4"/>
      <c r="J2691" s="4"/>
      <c r="K2691" s="4"/>
      <c r="S2691" s="1665"/>
    </row>
    <row r="2692" spans="1:19" ht="15">
      <c r="A2692" s="1">
        <v>2687</v>
      </c>
      <c r="D2692" s="3" t="s">
        <v>6909</v>
      </c>
      <c r="F2692" s="2" t="str" cm="1">
        <f t="array" aca="1" ref="F2692" ca="1">IF(G2692&lt;&gt;"",INDIRECT("'"&amp;G2692&amp;"'!"&amp;H2692),"")</f>
        <v/>
      </c>
      <c r="G2692" s="1665"/>
      <c r="I2692" s="4"/>
      <c r="J2692" s="4"/>
      <c r="K2692" s="4"/>
      <c r="S2692" s="1665"/>
    </row>
    <row r="2693" spans="1:19" ht="15">
      <c r="A2693" s="1">
        <v>2688</v>
      </c>
      <c r="D2693" s="3" t="s">
        <v>6909</v>
      </c>
      <c r="F2693" s="2" t="str" cm="1">
        <f t="array" aca="1" ref="F2693" ca="1">IF(G2693&lt;&gt;"",INDIRECT("'"&amp;G2693&amp;"'!"&amp;H2693),"")</f>
        <v/>
      </c>
      <c r="G2693" s="1665"/>
      <c r="I2693" s="4"/>
      <c r="J2693" s="4"/>
      <c r="K2693" s="4"/>
      <c r="S2693" s="1665"/>
    </row>
    <row r="2694" spans="1:19" ht="15">
      <c r="A2694" s="1">
        <v>2689</v>
      </c>
      <c r="D2694" s="3" t="s">
        <v>6909</v>
      </c>
      <c r="F2694" s="2" t="str" cm="1">
        <f t="array" aca="1" ref="F2694" ca="1">IF(G2694&lt;&gt;"",INDIRECT("'"&amp;G2694&amp;"'!"&amp;H2694),"")</f>
        <v/>
      </c>
      <c r="G2694" s="1665"/>
      <c r="I2694" s="4"/>
      <c r="J2694" s="4"/>
      <c r="K2694" s="4"/>
      <c r="S2694" s="1665"/>
    </row>
    <row r="2695" spans="1:19" ht="15">
      <c r="A2695" s="1">
        <v>2690</v>
      </c>
      <c r="D2695" s="3" t="s">
        <v>6909</v>
      </c>
      <c r="F2695" s="2" t="str" cm="1">
        <f t="array" aca="1" ref="F2695" ca="1">IF(G2695&lt;&gt;"",INDIRECT("'"&amp;G2695&amp;"'!"&amp;H2695),"")</f>
        <v/>
      </c>
      <c r="G2695" s="1665"/>
      <c r="I2695" s="4"/>
      <c r="J2695" s="4"/>
      <c r="K2695" s="4"/>
      <c r="S2695" s="1665"/>
    </row>
    <row r="2696" spans="1:19" ht="15">
      <c r="A2696" s="1">
        <v>2691</v>
      </c>
      <c r="D2696" s="3" t="s">
        <v>6909</v>
      </c>
      <c r="F2696" s="2" t="str" cm="1">
        <f t="array" aca="1" ref="F2696" ca="1">IF(G2696&lt;&gt;"",INDIRECT("'"&amp;G2696&amp;"'!"&amp;H2696),"")</f>
        <v/>
      </c>
      <c r="G2696" s="1665"/>
      <c r="S2696" s="1663"/>
    </row>
    <row r="2697" spans="1:19" ht="15">
      <c r="A2697" s="1">
        <v>2692</v>
      </c>
      <c r="D2697" s="3" t="s">
        <v>6909</v>
      </c>
      <c r="F2697" s="2" t="str" cm="1">
        <f t="array" aca="1" ref="F2697" ca="1">IF(G2697&lt;&gt;"",INDIRECT("'"&amp;G2697&amp;"'!"&amp;H2697),"")</f>
        <v/>
      </c>
      <c r="G2697" s="1665"/>
      <c r="I2697" s="4"/>
      <c r="J2697" s="4"/>
      <c r="K2697" s="4"/>
      <c r="S2697" s="1665"/>
    </row>
    <row r="2698" spans="1:19" ht="15">
      <c r="A2698" s="1">
        <v>2693</v>
      </c>
      <c r="D2698" s="3" t="s">
        <v>6909</v>
      </c>
      <c r="F2698" s="2" t="str" cm="1">
        <f t="array" aca="1" ref="F2698" ca="1">IF(G2698&lt;&gt;"",INDIRECT("'"&amp;G2698&amp;"'!"&amp;H2698),"")</f>
        <v/>
      </c>
      <c r="G2698" s="1665"/>
      <c r="I2698" s="4"/>
      <c r="J2698" s="4"/>
      <c r="K2698" s="4"/>
      <c r="S2698" s="1665"/>
    </row>
    <row r="2699" spans="1:19" ht="15">
      <c r="A2699" s="1">
        <v>2694</v>
      </c>
      <c r="D2699" s="3" t="s">
        <v>6909</v>
      </c>
      <c r="F2699" s="2" t="str" cm="1">
        <f t="array" aca="1" ref="F2699" ca="1">IF(G2699&lt;&gt;"",INDIRECT("'"&amp;G2699&amp;"'!"&amp;H2699),"")</f>
        <v/>
      </c>
      <c r="G2699" s="1665"/>
      <c r="I2699" s="4"/>
      <c r="J2699" s="4"/>
      <c r="K2699" s="4"/>
      <c r="S2699" s="1665"/>
    </row>
    <row r="2700" spans="1:19" ht="15">
      <c r="A2700" s="1">
        <v>2695</v>
      </c>
      <c r="D2700" s="3" t="s">
        <v>6909</v>
      </c>
      <c r="F2700" s="2" t="str" cm="1">
        <f t="array" aca="1" ref="F2700" ca="1">IF(G2700&lt;&gt;"",INDIRECT("'"&amp;G2700&amp;"'!"&amp;H2700),"")</f>
        <v/>
      </c>
      <c r="G2700" s="1665"/>
      <c r="I2700" s="4"/>
      <c r="J2700" s="4"/>
      <c r="K2700" s="4"/>
      <c r="S2700" s="1665"/>
    </row>
    <row r="2701" spans="1:19" ht="15">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5">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5">
      <c r="A2703" s="1">
        <v>2698</v>
      </c>
      <c r="D2703" s="3" t="s">
        <v>6909</v>
      </c>
      <c r="F2703" s="2" t="str" cm="1">
        <f t="array" aca="1" ref="F2703" ca="1">IF(G2703&lt;&gt;"",INDIRECT("'"&amp;G2703&amp;"'!"&amp;H2703),"")</f>
        <v/>
      </c>
      <c r="G2703" s="1665"/>
      <c r="I2703" s="4"/>
      <c r="J2703" s="4"/>
      <c r="K2703" s="4"/>
      <c r="S2703" s="1665"/>
    </row>
    <row r="2704" spans="1:19" ht="15">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5">
      <c r="A2705" s="1">
        <v>2700</v>
      </c>
      <c r="D2705" s="3" t="s">
        <v>6909</v>
      </c>
      <c r="F2705" s="2" t="str" cm="1">
        <f t="array" aca="1" ref="F2705" ca="1">IF(G2705&lt;&gt;"",INDIRECT("'"&amp;G2705&amp;"'!"&amp;H2705),"")</f>
        <v/>
      </c>
      <c r="G2705" s="1665"/>
      <c r="I2705" s="4"/>
      <c r="J2705" s="4"/>
      <c r="K2705" s="4"/>
      <c r="S2705" s="1665"/>
    </row>
    <row r="2706" spans="1:19">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5">
      <c r="A2708" s="1">
        <v>2703</v>
      </c>
      <c r="D2708" s="3" t="s">
        <v>6909</v>
      </c>
      <c r="F2708" s="2" t="str" cm="1">
        <f t="array" aca="1" ref="F2708" ca="1">IF(G2708&lt;&gt;"",INDIRECT("'"&amp;G2708&amp;"'!"&amp;H2708),"")</f>
        <v/>
      </c>
      <c r="G2708" s="1665"/>
      <c r="S2708" s="1663"/>
    </row>
    <row r="2709" spans="1:19" ht="15">
      <c r="A2709" s="1">
        <v>2704</v>
      </c>
      <c r="D2709" s="3" t="s">
        <v>6909</v>
      </c>
      <c r="F2709" s="2" t="str" cm="1">
        <f t="array" aca="1" ref="F2709" ca="1">IF(G2709&lt;&gt;"",INDIRECT("'"&amp;G2709&amp;"'!"&amp;H2709),"")</f>
        <v/>
      </c>
      <c r="G2709" s="1665"/>
      <c r="I2709" s="4"/>
      <c r="J2709" s="4"/>
      <c r="K2709" s="4"/>
      <c r="S2709" s="1665"/>
    </row>
    <row r="2710" spans="1:19">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5">
      <c r="A2711" s="1">
        <v>2706</v>
      </c>
      <c r="D2711" s="3" t="s">
        <v>6909</v>
      </c>
      <c r="F2711" s="2" t="str" cm="1">
        <f t="array" aca="1" ref="F2711" ca="1">IF(G2711&lt;&gt;"",INDIRECT("'"&amp;G2711&amp;"'!"&amp;H2711),"")</f>
        <v/>
      </c>
      <c r="G2711" s="1665"/>
      <c r="S2711" s="1663"/>
    </row>
    <row r="2712" spans="1:19" ht="15">
      <c r="A2712" s="1">
        <v>2707</v>
      </c>
      <c r="D2712" s="3" t="s">
        <v>6909</v>
      </c>
      <c r="F2712" s="2" t="str" cm="1">
        <f t="array" aca="1" ref="F2712" ca="1">IF(G2712&lt;&gt;"",INDIRECT("'"&amp;G2712&amp;"'!"&amp;H2712),"")</f>
        <v/>
      </c>
      <c r="G2712" s="1665"/>
      <c r="I2712" s="4"/>
      <c r="J2712" s="4"/>
      <c r="K2712" s="4"/>
      <c r="S2712" s="1665"/>
    </row>
    <row r="2713" spans="1:19">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5">
      <c r="A2714" s="1">
        <v>2709</v>
      </c>
      <c r="D2714" s="3" t="s">
        <v>6909</v>
      </c>
      <c r="F2714" s="2" t="str" cm="1">
        <f t="array" aca="1" ref="F2714" ca="1">IF(G2714&lt;&gt;"",INDIRECT("'"&amp;G2714&amp;"'!"&amp;H2714),"")</f>
        <v/>
      </c>
      <c r="G2714" s="1665"/>
      <c r="I2714" s="4"/>
      <c r="J2714" s="4"/>
      <c r="K2714" s="4"/>
      <c r="S2714" s="1665"/>
    </row>
    <row r="2715" spans="1:19" ht="15">
      <c r="A2715" s="1">
        <v>2710</v>
      </c>
      <c r="D2715" s="3" t="s">
        <v>6909</v>
      </c>
      <c r="F2715" s="2" t="str" cm="1">
        <f t="array" aca="1" ref="F2715" ca="1">IF(G2715&lt;&gt;"",INDIRECT("'"&amp;G2715&amp;"'!"&amp;H2715),"")</f>
        <v/>
      </c>
      <c r="G2715" s="1665"/>
      <c r="S2715" s="1665"/>
    </row>
    <row r="2716" spans="1:19">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5">
      <c r="A2717" s="1">
        <v>2712</v>
      </c>
      <c r="D2717" s="3" t="s">
        <v>6909</v>
      </c>
      <c r="F2717" s="2" t="str" cm="1">
        <f t="array" aca="1" ref="F2717" ca="1">IF(G2717&lt;&gt;"",INDIRECT("'"&amp;G2717&amp;"'!"&amp;H2717),"")</f>
        <v/>
      </c>
      <c r="G2717" s="1665"/>
      <c r="S2717" s="1665"/>
    </row>
    <row r="2718" spans="1:19" ht="15">
      <c r="A2718" s="1">
        <v>2713</v>
      </c>
      <c r="D2718" s="3" t="s">
        <v>6909</v>
      </c>
      <c r="F2718" s="2" t="str" cm="1">
        <f t="array" aca="1" ref="F2718" ca="1">IF(G2718&lt;&gt;"",INDIRECT("'"&amp;G2718&amp;"'!"&amp;H2718),"")</f>
        <v/>
      </c>
      <c r="G2718" s="1665"/>
      <c r="I2718" s="4"/>
      <c r="J2718" s="4"/>
      <c r="K2718" s="4"/>
      <c r="S2718" s="1665"/>
    </row>
    <row r="2719" spans="1:19" ht="15">
      <c r="A2719" s="1">
        <v>2714</v>
      </c>
      <c r="D2719" s="3" t="s">
        <v>6909</v>
      </c>
      <c r="F2719" s="2" t="str" cm="1">
        <f t="array" aca="1" ref="F2719" ca="1">IF(G2719&lt;&gt;"",INDIRECT("'"&amp;G2719&amp;"'!"&amp;H2719),"")</f>
        <v/>
      </c>
      <c r="G2719" s="1665"/>
      <c r="I2719" s="4"/>
      <c r="J2719" s="4"/>
      <c r="K2719" s="4"/>
      <c r="S2719" s="1665"/>
    </row>
    <row r="2720" spans="1:19" ht="15">
      <c r="A2720" s="1">
        <v>2715</v>
      </c>
      <c r="D2720" s="3" t="s">
        <v>3376</v>
      </c>
      <c r="F2720" s="2" t="str" cm="1">
        <f t="array" aca="1" ref="F2720" ca="1">IF(G2720&lt;&gt;"",INDIRECT("'"&amp;G2720&amp;"'!"&amp;H2720),"")</f>
        <v/>
      </c>
      <c r="G2720" s="1665"/>
      <c r="I2720" s="4"/>
      <c r="J2720" s="4"/>
      <c r="K2720" s="4"/>
      <c r="S2720" s="1665"/>
    </row>
    <row r="2721" spans="1:19" ht="15">
      <c r="A2721" s="1">
        <v>2716</v>
      </c>
      <c r="D2721" s="3" t="s">
        <v>6909</v>
      </c>
      <c r="F2721" s="2" t="str" cm="1">
        <f t="array" aca="1" ref="F2721" ca="1">IF(G2721&lt;&gt;"",INDIRECT("'"&amp;G2721&amp;"'!"&amp;H2721),"")</f>
        <v/>
      </c>
      <c r="G2721" s="1665"/>
      <c r="I2721" s="4"/>
      <c r="J2721" s="4"/>
      <c r="K2721" s="4"/>
      <c r="S2721" s="1665"/>
    </row>
    <row r="2722" spans="1:19" ht="15">
      <c r="A2722" s="1">
        <v>2717</v>
      </c>
      <c r="D2722" s="3" t="s">
        <v>6909</v>
      </c>
      <c r="F2722" s="2" t="str" cm="1">
        <f t="array" aca="1" ref="F2722" ca="1">IF(G2722&lt;&gt;"",INDIRECT("'"&amp;G2722&amp;"'!"&amp;H2722),"")</f>
        <v/>
      </c>
      <c r="G2722" s="1665"/>
      <c r="I2722" s="4"/>
      <c r="J2722" s="4"/>
      <c r="K2722" s="4"/>
      <c r="S2722" s="1665"/>
    </row>
    <row r="2723" spans="1:19" ht="15">
      <c r="A2723" s="1">
        <v>2718</v>
      </c>
      <c r="D2723" s="3" t="s">
        <v>6909</v>
      </c>
      <c r="F2723" s="2" t="str" cm="1">
        <f t="array" aca="1" ref="F2723" ca="1">IF(G2723&lt;&gt;"",INDIRECT("'"&amp;G2723&amp;"'!"&amp;H2723),"")</f>
        <v/>
      </c>
      <c r="G2723" s="1665"/>
      <c r="I2723" s="4"/>
      <c r="J2723" s="4"/>
      <c r="K2723" s="4"/>
      <c r="S2723" s="1665"/>
    </row>
    <row r="2724" spans="1:19" ht="15">
      <c r="A2724" s="1">
        <v>2719</v>
      </c>
      <c r="D2724" s="3" t="s">
        <v>6909</v>
      </c>
      <c r="F2724" s="2" t="str" cm="1">
        <f t="array" aca="1" ref="F2724" ca="1">IF(G2724&lt;&gt;"",INDIRECT("'"&amp;G2724&amp;"'!"&amp;H2724),"")</f>
        <v/>
      </c>
      <c r="G2724" s="1665"/>
      <c r="S2724" s="1665"/>
    </row>
    <row r="2725" spans="1:19" ht="15">
      <c r="A2725" s="1">
        <v>2720</v>
      </c>
      <c r="D2725" s="3" t="s">
        <v>6909</v>
      </c>
      <c r="F2725" s="2" t="str" cm="1">
        <f t="array" aca="1" ref="F2725" ca="1">IF(G2725&lt;&gt;"",INDIRECT("'"&amp;G2725&amp;"'!"&amp;H2725),"")</f>
        <v/>
      </c>
      <c r="G2725" s="1665"/>
      <c r="S2725" s="1665"/>
    </row>
    <row r="2726" spans="1:19" ht="15">
      <c r="A2726" s="1">
        <v>2721</v>
      </c>
      <c r="D2726" s="3" t="s">
        <v>6909</v>
      </c>
      <c r="F2726" s="2" t="str" cm="1">
        <f t="array" aca="1" ref="F2726" ca="1">IF(G2726&lt;&gt;"",INDIRECT("'"&amp;G2726&amp;"'!"&amp;H2726),"")</f>
        <v/>
      </c>
      <c r="G2726" s="1665"/>
      <c r="S2726" s="1665"/>
    </row>
    <row r="2727" spans="1:19" ht="15">
      <c r="A2727" s="1">
        <v>2722</v>
      </c>
      <c r="D2727" s="3" t="s">
        <v>6909</v>
      </c>
      <c r="F2727" s="2" t="str" cm="1">
        <f t="array" aca="1" ref="F2727" ca="1">IF(G2727&lt;&gt;"",INDIRECT("'"&amp;G2727&amp;"'!"&amp;H2727),"")</f>
        <v/>
      </c>
      <c r="G2727" s="1665"/>
      <c r="S2727" s="1665"/>
    </row>
    <row r="2728" spans="1:19" ht="15">
      <c r="A2728" s="1">
        <v>2723</v>
      </c>
      <c r="D2728" s="3" t="s">
        <v>6909</v>
      </c>
      <c r="F2728" s="2" t="str" cm="1">
        <f t="array" aca="1" ref="F2728" ca="1">IF(G2728&lt;&gt;"",INDIRECT("'"&amp;G2728&amp;"'!"&amp;H2728),"")</f>
        <v/>
      </c>
      <c r="G2728" s="1665"/>
      <c r="S2728" s="1665"/>
    </row>
    <row r="2729" spans="1:19" ht="15">
      <c r="A2729" s="1">
        <v>2724</v>
      </c>
      <c r="D2729" s="3" t="s">
        <v>6909</v>
      </c>
      <c r="F2729" s="2" t="str" cm="1">
        <f t="array" aca="1" ref="F2729" ca="1">IF(G2729&lt;&gt;"",INDIRECT("'"&amp;G2729&amp;"'!"&amp;H2729),"")</f>
        <v/>
      </c>
      <c r="G2729" s="1665"/>
      <c r="S2729" s="1665"/>
    </row>
    <row r="2730" spans="1:19" ht="15">
      <c r="A2730" s="1">
        <v>2725</v>
      </c>
      <c r="D2730" s="3" t="s">
        <v>6909</v>
      </c>
      <c r="F2730" s="2" t="str" cm="1">
        <f t="array" aca="1" ref="F2730" ca="1">IF(G2730&lt;&gt;"",INDIRECT("'"&amp;G2730&amp;"'!"&amp;H2730),"")</f>
        <v/>
      </c>
      <c r="G2730" s="1665"/>
      <c r="S2730" s="1665"/>
    </row>
    <row r="2731" spans="1:19" ht="15">
      <c r="A2731" s="1">
        <v>2726</v>
      </c>
      <c r="D2731" s="3" t="s">
        <v>6909</v>
      </c>
      <c r="F2731" s="2" t="str" cm="1">
        <f t="array" aca="1" ref="F2731" ca="1">IF(G2731&lt;&gt;"",INDIRECT("'"&amp;G2731&amp;"'!"&amp;H2731),"")</f>
        <v/>
      </c>
      <c r="G2731" s="1665"/>
      <c r="S2731" s="1663"/>
    </row>
    <row r="2732" spans="1:19" ht="15">
      <c r="A2732" s="1">
        <v>2727</v>
      </c>
      <c r="D2732" s="3" t="s">
        <v>6909</v>
      </c>
      <c r="F2732" s="2" t="str" cm="1">
        <f t="array" aca="1" ref="F2732" ca="1">IF(G2732&lt;&gt;"",INDIRECT("'"&amp;G2732&amp;"'!"&amp;H2732),"")</f>
        <v/>
      </c>
      <c r="G2732" s="1665"/>
      <c r="I2732" s="4"/>
      <c r="J2732" s="4"/>
      <c r="K2732" s="4"/>
      <c r="S2732" s="1665"/>
    </row>
    <row r="2733" spans="1:19">
      <c r="A2733">
        <v>2728</v>
      </c>
      <c r="B2733" s="7">
        <f>'EstExp 12-20'!E86</f>
        <v>0</v>
      </c>
      <c r="C2733" s="3">
        <f>A2733-B2733</f>
        <v>2728</v>
      </c>
      <c r="E2733" s="2" t="b">
        <f ca="1">F2733=B2733</f>
        <v>1</v>
      </c>
      <c r="F2733" s="2" cm="1">
        <f t="array" aca="1" ref="F2733" ca="1">IF(G2733&lt;&gt;"",INDIRECT("'"&amp;G2733&amp;"'!"&amp;H2733),"")</f>
        <v>0</v>
      </c>
      <c r="G2733" s="1663" t="s">
        <v>3430</v>
      </c>
      <c r="H2733" t="s">
        <v>4040</v>
      </c>
      <c r="S2733" s="1663"/>
    </row>
    <row r="2734" spans="1:19">
      <c r="A2734">
        <v>2729</v>
      </c>
      <c r="B2734" s="7">
        <f>'EstExp 12-20'!E104</f>
        <v>0</v>
      </c>
      <c r="C2734" s="3">
        <f>A2734-B2734</f>
        <v>2729</v>
      </c>
      <c r="E2734" s="2" t="b">
        <f ca="1">F2734=B2734</f>
        <v>1</v>
      </c>
      <c r="F2734" s="2" cm="1">
        <f t="array" aca="1" ref="F2734" ca="1">IF(G2734&lt;&gt;"",INDIRECT("'"&amp;G2734&amp;"'!"&amp;H2734),"")</f>
        <v>0</v>
      </c>
      <c r="G2734" s="1663" t="s">
        <v>3430</v>
      </c>
      <c r="H2734" t="s">
        <v>4041</v>
      </c>
      <c r="S2734" s="1663"/>
    </row>
    <row r="2735" spans="1:19">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5">
      <c r="A2737" s="1">
        <v>2732</v>
      </c>
      <c r="D2737" s="3" t="s">
        <v>6909</v>
      </c>
      <c r="F2737" s="2" t="str" cm="1">
        <f t="array" aca="1" ref="F2737" ca="1">IF(G2737&lt;&gt;"",INDIRECT("'"&amp;G2737&amp;"'!"&amp;H2737),"")</f>
        <v/>
      </c>
      <c r="G2737" s="1665"/>
      <c r="I2737" s="4"/>
      <c r="J2737" s="4"/>
      <c r="K2737" s="4"/>
      <c r="S2737" s="1665"/>
    </row>
    <row r="2738" spans="1:19">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c r="A2741">
        <v>2736</v>
      </c>
      <c r="B2741" s="7">
        <f>'EstExp 12-20'!C134</f>
        <v>0</v>
      </c>
      <c r="C2741" s="3">
        <f t="shared" si="83"/>
        <v>2736</v>
      </c>
      <c r="E2741" s="2" t="b">
        <f t="shared" ca="1" si="84"/>
        <v>1</v>
      </c>
      <c r="F2741" s="2" cm="1">
        <f t="array" aca="1" ref="F2741" ca="1">IF(G2741&lt;&gt;"",INDIRECT("'"&amp;G2741&amp;"'!"&amp;H2741),"")</f>
        <v>0</v>
      </c>
      <c r="G2741" s="1663" t="s">
        <v>3430</v>
      </c>
      <c r="H2741" t="s">
        <v>4046</v>
      </c>
      <c r="S2741" s="1663"/>
    </row>
    <row r="2742" spans="1:19">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c r="A2743">
        <v>2738</v>
      </c>
      <c r="B2743" s="7">
        <f>'EstExp 12-20'!E134</f>
        <v>0</v>
      </c>
      <c r="C2743" s="3">
        <f t="shared" si="83"/>
        <v>2738</v>
      </c>
      <c r="E2743" s="2" t="b">
        <f t="shared" ca="1" si="84"/>
        <v>1</v>
      </c>
      <c r="F2743" s="2" cm="1">
        <f t="array" aca="1" ref="F2743" ca="1">IF(G2743&lt;&gt;"",INDIRECT("'"&amp;G2743&amp;"'!"&amp;H2743),"")</f>
        <v>0</v>
      </c>
      <c r="G2743" s="1663" t="s">
        <v>3430</v>
      </c>
      <c r="H2743" t="s">
        <v>4048</v>
      </c>
      <c r="S2743" s="1663"/>
    </row>
    <row r="2744" spans="1:19">
      <c r="A2744">
        <v>2739</v>
      </c>
      <c r="B2744" s="7">
        <f>'EstExp 12-20'!F134</f>
        <v>0</v>
      </c>
      <c r="C2744" s="3">
        <f t="shared" si="83"/>
        <v>2739</v>
      </c>
      <c r="E2744" s="2" t="b">
        <f t="shared" ca="1" si="84"/>
        <v>1</v>
      </c>
      <c r="F2744" s="2" cm="1">
        <f t="array" aca="1" ref="F2744" ca="1">IF(G2744&lt;&gt;"",INDIRECT("'"&amp;G2744&amp;"'!"&amp;H2744),"")</f>
        <v>0</v>
      </c>
      <c r="G2744" s="1663" t="s">
        <v>3430</v>
      </c>
      <c r="H2744" t="s">
        <v>4049</v>
      </c>
      <c r="S2744" s="1663"/>
    </row>
    <row r="2745" spans="1:19">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5">
      <c r="A2747" s="1">
        <v>2742</v>
      </c>
      <c r="D2747" s="3" t="s">
        <v>6909</v>
      </c>
      <c r="F2747" s="2" t="str" cm="1">
        <f t="array" aca="1" ref="F2747" ca="1">IF(G2747&lt;&gt;"",INDIRECT("'"&amp;G2747&amp;"'!"&amp;H2747),"")</f>
        <v/>
      </c>
      <c r="G2747" s="1665"/>
      <c r="I2747" s="4"/>
      <c r="J2747" s="4"/>
      <c r="K2747" s="4"/>
      <c r="S2747" s="1665"/>
    </row>
    <row r="2748" spans="1:19" ht="15">
      <c r="A2748" s="1">
        <v>2743</v>
      </c>
      <c r="D2748" s="3" t="s">
        <v>3376</v>
      </c>
      <c r="F2748" s="2" t="str" cm="1">
        <f t="array" aca="1" ref="F2748" ca="1">IF(G2748&lt;&gt;"",INDIRECT("'"&amp;G2748&amp;"'!"&amp;H2748),"")</f>
        <v/>
      </c>
      <c r="G2748" s="1665"/>
      <c r="I2748" s="4"/>
      <c r="J2748" s="4"/>
      <c r="K2748" s="4"/>
      <c r="S2748" s="1665"/>
    </row>
    <row r="2749" spans="1:19">
      <c r="A2749">
        <v>2744</v>
      </c>
      <c r="B2749" s="7">
        <f>'EstExp 12-20'!K134</f>
        <v>0</v>
      </c>
      <c r="C2749" s="3">
        <f>A2749-B2749</f>
        <v>2744</v>
      </c>
      <c r="E2749" s="2" t="b">
        <f ca="1">F2749=B2749</f>
        <v>1</v>
      </c>
      <c r="F2749" s="2" cm="1">
        <f t="array" aca="1" ref="F2749" ca="1">IF(G2749&lt;&gt;"",INDIRECT("'"&amp;G2749&amp;"'!"&amp;H2749),"")</f>
        <v>0</v>
      </c>
      <c r="G2749" s="1663" t="s">
        <v>3430</v>
      </c>
      <c r="H2749" t="s">
        <v>4052</v>
      </c>
      <c r="S2749" s="1663"/>
    </row>
    <row r="2750" spans="1:19">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5">
      <c r="A2753" s="1">
        <v>2748</v>
      </c>
      <c r="D2753" s="3" t="s">
        <v>3376</v>
      </c>
      <c r="F2753" s="2" t="str" cm="1">
        <f t="array" aca="1" ref="F2753" ca="1">IF(G2753&lt;&gt;"",INDIRECT("'"&amp;G2753&amp;"'!"&amp;H2753),"")</f>
        <v/>
      </c>
      <c r="G2753" s="1665"/>
      <c r="I2753" s="4"/>
      <c r="J2753" s="4"/>
      <c r="K2753" s="4"/>
      <c r="S2753" s="1665"/>
    </row>
    <row r="2754" spans="1:19">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c r="A2757">
        <v>2752</v>
      </c>
      <c r="B2757" s="7">
        <f>'EstExp 12-20'!H170</f>
        <v>1137200</v>
      </c>
      <c r="C2757" s="3">
        <f>A2757-B2757</f>
        <v>-1134448</v>
      </c>
      <c r="E2757" s="2" t="b">
        <f ca="1">F2757=B2757</f>
        <v>1</v>
      </c>
      <c r="F2757" s="2" cm="1">
        <f t="array" aca="1" ref="F2757" ca="1">IF(G2757&lt;&gt;"",INDIRECT("'"&amp;G2757&amp;"'!"&amp;H2757),"")</f>
        <v>1137200</v>
      </c>
      <c r="G2757" s="1663" t="s">
        <v>3430</v>
      </c>
      <c r="H2757" t="s">
        <v>4058</v>
      </c>
      <c r="S2757" s="1663"/>
    </row>
    <row r="2758" spans="1:19" ht="15">
      <c r="A2758" s="1">
        <v>2753</v>
      </c>
      <c r="D2758" s="3" t="s">
        <v>3376</v>
      </c>
      <c r="F2758" s="2" t="str" cm="1">
        <f t="array" aca="1" ref="F2758" ca="1">IF(G2758&lt;&gt;"",INDIRECT("'"&amp;G2758&amp;"'!"&amp;H2758),"")</f>
        <v/>
      </c>
      <c r="G2758" s="1665"/>
      <c r="I2758" s="4"/>
      <c r="J2758" s="4"/>
      <c r="K2758" s="4"/>
      <c r="S2758" s="1665"/>
    </row>
    <row r="2759" spans="1:19" ht="15">
      <c r="A2759" s="1">
        <v>2754</v>
      </c>
      <c r="D2759" s="3" t="s">
        <v>6909</v>
      </c>
      <c r="F2759" s="2" t="str" cm="1">
        <f t="array" aca="1" ref="F2759" ca="1">IF(G2759&lt;&gt;"",INDIRECT("'"&amp;G2759&amp;"'!"&amp;H2759),"")</f>
        <v/>
      </c>
      <c r="G2759" s="1665"/>
      <c r="I2759" s="4"/>
      <c r="J2759" s="4"/>
      <c r="K2759" s="4"/>
      <c r="S2759" s="1665"/>
    </row>
    <row r="2760" spans="1:19" ht="15">
      <c r="A2760" s="1">
        <v>2755</v>
      </c>
      <c r="D2760" s="3" t="s">
        <v>3376</v>
      </c>
      <c r="F2760" s="2" t="str" cm="1">
        <f t="array" aca="1" ref="F2760" ca="1">IF(G2760&lt;&gt;"",INDIRECT("'"&amp;G2760&amp;"'!"&amp;H2760),"")</f>
        <v/>
      </c>
      <c r="G2760" s="1665"/>
      <c r="I2760" s="4"/>
      <c r="J2760" s="4"/>
      <c r="K2760" s="4"/>
      <c r="S2760" s="1665"/>
    </row>
    <row r="2761" spans="1:19">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5">
      <c r="A2763">
        <v>2758</v>
      </c>
      <c r="B2763" s="7">
        <f>'EstExp 12-20'!K170</f>
        <v>1137200</v>
      </c>
      <c r="C2763" s="3">
        <f t="shared" si="85"/>
        <v>-1134442</v>
      </c>
      <c r="E2763" s="2" t="b">
        <f t="shared" ca="1" si="86"/>
        <v>1</v>
      </c>
      <c r="F2763" s="2" cm="1">
        <f t="array" aca="1" ref="F2763" ca="1">IF(G2763&lt;&gt;"",INDIRECT("'"&amp;G2763&amp;"'!"&amp;H2763),"")</f>
        <v>1137200</v>
      </c>
      <c r="G2763" s="1663" t="s">
        <v>3430</v>
      </c>
      <c r="H2763" t="s">
        <v>4060</v>
      </c>
      <c r="I2763" s="4"/>
      <c r="J2763" s="4"/>
      <c r="K2763" s="4"/>
      <c r="S2763" s="1665"/>
    </row>
    <row r="2764" spans="1:19">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c r="A2767">
        <v>2762</v>
      </c>
      <c r="B2767" s="7">
        <f>'EstExp 12-20'!E198</f>
        <v>0</v>
      </c>
      <c r="C2767" s="3">
        <f t="shared" si="85"/>
        <v>2762</v>
      </c>
      <c r="E2767" s="2" t="b">
        <f t="shared" ca="1" si="86"/>
        <v>1</v>
      </c>
      <c r="F2767" s="2" cm="1">
        <f t="array" aca="1" ref="F2767" ca="1">IF(G2767&lt;&gt;"",INDIRECT("'"&amp;G2767&amp;"'!"&amp;H2767),"")</f>
        <v>0</v>
      </c>
      <c r="G2767" s="1663" t="s">
        <v>3430</v>
      </c>
      <c r="H2767" t="s">
        <v>4064</v>
      </c>
      <c r="S2767" s="1663"/>
    </row>
    <row r="2768" spans="1:19">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5">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5">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5">
      <c r="A2777" s="1">
        <v>2772</v>
      </c>
      <c r="D2777" s="4" t="s">
        <v>3376</v>
      </c>
      <c r="F2777" s="2" t="str" cm="1">
        <f t="array" aca="1" ref="F2777" ca="1">IF(G2777&lt;&gt;"",INDIRECT("'"&amp;G2777&amp;"'!"&amp;H2777),"")</f>
        <v/>
      </c>
      <c r="G2777" s="1665"/>
      <c r="S2777" s="1663"/>
    </row>
    <row r="2778" spans="1:19" ht="15">
      <c r="A2778" s="1">
        <v>2773</v>
      </c>
      <c r="D2778" s="3" t="s">
        <v>3376</v>
      </c>
      <c r="F2778" s="2" t="str" cm="1">
        <f t="array" aca="1" ref="F2778" ca="1">IF(G2778&lt;&gt;"",INDIRECT("'"&amp;G2778&amp;"'!"&amp;H2778),"")</f>
        <v/>
      </c>
      <c r="G2778" s="1665"/>
      <c r="S2778" s="1663"/>
    </row>
    <row r="2779" spans="1:19" ht="15">
      <c r="A2779" s="1">
        <v>2774</v>
      </c>
      <c r="D2779" s="3" t="s">
        <v>6909</v>
      </c>
      <c r="F2779" s="2" t="str" cm="1">
        <f t="array" aca="1" ref="F2779" ca="1">IF(G2779&lt;&gt;"",INDIRECT("'"&amp;G2779&amp;"'!"&amp;H2779),"")</f>
        <v/>
      </c>
      <c r="G2779" s="1665"/>
      <c r="S2779" s="1663"/>
    </row>
    <row r="2780" spans="1:19" ht="15">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5">
      <c r="A2781">
        <v>2776</v>
      </c>
      <c r="B2781" s="7">
        <f>'EstExp 12-20'!K198</f>
        <v>0</v>
      </c>
      <c r="C2781" s="3">
        <f>A2781-B2781</f>
        <v>2776</v>
      </c>
      <c r="E2781" s="2" t="b">
        <f ca="1">F2781=B2781</f>
        <v>1</v>
      </c>
      <c r="F2781" s="2" cm="1">
        <f t="array" aca="1" ref="F2781" ca="1">IF(G2781&lt;&gt;"",INDIRECT("'"&amp;G2781&amp;"'!"&amp;H2781),"")</f>
        <v>0</v>
      </c>
      <c r="G2781" s="1663" t="s">
        <v>3430</v>
      </c>
      <c r="H2781" t="s">
        <v>4075</v>
      </c>
      <c r="I2781" s="4"/>
      <c r="J2781" s="4"/>
      <c r="K2781" s="4"/>
      <c r="S2781" s="1665"/>
    </row>
    <row r="2782" spans="1:19" ht="15">
      <c r="A2782" s="1">
        <v>2777</v>
      </c>
      <c r="D2782" s="3" t="s">
        <v>6909</v>
      </c>
      <c r="F2782" s="2" t="str" cm="1">
        <f t="array" aca="1" ref="F2782" ca="1">IF(G2782&lt;&gt;"",INDIRECT("'"&amp;G2782&amp;"'!"&amp;H2782),"")</f>
        <v/>
      </c>
      <c r="G2782" s="1665"/>
      <c r="S2782" s="1665"/>
    </row>
    <row r="2783" spans="1:19" ht="15">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5">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5">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5">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5">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5">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5">
      <c r="A2791" s="1">
        <v>2786</v>
      </c>
      <c r="D2791" s="3" t="s">
        <v>6909</v>
      </c>
      <c r="F2791" s="2" t="str" cm="1">
        <f t="array" aca="1" ref="F2791" ca="1">IF(G2791&lt;&gt;"",INDIRECT("'"&amp;G2791&amp;"'!"&amp;H2791),"")</f>
        <v/>
      </c>
      <c r="G2791" s="1665"/>
      <c r="S2791" s="1665"/>
    </row>
    <row r="2792" spans="1:19" ht="15">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5">
      <c r="A2793" s="1">
        <v>2788</v>
      </c>
      <c r="D2793" s="3" t="s">
        <v>6909</v>
      </c>
      <c r="F2793" s="2" t="str" cm="1">
        <f t="array" aca="1" ref="F2793" ca="1">IF(G2793&lt;&gt;"",INDIRECT("'"&amp;G2793&amp;"'!"&amp;H2793),"")</f>
        <v/>
      </c>
      <c r="G2793" s="1665"/>
      <c r="S2793" s="1665"/>
    </row>
    <row r="2794" spans="1:19" ht="15">
      <c r="A2794" s="1">
        <v>2789</v>
      </c>
      <c r="D2794" s="3" t="s">
        <v>6909</v>
      </c>
      <c r="F2794" s="2" t="str" cm="1">
        <f t="array" aca="1" ref="F2794" ca="1">IF(G2794&lt;&gt;"",INDIRECT("'"&amp;G2794&amp;"'!"&amp;H2794),"")</f>
        <v/>
      </c>
      <c r="G2794" s="1665"/>
      <c r="S2794" s="1665"/>
    </row>
    <row r="2795" spans="1:19" ht="15">
      <c r="A2795" s="1">
        <v>2790</v>
      </c>
      <c r="D2795" s="3" t="s">
        <v>6909</v>
      </c>
      <c r="F2795" s="2" t="str" cm="1">
        <f t="array" aca="1" ref="F2795" ca="1">IF(G2795&lt;&gt;"",INDIRECT("'"&amp;G2795&amp;"'!"&amp;H2795),"")</f>
        <v/>
      </c>
      <c r="G2795" s="1665"/>
      <c r="S2795" s="1663"/>
    </row>
    <row r="2796" spans="1:19" ht="15">
      <c r="A2796" s="1">
        <v>2791</v>
      </c>
      <c r="D2796" s="3" t="s">
        <v>3376</v>
      </c>
      <c r="F2796" s="2" t="str" cm="1">
        <f t="array" aca="1" ref="F2796" ca="1">IF(G2796&lt;&gt;"",INDIRECT("'"&amp;G2796&amp;"'!"&amp;H2796),"")</f>
        <v/>
      </c>
      <c r="G2796" s="1665"/>
      <c r="S2796" s="1663"/>
    </row>
    <row r="2797" spans="1:19" ht="15">
      <c r="A2797" s="1">
        <v>2792</v>
      </c>
      <c r="D2797" s="3" t="s">
        <v>6909</v>
      </c>
      <c r="F2797" s="2" t="str" cm="1">
        <f t="array" aca="1" ref="F2797" ca="1">IF(G2797&lt;&gt;"",INDIRECT("'"&amp;G2797&amp;"'!"&amp;H2797),"")</f>
        <v/>
      </c>
      <c r="G2797" s="1665"/>
      <c r="S2797" s="1663"/>
    </row>
    <row r="2798" spans="1:19" ht="15">
      <c r="A2798" s="1">
        <v>2793</v>
      </c>
      <c r="D2798" s="3" t="s">
        <v>6909</v>
      </c>
      <c r="F2798" s="2" t="str" cm="1">
        <f t="array" aca="1" ref="F2798" ca="1">IF(G2798&lt;&gt;"",INDIRECT("'"&amp;G2798&amp;"'!"&amp;H2798),"")</f>
        <v/>
      </c>
      <c r="G2798" s="1665"/>
      <c r="S2798" s="1663"/>
    </row>
    <row r="2799" spans="1:19" ht="15">
      <c r="A2799" s="1">
        <v>2794</v>
      </c>
      <c r="D2799" s="3" t="s">
        <v>6909</v>
      </c>
      <c r="F2799" s="2" t="str" cm="1">
        <f t="array" aca="1" ref="F2799" ca="1">IF(G2799&lt;&gt;"",INDIRECT("'"&amp;G2799&amp;"'!"&amp;H2799),"")</f>
        <v/>
      </c>
      <c r="G2799" s="1665"/>
      <c r="I2799" s="4"/>
      <c r="J2799" s="4"/>
      <c r="K2799" s="4"/>
      <c r="S2799" s="1665"/>
    </row>
    <row r="2800" spans="1:19" ht="15">
      <c r="A2800" s="1">
        <v>2795</v>
      </c>
      <c r="D2800" s="3" t="s">
        <v>6909</v>
      </c>
      <c r="F2800" s="2" t="str" cm="1">
        <f t="array" aca="1" ref="F2800" ca="1">IF(G2800&lt;&gt;"",INDIRECT("'"&amp;G2800&amp;"'!"&amp;H2800),"")</f>
        <v/>
      </c>
      <c r="G2800" s="1665"/>
      <c r="I2800" s="4"/>
      <c r="J2800" s="4"/>
      <c r="K2800" s="4"/>
      <c r="S2800" s="1665"/>
    </row>
    <row r="2801" spans="1:19" ht="15">
      <c r="A2801" s="1">
        <v>2796</v>
      </c>
      <c r="D2801" s="3" t="s">
        <v>6909</v>
      </c>
      <c r="F2801" s="2" t="str" cm="1">
        <f t="array" aca="1" ref="F2801" ca="1">IF(G2801&lt;&gt;"",INDIRECT("'"&amp;G2801&amp;"'!"&amp;H2801),"")</f>
        <v/>
      </c>
      <c r="G2801" s="1665"/>
      <c r="I2801" s="4"/>
      <c r="J2801" s="4"/>
      <c r="K2801" s="4"/>
      <c r="S2801" s="1665"/>
    </row>
    <row r="2802" spans="1:19" ht="15">
      <c r="A2802" s="1">
        <v>2797</v>
      </c>
      <c r="D2802" s="3" t="s">
        <v>6909</v>
      </c>
      <c r="F2802" s="2" t="str" cm="1">
        <f t="array" aca="1" ref="F2802" ca="1">IF(G2802&lt;&gt;"",INDIRECT("'"&amp;G2802&amp;"'!"&amp;H2802),"")</f>
        <v/>
      </c>
      <c r="G2802" s="1665"/>
      <c r="I2802" s="4"/>
      <c r="J2802" s="4"/>
      <c r="K2802" s="4"/>
      <c r="S2802" s="1665"/>
    </row>
    <row r="2803" spans="1:19" ht="15">
      <c r="A2803" s="1">
        <v>2798</v>
      </c>
      <c r="D2803" s="3" t="s">
        <v>6909</v>
      </c>
      <c r="F2803" s="2" t="str" cm="1">
        <f t="array" aca="1" ref="F2803" ca="1">IF(G2803&lt;&gt;"",INDIRECT("'"&amp;G2803&amp;"'!"&amp;H2803),"")</f>
        <v/>
      </c>
      <c r="G2803" s="1665"/>
      <c r="I2803" s="4"/>
      <c r="J2803" s="4"/>
      <c r="K2803" s="4"/>
      <c r="S2803" s="1665"/>
    </row>
    <row r="2804" spans="1:19" ht="15">
      <c r="A2804" s="1">
        <v>2799</v>
      </c>
      <c r="D2804" s="3" t="s">
        <v>6909</v>
      </c>
      <c r="F2804" s="2" t="str" cm="1">
        <f t="array" aca="1" ref="F2804" ca="1">IF(G2804&lt;&gt;"",INDIRECT("'"&amp;G2804&amp;"'!"&amp;H2804),"")</f>
        <v/>
      </c>
      <c r="G2804" s="1665"/>
      <c r="S2804" s="1663"/>
    </row>
    <row r="2805" spans="1:19" ht="15">
      <c r="A2805" s="1">
        <v>2800</v>
      </c>
      <c r="D2805" s="3" t="s">
        <v>6909</v>
      </c>
      <c r="F2805" s="2" t="str" cm="1">
        <f t="array" aca="1" ref="F2805" ca="1">IF(G2805&lt;&gt;"",INDIRECT("'"&amp;G2805&amp;"'!"&amp;H2805),"")</f>
        <v/>
      </c>
      <c r="G2805" s="1665"/>
      <c r="S2805" s="1663"/>
    </row>
    <row r="2806" spans="1:19" ht="15">
      <c r="A2806" s="1">
        <v>2801</v>
      </c>
      <c r="D2806" s="3" t="s">
        <v>6909</v>
      </c>
      <c r="F2806" s="2" t="str" cm="1">
        <f t="array" aca="1" ref="F2806" ca="1">IF(G2806&lt;&gt;"",INDIRECT("'"&amp;G2806&amp;"'!"&amp;H2806),"")</f>
        <v/>
      </c>
      <c r="G2806" s="1665"/>
      <c r="S2806" s="1663"/>
    </row>
    <row r="2807" spans="1:19" ht="15">
      <c r="A2807" s="1">
        <v>2802</v>
      </c>
      <c r="D2807" s="3" t="s">
        <v>6909</v>
      </c>
      <c r="F2807" s="2" t="str" cm="1">
        <f t="array" aca="1" ref="F2807" ca="1">IF(G2807&lt;&gt;"",INDIRECT("'"&amp;G2807&amp;"'!"&amp;H2807),"")</f>
        <v/>
      </c>
      <c r="G2807" s="1665"/>
      <c r="S2807" s="1663"/>
    </row>
    <row r="2808" spans="1:19" ht="15">
      <c r="A2808" s="1">
        <v>2803</v>
      </c>
      <c r="D2808" s="3" t="s">
        <v>6909</v>
      </c>
      <c r="F2808" s="2" t="str" cm="1">
        <f t="array" aca="1" ref="F2808" ca="1">IF(G2808&lt;&gt;"",INDIRECT("'"&amp;G2808&amp;"'!"&amp;H2808),"")</f>
        <v/>
      </c>
      <c r="G2808" s="1665"/>
      <c r="S2808" s="1663"/>
    </row>
    <row r="2809" spans="1:19" ht="15">
      <c r="A2809" s="1">
        <v>2804</v>
      </c>
      <c r="D2809" s="3" t="s">
        <v>6909</v>
      </c>
      <c r="F2809" s="2" t="str" cm="1">
        <f t="array" aca="1" ref="F2809" ca="1">IF(G2809&lt;&gt;"",INDIRECT("'"&amp;G2809&amp;"'!"&amp;H2809),"")</f>
        <v/>
      </c>
      <c r="G2809" s="1665"/>
      <c r="I2809" s="4"/>
      <c r="J2809" s="4"/>
      <c r="K2809" s="4"/>
      <c r="S2809" s="1665"/>
    </row>
    <row r="2810" spans="1:19" ht="15">
      <c r="A2810" s="1">
        <v>2805</v>
      </c>
      <c r="D2810" s="3" t="s">
        <v>6909</v>
      </c>
      <c r="F2810" s="2" t="str" cm="1">
        <f t="array" aca="1" ref="F2810" ca="1">IF(G2810&lt;&gt;"",INDIRECT("'"&amp;G2810&amp;"'!"&amp;H2810),"")</f>
        <v/>
      </c>
      <c r="G2810" s="1665"/>
      <c r="I2810" s="4"/>
      <c r="J2810" s="4"/>
      <c r="K2810" s="4"/>
      <c r="S2810" s="1665"/>
    </row>
    <row r="2811" spans="1:19" ht="15">
      <c r="A2811" s="1">
        <v>2806</v>
      </c>
      <c r="D2811" s="3" t="s">
        <v>6909</v>
      </c>
      <c r="F2811" s="2" t="str" cm="1">
        <f t="array" aca="1" ref="F2811" ca="1">IF(G2811&lt;&gt;"",INDIRECT("'"&amp;G2811&amp;"'!"&amp;H2811),"")</f>
        <v/>
      </c>
      <c r="G2811" s="1665"/>
      <c r="S2811" s="1663"/>
    </row>
    <row r="2812" spans="1:19" ht="15">
      <c r="A2812" s="1">
        <v>2807</v>
      </c>
      <c r="D2812" s="3" t="s">
        <v>6909</v>
      </c>
      <c r="F2812" s="2" t="str" cm="1">
        <f t="array" aca="1" ref="F2812" ca="1">IF(G2812&lt;&gt;"",INDIRECT("'"&amp;G2812&amp;"'!"&amp;H2812),"")</f>
        <v/>
      </c>
      <c r="G2812" s="1665"/>
      <c r="S2812" s="1663"/>
    </row>
    <row r="2813" spans="1:19" ht="15">
      <c r="A2813" s="1">
        <v>2808</v>
      </c>
      <c r="D2813" s="3" t="s">
        <v>6909</v>
      </c>
      <c r="F2813" s="2" t="str" cm="1">
        <f t="array" aca="1" ref="F2813" ca="1">IF(G2813&lt;&gt;"",INDIRECT("'"&amp;G2813&amp;"'!"&amp;H2813),"")</f>
        <v/>
      </c>
      <c r="G2813" s="1665"/>
      <c r="S2813" s="1663"/>
    </row>
    <row r="2814" spans="1:19" ht="15">
      <c r="A2814" s="1">
        <v>2809</v>
      </c>
      <c r="D2814" s="3" t="s">
        <v>6909</v>
      </c>
      <c r="F2814" s="2" t="str" cm="1">
        <f t="array" aca="1" ref="F2814" ca="1">IF(G2814&lt;&gt;"",INDIRECT("'"&amp;G2814&amp;"'!"&amp;H2814),"")</f>
        <v/>
      </c>
      <c r="G2814" s="1665"/>
      <c r="I2814" s="4"/>
      <c r="J2814" s="4"/>
      <c r="K2814" s="4"/>
      <c r="S2814" s="1665"/>
    </row>
    <row r="2815" spans="1:19" ht="15">
      <c r="A2815" s="1">
        <v>2810</v>
      </c>
      <c r="D2815" s="3" t="s">
        <v>6909</v>
      </c>
      <c r="F2815" s="2" t="str" cm="1">
        <f t="array" aca="1" ref="F2815" ca="1">IF(G2815&lt;&gt;"",INDIRECT("'"&amp;G2815&amp;"'!"&amp;H2815),"")</f>
        <v/>
      </c>
      <c r="G2815" s="1665"/>
      <c r="I2815" s="4"/>
      <c r="J2815" s="4"/>
      <c r="K2815" s="4"/>
      <c r="S2815" s="1665"/>
    </row>
    <row r="2816" spans="1:19" ht="15">
      <c r="A2816" s="1">
        <v>2811</v>
      </c>
      <c r="D2816" s="3" t="s">
        <v>6909</v>
      </c>
      <c r="F2816" s="2" t="str" cm="1">
        <f t="array" aca="1" ref="F2816" ca="1">IF(G2816&lt;&gt;"",INDIRECT("'"&amp;G2816&amp;"'!"&amp;H2816),"")</f>
        <v/>
      </c>
      <c r="G2816" s="1665"/>
      <c r="I2816" s="4"/>
      <c r="J2816" s="4"/>
      <c r="K2816" s="4"/>
      <c r="S2816" s="1665"/>
    </row>
    <row r="2817" spans="1:19" ht="15">
      <c r="A2817" s="1">
        <v>2812</v>
      </c>
      <c r="D2817" s="3" t="s">
        <v>6909</v>
      </c>
      <c r="F2817" s="2" t="str" cm="1">
        <f t="array" aca="1" ref="F2817" ca="1">IF(G2817&lt;&gt;"",INDIRECT("'"&amp;G2817&amp;"'!"&amp;H2817),"")</f>
        <v/>
      </c>
      <c r="G2817" s="1665"/>
      <c r="S2817" s="1665"/>
    </row>
    <row r="2818" spans="1:19" ht="15">
      <c r="A2818" s="1">
        <v>2813</v>
      </c>
      <c r="D2818" s="3" t="s">
        <v>6909</v>
      </c>
      <c r="F2818" s="2" t="str" cm="1">
        <f t="array" aca="1" ref="F2818" ca="1">IF(G2818&lt;&gt;"",INDIRECT("'"&amp;G2818&amp;"'!"&amp;H2818),"")</f>
        <v/>
      </c>
      <c r="G2818" s="1665"/>
      <c r="S2818" s="1665"/>
    </row>
    <row r="2819" spans="1:19" ht="15">
      <c r="A2819" s="1">
        <v>2814</v>
      </c>
      <c r="D2819" s="3" t="s">
        <v>6909</v>
      </c>
      <c r="F2819" s="2" t="str" cm="1">
        <f t="array" aca="1" ref="F2819" ca="1">IF(G2819&lt;&gt;"",INDIRECT("'"&amp;G2819&amp;"'!"&amp;H2819),"")</f>
        <v/>
      </c>
      <c r="G2819" s="1665"/>
      <c r="S2819" s="1665"/>
    </row>
    <row r="2820" spans="1:19" ht="15">
      <c r="A2820" s="1">
        <v>2815</v>
      </c>
      <c r="D2820" s="3" t="s">
        <v>6909</v>
      </c>
      <c r="F2820" s="2" t="str" cm="1">
        <f t="array" aca="1" ref="F2820" ca="1">IF(G2820&lt;&gt;"",INDIRECT("'"&amp;G2820&amp;"'!"&amp;H2820),"")</f>
        <v/>
      </c>
      <c r="G2820" s="1665"/>
      <c r="S2820" s="1663"/>
    </row>
    <row r="2821" spans="1:19" ht="15">
      <c r="A2821" s="1">
        <v>2816</v>
      </c>
      <c r="D2821" s="3" t="s">
        <v>6909</v>
      </c>
      <c r="F2821" s="2" t="str" cm="1">
        <f t="array" aca="1" ref="F2821" ca="1">IF(G2821&lt;&gt;"",INDIRECT("'"&amp;G2821&amp;"'!"&amp;H2821),"")</f>
        <v/>
      </c>
      <c r="G2821" s="1665"/>
      <c r="S2821" s="1663"/>
    </row>
    <row r="2822" spans="1:19" ht="15">
      <c r="A2822" s="1">
        <v>2817</v>
      </c>
      <c r="D2822" s="3" t="s">
        <v>6909</v>
      </c>
      <c r="F2822" s="2" t="str" cm="1">
        <f t="array" aca="1" ref="F2822" ca="1">IF(G2822&lt;&gt;"",INDIRECT("'"&amp;G2822&amp;"'!"&amp;H2822),"")</f>
        <v/>
      </c>
      <c r="G2822" s="1665"/>
      <c r="S2822" s="1665"/>
    </row>
    <row r="2823" spans="1:19" ht="15">
      <c r="A2823" s="1">
        <v>2818</v>
      </c>
      <c r="D2823" s="3" t="s">
        <v>6909</v>
      </c>
      <c r="F2823" s="2" t="str" cm="1">
        <f t="array" aca="1" ref="F2823" ca="1">IF(G2823&lt;&gt;"",INDIRECT("'"&amp;G2823&amp;"'!"&amp;H2823),"")</f>
        <v/>
      </c>
      <c r="G2823" s="1665"/>
      <c r="I2823" s="4"/>
      <c r="J2823" s="4"/>
      <c r="K2823" s="4"/>
      <c r="S2823" s="1665"/>
    </row>
    <row r="2824" spans="1:19" ht="15">
      <c r="A2824" s="1">
        <v>2819</v>
      </c>
      <c r="D2824" s="3" t="s">
        <v>6909</v>
      </c>
      <c r="F2824" s="2" t="str" cm="1">
        <f t="array" aca="1" ref="F2824" ca="1">IF(G2824&lt;&gt;"",INDIRECT("'"&amp;G2824&amp;"'!"&amp;H2824),"")</f>
        <v/>
      </c>
      <c r="G2824" s="1665"/>
      <c r="I2824" s="4"/>
      <c r="J2824" s="4"/>
      <c r="K2824" s="4"/>
      <c r="S2824" s="1665"/>
    </row>
    <row r="2825" spans="1:19" ht="15">
      <c r="A2825" s="1">
        <v>2820</v>
      </c>
      <c r="D2825" s="3" t="s">
        <v>6909</v>
      </c>
      <c r="F2825" s="2" t="str" cm="1">
        <f t="array" aca="1" ref="F2825" ca="1">IF(G2825&lt;&gt;"",INDIRECT("'"&amp;G2825&amp;"'!"&amp;H2825),"")</f>
        <v/>
      </c>
      <c r="G2825" s="1665"/>
      <c r="S2825" s="1663"/>
    </row>
    <row r="2826" spans="1:19" ht="15">
      <c r="A2826" s="1">
        <v>2821</v>
      </c>
      <c r="D2826" s="3" t="s">
        <v>6909</v>
      </c>
      <c r="F2826" s="2" t="str" cm="1">
        <f t="array" aca="1" ref="F2826" ca="1">IF(G2826&lt;&gt;"",INDIRECT("'"&amp;G2826&amp;"'!"&amp;H2826),"")</f>
        <v/>
      </c>
      <c r="G2826" s="1665"/>
      <c r="I2826" s="4"/>
      <c r="J2826" s="4"/>
      <c r="K2826" s="4"/>
      <c r="S2826" s="1665"/>
    </row>
    <row r="2827" spans="1:19" ht="15">
      <c r="A2827" s="1">
        <v>2822</v>
      </c>
      <c r="D2827" s="3" t="s">
        <v>6909</v>
      </c>
      <c r="F2827" s="2" t="str" cm="1">
        <f t="array" aca="1" ref="F2827" ca="1">IF(G2827&lt;&gt;"",INDIRECT("'"&amp;G2827&amp;"'!"&amp;H2827),"")</f>
        <v/>
      </c>
      <c r="G2827" s="1665"/>
      <c r="I2827" s="4"/>
      <c r="J2827" s="4"/>
      <c r="K2827" s="4"/>
      <c r="S2827" s="1665"/>
    </row>
    <row r="2828" spans="1:19" ht="15">
      <c r="A2828" s="1">
        <v>2823</v>
      </c>
      <c r="D2828" s="3" t="s">
        <v>6909</v>
      </c>
      <c r="F2828" s="2" t="str" cm="1">
        <f t="array" aca="1" ref="F2828" ca="1">IF(G2828&lt;&gt;"",INDIRECT("'"&amp;G2828&amp;"'!"&amp;H2828),"")</f>
        <v/>
      </c>
      <c r="G2828" s="1665"/>
      <c r="I2828" s="4"/>
      <c r="J2828" s="4"/>
      <c r="K2828" s="4"/>
      <c r="S2828" s="1665"/>
    </row>
    <row r="2829" spans="1:19" ht="15">
      <c r="A2829" s="1">
        <v>2824</v>
      </c>
      <c r="D2829" s="3" t="s">
        <v>6909</v>
      </c>
      <c r="F2829" s="2" t="str" cm="1">
        <f t="array" aca="1" ref="F2829" ca="1">IF(G2829&lt;&gt;"",INDIRECT("'"&amp;G2829&amp;"'!"&amp;H2829),"")</f>
        <v/>
      </c>
      <c r="G2829" s="1665"/>
      <c r="I2829" s="4"/>
      <c r="J2829" s="4"/>
      <c r="K2829" s="4"/>
      <c r="S2829" s="1665"/>
    </row>
    <row r="2830" spans="1:19" ht="15">
      <c r="A2830" s="1">
        <v>2825</v>
      </c>
      <c r="D2830" s="3" t="s">
        <v>6909</v>
      </c>
      <c r="F2830" s="2" t="str" cm="1">
        <f t="array" aca="1" ref="F2830" ca="1">IF(G2830&lt;&gt;"",INDIRECT("'"&amp;G2830&amp;"'!"&amp;H2830),"")</f>
        <v/>
      </c>
      <c r="G2830" s="1665"/>
      <c r="I2830" s="4"/>
      <c r="J2830" s="4"/>
      <c r="K2830" s="4"/>
      <c r="S2830" s="1665"/>
    </row>
    <row r="2831" spans="1:19" ht="15">
      <c r="A2831" s="1">
        <v>2826</v>
      </c>
      <c r="D2831" s="3" t="s">
        <v>6909</v>
      </c>
      <c r="F2831" s="2" t="str" cm="1">
        <f t="array" aca="1" ref="F2831" ca="1">IF(G2831&lt;&gt;"",INDIRECT("'"&amp;G2831&amp;"'!"&amp;H2831),"")</f>
        <v/>
      </c>
      <c r="G2831" s="1665"/>
      <c r="I2831" s="4"/>
      <c r="J2831" s="4"/>
      <c r="K2831" s="4"/>
      <c r="S2831" s="1665"/>
    </row>
    <row r="2832" spans="1:19" ht="15">
      <c r="A2832" s="1">
        <v>2827</v>
      </c>
      <c r="D2832" s="3" t="s">
        <v>6909</v>
      </c>
      <c r="F2832" s="2" t="str" cm="1">
        <f t="array" aca="1" ref="F2832" ca="1">IF(G2832&lt;&gt;"",INDIRECT("'"&amp;G2832&amp;"'!"&amp;H2832),"")</f>
        <v/>
      </c>
      <c r="G2832" s="1665"/>
      <c r="I2832" s="4"/>
      <c r="J2832" s="4"/>
      <c r="K2832" s="4"/>
      <c r="S2832" s="1665"/>
    </row>
    <row r="2833" spans="1:19" ht="15">
      <c r="A2833" s="1">
        <v>2828</v>
      </c>
      <c r="D2833" s="3" t="s">
        <v>6909</v>
      </c>
      <c r="F2833" s="2" t="str" cm="1">
        <f t="array" aca="1" ref="F2833" ca="1">IF(G2833&lt;&gt;"",INDIRECT("'"&amp;G2833&amp;"'!"&amp;H2833),"")</f>
        <v/>
      </c>
      <c r="G2833" s="1665"/>
      <c r="I2833" s="4"/>
      <c r="J2833" s="4"/>
      <c r="K2833" s="4"/>
      <c r="S2833" s="1665"/>
    </row>
    <row r="2834" spans="1:19" ht="15">
      <c r="A2834" s="1">
        <v>2829</v>
      </c>
      <c r="D2834" s="3" t="s">
        <v>6909</v>
      </c>
      <c r="F2834" s="2" t="str" cm="1">
        <f t="array" aca="1" ref="F2834" ca="1">IF(G2834&lt;&gt;"",INDIRECT("'"&amp;G2834&amp;"'!"&amp;H2834),"")</f>
        <v/>
      </c>
      <c r="G2834" s="1665"/>
      <c r="I2834" s="4"/>
      <c r="J2834" s="4"/>
      <c r="K2834" s="4"/>
      <c r="S2834" s="1665"/>
    </row>
    <row r="2835" spans="1:19" ht="15">
      <c r="A2835" s="1">
        <v>2830</v>
      </c>
      <c r="D2835" s="3" t="s">
        <v>6909</v>
      </c>
      <c r="F2835" s="2" t="str" cm="1">
        <f t="array" aca="1" ref="F2835" ca="1">IF(G2835&lt;&gt;"",INDIRECT("'"&amp;G2835&amp;"'!"&amp;H2835),"")</f>
        <v/>
      </c>
      <c r="G2835" s="1665"/>
      <c r="I2835" s="4"/>
      <c r="J2835" s="4"/>
      <c r="K2835" s="4"/>
      <c r="S2835" s="1665"/>
    </row>
    <row r="2836" spans="1:19" ht="15">
      <c r="A2836" s="1">
        <v>2831</v>
      </c>
      <c r="D2836" s="3" t="s">
        <v>6909</v>
      </c>
      <c r="F2836" s="2" t="str" cm="1">
        <f t="array" aca="1" ref="F2836" ca="1">IF(G2836&lt;&gt;"",INDIRECT("'"&amp;G2836&amp;"'!"&amp;H2836),"")</f>
        <v/>
      </c>
      <c r="G2836" s="1665"/>
      <c r="I2836" s="4"/>
      <c r="J2836" s="4"/>
      <c r="K2836" s="4"/>
      <c r="S2836" s="1665"/>
    </row>
    <row r="2837" spans="1:19" ht="15">
      <c r="A2837" s="1">
        <v>2832</v>
      </c>
      <c r="D2837" s="3" t="s">
        <v>6909</v>
      </c>
      <c r="F2837" s="2" t="str" cm="1">
        <f t="array" aca="1" ref="F2837" ca="1">IF(G2837&lt;&gt;"",INDIRECT("'"&amp;G2837&amp;"'!"&amp;H2837),"")</f>
        <v/>
      </c>
      <c r="G2837" s="1665"/>
      <c r="I2837" s="4"/>
      <c r="J2837" s="4"/>
      <c r="K2837" s="4"/>
      <c r="S2837" s="1665"/>
    </row>
    <row r="2838" spans="1:19" ht="15">
      <c r="A2838" s="1">
        <v>2833</v>
      </c>
      <c r="D2838" s="3" t="s">
        <v>6909</v>
      </c>
      <c r="F2838" s="2" t="str" cm="1">
        <f t="array" aca="1" ref="F2838" ca="1">IF(G2838&lt;&gt;"",INDIRECT("'"&amp;G2838&amp;"'!"&amp;H2838),"")</f>
        <v/>
      </c>
      <c r="G2838" s="1665"/>
      <c r="I2838" s="4"/>
      <c r="J2838" s="4"/>
      <c r="K2838" s="4"/>
      <c r="S2838" s="1665"/>
    </row>
    <row r="2839" spans="1:19" ht="15">
      <c r="A2839" s="1">
        <v>2834</v>
      </c>
      <c r="D2839" s="3" t="s">
        <v>6909</v>
      </c>
      <c r="F2839" s="2" t="str" cm="1">
        <f t="array" aca="1" ref="F2839" ca="1">IF(G2839&lt;&gt;"",INDIRECT("'"&amp;G2839&amp;"'!"&amp;H2839),"")</f>
        <v/>
      </c>
      <c r="G2839" s="1665"/>
      <c r="S2839" s="1663"/>
    </row>
    <row r="2840" spans="1:19" ht="15">
      <c r="A2840" s="1">
        <v>2835</v>
      </c>
      <c r="D2840" s="3" t="s">
        <v>6909</v>
      </c>
      <c r="F2840" s="2" t="str" cm="1">
        <f t="array" aca="1" ref="F2840" ca="1">IF(G2840&lt;&gt;"",INDIRECT("'"&amp;G2840&amp;"'!"&amp;H2840),"")</f>
        <v/>
      </c>
      <c r="G2840" s="1665"/>
      <c r="S2840" s="1663"/>
    </row>
    <row r="2841" spans="1:19" ht="15">
      <c r="A2841" s="1">
        <v>2836</v>
      </c>
      <c r="D2841" s="3" t="s">
        <v>6909</v>
      </c>
      <c r="F2841" s="2" t="str" cm="1">
        <f t="array" aca="1" ref="F2841" ca="1">IF(G2841&lt;&gt;"",INDIRECT("'"&amp;G2841&amp;"'!"&amp;H2841),"")</f>
        <v/>
      </c>
      <c r="G2841" s="1665"/>
      <c r="I2841" s="4"/>
      <c r="J2841" s="4"/>
      <c r="K2841" s="4"/>
      <c r="S2841" s="1665"/>
    </row>
    <row r="2842" spans="1:19" ht="15">
      <c r="A2842" s="1">
        <v>2837</v>
      </c>
      <c r="D2842" s="3" t="s">
        <v>6909</v>
      </c>
      <c r="F2842" s="2" t="str" cm="1">
        <f t="array" aca="1" ref="F2842" ca="1">IF(G2842&lt;&gt;"",INDIRECT("'"&amp;G2842&amp;"'!"&amp;H2842),"")</f>
        <v/>
      </c>
      <c r="G2842" s="1665"/>
      <c r="I2842" s="4"/>
      <c r="J2842" s="4"/>
      <c r="K2842" s="4"/>
      <c r="S2842" s="1665"/>
    </row>
    <row r="2843" spans="1:19" ht="15">
      <c r="A2843" s="1">
        <v>2838</v>
      </c>
      <c r="D2843" s="3" t="s">
        <v>6909</v>
      </c>
      <c r="F2843" s="2" t="str" cm="1">
        <f t="array" aca="1" ref="F2843" ca="1">IF(G2843&lt;&gt;"",INDIRECT("'"&amp;G2843&amp;"'!"&amp;H2843),"")</f>
        <v/>
      </c>
      <c r="G2843" s="1665"/>
      <c r="S2843" s="1663"/>
    </row>
    <row r="2844" spans="1:19" ht="15">
      <c r="A2844" s="1">
        <v>2839</v>
      </c>
      <c r="D2844" s="3" t="s">
        <v>6909</v>
      </c>
      <c r="F2844" s="2" t="str" cm="1">
        <f t="array" aca="1" ref="F2844" ca="1">IF(G2844&lt;&gt;"",INDIRECT("'"&amp;G2844&amp;"'!"&amp;H2844),"")</f>
        <v/>
      </c>
      <c r="G2844" s="1665"/>
      <c r="S2844" s="1663"/>
    </row>
    <row r="2845" spans="1:19" ht="15">
      <c r="A2845" s="1">
        <v>2840</v>
      </c>
      <c r="D2845" s="3" t="s">
        <v>6909</v>
      </c>
      <c r="F2845" s="2" t="str" cm="1">
        <f t="array" aca="1" ref="F2845" ca="1">IF(G2845&lt;&gt;"",INDIRECT("'"&amp;G2845&amp;"'!"&amp;H2845),"")</f>
        <v/>
      </c>
      <c r="G2845" s="1665"/>
      <c r="S2845" s="1663"/>
    </row>
    <row r="2846" spans="1:19" ht="15">
      <c r="A2846" s="1">
        <v>2841</v>
      </c>
      <c r="D2846" s="3" t="s">
        <v>6909</v>
      </c>
      <c r="F2846" s="2" t="str" cm="1">
        <f t="array" aca="1" ref="F2846" ca="1">IF(G2846&lt;&gt;"",INDIRECT("'"&amp;G2846&amp;"'!"&amp;H2846),"")</f>
        <v/>
      </c>
      <c r="G2846" s="1665"/>
      <c r="I2846" s="4"/>
      <c r="J2846" s="4"/>
      <c r="K2846" s="4"/>
      <c r="S2846" s="1665"/>
    </row>
    <row r="2847" spans="1:19" ht="15">
      <c r="A2847" s="1">
        <v>2842</v>
      </c>
      <c r="D2847" s="3" t="s">
        <v>6909</v>
      </c>
      <c r="F2847" s="2" t="str" cm="1">
        <f t="array" aca="1" ref="F2847" ca="1">IF(G2847&lt;&gt;"",INDIRECT("'"&amp;G2847&amp;"'!"&amp;H2847),"")</f>
        <v/>
      </c>
      <c r="G2847" s="1665"/>
      <c r="I2847" s="4"/>
      <c r="J2847" s="4"/>
      <c r="K2847" s="4"/>
      <c r="S2847" s="1665"/>
    </row>
    <row r="2848" spans="1:19" ht="15">
      <c r="A2848" s="1">
        <v>2843</v>
      </c>
      <c r="D2848" s="3" t="s">
        <v>6909</v>
      </c>
      <c r="F2848" s="2" t="str" cm="1">
        <f t="array" aca="1" ref="F2848" ca="1">IF(G2848&lt;&gt;"",INDIRECT("'"&amp;G2848&amp;"'!"&amp;H2848),"")</f>
        <v/>
      </c>
      <c r="G2848" s="1665"/>
      <c r="I2848" s="4"/>
      <c r="J2848" s="4"/>
      <c r="K2848" s="4"/>
      <c r="S2848" s="1665"/>
    </row>
    <row r="2849" spans="1:19" ht="15">
      <c r="A2849" s="1">
        <v>2844</v>
      </c>
      <c r="D2849" s="3" t="s">
        <v>6909</v>
      </c>
      <c r="F2849" s="2" t="str" cm="1">
        <f t="array" aca="1" ref="F2849" ca="1">IF(G2849&lt;&gt;"",INDIRECT("'"&amp;G2849&amp;"'!"&amp;H2849),"")</f>
        <v/>
      </c>
      <c r="G2849" s="1665"/>
      <c r="I2849" s="4"/>
      <c r="J2849" s="4"/>
      <c r="K2849" s="4"/>
      <c r="S2849" s="1665"/>
    </row>
    <row r="2850" spans="1:19" ht="15">
      <c r="A2850" s="1">
        <v>2845</v>
      </c>
      <c r="D2850" s="3" t="s">
        <v>6909</v>
      </c>
      <c r="F2850" s="2" t="str" cm="1">
        <f t="array" aca="1" ref="F2850" ca="1">IF(G2850&lt;&gt;"",INDIRECT("'"&amp;G2850&amp;"'!"&amp;H2850),"")</f>
        <v/>
      </c>
      <c r="G2850" s="1665"/>
      <c r="I2850" s="4"/>
      <c r="J2850" s="4"/>
      <c r="K2850" s="4"/>
      <c r="S2850" s="1665"/>
    </row>
    <row r="2851" spans="1:19" ht="15">
      <c r="A2851" s="1">
        <v>2846</v>
      </c>
      <c r="D2851" s="3" t="s">
        <v>6909</v>
      </c>
      <c r="F2851" s="2" t="str" cm="1">
        <f t="array" aca="1" ref="F2851" ca="1">IF(G2851&lt;&gt;"",INDIRECT("'"&amp;G2851&amp;"'!"&amp;H2851),"")</f>
        <v/>
      </c>
      <c r="G2851" s="1665"/>
      <c r="S2851" s="1663"/>
    </row>
    <row r="2852" spans="1:19" ht="15">
      <c r="A2852" s="1">
        <v>2847</v>
      </c>
      <c r="D2852" s="3" t="s">
        <v>6909</v>
      </c>
      <c r="F2852" s="2" t="str" cm="1">
        <f t="array" aca="1" ref="F2852" ca="1">IF(G2852&lt;&gt;"",INDIRECT("'"&amp;G2852&amp;"'!"&amp;H2852),"")</f>
        <v/>
      </c>
      <c r="G2852" s="1665"/>
      <c r="I2852" s="4"/>
      <c r="J2852" s="4"/>
      <c r="K2852" s="4"/>
      <c r="S2852" s="1665"/>
    </row>
    <row r="2853" spans="1:19" ht="15">
      <c r="A2853" s="1">
        <v>2848</v>
      </c>
      <c r="D2853" s="3" t="s">
        <v>3376</v>
      </c>
      <c r="F2853" s="2" t="str" cm="1">
        <f t="array" aca="1" ref="F2853" ca="1">IF(G2853&lt;&gt;"",INDIRECT("'"&amp;G2853&amp;"'!"&amp;H2853),"")</f>
        <v/>
      </c>
      <c r="G2853" s="1665"/>
      <c r="I2853" s="4"/>
      <c r="J2853" s="4"/>
      <c r="K2853" s="4"/>
      <c r="S2853" s="1665"/>
    </row>
    <row r="2854" spans="1:19" ht="15">
      <c r="A2854" s="1">
        <v>2849</v>
      </c>
      <c r="D2854" s="3" t="s">
        <v>6909</v>
      </c>
      <c r="F2854" s="2" t="str" cm="1">
        <f t="array" aca="1" ref="F2854" ca="1">IF(G2854&lt;&gt;"",INDIRECT("'"&amp;G2854&amp;"'!"&amp;H2854),"")</f>
        <v/>
      </c>
      <c r="G2854" s="1665"/>
      <c r="I2854" s="4"/>
      <c r="J2854" s="4"/>
      <c r="K2854" s="4"/>
      <c r="S2854" s="1665"/>
    </row>
    <row r="2855" spans="1:19" ht="15">
      <c r="A2855" s="1">
        <v>2850</v>
      </c>
      <c r="D2855" s="3" t="s">
        <v>6909</v>
      </c>
      <c r="F2855" s="2" t="str" cm="1">
        <f t="array" aca="1" ref="F2855" ca="1">IF(G2855&lt;&gt;"",INDIRECT("'"&amp;G2855&amp;"'!"&amp;H2855),"")</f>
        <v/>
      </c>
      <c r="G2855" s="1665"/>
      <c r="I2855" s="4"/>
      <c r="J2855" s="4"/>
      <c r="K2855" s="4"/>
      <c r="S2855" s="1665"/>
    </row>
    <row r="2856" spans="1:19" ht="15">
      <c r="A2856" s="1">
        <v>2851</v>
      </c>
      <c r="D2856" s="3" t="s">
        <v>6909</v>
      </c>
      <c r="F2856" s="2" t="str" cm="1">
        <f t="array" aca="1" ref="F2856" ca="1">IF(G2856&lt;&gt;"",INDIRECT("'"&amp;G2856&amp;"'!"&amp;H2856),"")</f>
        <v/>
      </c>
      <c r="G2856" s="1665"/>
      <c r="S2856" s="1665"/>
    </row>
    <row r="2857" spans="1:19" ht="15">
      <c r="A2857" s="1">
        <v>2852</v>
      </c>
      <c r="D2857" s="3" t="s">
        <v>6909</v>
      </c>
      <c r="F2857" s="2" t="str" cm="1">
        <f t="array" aca="1" ref="F2857" ca="1">IF(G2857&lt;&gt;"",INDIRECT("'"&amp;G2857&amp;"'!"&amp;H2857),"")</f>
        <v/>
      </c>
      <c r="G2857" s="1665"/>
      <c r="I2857" s="4"/>
      <c r="J2857" s="4"/>
      <c r="K2857" s="4"/>
      <c r="S2857" s="1665"/>
    </row>
    <row r="2858" spans="1:19" ht="15">
      <c r="A2858" s="1">
        <v>2853</v>
      </c>
      <c r="D2858" s="3" t="s">
        <v>6909</v>
      </c>
      <c r="F2858" s="2" t="str" cm="1">
        <f t="array" aca="1" ref="F2858" ca="1">IF(G2858&lt;&gt;"",INDIRECT("'"&amp;G2858&amp;"'!"&amp;H2858),"")</f>
        <v/>
      </c>
      <c r="G2858" s="1665"/>
      <c r="I2858" s="4"/>
      <c r="J2858" s="4"/>
      <c r="K2858" s="4"/>
      <c r="S2858" s="1665"/>
    </row>
    <row r="2859" spans="1:19" ht="15">
      <c r="A2859" s="1">
        <v>2854</v>
      </c>
      <c r="D2859" s="3" t="s">
        <v>6909</v>
      </c>
      <c r="F2859" s="2" t="str" cm="1">
        <f t="array" aca="1" ref="F2859" ca="1">IF(G2859&lt;&gt;"",INDIRECT("'"&amp;G2859&amp;"'!"&amp;H2859),"")</f>
        <v/>
      </c>
      <c r="G2859" s="1665"/>
      <c r="I2859" s="4"/>
      <c r="J2859" s="4"/>
      <c r="K2859" s="4"/>
      <c r="S2859" s="1665"/>
    </row>
    <row r="2860" spans="1:19" ht="15">
      <c r="A2860" s="1">
        <v>2855</v>
      </c>
      <c r="D2860" s="3" t="s">
        <v>6909</v>
      </c>
      <c r="F2860" s="2" t="str" cm="1">
        <f t="array" aca="1" ref="F2860" ca="1">IF(G2860&lt;&gt;"",INDIRECT("'"&amp;G2860&amp;"'!"&amp;H2860),"")</f>
        <v/>
      </c>
      <c r="G2860" s="1665"/>
      <c r="I2860" s="4"/>
      <c r="J2860" s="4"/>
      <c r="K2860" s="4"/>
      <c r="S2860" s="1665"/>
    </row>
    <row r="2861" spans="1:19" ht="15">
      <c r="A2861" s="1">
        <v>2856</v>
      </c>
      <c r="D2861" s="3" t="s">
        <v>6909</v>
      </c>
      <c r="F2861" s="2" t="str" cm="1">
        <f t="array" aca="1" ref="F2861" ca="1">IF(G2861&lt;&gt;"",INDIRECT("'"&amp;G2861&amp;"'!"&amp;H2861),"")</f>
        <v/>
      </c>
      <c r="G2861" s="1665"/>
      <c r="S2861" s="1665"/>
    </row>
    <row r="2862" spans="1:19" ht="15">
      <c r="A2862" s="1">
        <v>2857</v>
      </c>
      <c r="D2862" s="3" t="s">
        <v>6909</v>
      </c>
      <c r="F2862" s="2" t="str" cm="1">
        <f t="array" aca="1" ref="F2862" ca="1">IF(G2862&lt;&gt;"",INDIRECT("'"&amp;G2862&amp;"'!"&amp;H2862),"")</f>
        <v/>
      </c>
      <c r="G2862" s="1665"/>
      <c r="S2862" s="1665"/>
    </row>
    <row r="2863" spans="1:19" ht="15">
      <c r="A2863" s="1">
        <v>2858</v>
      </c>
      <c r="D2863" s="3" t="s">
        <v>6909</v>
      </c>
      <c r="F2863" s="2" t="str" cm="1">
        <f t="array" aca="1" ref="F2863" ca="1">IF(G2863&lt;&gt;"",INDIRECT("'"&amp;G2863&amp;"'!"&amp;H2863),"")</f>
        <v/>
      </c>
      <c r="G2863" s="1665"/>
      <c r="I2863" s="4"/>
      <c r="J2863" s="4"/>
      <c r="K2863" s="4"/>
      <c r="S2863" s="1665"/>
    </row>
    <row r="2864" spans="1:19" ht="15">
      <c r="A2864" s="1">
        <v>2859</v>
      </c>
      <c r="D2864" s="3" t="s">
        <v>6909</v>
      </c>
      <c r="F2864" s="2" t="str" cm="1">
        <f t="array" aca="1" ref="F2864" ca="1">IF(G2864&lt;&gt;"",INDIRECT("'"&amp;G2864&amp;"'!"&amp;H2864),"")</f>
        <v/>
      </c>
      <c r="G2864" s="1665"/>
      <c r="I2864" s="4"/>
      <c r="J2864" s="4"/>
      <c r="K2864" s="4"/>
      <c r="S2864" s="1665"/>
    </row>
    <row r="2865" spans="1:19" ht="15">
      <c r="A2865" s="1">
        <v>2860</v>
      </c>
      <c r="D2865" s="3" t="s">
        <v>6909</v>
      </c>
      <c r="F2865" s="2" t="str" cm="1">
        <f t="array" aca="1" ref="F2865" ca="1">IF(G2865&lt;&gt;"",INDIRECT("'"&amp;G2865&amp;"'!"&amp;H2865),"")</f>
        <v/>
      </c>
      <c r="G2865" s="1665"/>
      <c r="I2865" s="4"/>
      <c r="J2865" s="4"/>
      <c r="K2865" s="4"/>
      <c r="S2865" s="1665"/>
    </row>
    <row r="2866" spans="1:19" ht="15">
      <c r="A2866" s="1">
        <v>2861</v>
      </c>
      <c r="D2866" s="3" t="s">
        <v>6909</v>
      </c>
      <c r="F2866" s="2" t="str" cm="1">
        <f t="array" aca="1" ref="F2866" ca="1">IF(G2866&lt;&gt;"",INDIRECT("'"&amp;G2866&amp;"'!"&amp;H2866),"")</f>
        <v/>
      </c>
      <c r="G2866" s="1665"/>
      <c r="S2866" s="1663"/>
    </row>
    <row r="2867" spans="1:19" ht="15">
      <c r="A2867" s="1">
        <v>2862</v>
      </c>
      <c r="D2867" s="3" t="s">
        <v>6909</v>
      </c>
      <c r="F2867" s="2" t="str" cm="1">
        <f t="array" aca="1" ref="F2867" ca="1">IF(G2867&lt;&gt;"",INDIRECT("'"&amp;G2867&amp;"'!"&amp;H2867),"")</f>
        <v/>
      </c>
      <c r="G2867" s="1665"/>
      <c r="I2867" s="4"/>
      <c r="J2867" s="4"/>
      <c r="K2867" s="4"/>
      <c r="S2867" s="1665"/>
    </row>
    <row r="2868" spans="1:19" ht="15">
      <c r="A2868" s="1">
        <v>2863</v>
      </c>
      <c r="D2868" s="3" t="s">
        <v>6909</v>
      </c>
      <c r="F2868" s="2" t="str" cm="1">
        <f t="array" aca="1" ref="F2868" ca="1">IF(G2868&lt;&gt;"",INDIRECT("'"&amp;G2868&amp;"'!"&amp;H2868),"")</f>
        <v/>
      </c>
      <c r="G2868" s="1665"/>
      <c r="I2868" s="4"/>
      <c r="J2868" s="4"/>
      <c r="K2868" s="4"/>
      <c r="S2868" s="1665"/>
    </row>
    <row r="2869" spans="1:19" ht="15">
      <c r="A2869" s="1">
        <v>2864</v>
      </c>
      <c r="D2869" s="3" t="s">
        <v>6909</v>
      </c>
      <c r="F2869" s="2" t="str" cm="1">
        <f t="array" aca="1" ref="F2869" ca="1">IF(G2869&lt;&gt;"",INDIRECT("'"&amp;G2869&amp;"'!"&amp;H2869),"")</f>
        <v/>
      </c>
      <c r="G2869" s="1665"/>
      <c r="S2869" s="1663"/>
    </row>
    <row r="2870" spans="1:19" ht="15">
      <c r="A2870" s="1">
        <v>2865</v>
      </c>
      <c r="D2870" s="3" t="s">
        <v>6909</v>
      </c>
      <c r="F2870" s="2" t="str" cm="1">
        <f t="array" aca="1" ref="F2870" ca="1">IF(G2870&lt;&gt;"",INDIRECT("'"&amp;G2870&amp;"'!"&amp;H2870),"")</f>
        <v/>
      </c>
      <c r="G2870" s="1665"/>
      <c r="I2870" s="4"/>
      <c r="J2870" s="4"/>
      <c r="K2870" s="4"/>
      <c r="S2870" s="1665"/>
    </row>
    <row r="2871" spans="1:19" ht="15">
      <c r="A2871" s="1">
        <v>2866</v>
      </c>
      <c r="D2871" s="3" t="s">
        <v>6909</v>
      </c>
      <c r="F2871" s="2" t="str" cm="1">
        <f t="array" aca="1" ref="F2871" ca="1">IF(G2871&lt;&gt;"",INDIRECT("'"&amp;G2871&amp;"'!"&amp;H2871),"")</f>
        <v/>
      </c>
      <c r="G2871" s="1665"/>
      <c r="I2871" s="4"/>
      <c r="J2871" s="4"/>
      <c r="K2871" s="4"/>
      <c r="S2871" s="1665"/>
    </row>
    <row r="2872" spans="1:19" ht="15">
      <c r="A2872" s="1">
        <v>2867</v>
      </c>
      <c r="D2872" s="3" t="s">
        <v>6909</v>
      </c>
      <c r="F2872" s="2" t="str" cm="1">
        <f t="array" aca="1" ref="F2872" ca="1">IF(G2872&lt;&gt;"",INDIRECT("'"&amp;G2872&amp;"'!"&amp;H2872),"")</f>
        <v/>
      </c>
      <c r="G2872" s="1665"/>
      <c r="I2872" s="4"/>
      <c r="J2872" s="4"/>
      <c r="K2872" s="4"/>
      <c r="S2872" s="1665"/>
    </row>
    <row r="2873" spans="1:19" ht="15">
      <c r="A2873" s="1">
        <v>2868</v>
      </c>
      <c r="D2873" s="3" t="s">
        <v>6909</v>
      </c>
      <c r="F2873" s="2" t="str" cm="1">
        <f t="array" aca="1" ref="F2873" ca="1">IF(G2873&lt;&gt;"",INDIRECT("'"&amp;G2873&amp;"'!"&amp;H2873),"")</f>
        <v/>
      </c>
      <c r="G2873" s="1665"/>
      <c r="I2873" s="4"/>
      <c r="J2873" s="4"/>
      <c r="K2873" s="4"/>
      <c r="S2873" s="1665"/>
    </row>
    <row r="2874" spans="1:19" ht="15">
      <c r="A2874" s="1">
        <v>2869</v>
      </c>
      <c r="D2874" s="3" t="s">
        <v>6909</v>
      </c>
      <c r="F2874" s="2" t="str" cm="1">
        <f t="array" aca="1" ref="F2874" ca="1">IF(G2874&lt;&gt;"",INDIRECT("'"&amp;G2874&amp;"'!"&amp;H2874),"")</f>
        <v/>
      </c>
      <c r="G2874" s="1665"/>
      <c r="I2874" s="4"/>
      <c r="J2874" s="4"/>
      <c r="K2874" s="4"/>
      <c r="S2874" s="1665"/>
    </row>
    <row r="2875" spans="1:19" ht="15">
      <c r="A2875" s="1">
        <v>2870</v>
      </c>
      <c r="D2875" s="3" t="s">
        <v>6909</v>
      </c>
      <c r="F2875" s="2" t="str" cm="1">
        <f t="array" aca="1" ref="F2875" ca="1">IF(G2875&lt;&gt;"",INDIRECT("'"&amp;G2875&amp;"'!"&amp;H2875),"")</f>
        <v/>
      </c>
      <c r="G2875" s="1665"/>
      <c r="S2875" s="1663"/>
    </row>
    <row r="2876" spans="1:19" ht="15">
      <c r="A2876" s="1">
        <v>2871</v>
      </c>
      <c r="D2876" s="3" t="s">
        <v>6909</v>
      </c>
      <c r="F2876" s="2" t="str" cm="1">
        <f t="array" aca="1" ref="F2876" ca="1">IF(G2876&lt;&gt;"",INDIRECT("'"&amp;G2876&amp;"'!"&amp;H2876),"")</f>
        <v/>
      </c>
      <c r="G2876" s="1665"/>
      <c r="I2876" s="4"/>
      <c r="J2876" s="4"/>
      <c r="K2876" s="4"/>
      <c r="S2876" s="1665"/>
    </row>
    <row r="2877" spans="1:19" ht="15">
      <c r="A2877" s="1">
        <v>2872</v>
      </c>
      <c r="D2877" s="3" t="s">
        <v>6909</v>
      </c>
      <c r="F2877" s="2" t="str" cm="1">
        <f t="array" aca="1" ref="F2877" ca="1">IF(G2877&lt;&gt;"",INDIRECT("'"&amp;G2877&amp;"'!"&amp;H2877),"")</f>
        <v/>
      </c>
      <c r="G2877" s="1665"/>
      <c r="S2877" s="1663"/>
    </row>
    <row r="2878" spans="1:19" ht="15">
      <c r="A2878" s="1">
        <v>2873</v>
      </c>
      <c r="D2878" s="3" t="s">
        <v>6909</v>
      </c>
      <c r="F2878" s="2" t="str" cm="1">
        <f t="array" aca="1" ref="F2878" ca="1">IF(G2878&lt;&gt;"",INDIRECT("'"&amp;G2878&amp;"'!"&amp;H2878),"")</f>
        <v/>
      </c>
      <c r="G2878" s="1665"/>
      <c r="S2878" s="1665"/>
    </row>
    <row r="2879" spans="1:19" ht="15">
      <c r="A2879" s="1">
        <v>2874</v>
      </c>
      <c r="D2879" s="3" t="s">
        <v>6909</v>
      </c>
      <c r="F2879" s="2" t="str" cm="1">
        <f t="array" aca="1" ref="F2879" ca="1">IF(G2879&lt;&gt;"",INDIRECT("'"&amp;G2879&amp;"'!"&amp;H2879),"")</f>
        <v/>
      </c>
      <c r="G2879" s="1665"/>
      <c r="I2879" s="4"/>
      <c r="J2879" s="4"/>
      <c r="K2879" s="4"/>
      <c r="S2879" s="1665"/>
    </row>
    <row r="2880" spans="1:19" ht="15">
      <c r="A2880" s="1">
        <v>2875</v>
      </c>
      <c r="D2880" s="3" t="s">
        <v>6909</v>
      </c>
      <c r="F2880" s="2" t="str" cm="1">
        <f t="array" aca="1" ref="F2880" ca="1">IF(G2880&lt;&gt;"",INDIRECT("'"&amp;G2880&amp;"'!"&amp;H2880),"")</f>
        <v/>
      </c>
      <c r="G2880" s="1665"/>
      <c r="S2880" s="1663"/>
    </row>
    <row r="2881" spans="1:19" ht="15">
      <c r="A2881" s="1">
        <v>2876</v>
      </c>
      <c r="D2881" s="3" t="s">
        <v>6909</v>
      </c>
      <c r="F2881" s="2" t="str" cm="1">
        <f t="array" aca="1" ref="F2881" ca="1">IF(G2881&lt;&gt;"",INDIRECT("'"&amp;G2881&amp;"'!"&amp;H2881),"")</f>
        <v/>
      </c>
      <c r="G2881" s="1665"/>
      <c r="I2881" s="4"/>
      <c r="J2881" s="4"/>
      <c r="K2881" s="4"/>
      <c r="S2881" s="1665"/>
    </row>
    <row r="2882" spans="1:19" ht="15">
      <c r="A2882" s="1">
        <v>2877</v>
      </c>
      <c r="D2882" s="3" t="s">
        <v>6909</v>
      </c>
      <c r="F2882" s="2" t="str" cm="1">
        <f t="array" aca="1" ref="F2882" ca="1">IF(G2882&lt;&gt;"",INDIRECT("'"&amp;G2882&amp;"'!"&amp;H2882),"")</f>
        <v/>
      </c>
      <c r="G2882" s="1665"/>
      <c r="S2882" s="1663"/>
    </row>
    <row r="2883" spans="1:19" ht="15">
      <c r="A2883" s="1">
        <v>2878</v>
      </c>
      <c r="D2883" s="3" t="s">
        <v>6909</v>
      </c>
      <c r="F2883" s="2" t="str" cm="1">
        <f t="array" aca="1" ref="F2883" ca="1">IF(G2883&lt;&gt;"",INDIRECT("'"&amp;G2883&amp;"'!"&amp;H2883),"")</f>
        <v/>
      </c>
      <c r="G2883" s="1665"/>
      <c r="I2883" s="4"/>
      <c r="J2883" s="4"/>
      <c r="K2883" s="4"/>
      <c r="S2883" s="1665"/>
    </row>
    <row r="2884" spans="1:19" ht="15">
      <c r="A2884" s="1">
        <v>2879</v>
      </c>
      <c r="D2884" s="3" t="s">
        <v>6909</v>
      </c>
      <c r="F2884" s="2" t="str" cm="1">
        <f t="array" aca="1" ref="F2884" ca="1">IF(G2884&lt;&gt;"",INDIRECT("'"&amp;G2884&amp;"'!"&amp;H2884),"")</f>
        <v/>
      </c>
      <c r="G2884" s="1665"/>
      <c r="S2884" s="1665"/>
    </row>
    <row r="2885" spans="1:19" ht="15">
      <c r="A2885" s="1">
        <v>2880</v>
      </c>
      <c r="D2885" s="3" t="s">
        <v>6909</v>
      </c>
      <c r="F2885" s="2" t="str" cm="1">
        <f t="array" aca="1" ref="F2885" ca="1">IF(G2885&lt;&gt;"",INDIRECT("'"&amp;G2885&amp;"'!"&amp;H2885),"")</f>
        <v/>
      </c>
      <c r="G2885" s="1665"/>
      <c r="S2885" s="1663"/>
    </row>
    <row r="2886" spans="1:19" ht="15">
      <c r="A2886" s="1">
        <v>2881</v>
      </c>
      <c r="D2886" s="3" t="s">
        <v>6909</v>
      </c>
      <c r="F2886" s="2" t="str" cm="1">
        <f t="array" aca="1" ref="F2886" ca="1">IF(G2886&lt;&gt;"",INDIRECT("'"&amp;G2886&amp;"'!"&amp;H2886),"")</f>
        <v/>
      </c>
      <c r="G2886" s="1665"/>
      <c r="I2886" s="4"/>
      <c r="J2886" s="4"/>
      <c r="K2886" s="4"/>
      <c r="S2886" s="1665"/>
    </row>
    <row r="2887" spans="1:19" ht="15">
      <c r="A2887" s="1">
        <v>2882</v>
      </c>
      <c r="D2887" s="3" t="s">
        <v>6909</v>
      </c>
      <c r="F2887" s="2" t="str" cm="1">
        <f t="array" aca="1" ref="F2887" ca="1">IF(G2887&lt;&gt;"",INDIRECT("'"&amp;G2887&amp;"'!"&amp;H2887),"")</f>
        <v/>
      </c>
      <c r="G2887" s="1665"/>
      <c r="I2887" s="4"/>
      <c r="J2887" s="4"/>
      <c r="K2887" s="4"/>
      <c r="S2887" s="1665"/>
    </row>
    <row r="2888" spans="1:19" ht="15">
      <c r="A2888" s="1">
        <v>2883</v>
      </c>
      <c r="D2888" s="3" t="s">
        <v>6909</v>
      </c>
      <c r="F2888" s="2" t="str" cm="1">
        <f t="array" aca="1" ref="F2888" ca="1">IF(G2888&lt;&gt;"",INDIRECT("'"&amp;G2888&amp;"'!"&amp;H2888),"")</f>
        <v/>
      </c>
      <c r="G2888" s="1665"/>
      <c r="I2888" s="4"/>
      <c r="J2888" s="4"/>
      <c r="K2888" s="4"/>
      <c r="S2888" s="1665"/>
    </row>
    <row r="2889" spans="1:19" ht="15">
      <c r="A2889" s="1">
        <v>2884</v>
      </c>
      <c r="D2889" s="3" t="s">
        <v>6909</v>
      </c>
      <c r="F2889" s="2" t="str" cm="1">
        <f t="array" aca="1" ref="F2889" ca="1">IF(G2889&lt;&gt;"",INDIRECT("'"&amp;G2889&amp;"'!"&amp;H2889),"")</f>
        <v/>
      </c>
      <c r="G2889" s="1665"/>
      <c r="I2889" s="4"/>
      <c r="J2889" s="4"/>
      <c r="K2889" s="4"/>
      <c r="S2889" s="1665"/>
    </row>
    <row r="2890" spans="1:19" ht="15">
      <c r="A2890" s="1">
        <v>2885</v>
      </c>
      <c r="D2890" s="3" t="s">
        <v>6909</v>
      </c>
      <c r="F2890" s="2" t="str" cm="1">
        <f t="array" aca="1" ref="F2890" ca="1">IF(G2890&lt;&gt;"",INDIRECT("'"&amp;G2890&amp;"'!"&amp;H2890),"")</f>
        <v/>
      </c>
      <c r="G2890" s="1665"/>
      <c r="I2890" s="4"/>
      <c r="J2890" s="4"/>
      <c r="K2890" s="4"/>
      <c r="S2890" s="1665"/>
    </row>
    <row r="2891" spans="1:19" ht="15">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5">
      <c r="A2892" s="1">
        <v>2887</v>
      </c>
      <c r="D2892" s="3" t="s">
        <v>6909</v>
      </c>
      <c r="F2892" s="2" t="str" cm="1">
        <f t="array" aca="1" ref="F2892" ca="1">IF(G2892&lt;&gt;"",INDIRECT("'"&amp;G2892&amp;"'!"&amp;H2892),"")</f>
        <v/>
      </c>
      <c r="G2892" s="1665"/>
      <c r="S2892" s="1663"/>
    </row>
    <row r="2893" spans="1:19">
      <c r="A2893">
        <v>2888</v>
      </c>
      <c r="B2893" s="7">
        <f>'EstExp 12-20'!E80</f>
        <v>0</v>
      </c>
      <c r="C2893" s="3">
        <f t="shared" ref="C2893:C2904" si="89">A2893-B2893</f>
        <v>2888</v>
      </c>
      <c r="E2893" s="2" t="b">
        <f t="shared" ref="E2893:E2904" ca="1" si="90">F2893=B2893</f>
        <v>1</v>
      </c>
      <c r="F2893" s="2" cm="1">
        <f t="array" aca="1" ref="F2893" ca="1">IF(G2893&lt;&gt;"",INDIRECT("'"&amp;G2893&amp;"'!"&amp;H2893),"")</f>
        <v>0</v>
      </c>
      <c r="G2893" s="1663" t="s">
        <v>3430</v>
      </c>
      <c r="H2893" t="s">
        <v>4084</v>
      </c>
      <c r="S2893" s="1663"/>
    </row>
    <row r="2894" spans="1:19" ht="15">
      <c r="A2894">
        <v>2889</v>
      </c>
      <c r="B2894" s="7">
        <f>'EstExp 12-20'!E81</f>
        <v>0</v>
      </c>
      <c r="C2894" s="3">
        <f t="shared" si="89"/>
        <v>2889</v>
      </c>
      <c r="E2894" s="2" t="b">
        <f t="shared" ca="1" si="90"/>
        <v>1</v>
      </c>
      <c r="F2894" s="2" cm="1">
        <f t="array" aca="1" ref="F2894" ca="1">IF(G2894&lt;&gt;"",INDIRECT("'"&amp;G2894&amp;"'!"&amp;H2894),"")</f>
        <v>0</v>
      </c>
      <c r="G2894" s="1663" t="s">
        <v>3430</v>
      </c>
      <c r="H2894" t="s">
        <v>3984</v>
      </c>
      <c r="I2894" s="4"/>
      <c r="J2894" s="4"/>
      <c r="K2894" s="4"/>
      <c r="S2894" s="1665"/>
    </row>
    <row r="2895" spans="1:19" ht="15">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5">
      <c r="A2896">
        <v>2891</v>
      </c>
      <c r="B2896" s="7">
        <f>'EstExp 12-20'!E83</f>
        <v>0</v>
      </c>
      <c r="C2896" s="3">
        <f t="shared" si="89"/>
        <v>2891</v>
      </c>
      <c r="E2896" s="2" t="b">
        <f t="shared" ca="1" si="90"/>
        <v>1</v>
      </c>
      <c r="F2896" s="2" cm="1">
        <f t="array" aca="1" ref="F2896" ca="1">IF(G2896&lt;&gt;"",INDIRECT("'"&amp;G2896&amp;"'!"&amp;H2896),"")</f>
        <v>0</v>
      </c>
      <c r="G2896" s="1663" t="s">
        <v>3430</v>
      </c>
      <c r="H2896" t="s">
        <v>4086</v>
      </c>
      <c r="I2896" s="4"/>
      <c r="J2896" s="4"/>
      <c r="K2896" s="4"/>
      <c r="S2896" s="1665"/>
    </row>
    <row r="2897" spans="1:19">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c r="A2898">
        <v>2893</v>
      </c>
      <c r="B2898" s="7">
        <f>'EstExp 12-20'!E85</f>
        <v>0</v>
      </c>
      <c r="C2898" s="3">
        <f t="shared" si="89"/>
        <v>2893</v>
      </c>
      <c r="E2898" s="2" t="b">
        <f t="shared" ca="1" si="90"/>
        <v>1</v>
      </c>
      <c r="F2898" s="2" cm="1">
        <f t="array" aca="1" ref="F2898" ca="1">IF(G2898&lt;&gt;"",INDIRECT("'"&amp;G2898&amp;"'!"&amp;H2898),"")</f>
        <v>0</v>
      </c>
      <c r="G2898" s="1663" t="s">
        <v>3430</v>
      </c>
      <c r="H2898" t="s">
        <v>4088</v>
      </c>
      <c r="S2898" s="1663"/>
    </row>
    <row r="2899" spans="1:19">
      <c r="A2899">
        <v>2894</v>
      </c>
      <c r="B2899" s="7">
        <f>'EstExp 12-20'!H80</f>
        <v>420297.84</v>
      </c>
      <c r="C2899" s="3">
        <f t="shared" si="89"/>
        <v>-417403.84</v>
      </c>
      <c r="E2899" s="2" t="b">
        <f t="shared" ca="1" si="90"/>
        <v>1</v>
      </c>
      <c r="F2899" s="2" cm="1">
        <f t="array" aca="1" ref="F2899" ca="1">IF(G2899&lt;&gt;"",INDIRECT("'"&amp;G2899&amp;"'!"&amp;H2899),"")</f>
        <v>420297.84</v>
      </c>
      <c r="G2899" s="1663" t="s">
        <v>3430</v>
      </c>
      <c r="H2899" t="s">
        <v>4089</v>
      </c>
      <c r="S2899" s="1663"/>
    </row>
    <row r="2900" spans="1:19">
      <c r="A2900">
        <v>2895</v>
      </c>
      <c r="B2900" s="7">
        <f>'EstExp 12-20'!H81</f>
        <v>0</v>
      </c>
      <c r="C2900" s="3">
        <f t="shared" si="89"/>
        <v>2895</v>
      </c>
      <c r="E2900" s="2" t="b">
        <f t="shared" ca="1" si="90"/>
        <v>1</v>
      </c>
      <c r="F2900" s="2" cm="1">
        <f t="array" aca="1" ref="F2900" ca="1">IF(G2900&lt;&gt;"",INDIRECT("'"&amp;G2900&amp;"'!"&amp;H2900),"")</f>
        <v>0</v>
      </c>
      <c r="G2900" s="1663" t="s">
        <v>3430</v>
      </c>
      <c r="H2900" t="s">
        <v>3990</v>
      </c>
      <c r="S2900" s="1663"/>
    </row>
    <row r="2901" spans="1:19">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c r="A2902">
        <v>2897</v>
      </c>
      <c r="B2902" s="7">
        <f>'EstExp 12-20'!H83</f>
        <v>0</v>
      </c>
      <c r="C2902" s="3">
        <f t="shared" si="89"/>
        <v>2897</v>
      </c>
      <c r="E2902" s="2" t="b">
        <f t="shared" ca="1" si="90"/>
        <v>1</v>
      </c>
      <c r="F2902" s="2" cm="1">
        <f t="array" aca="1" ref="F2902" ca="1">IF(G2902&lt;&gt;"",INDIRECT("'"&amp;G2902&amp;"'!"&amp;H2902),"")</f>
        <v>0</v>
      </c>
      <c r="G2902" s="1663" t="s">
        <v>3430</v>
      </c>
      <c r="H2902" t="s">
        <v>4091</v>
      </c>
      <c r="S2902" s="1663"/>
    </row>
    <row r="2903" spans="1:19">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5">
      <c r="A2905" s="1">
        <v>2900</v>
      </c>
      <c r="D2905" s="3" t="s">
        <v>3376</v>
      </c>
      <c r="F2905" s="2" t="str" cm="1">
        <f t="array" aca="1" ref="F2905" ca="1">IF(G2905&lt;&gt;"",INDIRECT("'"&amp;G2905&amp;"'!"&amp;H2905),"")</f>
        <v/>
      </c>
      <c r="G2905" s="1665"/>
      <c r="S2905" s="1663"/>
    </row>
    <row r="2906" spans="1:19" ht="15">
      <c r="A2906" s="1">
        <v>2901</v>
      </c>
      <c r="D2906" s="3" t="s">
        <v>3376</v>
      </c>
      <c r="F2906" s="2" t="str" cm="1">
        <f t="array" aca="1" ref="F2906" ca="1">IF(G2906&lt;&gt;"",INDIRECT("'"&amp;G2906&amp;"'!"&amp;H2906),"")</f>
        <v/>
      </c>
      <c r="G2906" s="1665"/>
      <c r="S2906" s="1663"/>
    </row>
    <row r="2907" spans="1:19" ht="15">
      <c r="A2907" s="1">
        <v>2902</v>
      </c>
      <c r="D2907" s="3" t="s">
        <v>3376</v>
      </c>
      <c r="F2907" s="2" t="str" cm="1">
        <f t="array" aca="1" ref="F2907" ca="1">IF(G2907&lt;&gt;"",INDIRECT("'"&amp;G2907&amp;"'!"&amp;H2907),"")</f>
        <v/>
      </c>
      <c r="G2907" s="1665"/>
      <c r="S2907" s="1665"/>
    </row>
    <row r="2908" spans="1:19" ht="15">
      <c r="A2908" s="1">
        <v>2903</v>
      </c>
      <c r="D2908" s="3" t="s">
        <v>3376</v>
      </c>
      <c r="F2908" s="2" t="str" cm="1">
        <f t="array" aca="1" ref="F2908" ca="1">IF(G2908&lt;&gt;"",INDIRECT("'"&amp;G2908&amp;"'!"&amp;H2908),"")</f>
        <v/>
      </c>
      <c r="G2908" s="1665"/>
      <c r="S2908" s="1663"/>
    </row>
    <row r="2909" spans="1:19" ht="15">
      <c r="A2909" s="1">
        <v>2904</v>
      </c>
      <c r="D2909" s="3" t="s">
        <v>3376</v>
      </c>
      <c r="F2909" s="2" t="str" cm="1">
        <f t="array" aca="1" ref="F2909" ca="1">IF(G2909&lt;&gt;"",INDIRECT("'"&amp;G2909&amp;"'!"&amp;H2909),"")</f>
        <v/>
      </c>
      <c r="G2909" s="1665"/>
      <c r="S2909" s="1663"/>
    </row>
    <row r="2910" spans="1:19" ht="15">
      <c r="A2910" s="1">
        <v>2905</v>
      </c>
      <c r="D2910" s="3" t="s">
        <v>3376</v>
      </c>
      <c r="F2910" s="2" t="str" cm="1">
        <f t="array" aca="1" ref="F2910" ca="1">IF(G2910&lt;&gt;"",INDIRECT("'"&amp;G2910&amp;"'!"&amp;H2910),"")</f>
        <v/>
      </c>
      <c r="G2910" s="1665"/>
      <c r="S2910" s="1663"/>
    </row>
    <row r="2911" spans="1:19" ht="15">
      <c r="A2911" s="1">
        <v>2906</v>
      </c>
      <c r="D2911" s="3" t="s">
        <v>3376</v>
      </c>
      <c r="F2911" s="2" t="str" cm="1">
        <f t="array" aca="1" ref="F2911" ca="1">IF(G2911&lt;&gt;"",INDIRECT("'"&amp;G2911&amp;"'!"&amp;H2911),"")</f>
        <v/>
      </c>
      <c r="G2911" s="1665"/>
      <c r="S2911" s="1663"/>
    </row>
    <row r="2912" spans="1:19" ht="15">
      <c r="A2912" s="1">
        <v>2907</v>
      </c>
      <c r="D2912" s="3" t="s">
        <v>3376</v>
      </c>
      <c r="F2912" s="2" t="str" cm="1">
        <f t="array" aca="1" ref="F2912" ca="1">IF(G2912&lt;&gt;"",INDIRECT("'"&amp;G2912&amp;"'!"&amp;H2912),"")</f>
        <v/>
      </c>
      <c r="G2912" s="1665"/>
      <c r="S2912" s="1663"/>
    </row>
    <row r="2913" spans="1:19" ht="15">
      <c r="A2913" s="1">
        <v>2908</v>
      </c>
      <c r="D2913" s="3" t="s">
        <v>3376</v>
      </c>
      <c r="F2913" s="2" t="str" cm="1">
        <f t="array" aca="1" ref="F2913" ca="1">IF(G2913&lt;&gt;"",INDIRECT("'"&amp;G2913&amp;"'!"&amp;H2913),"")</f>
        <v/>
      </c>
      <c r="G2913" s="1665"/>
      <c r="S2913" s="1663"/>
    </row>
    <row r="2914" spans="1:19" ht="15">
      <c r="A2914" s="1">
        <v>2909</v>
      </c>
      <c r="D2914" s="3" t="s">
        <v>3376</v>
      </c>
      <c r="F2914" s="2" t="str" cm="1">
        <f t="array" aca="1" ref="F2914" ca="1">IF(G2914&lt;&gt;"",INDIRECT("'"&amp;G2914&amp;"'!"&amp;H2914),"")</f>
        <v/>
      </c>
      <c r="G2914" s="1665"/>
      <c r="S2914" s="1663"/>
    </row>
    <row r="2915" spans="1:19" ht="15">
      <c r="A2915" s="1">
        <v>2910</v>
      </c>
      <c r="D2915" s="3" t="s">
        <v>3376</v>
      </c>
      <c r="F2915" s="2" t="str" cm="1">
        <f t="array" aca="1" ref="F2915" ca="1">IF(G2915&lt;&gt;"",INDIRECT("'"&amp;G2915&amp;"'!"&amp;H2915),"")</f>
        <v/>
      </c>
      <c r="G2915" s="1665"/>
      <c r="S2915" s="1663"/>
    </row>
    <row r="2916" spans="1:19" ht="15">
      <c r="A2916" s="1">
        <v>2911</v>
      </c>
      <c r="D2916" s="3" t="s">
        <v>3376</v>
      </c>
      <c r="F2916" s="2" t="str" cm="1">
        <f t="array" aca="1" ref="F2916" ca="1">IF(G2916&lt;&gt;"",INDIRECT("'"&amp;G2916&amp;"'!"&amp;H2916),"")</f>
        <v/>
      </c>
      <c r="G2916" s="1665"/>
      <c r="S2916" s="1663"/>
    </row>
    <row r="2917" spans="1:19">
      <c r="A2917">
        <v>2912</v>
      </c>
      <c r="B2917" s="7">
        <f>'EstExp 12-20'!K80</f>
        <v>420297.84</v>
      </c>
      <c r="C2917" s="3">
        <f t="shared" ref="C2917:C2925" si="91">A2917-B2917</f>
        <v>-417385.84</v>
      </c>
      <c r="E2917" s="2" t="b">
        <f t="shared" ref="E2917:E2925" ca="1" si="92">F2917=B2917</f>
        <v>1</v>
      </c>
      <c r="F2917" s="2" cm="1">
        <f t="array" aca="1" ref="F2917" ca="1">IF(G2917&lt;&gt;"",INDIRECT("'"&amp;G2917&amp;"'!"&amp;H2917),"")</f>
        <v>420297.84</v>
      </c>
      <c r="G2917" s="1663" t="s">
        <v>3430</v>
      </c>
      <c r="H2917" t="s">
        <v>4094</v>
      </c>
      <c r="S2917" s="1663"/>
    </row>
    <row r="2918" spans="1:19">
      <c r="A2918">
        <v>2913</v>
      </c>
      <c r="B2918" s="7">
        <f>'EstExp 12-20'!K81</f>
        <v>0</v>
      </c>
      <c r="C2918" s="3">
        <f t="shared" si="91"/>
        <v>2913</v>
      </c>
      <c r="E2918" s="2" t="b">
        <f t="shared" ca="1" si="92"/>
        <v>1</v>
      </c>
      <c r="F2918" s="2" cm="1">
        <f t="array" aca="1" ref="F2918" ca="1">IF(G2918&lt;&gt;"",INDIRECT("'"&amp;G2918&amp;"'!"&amp;H2918),"")</f>
        <v>0</v>
      </c>
      <c r="G2918" s="1663" t="s">
        <v>3430</v>
      </c>
      <c r="H2918" t="s">
        <v>4095</v>
      </c>
      <c r="S2918" s="1663"/>
    </row>
    <row r="2919" spans="1:19">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c r="A2920">
        <v>2915</v>
      </c>
      <c r="B2920" s="7">
        <f>'EstExp 12-20'!K83</f>
        <v>0</v>
      </c>
      <c r="C2920" s="3">
        <f t="shared" si="91"/>
        <v>2915</v>
      </c>
      <c r="E2920" s="2" t="b">
        <f t="shared" ca="1" si="92"/>
        <v>1</v>
      </c>
      <c r="F2920" s="2" cm="1">
        <f t="array" aca="1" ref="F2920" ca="1">IF(G2920&lt;&gt;"",INDIRECT("'"&amp;G2920&amp;"'!"&amp;H2920),"")</f>
        <v>0</v>
      </c>
      <c r="G2920" s="1663" t="s">
        <v>3430</v>
      </c>
      <c r="H2920" t="s">
        <v>4097</v>
      </c>
      <c r="S2920" s="1663"/>
    </row>
    <row r="2921" spans="1:19">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c r="A2922">
        <v>2917</v>
      </c>
      <c r="B2922" s="7">
        <f>'EstExp 12-20'!K85</f>
        <v>0</v>
      </c>
      <c r="C2922" s="3">
        <f t="shared" si="91"/>
        <v>2917</v>
      </c>
      <c r="E2922" s="2" t="b">
        <f t="shared" ca="1" si="92"/>
        <v>1</v>
      </c>
      <c r="F2922" s="2" cm="1">
        <f t="array" aca="1" ref="F2922" ca="1">IF(G2922&lt;&gt;"",INDIRECT("'"&amp;G2922&amp;"'!"&amp;H2922),"")</f>
        <v>0</v>
      </c>
      <c r="G2922" s="1663" t="s">
        <v>3430</v>
      </c>
      <c r="H2922" t="s">
        <v>4099</v>
      </c>
      <c r="S2922" s="1663"/>
    </row>
    <row r="2923" spans="1:19">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5">
      <c r="A2926" s="1">
        <v>2921</v>
      </c>
      <c r="D2926" s="3" t="s">
        <v>3376</v>
      </c>
      <c r="F2926" s="2" t="str" cm="1">
        <f t="array" aca="1" ref="F2926" ca="1">IF(G2926&lt;&gt;"",INDIRECT("'"&amp;G2926&amp;"'!"&amp;H2926),"")</f>
        <v/>
      </c>
      <c r="G2926" s="1665"/>
      <c r="S2926" s="1663"/>
    </row>
    <row r="2927" spans="1:19" ht="15">
      <c r="A2927" s="1">
        <v>2922</v>
      </c>
      <c r="D2927" s="3" t="s">
        <v>3376</v>
      </c>
      <c r="F2927" s="2" t="str" cm="1">
        <f t="array" aca="1" ref="F2927" ca="1">IF(G2927&lt;&gt;"",INDIRECT("'"&amp;G2927&amp;"'!"&amp;H2927),"")</f>
        <v/>
      </c>
      <c r="G2927" s="1665"/>
      <c r="S2927" s="1663"/>
    </row>
    <row r="2928" spans="1:19" ht="15">
      <c r="A2928" s="1">
        <v>2923</v>
      </c>
      <c r="D2928" s="3" t="s">
        <v>3376</v>
      </c>
      <c r="F2928" s="2" t="str" cm="1">
        <f t="array" aca="1" ref="F2928" ca="1">IF(G2928&lt;&gt;"",INDIRECT("'"&amp;G2928&amp;"'!"&amp;H2928),"")</f>
        <v/>
      </c>
      <c r="G2928" s="1665"/>
      <c r="S2928" s="1663"/>
    </row>
    <row r="2929" spans="1:19" ht="15">
      <c r="A2929" s="1">
        <v>2924</v>
      </c>
      <c r="D2929" s="3" t="s">
        <v>3376</v>
      </c>
      <c r="F2929" s="2" t="str" cm="1">
        <f t="array" aca="1" ref="F2929" ca="1">IF(G2929&lt;&gt;"",INDIRECT("'"&amp;G2929&amp;"'!"&amp;H2929),"")</f>
        <v/>
      </c>
      <c r="G2929" s="1665"/>
      <c r="S2929" s="1663"/>
    </row>
    <row r="2930" spans="1:19">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c r="A2933">
        <v>2928</v>
      </c>
      <c r="B2933" s="7">
        <f>'EstExp 12-20'!E192</f>
        <v>0</v>
      </c>
      <c r="C2933" s="3">
        <f t="shared" si="93"/>
        <v>2928</v>
      </c>
      <c r="E2933" s="2" t="b">
        <f t="shared" ca="1" si="94"/>
        <v>1</v>
      </c>
      <c r="F2933" s="2" cm="1">
        <f t="array" aca="1" ref="F2933" ca="1">IF(G2933&lt;&gt;"",INDIRECT("'"&amp;G2933&amp;"'!"&amp;H2933),"")</f>
        <v>0</v>
      </c>
      <c r="G2933" s="1663" t="s">
        <v>3430</v>
      </c>
      <c r="H2933" t="s">
        <v>4106</v>
      </c>
      <c r="S2933" s="1663"/>
    </row>
    <row r="2934" spans="1:19">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5">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5">
      <c r="A2945" s="1">
        <v>2940</v>
      </c>
      <c r="D2945" s="3" t="s">
        <v>6909</v>
      </c>
      <c r="F2945" s="2" t="str" cm="1">
        <f t="array" aca="1" ref="F2945" ca="1">IF(G2945&lt;&gt;"",INDIRECT("'"&amp;G2945&amp;"'!"&amp;H2945),"")</f>
        <v/>
      </c>
      <c r="G2945" s="1665"/>
      <c r="S2945" s="1663"/>
    </row>
    <row r="2946" spans="1:19" ht="15">
      <c r="A2946" s="1">
        <v>2941</v>
      </c>
      <c r="D2946" s="3" t="s">
        <v>6909</v>
      </c>
      <c r="F2946" s="2" t="str" cm="1">
        <f t="array" aca="1" ref="F2946" ca="1">IF(G2946&lt;&gt;"",INDIRECT("'"&amp;G2946&amp;"'!"&amp;H2946),"")</f>
        <v/>
      </c>
      <c r="G2946" s="1665"/>
      <c r="S2946" s="1663"/>
    </row>
    <row r="2947" spans="1:19" ht="15">
      <c r="A2947" s="1">
        <v>2942</v>
      </c>
      <c r="D2947" s="3" t="s">
        <v>6909</v>
      </c>
      <c r="F2947" s="2" t="str" cm="1">
        <f t="array" aca="1" ref="F2947" ca="1">IF(G2947&lt;&gt;"",INDIRECT("'"&amp;G2947&amp;"'!"&amp;H2947),"")</f>
        <v/>
      </c>
      <c r="G2947" s="1665"/>
      <c r="S2947" s="1663"/>
    </row>
    <row r="2948" spans="1:19" ht="15">
      <c r="A2948" s="1">
        <v>2943</v>
      </c>
      <c r="D2948" s="3" t="s">
        <v>6909</v>
      </c>
      <c r="F2948" s="2" t="str" cm="1">
        <f t="array" aca="1" ref="F2948" ca="1">IF(G2948&lt;&gt;"",INDIRECT("'"&amp;G2948&amp;"'!"&amp;H2948),"")</f>
        <v/>
      </c>
      <c r="G2948" s="1665"/>
      <c r="S2948" s="1663"/>
    </row>
    <row r="2949" spans="1:19" ht="15">
      <c r="A2949" s="1">
        <v>2944</v>
      </c>
      <c r="D2949" s="3" t="s">
        <v>6909</v>
      </c>
      <c r="F2949" s="2" t="str" cm="1">
        <f t="array" aca="1" ref="F2949" ca="1">IF(G2949&lt;&gt;"",INDIRECT("'"&amp;G2949&amp;"'!"&amp;H2949),"")</f>
        <v/>
      </c>
      <c r="G2949" s="1665"/>
      <c r="S2949" s="1663"/>
    </row>
    <row r="2950" spans="1:19" ht="15">
      <c r="A2950" s="1">
        <v>2945</v>
      </c>
      <c r="D2950" s="3" t="s">
        <v>6909</v>
      </c>
      <c r="F2950" s="2" t="str" cm="1">
        <f t="array" aca="1" ref="F2950" ca="1">IF(G2950&lt;&gt;"",INDIRECT("'"&amp;G2950&amp;"'!"&amp;H2950),"")</f>
        <v/>
      </c>
      <c r="G2950" s="1665"/>
      <c r="S2950" s="1663"/>
    </row>
    <row r="2951" spans="1:19">
      <c r="A2951">
        <v>2946</v>
      </c>
      <c r="B2951" s="7">
        <f>'EstExp 12-20'!K192</f>
        <v>0</v>
      </c>
      <c r="C2951" s="3">
        <f t="shared" ref="C2951:C2956" si="95">A2951-B2951</f>
        <v>2946</v>
      </c>
      <c r="E2951" s="2" t="b">
        <f t="shared" ref="E2951:E2956" ca="1" si="96">F2951=B2951</f>
        <v>1</v>
      </c>
      <c r="F2951" s="2" cm="1">
        <f t="array" aca="1" ref="F2951" ca="1">IF(G2951&lt;&gt;"",INDIRECT("'"&amp;G2951&amp;"'!"&amp;H2951),"")</f>
        <v>0</v>
      </c>
      <c r="G2951" s="1663" t="s">
        <v>3430</v>
      </c>
      <c r="H2951" t="s">
        <v>4118</v>
      </c>
      <c r="S2951" s="1663"/>
    </row>
    <row r="2952" spans="1:19">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5">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5">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5">
      <c r="A2957" s="1">
        <v>2952</v>
      </c>
      <c r="D2957" s="3" t="s">
        <v>6909</v>
      </c>
      <c r="F2957" s="2" t="str" cm="1">
        <f t="array" aca="1" ref="F2957" ca="1">IF(G2957&lt;&gt;"",INDIRECT("'"&amp;G2957&amp;"'!"&amp;H2957),"")</f>
        <v/>
      </c>
      <c r="G2957" s="1665"/>
      <c r="S2957" s="1663"/>
    </row>
    <row r="2958" spans="1:19" ht="15">
      <c r="A2958" s="1">
        <v>2953</v>
      </c>
      <c r="D2958" s="3" t="s">
        <v>6909</v>
      </c>
      <c r="F2958" s="2" t="str" cm="1">
        <f t="array" aca="1" ref="F2958" ca="1">IF(G2958&lt;&gt;"",INDIRECT("'"&amp;G2958&amp;"'!"&amp;H2958),"")</f>
        <v/>
      </c>
      <c r="G2958" s="1665"/>
      <c r="S2958" s="1663"/>
    </row>
    <row r="2959" spans="1:19" ht="15">
      <c r="A2959" s="1">
        <v>2954</v>
      </c>
      <c r="D2959" s="3" t="s">
        <v>6909</v>
      </c>
      <c r="F2959" s="2" t="str" cm="1">
        <f t="array" aca="1" ref="F2959" ca="1">IF(G2959&lt;&gt;"",INDIRECT("'"&amp;G2959&amp;"'!"&amp;H2959),"")</f>
        <v/>
      </c>
      <c r="G2959" s="1665"/>
      <c r="S2959" s="1663"/>
    </row>
    <row r="2960" spans="1:19" ht="15">
      <c r="A2960" s="1">
        <v>2955</v>
      </c>
      <c r="D2960" s="3" t="s">
        <v>6909</v>
      </c>
      <c r="F2960" s="2" t="str" cm="1">
        <f t="array" aca="1" ref="F2960" ca="1">IF(G2960&lt;&gt;"",INDIRECT("'"&amp;G2960&amp;"'!"&amp;H2960),"")</f>
        <v/>
      </c>
      <c r="G2960" s="1665"/>
      <c r="S2960" s="1663"/>
    </row>
    <row r="2961" spans="1:19" ht="15">
      <c r="A2961" s="1">
        <v>2956</v>
      </c>
      <c r="D2961" s="3" t="s">
        <v>6909</v>
      </c>
      <c r="F2961" s="2" t="str" cm="1">
        <f t="array" aca="1" ref="F2961" ca="1">IF(G2961&lt;&gt;"",INDIRECT("'"&amp;G2961&amp;"'!"&amp;H2961),"")</f>
        <v/>
      </c>
      <c r="G2961" s="1665"/>
      <c r="S2961" s="1663"/>
    </row>
    <row r="2962" spans="1:19" ht="15">
      <c r="A2962" s="1">
        <v>2957</v>
      </c>
      <c r="D2962" s="3" t="s">
        <v>6909</v>
      </c>
      <c r="F2962" s="2" t="str" cm="1">
        <f t="array" aca="1" ref="F2962" ca="1">IF(G2962&lt;&gt;"",INDIRECT("'"&amp;G2962&amp;"'!"&amp;H2962),"")</f>
        <v/>
      </c>
      <c r="G2962" s="1665"/>
      <c r="S2962" s="1663"/>
    </row>
    <row r="2963" spans="1:19" ht="15">
      <c r="A2963" s="1">
        <v>2958</v>
      </c>
      <c r="D2963" s="3" t="s">
        <v>6909</v>
      </c>
      <c r="F2963" s="2" t="str" cm="1">
        <f t="array" aca="1" ref="F2963" ca="1">IF(G2963&lt;&gt;"",INDIRECT("'"&amp;G2963&amp;"'!"&amp;H2963),"")</f>
        <v/>
      </c>
      <c r="G2963" s="1665"/>
      <c r="S2963" s="1663"/>
    </row>
    <row r="2964" spans="1:19" ht="15">
      <c r="A2964" s="1">
        <v>2959</v>
      </c>
      <c r="D2964" s="3" t="s">
        <v>6909</v>
      </c>
      <c r="F2964" s="2" t="str" cm="1">
        <f t="array" aca="1" ref="F2964" ca="1">IF(G2964&lt;&gt;"",INDIRECT("'"&amp;G2964&amp;"'!"&amp;H2964),"")</f>
        <v/>
      </c>
      <c r="G2964" s="1665"/>
      <c r="S2964" s="1663"/>
    </row>
    <row r="2965" spans="1:19" ht="15">
      <c r="A2965" s="1">
        <v>2960</v>
      </c>
      <c r="D2965" s="3" t="s">
        <v>6909</v>
      </c>
      <c r="F2965" s="2" t="str" cm="1">
        <f t="array" aca="1" ref="F2965" ca="1">IF(G2965&lt;&gt;"",INDIRECT("'"&amp;G2965&amp;"'!"&amp;H2965),"")</f>
        <v/>
      </c>
      <c r="G2965" s="1665"/>
      <c r="S2965" s="1663"/>
    </row>
    <row r="2966" spans="1:19" ht="15">
      <c r="A2966" s="1">
        <v>2961</v>
      </c>
      <c r="D2966" s="3" t="s">
        <v>6909</v>
      </c>
      <c r="F2966" s="2" t="str" cm="1">
        <f t="array" aca="1" ref="F2966" ca="1">IF(G2966&lt;&gt;"",INDIRECT("'"&amp;G2966&amp;"'!"&amp;H2966),"")</f>
        <v/>
      </c>
      <c r="G2966" s="1665"/>
      <c r="S2966" s="1663"/>
    </row>
    <row r="2967" spans="1:19" ht="15">
      <c r="A2967" s="1">
        <v>2962</v>
      </c>
      <c r="D2967" s="3" t="s">
        <v>6909</v>
      </c>
      <c r="F2967" s="2" t="str" cm="1">
        <f t="array" aca="1" ref="F2967" ca="1">IF(G2967&lt;&gt;"",INDIRECT("'"&amp;G2967&amp;"'!"&amp;H2967),"")</f>
        <v/>
      </c>
      <c r="G2967" s="1665"/>
      <c r="S2967" s="1663"/>
    </row>
    <row r="2968" spans="1:19" ht="15">
      <c r="A2968" s="1">
        <v>2963</v>
      </c>
      <c r="D2968" s="3" t="s">
        <v>6909</v>
      </c>
      <c r="F2968" s="2" t="str" cm="1">
        <f t="array" aca="1" ref="F2968" ca="1">IF(G2968&lt;&gt;"",INDIRECT("'"&amp;G2968&amp;"'!"&amp;H2968),"")</f>
        <v/>
      </c>
      <c r="G2968" s="1665"/>
      <c r="S2968" s="1663"/>
    </row>
    <row r="2969" spans="1:19" ht="15">
      <c r="A2969" s="1">
        <v>2964</v>
      </c>
      <c r="D2969" s="3" t="s">
        <v>6909</v>
      </c>
      <c r="F2969" s="2" t="str" cm="1">
        <f t="array" aca="1" ref="F2969" ca="1">IF(G2969&lt;&gt;"",INDIRECT("'"&amp;G2969&amp;"'!"&amp;H2969),"")</f>
        <v/>
      </c>
      <c r="G2969" s="1665"/>
      <c r="S2969" s="1663"/>
    </row>
    <row r="2970" spans="1:19" ht="15">
      <c r="A2970" s="1">
        <v>2965</v>
      </c>
      <c r="D2970" s="3" t="s">
        <v>6909</v>
      </c>
      <c r="F2970" s="2" t="str" cm="1">
        <f t="array" aca="1" ref="F2970" ca="1">IF(G2970&lt;&gt;"",INDIRECT("'"&amp;G2970&amp;"'!"&amp;H2970),"")</f>
        <v/>
      </c>
      <c r="G2970" s="1665"/>
      <c r="S2970" s="1663"/>
    </row>
    <row r="2971" spans="1:19" ht="15">
      <c r="A2971" s="1">
        <v>2966</v>
      </c>
      <c r="D2971" s="3" t="s">
        <v>6909</v>
      </c>
      <c r="F2971" s="2" t="str" cm="1">
        <f t="array" aca="1" ref="F2971" ca="1">IF(G2971&lt;&gt;"",INDIRECT("'"&amp;G2971&amp;"'!"&amp;H2971),"")</f>
        <v/>
      </c>
      <c r="G2971" s="1665"/>
      <c r="I2971" s="4"/>
      <c r="J2971" s="4"/>
      <c r="K2971" s="4"/>
      <c r="S2971" s="1665"/>
    </row>
    <row r="2972" spans="1:19" ht="15">
      <c r="A2972" s="1">
        <v>2967</v>
      </c>
      <c r="D2972" s="3" t="s">
        <v>6909</v>
      </c>
      <c r="F2972" s="2" t="str" cm="1">
        <f t="array" aca="1" ref="F2972" ca="1">IF(G2972&lt;&gt;"",INDIRECT("'"&amp;G2972&amp;"'!"&amp;H2972),"")</f>
        <v/>
      </c>
      <c r="G2972" s="1665"/>
      <c r="I2972" s="4"/>
      <c r="J2972" s="4"/>
      <c r="K2972" s="4"/>
      <c r="S2972" s="1665"/>
    </row>
    <row r="2973" spans="1:19" ht="15">
      <c r="A2973" s="1">
        <v>2968</v>
      </c>
      <c r="D2973" s="3" t="s">
        <v>6909</v>
      </c>
      <c r="F2973" s="2" t="str" cm="1">
        <f t="array" aca="1" ref="F2973" ca="1">IF(G2973&lt;&gt;"",INDIRECT("'"&amp;G2973&amp;"'!"&amp;H2973),"")</f>
        <v/>
      </c>
      <c r="G2973" s="1665"/>
      <c r="I2973" s="4"/>
      <c r="J2973" s="4"/>
      <c r="K2973" s="4"/>
      <c r="S2973" s="1665"/>
    </row>
    <row r="2974" spans="1:19" ht="15">
      <c r="A2974" s="1">
        <v>2969</v>
      </c>
      <c r="D2974" s="3" t="s">
        <v>6909</v>
      </c>
      <c r="F2974" s="2" t="str" cm="1">
        <f t="array" aca="1" ref="F2974" ca="1">IF(G2974&lt;&gt;"",INDIRECT("'"&amp;G2974&amp;"'!"&amp;H2974),"")</f>
        <v/>
      </c>
      <c r="G2974" s="1665"/>
      <c r="I2974" s="4"/>
      <c r="J2974" s="4"/>
      <c r="K2974" s="4"/>
      <c r="S2974" s="1665"/>
    </row>
    <row r="2975" spans="1:19" ht="15">
      <c r="A2975" s="1">
        <v>2970</v>
      </c>
      <c r="D2975" s="3" t="s">
        <v>6909</v>
      </c>
      <c r="F2975" s="2" t="str" cm="1">
        <f t="array" aca="1" ref="F2975" ca="1">IF(G2975&lt;&gt;"",INDIRECT("'"&amp;G2975&amp;"'!"&amp;H2975),"")</f>
        <v/>
      </c>
      <c r="G2975" s="1665"/>
      <c r="S2975" s="1663"/>
    </row>
    <row r="2976" spans="1:19" ht="15">
      <c r="A2976" s="1">
        <v>2971</v>
      </c>
      <c r="D2976" s="3" t="s">
        <v>6909</v>
      </c>
      <c r="F2976" s="2" t="str" cm="1">
        <f t="array" aca="1" ref="F2976" ca="1">IF(G2976&lt;&gt;"",INDIRECT("'"&amp;G2976&amp;"'!"&amp;H2976),"")</f>
        <v/>
      </c>
      <c r="G2976" s="1665"/>
      <c r="S2976" s="1665"/>
    </row>
    <row r="2977" spans="1:19" ht="15">
      <c r="A2977" s="1">
        <v>2972</v>
      </c>
      <c r="D2977" s="3" t="s">
        <v>6909</v>
      </c>
      <c r="F2977" s="2" t="str" cm="1">
        <f t="array" aca="1" ref="F2977" ca="1">IF(G2977&lt;&gt;"",INDIRECT("'"&amp;G2977&amp;"'!"&amp;H2977),"")</f>
        <v/>
      </c>
      <c r="G2977" s="1665"/>
      <c r="S2977" s="1663"/>
    </row>
    <row r="2978" spans="1:19" ht="15">
      <c r="A2978" s="1">
        <v>2973</v>
      </c>
      <c r="D2978" s="3" t="s">
        <v>6909</v>
      </c>
      <c r="F2978" s="2" t="str" cm="1">
        <f t="array" aca="1" ref="F2978" ca="1">IF(G2978&lt;&gt;"",INDIRECT("'"&amp;G2978&amp;"'!"&amp;H2978),"")</f>
        <v/>
      </c>
      <c r="G2978" s="1665"/>
      <c r="S2978" s="1663"/>
    </row>
    <row r="2979" spans="1:19" ht="15">
      <c r="A2979" s="1">
        <v>2974</v>
      </c>
      <c r="D2979" s="3" t="s">
        <v>6909</v>
      </c>
      <c r="F2979" s="2" t="str" cm="1">
        <f t="array" aca="1" ref="F2979" ca="1">IF(G2979&lt;&gt;"",INDIRECT("'"&amp;G2979&amp;"'!"&amp;H2979),"")</f>
        <v/>
      </c>
      <c r="G2979" s="1665"/>
      <c r="I2979" s="4"/>
      <c r="J2979" s="4"/>
      <c r="K2979" s="4"/>
      <c r="S2979" s="1665"/>
    </row>
    <row r="2980" spans="1:19" ht="15">
      <c r="A2980" s="1">
        <v>2975</v>
      </c>
      <c r="D2980" s="3" t="s">
        <v>6909</v>
      </c>
      <c r="F2980" s="2" t="str" cm="1">
        <f t="array" aca="1" ref="F2980" ca="1">IF(G2980&lt;&gt;"",INDIRECT("'"&amp;G2980&amp;"'!"&amp;H2980),"")</f>
        <v/>
      </c>
      <c r="G2980" s="1665"/>
      <c r="S2980" s="1665"/>
    </row>
    <row r="2981" spans="1:19" ht="15">
      <c r="A2981" s="1">
        <v>2976</v>
      </c>
      <c r="D2981" s="3" t="s">
        <v>6909</v>
      </c>
      <c r="F2981" s="2" t="str" cm="1">
        <f t="array" aca="1" ref="F2981" ca="1">IF(G2981&lt;&gt;"",INDIRECT("'"&amp;G2981&amp;"'!"&amp;H2981),"")</f>
        <v/>
      </c>
      <c r="G2981" s="1665"/>
      <c r="S2981" s="1665"/>
    </row>
    <row r="2982" spans="1:19" ht="15">
      <c r="A2982" s="1">
        <v>2977</v>
      </c>
      <c r="D2982" s="3" t="s">
        <v>6909</v>
      </c>
      <c r="F2982" s="2" t="str" cm="1">
        <f t="array" aca="1" ref="F2982" ca="1">IF(G2982&lt;&gt;"",INDIRECT("'"&amp;G2982&amp;"'!"&amp;H2982),"")</f>
        <v/>
      </c>
      <c r="G2982" s="1665"/>
      <c r="S2982" s="1663"/>
    </row>
    <row r="2983" spans="1:19" ht="15">
      <c r="A2983" s="1">
        <v>2978</v>
      </c>
      <c r="D2983" s="3" t="s">
        <v>6909</v>
      </c>
      <c r="F2983" s="2" t="str" cm="1">
        <f t="array" aca="1" ref="F2983" ca="1">IF(G2983&lt;&gt;"",INDIRECT("'"&amp;G2983&amp;"'!"&amp;H2983),"")</f>
        <v/>
      </c>
      <c r="G2983" s="1665"/>
      <c r="S2983" s="1663"/>
    </row>
    <row r="2984" spans="1:19" ht="15">
      <c r="A2984" s="1">
        <v>2979</v>
      </c>
      <c r="D2984" s="3" t="s">
        <v>6909</v>
      </c>
      <c r="F2984" s="2" t="str" cm="1">
        <f t="array" aca="1" ref="F2984" ca="1">IF(G2984&lt;&gt;"",INDIRECT("'"&amp;G2984&amp;"'!"&amp;H2984),"")</f>
        <v/>
      </c>
      <c r="G2984" s="1665"/>
      <c r="I2984" s="4"/>
      <c r="J2984" s="4"/>
      <c r="K2984" s="4"/>
      <c r="S2984" s="1665"/>
    </row>
    <row r="2985" spans="1:19" ht="15">
      <c r="A2985" s="1">
        <v>2980</v>
      </c>
      <c r="D2985" s="3" t="s">
        <v>6909</v>
      </c>
      <c r="F2985" s="2" t="str" cm="1">
        <f t="array" aca="1" ref="F2985" ca="1">IF(G2985&lt;&gt;"",INDIRECT("'"&amp;G2985&amp;"'!"&amp;H2985),"")</f>
        <v/>
      </c>
      <c r="G2985" s="1665"/>
      <c r="I2985" s="4"/>
      <c r="J2985" s="4"/>
      <c r="K2985" s="4"/>
      <c r="S2985" s="1665"/>
    </row>
    <row r="2986" spans="1:19" ht="15">
      <c r="A2986" s="1">
        <v>2981</v>
      </c>
      <c r="D2986" s="3" t="s">
        <v>6909</v>
      </c>
      <c r="F2986" s="2" t="str" cm="1">
        <f t="array" aca="1" ref="F2986" ca="1">IF(G2986&lt;&gt;"",INDIRECT("'"&amp;G2986&amp;"'!"&amp;H2986),"")</f>
        <v/>
      </c>
      <c r="G2986" s="1665"/>
      <c r="I2986" s="4"/>
      <c r="J2986" s="4"/>
      <c r="K2986" s="4"/>
      <c r="S2986" s="1665"/>
    </row>
    <row r="2987" spans="1:19" ht="15">
      <c r="A2987" s="1">
        <v>2982</v>
      </c>
      <c r="D2987" s="3" t="s">
        <v>6909</v>
      </c>
      <c r="F2987" s="2" t="str" cm="1">
        <f t="array" aca="1" ref="F2987" ca="1">IF(G2987&lt;&gt;"",INDIRECT("'"&amp;G2987&amp;"'!"&amp;H2987),"")</f>
        <v/>
      </c>
      <c r="G2987" s="1665"/>
      <c r="I2987" s="4"/>
      <c r="J2987" s="4"/>
      <c r="K2987" s="4"/>
      <c r="S2987" s="1665"/>
    </row>
    <row r="2988" spans="1:19" ht="15">
      <c r="A2988" s="1">
        <v>2983</v>
      </c>
      <c r="D2988" s="3" t="s">
        <v>6909</v>
      </c>
      <c r="F2988" s="2" t="str" cm="1">
        <f t="array" aca="1" ref="F2988" ca="1">IF(G2988&lt;&gt;"",INDIRECT("'"&amp;G2988&amp;"'!"&amp;H2988),"")</f>
        <v/>
      </c>
      <c r="G2988" s="1665"/>
      <c r="I2988" s="4"/>
      <c r="J2988" s="4"/>
      <c r="K2988" s="4"/>
      <c r="S2988" s="1665"/>
    </row>
    <row r="2989" spans="1:19" ht="15">
      <c r="A2989" s="1">
        <v>2984</v>
      </c>
      <c r="D2989" s="3" t="s">
        <v>6909</v>
      </c>
      <c r="F2989" s="2" t="str" cm="1">
        <f t="array" aca="1" ref="F2989" ca="1">IF(G2989&lt;&gt;"",INDIRECT("'"&amp;G2989&amp;"'!"&amp;H2989),"")</f>
        <v/>
      </c>
      <c r="G2989" s="1665"/>
      <c r="I2989" s="4"/>
      <c r="J2989" s="4"/>
      <c r="K2989" s="4"/>
      <c r="S2989" s="1665"/>
    </row>
    <row r="2990" spans="1:19" ht="15">
      <c r="A2990" s="1">
        <v>2985</v>
      </c>
      <c r="D2990" s="3" t="s">
        <v>6909</v>
      </c>
      <c r="F2990" s="2" t="str" cm="1">
        <f t="array" aca="1" ref="F2990" ca="1">IF(G2990&lt;&gt;"",INDIRECT("'"&amp;G2990&amp;"'!"&amp;H2990),"")</f>
        <v/>
      </c>
      <c r="G2990" s="1665"/>
      <c r="I2990" s="4"/>
      <c r="J2990" s="4"/>
      <c r="K2990" s="4"/>
      <c r="S2990" s="1665"/>
    </row>
    <row r="2991" spans="1:19" ht="15">
      <c r="A2991" s="1">
        <v>2986</v>
      </c>
      <c r="D2991" s="3" t="s">
        <v>6909</v>
      </c>
      <c r="F2991" s="2" t="str" cm="1">
        <f t="array" aca="1" ref="F2991" ca="1">IF(G2991&lt;&gt;"",INDIRECT("'"&amp;G2991&amp;"'!"&amp;H2991),"")</f>
        <v/>
      </c>
      <c r="G2991" s="1665"/>
      <c r="S2991" s="1663"/>
    </row>
    <row r="2992" spans="1:19" ht="15">
      <c r="A2992" s="1">
        <v>2987</v>
      </c>
      <c r="D2992" s="3" t="s">
        <v>6909</v>
      </c>
      <c r="F2992" s="2" t="str" cm="1">
        <f t="array" aca="1" ref="F2992" ca="1">IF(G2992&lt;&gt;"",INDIRECT("'"&amp;G2992&amp;"'!"&amp;H2992),"")</f>
        <v/>
      </c>
      <c r="G2992" s="1665"/>
      <c r="S2992" s="1663"/>
    </row>
    <row r="2993" spans="1:19" ht="15">
      <c r="A2993" s="1">
        <v>2988</v>
      </c>
      <c r="D2993" s="3" t="s">
        <v>6909</v>
      </c>
      <c r="F2993" s="2" t="str" cm="1">
        <f t="array" aca="1" ref="F2993" ca="1">IF(G2993&lt;&gt;"",INDIRECT("'"&amp;G2993&amp;"'!"&amp;H2993),"")</f>
        <v/>
      </c>
      <c r="G2993" s="1665"/>
      <c r="I2993" s="4"/>
      <c r="J2993" s="4"/>
      <c r="K2993" s="4"/>
      <c r="S2993" s="1665"/>
    </row>
    <row r="2994" spans="1:19" ht="15">
      <c r="A2994" s="1">
        <v>2989</v>
      </c>
      <c r="D2994" s="3" t="s">
        <v>6909</v>
      </c>
      <c r="F2994" s="2" t="str" cm="1">
        <f t="array" aca="1" ref="F2994" ca="1">IF(G2994&lt;&gt;"",INDIRECT("'"&amp;G2994&amp;"'!"&amp;H2994),"")</f>
        <v/>
      </c>
      <c r="G2994" s="1665"/>
      <c r="I2994" s="4"/>
      <c r="J2994" s="4"/>
      <c r="K2994" s="4"/>
      <c r="S2994" s="1665"/>
    </row>
    <row r="2995" spans="1:19" ht="15">
      <c r="A2995" s="1">
        <v>2990</v>
      </c>
      <c r="D2995" s="3" t="s">
        <v>6909</v>
      </c>
      <c r="F2995" s="2" t="str" cm="1">
        <f t="array" aca="1" ref="F2995" ca="1">IF(G2995&lt;&gt;"",INDIRECT("'"&amp;G2995&amp;"'!"&amp;H2995),"")</f>
        <v/>
      </c>
      <c r="G2995" s="1665"/>
      <c r="S2995" s="1663"/>
    </row>
    <row r="2996" spans="1:19" ht="15">
      <c r="A2996" s="1">
        <v>2991</v>
      </c>
      <c r="D2996" s="3" t="s">
        <v>6909</v>
      </c>
      <c r="F2996" s="2" t="str" cm="1">
        <f t="array" aca="1" ref="F2996" ca="1">IF(G2996&lt;&gt;"",INDIRECT("'"&amp;G2996&amp;"'!"&amp;H2996),"")</f>
        <v/>
      </c>
      <c r="G2996" s="1665"/>
      <c r="I2996" s="4"/>
      <c r="J2996" s="4"/>
      <c r="K2996" s="4"/>
      <c r="S2996" s="1665"/>
    </row>
    <row r="2997" spans="1:19" ht="15">
      <c r="A2997" s="1">
        <v>2992</v>
      </c>
      <c r="D2997" s="3" t="s">
        <v>6909</v>
      </c>
      <c r="F2997" s="2" t="str" cm="1">
        <f t="array" aca="1" ref="F2997" ca="1">IF(G2997&lt;&gt;"",INDIRECT("'"&amp;G2997&amp;"'!"&amp;H2997),"")</f>
        <v/>
      </c>
      <c r="G2997" s="1665"/>
      <c r="I2997" s="4"/>
      <c r="J2997" s="4"/>
      <c r="K2997" s="4"/>
      <c r="S2997" s="1665"/>
    </row>
    <row r="2998" spans="1:19" ht="15">
      <c r="A2998" s="1">
        <v>2993</v>
      </c>
      <c r="D2998" s="3" t="s">
        <v>6909</v>
      </c>
      <c r="F2998" s="2" t="str" cm="1">
        <f t="array" aca="1" ref="F2998" ca="1">IF(G2998&lt;&gt;"",INDIRECT("'"&amp;G2998&amp;"'!"&amp;H2998),"")</f>
        <v/>
      </c>
      <c r="G2998" s="1665"/>
      <c r="I2998" s="4"/>
      <c r="J2998" s="4"/>
      <c r="K2998" s="4"/>
      <c r="S2998" s="1665"/>
    </row>
    <row r="2999" spans="1:19">
      <c r="A2999">
        <v>2994</v>
      </c>
      <c r="B2999" s="7">
        <f>'EstExp 12-20'!C10</f>
        <v>740270.64</v>
      </c>
      <c r="C2999" s="3">
        <f t="shared" ref="C2999:C3004" si="97">A2999-B2999</f>
        <v>-737276.64</v>
      </c>
      <c r="E2999" s="2" t="b">
        <f t="shared" ref="E2999:E3004" ca="1" si="98">F2999=B2999</f>
        <v>1</v>
      </c>
      <c r="F2999" s="2" cm="1">
        <f t="array" aca="1" ref="F2999" ca="1">IF(G2999&lt;&gt;"",INDIRECT("'"&amp;G2999&amp;"'!"&amp;H2999),"")</f>
        <v>740270.64</v>
      </c>
      <c r="G2999" s="1663" t="s">
        <v>3430</v>
      </c>
      <c r="H2999" t="s">
        <v>3346</v>
      </c>
      <c r="S2999" s="1663"/>
    </row>
    <row r="3000" spans="1:19">
      <c r="A3000">
        <v>2995</v>
      </c>
      <c r="B3000" s="7">
        <f>'EstExp 12-20'!D10</f>
        <v>89866.209999999992</v>
      </c>
      <c r="C3000" s="3">
        <f t="shared" si="97"/>
        <v>-86871.209999999992</v>
      </c>
      <c r="E3000" s="2" t="b">
        <f t="shared" ca="1" si="98"/>
        <v>1</v>
      </c>
      <c r="F3000" s="2" cm="1">
        <f t="array" aca="1" ref="F3000" ca="1">IF(G3000&lt;&gt;"",INDIRECT("'"&amp;G3000&amp;"'!"&amp;H3000),"")</f>
        <v>89866.209999999992</v>
      </c>
      <c r="G3000" s="1663" t="s">
        <v>3430</v>
      </c>
      <c r="H3000" t="s">
        <v>3359</v>
      </c>
      <c r="S3000" s="1663"/>
    </row>
    <row r="3001" spans="1:19">
      <c r="A3001">
        <v>2996</v>
      </c>
      <c r="B3001" s="7">
        <f>'EstExp 12-20'!E10</f>
        <v>85346.48</v>
      </c>
      <c r="C3001" s="3">
        <f t="shared" si="97"/>
        <v>-82350.48</v>
      </c>
      <c r="E3001" s="2" t="b">
        <f t="shared" ca="1" si="98"/>
        <v>1</v>
      </c>
      <c r="F3001" s="2" cm="1">
        <f t="array" aca="1" ref="F3001" ca="1">IF(G3001&lt;&gt;"",INDIRECT("'"&amp;G3001&amp;"'!"&amp;H3001),"")</f>
        <v>85346.48</v>
      </c>
      <c r="G3001" s="1663" t="s">
        <v>3430</v>
      </c>
      <c r="H3001" t="s">
        <v>3370</v>
      </c>
      <c r="S3001" s="1663"/>
    </row>
    <row r="3002" spans="1:19">
      <c r="A3002">
        <v>2997</v>
      </c>
      <c r="B3002" s="7">
        <f>'EstExp 12-20'!F10</f>
        <v>876.8</v>
      </c>
      <c r="C3002" s="3">
        <f t="shared" si="97"/>
        <v>2120.1999999999998</v>
      </c>
      <c r="E3002" s="2" t="b">
        <f t="shared" ca="1" si="98"/>
        <v>1</v>
      </c>
      <c r="F3002" s="2" cm="1">
        <f t="array" aca="1" ref="F3002" ca="1">IF(G3002&lt;&gt;"",INDIRECT("'"&amp;G3002&amp;"'!"&amp;H3002),"")</f>
        <v>876.8</v>
      </c>
      <c r="G3002" s="1663" t="s">
        <v>3430</v>
      </c>
      <c r="H3002" t="s">
        <v>3382</v>
      </c>
      <c r="S3002" s="1663"/>
    </row>
    <row r="3003" spans="1:19" ht="15">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5">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5">
      <c r="A3005" s="1">
        <v>3000</v>
      </c>
      <c r="D3005" s="3" t="s">
        <v>3376</v>
      </c>
      <c r="F3005" s="2" t="str" cm="1">
        <f t="array" aca="1" ref="F3005" ca="1">IF(G3005&lt;&gt;"",INDIRECT("'"&amp;G3005&amp;"'!"&amp;H3005),"")</f>
        <v/>
      </c>
      <c r="G3005" s="1665"/>
      <c r="S3005" s="1663"/>
    </row>
    <row r="3006" spans="1:19" ht="15">
      <c r="A3006">
        <v>3001</v>
      </c>
      <c r="B3006" s="7">
        <f>'EstExp 12-20'!K10</f>
        <v>916360.13</v>
      </c>
      <c r="C3006" s="3">
        <f>A3006-B3006</f>
        <v>-913359.13</v>
      </c>
      <c r="E3006" s="2" t="b">
        <f ca="1">F3006=B3006</f>
        <v>1</v>
      </c>
      <c r="F3006" s="2" cm="1">
        <f t="array" aca="1" ref="F3006" ca="1">IF(G3006&lt;&gt;"",INDIRECT("'"&amp;G3006&amp;"'!"&amp;H3006),"")</f>
        <v>916360.13</v>
      </c>
      <c r="G3006" s="1663" t="s">
        <v>3430</v>
      </c>
      <c r="H3006" t="s">
        <v>3421</v>
      </c>
      <c r="I3006" s="4"/>
      <c r="J3006" s="4"/>
      <c r="K3006" s="4"/>
      <c r="S3006" s="1665"/>
    </row>
    <row r="3007" spans="1:19" ht="15">
      <c r="A3007" s="1">
        <v>3002</v>
      </c>
      <c r="D3007" s="3" t="s">
        <v>3376</v>
      </c>
      <c r="F3007" s="2" t="str" cm="1">
        <f t="array" aca="1" ref="F3007" ca="1">IF(G3007&lt;&gt;"",INDIRECT("'"&amp;G3007&amp;"'!"&amp;H3007),"")</f>
        <v/>
      </c>
      <c r="G3007" s="1665"/>
      <c r="I3007" s="4"/>
      <c r="J3007" s="4"/>
      <c r="K3007" s="4"/>
      <c r="S3007" s="1665"/>
    </row>
    <row r="3008" spans="1:19" ht="15">
      <c r="A3008">
        <v>3003</v>
      </c>
      <c r="B3008" s="7">
        <f>'EstExp 12-20'!D223</f>
        <v>14210.390000000001</v>
      </c>
      <c r="C3008" s="3">
        <f>A3008-B3008</f>
        <v>-11207.390000000001</v>
      </c>
      <c r="E3008" s="2" t="b">
        <f ca="1">F3008=B3008</f>
        <v>1</v>
      </c>
      <c r="F3008" s="2" cm="1">
        <f t="array" aca="1" ref="F3008" ca="1">IF(G3008&lt;&gt;"",INDIRECT("'"&amp;G3008&amp;"'!"&amp;H3008),"")</f>
        <v>14210.390000000001</v>
      </c>
      <c r="G3008" s="1663" t="s">
        <v>3430</v>
      </c>
      <c r="H3008" t="s">
        <v>4124</v>
      </c>
      <c r="I3008" s="4"/>
      <c r="J3008" s="4"/>
      <c r="K3008" s="4"/>
      <c r="S3008" s="1665"/>
    </row>
    <row r="3009" spans="1:19" ht="15">
      <c r="A3009">
        <v>3004</v>
      </c>
      <c r="B3009" s="7">
        <f>'EstExp 12-20'!K223</f>
        <v>14210.390000000001</v>
      </c>
      <c r="C3009" s="3">
        <f>A3009-B3009</f>
        <v>-11206.390000000001</v>
      </c>
      <c r="E3009" s="2" t="b">
        <f ca="1">F3009=B3009</f>
        <v>1</v>
      </c>
      <c r="F3009" s="2" cm="1">
        <f t="array" aca="1" ref="F3009" ca="1">IF(G3009&lt;&gt;"",INDIRECT("'"&amp;G3009&amp;"'!"&amp;H3009),"")</f>
        <v>14210.390000000001</v>
      </c>
      <c r="G3009" s="1663" t="s">
        <v>3430</v>
      </c>
      <c r="H3009" t="s">
        <v>4125</v>
      </c>
      <c r="I3009" s="4"/>
      <c r="J3009" s="4"/>
      <c r="K3009" s="4"/>
      <c r="S3009" s="1665"/>
    </row>
    <row r="3010" spans="1:19" ht="15">
      <c r="A3010" s="1">
        <v>3005</v>
      </c>
      <c r="D3010" s="3" t="s">
        <v>6909</v>
      </c>
      <c r="F3010" s="2" t="str" cm="1">
        <f t="array" aca="1" ref="F3010" ca="1">IF(G3010&lt;&gt;"",INDIRECT("'"&amp;G3010&amp;"'!"&amp;H3010),"")</f>
        <v/>
      </c>
      <c r="G3010" s="1665"/>
      <c r="S3010" s="1663"/>
    </row>
    <row r="3011" spans="1:19" ht="15">
      <c r="A3011" s="1">
        <v>3006</v>
      </c>
      <c r="D3011" s="3" t="s">
        <v>6909</v>
      </c>
      <c r="F3011" s="2" t="str" cm="1">
        <f t="array" aca="1" ref="F3011" ca="1">IF(G3011&lt;&gt;"",INDIRECT("'"&amp;G3011&amp;"'!"&amp;H3011),"")</f>
        <v/>
      </c>
      <c r="G3011" s="1665"/>
      <c r="S3011" s="1663"/>
    </row>
    <row r="3012" spans="1:19" ht="15">
      <c r="A3012" s="1">
        <v>3007</v>
      </c>
      <c r="D3012" s="3" t="s">
        <v>6909</v>
      </c>
      <c r="F3012" s="2" t="str" cm="1">
        <f t="array" aca="1" ref="F3012" ca="1">IF(G3012&lt;&gt;"",INDIRECT("'"&amp;G3012&amp;"'!"&amp;H3012),"")</f>
        <v/>
      </c>
      <c r="G3012" s="1665"/>
      <c r="S3012" s="1663"/>
    </row>
    <row r="3013" spans="1:19" ht="15">
      <c r="A3013" s="1">
        <v>3008</v>
      </c>
      <c r="D3013" s="3" t="s">
        <v>6909</v>
      </c>
      <c r="F3013" s="2" t="str" cm="1">
        <f t="array" aca="1" ref="F3013" ca="1">IF(G3013&lt;&gt;"",INDIRECT("'"&amp;G3013&amp;"'!"&amp;H3013),"")</f>
        <v/>
      </c>
      <c r="G3013" s="1665"/>
      <c r="I3013" s="4"/>
      <c r="J3013" s="4"/>
      <c r="K3013" s="4"/>
      <c r="S3013" s="1665"/>
    </row>
    <row r="3014" spans="1:19" ht="15">
      <c r="A3014" s="1">
        <v>3009</v>
      </c>
      <c r="D3014" s="3" t="s">
        <v>6909</v>
      </c>
      <c r="F3014" s="2" t="str" cm="1">
        <f t="array" aca="1" ref="F3014" ca="1">IF(G3014&lt;&gt;"",INDIRECT("'"&amp;G3014&amp;"'!"&amp;H3014),"")</f>
        <v/>
      </c>
      <c r="G3014" s="1665"/>
      <c r="I3014" s="4"/>
      <c r="J3014" s="4"/>
      <c r="K3014" s="4"/>
      <c r="S3014" s="1665"/>
    </row>
    <row r="3015" spans="1:19" ht="15">
      <c r="A3015" s="1">
        <v>3010</v>
      </c>
      <c r="D3015" s="3" t="s">
        <v>6909</v>
      </c>
      <c r="F3015" s="2" t="str" cm="1">
        <f t="array" aca="1" ref="F3015" ca="1">IF(G3015&lt;&gt;"",INDIRECT("'"&amp;G3015&amp;"'!"&amp;H3015),"")</f>
        <v/>
      </c>
      <c r="G3015" s="1665"/>
      <c r="I3015" s="4"/>
      <c r="J3015" s="4"/>
      <c r="K3015" s="4"/>
      <c r="S3015" s="1665"/>
    </row>
    <row r="3016" spans="1:19" ht="15">
      <c r="A3016" s="1">
        <v>3011</v>
      </c>
      <c r="D3016" s="3" t="s">
        <v>6909</v>
      </c>
      <c r="F3016" s="2" t="str" cm="1">
        <f t="array" aca="1" ref="F3016" ca="1">IF(G3016&lt;&gt;"",INDIRECT("'"&amp;G3016&amp;"'!"&amp;H3016),"")</f>
        <v/>
      </c>
      <c r="G3016" s="1665"/>
      <c r="I3016" s="4"/>
      <c r="J3016" s="4"/>
      <c r="K3016" s="4"/>
      <c r="S3016" s="1665"/>
    </row>
    <row r="3017" spans="1:19" ht="15">
      <c r="A3017" s="1">
        <v>3012</v>
      </c>
      <c r="D3017" s="3" t="s">
        <v>6909</v>
      </c>
      <c r="F3017" s="2" t="str" cm="1">
        <f t="array" aca="1" ref="F3017" ca="1">IF(G3017&lt;&gt;"",INDIRECT("'"&amp;G3017&amp;"'!"&amp;H3017),"")</f>
        <v/>
      </c>
      <c r="G3017" s="1665"/>
      <c r="I3017" s="4"/>
      <c r="J3017" s="4"/>
      <c r="K3017" s="4"/>
      <c r="S3017" s="1665"/>
    </row>
    <row r="3018" spans="1:19" ht="15">
      <c r="A3018" s="1">
        <v>3013</v>
      </c>
      <c r="D3018" s="3" t="s">
        <v>6909</v>
      </c>
      <c r="F3018" s="2" t="str" cm="1">
        <f t="array" aca="1" ref="F3018" ca="1">IF(G3018&lt;&gt;"",INDIRECT("'"&amp;G3018&amp;"'!"&amp;H3018),"")</f>
        <v/>
      </c>
      <c r="G3018" s="1665"/>
      <c r="S3018" s="1663"/>
    </row>
    <row r="3019" spans="1:19" ht="15">
      <c r="A3019" s="1">
        <v>3014</v>
      </c>
      <c r="D3019" s="3" t="s">
        <v>6909</v>
      </c>
      <c r="F3019" s="2" t="str" cm="1">
        <f t="array" aca="1" ref="F3019" ca="1">IF(G3019&lt;&gt;"",INDIRECT("'"&amp;G3019&amp;"'!"&amp;H3019),"")</f>
        <v/>
      </c>
      <c r="G3019" s="1665"/>
      <c r="I3019" s="4"/>
      <c r="J3019" s="4"/>
      <c r="K3019" s="4"/>
      <c r="S3019" s="1665"/>
    </row>
    <row r="3020" spans="1:19" ht="15">
      <c r="A3020" s="1">
        <v>3015</v>
      </c>
      <c r="D3020" s="3" t="s">
        <v>6909</v>
      </c>
      <c r="F3020" s="2" t="str" cm="1">
        <f t="array" aca="1" ref="F3020" ca="1">IF(G3020&lt;&gt;"",INDIRECT("'"&amp;G3020&amp;"'!"&amp;H3020),"")</f>
        <v/>
      </c>
      <c r="G3020" s="1665"/>
      <c r="I3020" s="4"/>
      <c r="J3020" s="4"/>
      <c r="K3020" s="4"/>
      <c r="S3020" s="1665"/>
    </row>
    <row r="3021" spans="1:19" ht="15">
      <c r="A3021" s="1">
        <v>3016</v>
      </c>
      <c r="D3021" s="3" t="s">
        <v>6909</v>
      </c>
      <c r="F3021" s="2" t="str" cm="1">
        <f t="array" aca="1" ref="F3021" ca="1">IF(G3021&lt;&gt;"",INDIRECT("'"&amp;G3021&amp;"'!"&amp;H3021),"")</f>
        <v/>
      </c>
      <c r="G3021" s="1665"/>
      <c r="I3021" s="4"/>
      <c r="J3021" s="4"/>
      <c r="K3021" s="4"/>
      <c r="S3021" s="1665"/>
    </row>
    <row r="3022" spans="1:19">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5">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5">
      <c r="A3025" s="1">
        <v>3020</v>
      </c>
      <c r="D3025" s="3" t="s">
        <v>6909</v>
      </c>
      <c r="F3025" s="2" t="str" cm="1">
        <f t="array" aca="1" ref="F3025" ca="1">IF(G3025&lt;&gt;"",INDIRECT("'"&amp;G3025&amp;"'!"&amp;H3025),"")</f>
        <v/>
      </c>
      <c r="G3025" s="1665"/>
      <c r="I3025" s="4"/>
      <c r="J3025" s="4"/>
      <c r="K3025" s="4"/>
      <c r="S3025" s="1665"/>
    </row>
    <row r="3026" spans="1:19" ht="15">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5">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5">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5">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5">
      <c r="A3030" s="1">
        <v>3025</v>
      </c>
      <c r="D3030" s="3" t="s">
        <v>6909</v>
      </c>
      <c r="F3030" s="2" t="str" cm="1">
        <f t="array" aca="1" ref="F3030" ca="1">IF(G3030&lt;&gt;"",INDIRECT("'"&amp;G3030&amp;"'!"&amp;H3030),"")</f>
        <v/>
      </c>
      <c r="G3030" s="1665"/>
      <c r="I3030" s="4"/>
      <c r="J3030" s="4"/>
      <c r="K3030" s="4"/>
      <c r="S3030" s="1665"/>
    </row>
    <row r="3031" spans="1:19" ht="15">
      <c r="A3031" s="1">
        <v>3026</v>
      </c>
      <c r="D3031" s="3" t="s">
        <v>6909</v>
      </c>
      <c r="F3031" s="2" t="str" cm="1">
        <f t="array" aca="1" ref="F3031" ca="1">IF(G3031&lt;&gt;"",INDIRECT("'"&amp;G3031&amp;"'!"&amp;H3031),"")</f>
        <v/>
      </c>
      <c r="G3031" s="1665"/>
      <c r="S3031" s="1665"/>
    </row>
    <row r="3032" spans="1:19" ht="15">
      <c r="A3032" s="1">
        <v>3027</v>
      </c>
      <c r="D3032" s="3" t="s">
        <v>6909</v>
      </c>
      <c r="F3032" s="2" t="str" cm="1">
        <f t="array" aca="1" ref="F3032" ca="1">IF(G3032&lt;&gt;"",INDIRECT("'"&amp;G3032&amp;"'!"&amp;H3032),"")</f>
        <v/>
      </c>
      <c r="G3032" s="1665"/>
      <c r="I3032" s="4"/>
      <c r="J3032" s="4"/>
      <c r="K3032" s="4"/>
      <c r="S3032" s="1665"/>
    </row>
    <row r="3033" spans="1:19" ht="15">
      <c r="A3033" s="1">
        <v>3028</v>
      </c>
      <c r="D3033" s="3" t="s">
        <v>6909</v>
      </c>
      <c r="F3033" s="2" t="str" cm="1">
        <f t="array" aca="1" ref="F3033" ca="1">IF(G3033&lt;&gt;"",INDIRECT("'"&amp;G3033&amp;"'!"&amp;H3033),"")</f>
        <v/>
      </c>
      <c r="G3033" s="1665"/>
      <c r="I3033" s="4"/>
      <c r="J3033" s="4"/>
      <c r="K3033" s="4"/>
      <c r="S3033" s="1665"/>
    </row>
    <row r="3034" spans="1:19" ht="15">
      <c r="A3034" s="1">
        <v>3029</v>
      </c>
      <c r="D3034" s="3" t="s">
        <v>6909</v>
      </c>
      <c r="F3034" s="2" t="str" cm="1">
        <f t="array" aca="1" ref="F3034" ca="1">IF(G3034&lt;&gt;"",INDIRECT("'"&amp;G3034&amp;"'!"&amp;H3034),"")</f>
        <v/>
      </c>
      <c r="G3034" s="1665"/>
      <c r="S3034" s="1665"/>
    </row>
    <row r="3035" spans="1:19" ht="15">
      <c r="A3035" s="1">
        <v>3030</v>
      </c>
      <c r="D3035" s="3" t="s">
        <v>6909</v>
      </c>
      <c r="F3035" s="2" t="str" cm="1">
        <f t="array" aca="1" ref="F3035" ca="1">IF(G3035&lt;&gt;"",INDIRECT("'"&amp;G3035&amp;"'!"&amp;H3035),"")</f>
        <v/>
      </c>
      <c r="G3035" s="1665"/>
      <c r="S3035" s="1665"/>
    </row>
    <row r="3036" spans="1:19" ht="15">
      <c r="A3036" s="1">
        <v>3031</v>
      </c>
      <c r="D3036" s="3" t="s">
        <v>6909</v>
      </c>
      <c r="F3036" s="2" t="str" cm="1">
        <f t="array" aca="1" ref="F3036" ca="1">IF(G3036&lt;&gt;"",INDIRECT("'"&amp;G3036&amp;"'!"&amp;H3036),"")</f>
        <v/>
      </c>
      <c r="G3036" s="1665"/>
      <c r="S3036" s="1663"/>
    </row>
    <row r="3037" spans="1:19" ht="15">
      <c r="A3037" s="1">
        <v>3032</v>
      </c>
      <c r="D3037" s="3" t="s">
        <v>6909</v>
      </c>
      <c r="F3037" s="2" t="str" cm="1">
        <f t="array" aca="1" ref="F3037" ca="1">IF(G3037&lt;&gt;"",INDIRECT("'"&amp;G3037&amp;"'!"&amp;H3037),"")</f>
        <v/>
      </c>
      <c r="G3037" s="1665"/>
      <c r="I3037" s="4"/>
      <c r="J3037" s="4"/>
      <c r="K3037" s="4"/>
      <c r="S3037" s="1665"/>
    </row>
    <row r="3038" spans="1:19" ht="15">
      <c r="A3038" s="1">
        <v>3033</v>
      </c>
      <c r="D3038" s="3" t="s">
        <v>6909</v>
      </c>
      <c r="F3038" s="2" t="str" cm="1">
        <f t="array" aca="1" ref="F3038" ca="1">IF(G3038&lt;&gt;"",INDIRECT("'"&amp;G3038&amp;"'!"&amp;H3038),"")</f>
        <v/>
      </c>
      <c r="G3038" s="1665"/>
      <c r="I3038" s="4"/>
      <c r="J3038" s="4"/>
      <c r="K3038" s="4"/>
      <c r="S3038" s="1665"/>
    </row>
    <row r="3039" spans="1:19" ht="15">
      <c r="A3039" s="1">
        <v>3034</v>
      </c>
      <c r="D3039" s="3" t="s">
        <v>6909</v>
      </c>
      <c r="F3039" s="2" t="str" cm="1">
        <f t="array" aca="1" ref="F3039" ca="1">IF(G3039&lt;&gt;"",INDIRECT("'"&amp;G3039&amp;"'!"&amp;H3039),"")</f>
        <v/>
      </c>
      <c r="G3039" s="1665"/>
      <c r="I3039" s="4"/>
      <c r="J3039" s="4"/>
      <c r="K3039" s="4"/>
      <c r="S3039" s="1665"/>
    </row>
    <row r="3040" spans="1:19" ht="15">
      <c r="A3040" s="1">
        <v>3035</v>
      </c>
      <c r="D3040" s="3" t="s">
        <v>6909</v>
      </c>
      <c r="F3040" s="2" t="str" cm="1">
        <f t="array" aca="1" ref="F3040" ca="1">IF(G3040&lt;&gt;"",INDIRECT("'"&amp;G3040&amp;"'!"&amp;H3040),"")</f>
        <v/>
      </c>
      <c r="G3040" s="1665"/>
      <c r="I3040" s="4"/>
      <c r="J3040" s="4"/>
      <c r="K3040" s="4"/>
      <c r="S3040" s="1665"/>
    </row>
    <row r="3041" spans="1:19" ht="15">
      <c r="A3041" s="1">
        <v>3036</v>
      </c>
      <c r="D3041" s="3" t="s">
        <v>6909</v>
      </c>
      <c r="F3041" s="2" t="str" cm="1">
        <f t="array" aca="1" ref="F3041" ca="1">IF(G3041&lt;&gt;"",INDIRECT("'"&amp;G3041&amp;"'!"&amp;H3041),"")</f>
        <v/>
      </c>
      <c r="G3041" s="1665"/>
      <c r="I3041" s="4"/>
      <c r="J3041" s="4"/>
      <c r="K3041" s="4"/>
      <c r="S3041" s="1665"/>
    </row>
    <row r="3042" spans="1:19" ht="15">
      <c r="A3042" s="1">
        <v>3037</v>
      </c>
      <c r="D3042" s="3" t="s">
        <v>6909</v>
      </c>
      <c r="F3042" s="2" t="str" cm="1">
        <f t="array" aca="1" ref="F3042" ca="1">IF(G3042&lt;&gt;"",INDIRECT("'"&amp;G3042&amp;"'!"&amp;H3042),"")</f>
        <v/>
      </c>
      <c r="G3042" s="1665"/>
      <c r="I3042" s="4"/>
      <c r="J3042" s="4"/>
      <c r="K3042" s="4"/>
      <c r="S3042" s="1665"/>
    </row>
    <row r="3043" spans="1:19" ht="15">
      <c r="A3043" s="1">
        <v>3038</v>
      </c>
      <c r="D3043" s="3" t="s">
        <v>6909</v>
      </c>
      <c r="F3043" s="2" t="str" cm="1">
        <f t="array" aca="1" ref="F3043" ca="1">IF(G3043&lt;&gt;"",INDIRECT("'"&amp;G3043&amp;"'!"&amp;H3043),"")</f>
        <v/>
      </c>
      <c r="G3043" s="1665"/>
      <c r="I3043" s="4"/>
      <c r="J3043" s="4"/>
      <c r="K3043" s="4"/>
      <c r="S3043" s="1665"/>
    </row>
    <row r="3044" spans="1:19" ht="15">
      <c r="A3044" s="1">
        <v>3039</v>
      </c>
      <c r="D3044" s="3" t="s">
        <v>6909</v>
      </c>
      <c r="F3044" s="2" t="str" cm="1">
        <f t="array" aca="1" ref="F3044" ca="1">IF(G3044&lt;&gt;"",INDIRECT("'"&amp;G3044&amp;"'!"&amp;H3044),"")</f>
        <v/>
      </c>
      <c r="G3044" s="1665"/>
      <c r="I3044" s="4"/>
      <c r="J3044" s="4"/>
      <c r="K3044" s="4"/>
      <c r="S3044" s="1665"/>
    </row>
    <row r="3045" spans="1:19" ht="15">
      <c r="A3045" s="1">
        <v>3040</v>
      </c>
      <c r="D3045" s="3" t="s">
        <v>6909</v>
      </c>
      <c r="F3045" s="2" t="str" cm="1">
        <f t="array" aca="1" ref="F3045" ca="1">IF(G3045&lt;&gt;"",INDIRECT("'"&amp;G3045&amp;"'!"&amp;H3045),"")</f>
        <v/>
      </c>
      <c r="G3045" s="1665"/>
      <c r="S3045" s="1663"/>
    </row>
    <row r="3046" spans="1:19" ht="15">
      <c r="A3046" s="1">
        <v>3041</v>
      </c>
      <c r="D3046" s="3" t="s">
        <v>6909</v>
      </c>
      <c r="F3046" s="2" t="str" cm="1">
        <f t="array" aca="1" ref="F3046" ca="1">IF(G3046&lt;&gt;"",INDIRECT("'"&amp;G3046&amp;"'!"&amp;H3046),"")</f>
        <v/>
      </c>
      <c r="G3046" s="1665"/>
      <c r="S3046" s="1663"/>
    </row>
    <row r="3047" spans="1:19" ht="15">
      <c r="A3047" s="1">
        <v>3042</v>
      </c>
      <c r="D3047" s="3" t="s">
        <v>6909</v>
      </c>
      <c r="F3047" s="2" t="str" cm="1">
        <f t="array" aca="1" ref="F3047" ca="1">IF(G3047&lt;&gt;"",INDIRECT("'"&amp;G3047&amp;"'!"&amp;H3047),"")</f>
        <v/>
      </c>
      <c r="G3047" s="1665"/>
      <c r="S3047" s="1663"/>
    </row>
    <row r="3048" spans="1:19" ht="15">
      <c r="A3048" s="1">
        <v>3043</v>
      </c>
      <c r="D3048" s="3" t="s">
        <v>6909</v>
      </c>
      <c r="F3048" s="2" t="str" cm="1">
        <f t="array" aca="1" ref="F3048" ca="1">IF(G3048&lt;&gt;"",INDIRECT("'"&amp;G3048&amp;"'!"&amp;H3048),"")</f>
        <v/>
      </c>
      <c r="G3048" s="1665"/>
      <c r="S3048" s="1663"/>
    </row>
    <row r="3049" spans="1:19" ht="15">
      <c r="A3049" s="1">
        <v>3044</v>
      </c>
      <c r="D3049" s="3" t="s">
        <v>6909</v>
      </c>
      <c r="F3049" s="2" t="str" cm="1">
        <f t="array" aca="1" ref="F3049" ca="1">IF(G3049&lt;&gt;"",INDIRECT("'"&amp;G3049&amp;"'!"&amp;H3049),"")</f>
        <v/>
      </c>
      <c r="G3049" s="1665"/>
      <c r="S3049" s="1663"/>
    </row>
    <row r="3050" spans="1:19" ht="15">
      <c r="A3050" s="1">
        <v>3045</v>
      </c>
      <c r="D3050" s="3" t="s">
        <v>6909</v>
      </c>
      <c r="F3050" s="2" t="str" cm="1">
        <f t="array" aca="1" ref="F3050" ca="1">IF(G3050&lt;&gt;"",INDIRECT("'"&amp;G3050&amp;"'!"&amp;H3050),"")</f>
        <v/>
      </c>
      <c r="G3050" s="1665"/>
      <c r="S3050" s="1663"/>
    </row>
    <row r="3051" spans="1:19" ht="15">
      <c r="A3051" s="1">
        <v>3046</v>
      </c>
      <c r="D3051" s="3" t="s">
        <v>6909</v>
      </c>
      <c r="F3051" s="2" t="str" cm="1">
        <f t="array" aca="1" ref="F3051" ca="1">IF(G3051&lt;&gt;"",INDIRECT("'"&amp;G3051&amp;"'!"&amp;H3051),"")</f>
        <v/>
      </c>
      <c r="G3051" s="1665"/>
      <c r="I3051" s="4"/>
      <c r="J3051" s="4"/>
      <c r="K3051" s="4"/>
      <c r="S3051" s="1665"/>
    </row>
    <row r="3052" spans="1:19" ht="15">
      <c r="A3052" s="1">
        <v>3047</v>
      </c>
      <c r="D3052" s="3" t="s">
        <v>6909</v>
      </c>
      <c r="F3052" s="2" t="str" cm="1">
        <f t="array" aca="1" ref="F3052" ca="1">IF(G3052&lt;&gt;"",INDIRECT("'"&amp;G3052&amp;"'!"&amp;H3052),"")</f>
        <v/>
      </c>
      <c r="G3052" s="1665"/>
      <c r="I3052" s="4"/>
      <c r="J3052" s="4"/>
      <c r="K3052" s="4"/>
      <c r="S3052" s="1665"/>
    </row>
    <row r="3053" spans="1:19" ht="15">
      <c r="A3053" s="1">
        <v>3048</v>
      </c>
      <c r="D3053" s="3" t="s">
        <v>6909</v>
      </c>
      <c r="F3053" s="2" t="str" cm="1">
        <f t="array" aca="1" ref="F3053" ca="1">IF(G3053&lt;&gt;"",INDIRECT("'"&amp;G3053&amp;"'!"&amp;H3053),"")</f>
        <v/>
      </c>
      <c r="G3053" s="1665"/>
      <c r="I3053" s="4"/>
      <c r="J3053" s="4"/>
      <c r="K3053" s="4"/>
      <c r="S3053" s="1665"/>
    </row>
    <row r="3054" spans="1:19" ht="15">
      <c r="A3054" s="1">
        <v>3049</v>
      </c>
      <c r="D3054" s="3" t="s">
        <v>6909</v>
      </c>
      <c r="F3054" s="2" t="str" cm="1">
        <f t="array" aca="1" ref="F3054" ca="1">IF(G3054&lt;&gt;"",INDIRECT("'"&amp;G3054&amp;"'!"&amp;H3054),"")</f>
        <v/>
      </c>
      <c r="G3054" s="1665"/>
      <c r="I3054" s="4"/>
      <c r="J3054" s="4"/>
      <c r="K3054" s="4"/>
      <c r="S3054" s="1665"/>
    </row>
    <row r="3055" spans="1:19" ht="15">
      <c r="A3055" s="1">
        <v>3050</v>
      </c>
      <c r="D3055" s="3" t="s">
        <v>6909</v>
      </c>
      <c r="F3055" s="2" t="str" cm="1">
        <f t="array" aca="1" ref="F3055" ca="1">IF(G3055&lt;&gt;"",INDIRECT("'"&amp;G3055&amp;"'!"&amp;H3055),"")</f>
        <v/>
      </c>
      <c r="G3055" s="1665"/>
      <c r="S3055" s="1663"/>
    </row>
    <row r="3056" spans="1:19" ht="15">
      <c r="A3056" s="1">
        <v>3051</v>
      </c>
      <c r="D3056" s="3" t="s">
        <v>6909</v>
      </c>
      <c r="F3056" s="2" t="str" cm="1">
        <f t="array" aca="1" ref="F3056" ca="1">IF(G3056&lt;&gt;"",INDIRECT("'"&amp;G3056&amp;"'!"&amp;H3056),"")</f>
        <v/>
      </c>
      <c r="G3056" s="1665"/>
      <c r="S3056" s="1663"/>
    </row>
    <row r="3057" spans="1:19" ht="15">
      <c r="A3057" s="1">
        <v>3052</v>
      </c>
      <c r="D3057" s="3" t="s">
        <v>6909</v>
      </c>
      <c r="F3057" s="2" t="str" cm="1">
        <f t="array" aca="1" ref="F3057" ca="1">IF(G3057&lt;&gt;"",INDIRECT("'"&amp;G3057&amp;"'!"&amp;H3057),"")</f>
        <v/>
      </c>
      <c r="G3057" s="1665"/>
      <c r="I3057" s="4"/>
      <c r="J3057" s="4"/>
      <c r="K3057" s="4"/>
      <c r="S3057" s="1665"/>
    </row>
    <row r="3058" spans="1:19" ht="15">
      <c r="A3058" s="1">
        <v>3053</v>
      </c>
      <c r="D3058" s="3" t="s">
        <v>6909</v>
      </c>
      <c r="F3058" s="2" t="str" cm="1">
        <f t="array" aca="1" ref="F3058" ca="1">IF(G3058&lt;&gt;"",INDIRECT("'"&amp;G3058&amp;"'!"&amp;H3058),"")</f>
        <v/>
      </c>
      <c r="G3058" s="1665"/>
      <c r="I3058" s="4"/>
      <c r="J3058" s="4"/>
      <c r="K3058" s="4"/>
      <c r="S3058" s="1665"/>
    </row>
    <row r="3059" spans="1:19" ht="15">
      <c r="A3059" s="1">
        <v>3054</v>
      </c>
      <c r="D3059" s="3" t="s">
        <v>6909</v>
      </c>
      <c r="F3059" s="2" t="str" cm="1">
        <f t="array" aca="1" ref="F3059" ca="1">IF(G3059&lt;&gt;"",INDIRECT("'"&amp;G3059&amp;"'!"&amp;H3059),"")</f>
        <v/>
      </c>
      <c r="G3059" s="1665"/>
      <c r="I3059" s="4"/>
      <c r="J3059" s="4"/>
      <c r="K3059" s="4"/>
      <c r="S3059" s="1665"/>
    </row>
    <row r="3060" spans="1:19" ht="15">
      <c r="A3060" s="1">
        <v>3055</v>
      </c>
      <c r="D3060" s="3" t="s">
        <v>6909</v>
      </c>
      <c r="F3060" s="2" t="str" cm="1">
        <f t="array" aca="1" ref="F3060" ca="1">IF(G3060&lt;&gt;"",INDIRECT("'"&amp;G3060&amp;"'!"&amp;H3060),"")</f>
        <v/>
      </c>
      <c r="G3060" s="1665"/>
      <c r="S3060" s="1665"/>
    </row>
    <row r="3061" spans="1:19" ht="15">
      <c r="A3061" s="1">
        <v>3056</v>
      </c>
      <c r="D3061" s="3" t="s">
        <v>6909</v>
      </c>
      <c r="F3061" s="2" t="str" cm="1">
        <f t="array" aca="1" ref="F3061" ca="1">IF(G3061&lt;&gt;"",INDIRECT("'"&amp;G3061&amp;"'!"&amp;H3061),"")</f>
        <v/>
      </c>
      <c r="G3061" s="1665"/>
      <c r="S3061" s="1665"/>
    </row>
    <row r="3062" spans="1:19" ht="15">
      <c r="A3062" s="1">
        <v>3057</v>
      </c>
      <c r="D3062" s="3" t="s">
        <v>6909</v>
      </c>
      <c r="F3062" s="2" t="str" cm="1">
        <f t="array" aca="1" ref="F3062" ca="1">IF(G3062&lt;&gt;"",INDIRECT("'"&amp;G3062&amp;"'!"&amp;H3062),"")</f>
        <v/>
      </c>
      <c r="G3062" s="1665"/>
      <c r="S3062" s="1665"/>
    </row>
    <row r="3063" spans="1:19" ht="15">
      <c r="A3063" s="1">
        <v>3058</v>
      </c>
      <c r="D3063" s="3" t="s">
        <v>6909</v>
      </c>
      <c r="F3063" s="2" t="str" cm="1">
        <f t="array" aca="1" ref="F3063" ca="1">IF(G3063&lt;&gt;"",INDIRECT("'"&amp;G3063&amp;"'!"&amp;H3063),"")</f>
        <v/>
      </c>
      <c r="G3063" s="1665"/>
      <c r="S3063" s="1663"/>
    </row>
    <row r="3064" spans="1:19" ht="15">
      <c r="A3064" s="1">
        <v>3059</v>
      </c>
      <c r="D3064" s="3" t="s">
        <v>6909</v>
      </c>
      <c r="F3064" s="2" t="str" cm="1">
        <f t="array" aca="1" ref="F3064" ca="1">IF(G3064&lt;&gt;"",INDIRECT("'"&amp;G3064&amp;"'!"&amp;H3064),"")</f>
        <v/>
      </c>
      <c r="G3064" s="1665"/>
      <c r="S3064" s="1663"/>
    </row>
    <row r="3065" spans="1:19" ht="15">
      <c r="A3065" s="1">
        <v>3060</v>
      </c>
      <c r="D3065" s="3" t="s">
        <v>6909</v>
      </c>
      <c r="F3065" s="2" t="str" cm="1">
        <f t="array" aca="1" ref="F3065" ca="1">IF(G3065&lt;&gt;"",INDIRECT("'"&amp;G3065&amp;"'!"&amp;H3065),"")</f>
        <v/>
      </c>
      <c r="G3065" s="1665"/>
      <c r="S3065" s="1665"/>
    </row>
    <row r="3066" spans="1:19" ht="15">
      <c r="A3066" s="1">
        <v>3061</v>
      </c>
      <c r="D3066" s="3" t="s">
        <v>6909</v>
      </c>
      <c r="F3066" s="2" t="str" cm="1">
        <f t="array" aca="1" ref="F3066" ca="1">IF(G3066&lt;&gt;"",INDIRECT("'"&amp;G3066&amp;"'!"&amp;H3066),"")</f>
        <v/>
      </c>
      <c r="G3066" s="1665"/>
      <c r="I3066" s="4"/>
      <c r="J3066" s="4"/>
      <c r="K3066" s="4"/>
      <c r="S3066" s="1665"/>
    </row>
    <row r="3067" spans="1:19" ht="15">
      <c r="A3067" s="1">
        <v>3062</v>
      </c>
      <c r="D3067" s="3" t="s">
        <v>6909</v>
      </c>
      <c r="F3067" s="2" t="str" cm="1">
        <f t="array" aca="1" ref="F3067" ca="1">IF(G3067&lt;&gt;"",INDIRECT("'"&amp;G3067&amp;"'!"&amp;H3067),"")</f>
        <v/>
      </c>
      <c r="G3067" s="1665"/>
      <c r="I3067" s="4"/>
      <c r="J3067" s="4"/>
      <c r="K3067" s="4"/>
      <c r="S3067" s="1665"/>
    </row>
    <row r="3068" spans="1:19" ht="15">
      <c r="A3068" s="1">
        <v>3063</v>
      </c>
      <c r="D3068" s="3" t="s">
        <v>6909</v>
      </c>
      <c r="F3068" s="2" t="str" cm="1">
        <f t="array" aca="1" ref="F3068" ca="1">IF(G3068&lt;&gt;"",INDIRECT("'"&amp;G3068&amp;"'!"&amp;H3068),"")</f>
        <v/>
      </c>
      <c r="G3068" s="1665"/>
      <c r="S3068" s="1663"/>
    </row>
    <row r="3069" spans="1:19" ht="15">
      <c r="A3069" s="1">
        <v>3064</v>
      </c>
      <c r="D3069" s="3" t="s">
        <v>6909</v>
      </c>
      <c r="F3069" s="2" t="str" cm="1">
        <f t="array" aca="1" ref="F3069" ca="1">IF(G3069&lt;&gt;"",INDIRECT("'"&amp;G3069&amp;"'!"&amp;H3069),"")</f>
        <v/>
      </c>
      <c r="G3069" s="1665"/>
      <c r="I3069" s="4"/>
      <c r="J3069" s="4"/>
      <c r="K3069" s="4"/>
      <c r="S3069" s="1665"/>
    </row>
    <row r="3070" spans="1:19" ht="15">
      <c r="A3070" s="1">
        <v>3065</v>
      </c>
      <c r="D3070" s="3" t="s">
        <v>6909</v>
      </c>
      <c r="F3070" s="2" t="str" cm="1">
        <f t="array" aca="1" ref="F3070" ca="1">IF(G3070&lt;&gt;"",INDIRECT("'"&amp;G3070&amp;"'!"&amp;H3070),"")</f>
        <v/>
      </c>
      <c r="G3070" s="1665"/>
      <c r="I3070" s="4"/>
      <c r="J3070" s="4"/>
      <c r="K3070" s="4"/>
      <c r="S3070" s="1665"/>
    </row>
    <row r="3071" spans="1:19" ht="15">
      <c r="A3071" s="1">
        <v>3066</v>
      </c>
      <c r="D3071" s="3" t="s">
        <v>6909</v>
      </c>
      <c r="F3071" s="2" t="str" cm="1">
        <f t="array" aca="1" ref="F3071" ca="1">IF(G3071&lt;&gt;"",INDIRECT("'"&amp;G3071&amp;"'!"&amp;H3071),"")</f>
        <v/>
      </c>
      <c r="G3071" s="1665"/>
      <c r="I3071" s="4"/>
      <c r="J3071" s="4"/>
      <c r="K3071" s="4"/>
      <c r="S3071" s="1665"/>
    </row>
    <row r="3072" spans="1:19" ht="15">
      <c r="A3072" s="1">
        <v>3067</v>
      </c>
      <c r="D3072" s="3" t="s">
        <v>6909</v>
      </c>
      <c r="F3072" s="2" t="str" cm="1">
        <f t="array" aca="1" ref="F3072" ca="1">IF(G3072&lt;&gt;"",INDIRECT("'"&amp;G3072&amp;"'!"&amp;H3072),"")</f>
        <v/>
      </c>
      <c r="G3072" s="1665"/>
      <c r="I3072" s="4"/>
      <c r="J3072" s="4"/>
      <c r="K3072" s="4"/>
      <c r="S3072" s="1665"/>
    </row>
    <row r="3073" spans="1:19" ht="15">
      <c r="A3073" s="1">
        <v>3068</v>
      </c>
      <c r="D3073" s="3" t="s">
        <v>6909</v>
      </c>
      <c r="F3073" s="2" t="str" cm="1">
        <f t="array" aca="1" ref="F3073" ca="1">IF(G3073&lt;&gt;"",INDIRECT("'"&amp;G3073&amp;"'!"&amp;H3073),"")</f>
        <v/>
      </c>
      <c r="G3073" s="1665"/>
      <c r="I3073" s="4"/>
      <c r="J3073" s="4"/>
      <c r="K3073" s="4"/>
      <c r="S3073" s="1665"/>
    </row>
    <row r="3074" spans="1:19" ht="15">
      <c r="A3074" s="1">
        <v>3069</v>
      </c>
      <c r="D3074" s="3" t="s">
        <v>6909</v>
      </c>
      <c r="F3074" s="2" t="str" cm="1">
        <f t="array" aca="1" ref="F3074" ca="1">IF(G3074&lt;&gt;"",INDIRECT("'"&amp;G3074&amp;"'!"&amp;H3074),"")</f>
        <v/>
      </c>
      <c r="G3074" s="1665"/>
      <c r="I3074" s="4"/>
      <c r="J3074" s="4"/>
      <c r="K3074" s="4"/>
      <c r="S3074" s="1665"/>
    </row>
    <row r="3075" spans="1:19" ht="15">
      <c r="A3075" s="1">
        <v>3070</v>
      </c>
      <c r="D3075" s="3" t="s">
        <v>6909</v>
      </c>
      <c r="F3075" s="2" t="str" cm="1">
        <f t="array" aca="1" ref="F3075" ca="1">IF(G3075&lt;&gt;"",INDIRECT("'"&amp;G3075&amp;"'!"&amp;H3075),"")</f>
        <v/>
      </c>
      <c r="G3075" s="1665"/>
      <c r="I3075" s="4"/>
      <c r="J3075" s="4"/>
      <c r="K3075" s="4"/>
      <c r="S3075" s="1665"/>
    </row>
    <row r="3076" spans="1:19" ht="15">
      <c r="A3076" s="1">
        <v>3071</v>
      </c>
      <c r="D3076" s="3" t="s">
        <v>6909</v>
      </c>
      <c r="F3076" s="2" t="str" cm="1">
        <f t="array" aca="1" ref="F3076" ca="1">IF(G3076&lt;&gt;"",INDIRECT("'"&amp;G3076&amp;"'!"&amp;H3076),"")</f>
        <v/>
      </c>
      <c r="G3076" s="1665"/>
      <c r="I3076" s="4"/>
      <c r="J3076" s="4"/>
      <c r="K3076" s="4"/>
      <c r="S3076" s="1665"/>
    </row>
    <row r="3077" spans="1:19" ht="15">
      <c r="A3077" s="1">
        <v>3072</v>
      </c>
      <c r="D3077" s="3" t="s">
        <v>6909</v>
      </c>
      <c r="F3077" s="2" t="str" cm="1">
        <f t="array" aca="1" ref="F3077" ca="1">IF(G3077&lt;&gt;"",INDIRECT("'"&amp;G3077&amp;"'!"&amp;H3077),"")</f>
        <v/>
      </c>
      <c r="G3077" s="1665"/>
      <c r="I3077" s="4"/>
      <c r="J3077" s="4"/>
      <c r="K3077" s="4"/>
      <c r="S3077" s="1665"/>
    </row>
    <row r="3078" spans="1:19" ht="15">
      <c r="A3078" s="1">
        <v>3073</v>
      </c>
      <c r="D3078" s="3" t="s">
        <v>6909</v>
      </c>
      <c r="F3078" s="2" t="str" cm="1">
        <f t="array" aca="1" ref="F3078" ca="1">IF(G3078&lt;&gt;"",INDIRECT("'"&amp;G3078&amp;"'!"&amp;H3078),"")</f>
        <v/>
      </c>
      <c r="G3078" s="1665"/>
      <c r="I3078" s="4"/>
      <c r="J3078" s="4"/>
      <c r="K3078" s="4"/>
      <c r="S3078" s="1665"/>
    </row>
    <row r="3079" spans="1:19" ht="15">
      <c r="A3079" s="1">
        <v>3074</v>
      </c>
      <c r="D3079" s="3" t="s">
        <v>6909</v>
      </c>
      <c r="F3079" s="2" t="str" cm="1">
        <f t="array" aca="1" ref="F3079" ca="1">IF(G3079&lt;&gt;"",INDIRECT("'"&amp;G3079&amp;"'!"&amp;H3079),"")</f>
        <v/>
      </c>
      <c r="G3079" s="1665"/>
      <c r="I3079" s="4"/>
      <c r="J3079" s="4"/>
      <c r="K3079" s="4"/>
      <c r="S3079" s="1665"/>
    </row>
    <row r="3080" spans="1:19" ht="15">
      <c r="A3080" s="1">
        <v>3075</v>
      </c>
      <c r="D3080" s="3" t="s">
        <v>6909</v>
      </c>
      <c r="F3080" s="2" t="str" cm="1">
        <f t="array" aca="1" ref="F3080" ca="1">IF(G3080&lt;&gt;"",INDIRECT("'"&amp;G3080&amp;"'!"&amp;H3080),"")</f>
        <v/>
      </c>
      <c r="G3080" s="1665"/>
      <c r="I3080" s="4"/>
      <c r="J3080" s="4"/>
      <c r="K3080" s="4"/>
      <c r="S3080" s="1665"/>
    </row>
    <row r="3081" spans="1:19" ht="15">
      <c r="A3081" s="1">
        <v>3076</v>
      </c>
      <c r="D3081" s="3" t="s">
        <v>6909</v>
      </c>
      <c r="F3081" s="2" t="str" cm="1">
        <f t="array" aca="1" ref="F3081" ca="1">IF(G3081&lt;&gt;"",INDIRECT("'"&amp;G3081&amp;"'!"&amp;H3081),"")</f>
        <v/>
      </c>
      <c r="G3081" s="1665"/>
      <c r="I3081" s="4"/>
      <c r="J3081" s="4"/>
      <c r="K3081" s="4"/>
      <c r="S3081" s="1665"/>
    </row>
    <row r="3082" spans="1:19" ht="15">
      <c r="A3082" s="1">
        <v>3077</v>
      </c>
      <c r="D3082" s="3" t="s">
        <v>6909</v>
      </c>
      <c r="F3082" s="2" t="str" cm="1">
        <f t="array" aca="1" ref="F3082" ca="1">IF(G3082&lt;&gt;"",INDIRECT("'"&amp;G3082&amp;"'!"&amp;H3082),"")</f>
        <v/>
      </c>
      <c r="G3082" s="1665"/>
      <c r="S3082" s="1663"/>
    </row>
    <row r="3083" spans="1:19" ht="15">
      <c r="A3083" s="1">
        <v>3078</v>
      </c>
      <c r="D3083" s="3" t="s">
        <v>6909</v>
      </c>
      <c r="F3083" s="2" t="str" cm="1">
        <f t="array" aca="1" ref="F3083" ca="1">IF(G3083&lt;&gt;"",INDIRECT("'"&amp;G3083&amp;"'!"&amp;H3083),"")</f>
        <v/>
      </c>
      <c r="G3083" s="1665"/>
      <c r="S3083" s="1663"/>
    </row>
    <row r="3084" spans="1:19" ht="15">
      <c r="A3084" s="1">
        <v>3079</v>
      </c>
      <c r="D3084" s="3" t="s">
        <v>6909</v>
      </c>
      <c r="F3084" s="2" t="str" cm="1">
        <f t="array" aca="1" ref="F3084" ca="1">IF(G3084&lt;&gt;"",INDIRECT("'"&amp;G3084&amp;"'!"&amp;H3084),"")</f>
        <v/>
      </c>
      <c r="G3084" s="1665"/>
      <c r="I3084" s="4"/>
      <c r="J3084" s="4"/>
      <c r="K3084" s="4"/>
      <c r="S3084" s="1665"/>
    </row>
    <row r="3085" spans="1:19" ht="15">
      <c r="A3085" s="1">
        <v>3080</v>
      </c>
      <c r="D3085" s="3" t="s">
        <v>6909</v>
      </c>
      <c r="F3085" s="2" t="str" cm="1">
        <f t="array" aca="1" ref="F3085" ca="1">IF(G3085&lt;&gt;"",INDIRECT("'"&amp;G3085&amp;"'!"&amp;H3085),"")</f>
        <v/>
      </c>
      <c r="G3085" s="1665"/>
      <c r="I3085" s="4"/>
      <c r="J3085" s="4"/>
      <c r="K3085" s="4"/>
      <c r="S3085" s="1665"/>
    </row>
    <row r="3086" spans="1:19" ht="15">
      <c r="A3086" s="1">
        <v>3081</v>
      </c>
      <c r="D3086" s="3" t="s">
        <v>6909</v>
      </c>
      <c r="F3086" s="2" t="str" cm="1">
        <f t="array" aca="1" ref="F3086" ca="1">IF(G3086&lt;&gt;"",INDIRECT("'"&amp;G3086&amp;"'!"&amp;H3086),"")</f>
        <v/>
      </c>
      <c r="G3086" s="1665"/>
      <c r="S3086" s="1663"/>
    </row>
    <row r="3087" spans="1:19" ht="15">
      <c r="A3087" s="1">
        <v>3082</v>
      </c>
      <c r="D3087" s="3" t="s">
        <v>6909</v>
      </c>
      <c r="F3087" s="2" t="str" cm="1">
        <f t="array" aca="1" ref="F3087" ca="1">IF(G3087&lt;&gt;"",INDIRECT("'"&amp;G3087&amp;"'!"&amp;H3087),"")</f>
        <v/>
      </c>
      <c r="G3087" s="1665"/>
      <c r="S3087" s="1663"/>
    </row>
    <row r="3088" spans="1:19" ht="15">
      <c r="A3088" s="1">
        <v>3083</v>
      </c>
      <c r="D3088" s="3" t="s">
        <v>6909</v>
      </c>
      <c r="F3088" s="2" t="str" cm="1">
        <f t="array" aca="1" ref="F3088" ca="1">IF(G3088&lt;&gt;"",INDIRECT("'"&amp;G3088&amp;"'!"&amp;H3088),"")</f>
        <v/>
      </c>
      <c r="G3088" s="1665"/>
      <c r="S3088" s="1663"/>
    </row>
    <row r="3089" spans="1:19" ht="15">
      <c r="A3089" s="1">
        <v>3084</v>
      </c>
      <c r="D3089" s="3" t="s">
        <v>6909</v>
      </c>
      <c r="F3089" s="2" t="str" cm="1">
        <f t="array" aca="1" ref="F3089" ca="1">IF(G3089&lt;&gt;"",INDIRECT("'"&amp;G3089&amp;"'!"&amp;H3089),"")</f>
        <v/>
      </c>
      <c r="G3089" s="1665"/>
      <c r="I3089" s="4"/>
      <c r="J3089" s="4"/>
      <c r="K3089" s="4"/>
      <c r="S3089" s="1665"/>
    </row>
    <row r="3090" spans="1:19" ht="15">
      <c r="A3090" s="1">
        <v>3085</v>
      </c>
      <c r="D3090" s="3" t="s">
        <v>6909</v>
      </c>
      <c r="F3090" s="2" t="str" cm="1">
        <f t="array" aca="1" ref="F3090" ca="1">IF(G3090&lt;&gt;"",INDIRECT("'"&amp;G3090&amp;"'!"&amp;H3090),"")</f>
        <v/>
      </c>
      <c r="G3090" s="1665"/>
      <c r="I3090" s="4"/>
      <c r="J3090" s="4"/>
      <c r="K3090" s="4"/>
      <c r="S3090" s="1665"/>
    </row>
    <row r="3091" spans="1:19" ht="15">
      <c r="A3091" s="1">
        <v>3086</v>
      </c>
      <c r="D3091" s="3" t="s">
        <v>6909</v>
      </c>
      <c r="F3091" s="2" t="str" cm="1">
        <f t="array" aca="1" ref="F3091" ca="1">IF(G3091&lt;&gt;"",INDIRECT("'"&amp;G3091&amp;"'!"&amp;H3091),"")</f>
        <v/>
      </c>
      <c r="G3091" s="1665"/>
      <c r="I3091" s="4"/>
      <c r="J3091" s="4"/>
      <c r="K3091" s="4"/>
      <c r="S3091" s="1665"/>
    </row>
    <row r="3092" spans="1:19" ht="15">
      <c r="A3092" s="1">
        <v>3087</v>
      </c>
      <c r="D3092" s="3" t="s">
        <v>6909</v>
      </c>
      <c r="F3092" s="2" t="str" cm="1">
        <f t="array" aca="1" ref="F3092" ca="1">IF(G3092&lt;&gt;"",INDIRECT("'"&amp;G3092&amp;"'!"&amp;H3092),"")</f>
        <v/>
      </c>
      <c r="G3092" s="1665"/>
      <c r="I3092" s="4"/>
      <c r="J3092" s="4"/>
      <c r="K3092" s="4"/>
      <c r="S3092" s="1665"/>
    </row>
    <row r="3093" spans="1:19" ht="15">
      <c r="A3093" s="1">
        <v>3088</v>
      </c>
      <c r="D3093" s="3" t="s">
        <v>6909</v>
      </c>
      <c r="F3093" s="2" t="str" cm="1">
        <f t="array" aca="1" ref="F3093" ca="1">IF(G3093&lt;&gt;"",INDIRECT("'"&amp;G3093&amp;"'!"&amp;H3093),"")</f>
        <v/>
      </c>
      <c r="G3093" s="1665"/>
      <c r="I3093" s="4"/>
      <c r="J3093" s="4"/>
      <c r="K3093" s="4"/>
      <c r="S3093" s="1665"/>
    </row>
    <row r="3094" spans="1:19" ht="15">
      <c r="A3094" s="1">
        <v>3089</v>
      </c>
      <c r="D3094" s="3" t="s">
        <v>6909</v>
      </c>
      <c r="F3094" s="2" t="str" cm="1">
        <f t="array" aca="1" ref="F3094" ca="1">IF(G3094&lt;&gt;"",INDIRECT("'"&amp;G3094&amp;"'!"&amp;H3094),"")</f>
        <v/>
      </c>
      <c r="G3094" s="1665"/>
      <c r="S3094" s="1663"/>
    </row>
    <row r="3095" spans="1:19" ht="15">
      <c r="A3095" s="1">
        <v>3090</v>
      </c>
      <c r="D3095" s="3" t="s">
        <v>6909</v>
      </c>
      <c r="F3095" s="2" t="str" cm="1">
        <f t="array" aca="1" ref="F3095" ca="1">IF(G3095&lt;&gt;"",INDIRECT("'"&amp;G3095&amp;"'!"&amp;H3095),"")</f>
        <v/>
      </c>
      <c r="G3095" s="1665"/>
      <c r="I3095" s="4"/>
      <c r="J3095" s="4"/>
      <c r="K3095" s="4"/>
      <c r="S3095" s="1665"/>
    </row>
    <row r="3096" spans="1:19" ht="15">
      <c r="A3096" s="1">
        <v>3091</v>
      </c>
      <c r="D3096" s="3" t="s">
        <v>6909</v>
      </c>
      <c r="F3096" s="2" t="str" cm="1">
        <f t="array" aca="1" ref="F3096" ca="1">IF(G3096&lt;&gt;"",INDIRECT("'"&amp;G3096&amp;"'!"&amp;H3096),"")</f>
        <v/>
      </c>
      <c r="G3096" s="1665"/>
      <c r="I3096" s="4"/>
      <c r="J3096" s="4"/>
      <c r="K3096" s="4"/>
      <c r="S3096" s="1665"/>
    </row>
    <row r="3097" spans="1:19" ht="15">
      <c r="A3097" s="1">
        <v>3092</v>
      </c>
      <c r="D3097" s="3" t="s">
        <v>6909</v>
      </c>
      <c r="F3097" s="2" t="str" cm="1">
        <f t="array" aca="1" ref="F3097" ca="1">IF(G3097&lt;&gt;"",INDIRECT("'"&amp;G3097&amp;"'!"&amp;H3097),"")</f>
        <v/>
      </c>
      <c r="G3097" s="1665"/>
      <c r="I3097" s="4"/>
      <c r="J3097" s="4"/>
      <c r="K3097" s="4"/>
      <c r="S3097" s="1665"/>
    </row>
    <row r="3098" spans="1:19" ht="15">
      <c r="A3098" s="1">
        <v>3093</v>
      </c>
      <c r="D3098" s="3" t="s">
        <v>6909</v>
      </c>
      <c r="F3098" s="2" t="str" cm="1">
        <f t="array" aca="1" ref="F3098" ca="1">IF(G3098&lt;&gt;"",INDIRECT("'"&amp;G3098&amp;"'!"&amp;H3098),"")</f>
        <v/>
      </c>
      <c r="G3098" s="1665"/>
      <c r="I3098" s="4"/>
      <c r="J3098" s="4"/>
      <c r="K3098" s="4"/>
      <c r="S3098" s="1665"/>
    </row>
    <row r="3099" spans="1:19" ht="15">
      <c r="A3099" s="1">
        <v>3094</v>
      </c>
      <c r="D3099" s="3" t="s">
        <v>6909</v>
      </c>
      <c r="F3099" s="2" t="str" cm="1">
        <f t="array" aca="1" ref="F3099" ca="1">IF(G3099&lt;&gt;"",INDIRECT("'"&amp;G3099&amp;"'!"&amp;H3099),"")</f>
        <v/>
      </c>
      <c r="G3099" s="1665"/>
      <c r="S3099" s="1665"/>
    </row>
    <row r="3100" spans="1:19" ht="15">
      <c r="A3100" s="1">
        <v>3095</v>
      </c>
      <c r="D3100" s="3" t="s">
        <v>6909</v>
      </c>
      <c r="F3100" s="2" t="str" cm="1">
        <f t="array" aca="1" ref="F3100" ca="1">IF(G3100&lt;&gt;"",INDIRECT("'"&amp;G3100&amp;"'!"&amp;H3100),"")</f>
        <v/>
      </c>
      <c r="G3100" s="1665"/>
      <c r="I3100" s="4"/>
      <c r="J3100" s="4"/>
      <c r="K3100" s="4"/>
      <c r="S3100" s="1665"/>
    </row>
    <row r="3101" spans="1:19" ht="15">
      <c r="A3101" s="1">
        <v>3096</v>
      </c>
      <c r="D3101" s="3" t="s">
        <v>6909</v>
      </c>
      <c r="F3101" s="2" t="str" cm="1">
        <f t="array" aca="1" ref="F3101" ca="1">IF(G3101&lt;&gt;"",INDIRECT("'"&amp;G3101&amp;"'!"&amp;H3101),"")</f>
        <v/>
      </c>
      <c r="G3101" s="1665"/>
      <c r="I3101" s="4"/>
      <c r="J3101" s="4"/>
      <c r="K3101" s="4"/>
      <c r="S3101" s="1665"/>
    </row>
    <row r="3102" spans="1:19" ht="15">
      <c r="A3102" s="1">
        <v>3097</v>
      </c>
      <c r="D3102" s="3" t="s">
        <v>6909</v>
      </c>
      <c r="F3102" s="2" t="str" cm="1">
        <f t="array" aca="1" ref="F3102" ca="1">IF(G3102&lt;&gt;"",INDIRECT("'"&amp;G3102&amp;"'!"&amp;H3102),"")</f>
        <v/>
      </c>
      <c r="G3102" s="1665"/>
      <c r="I3102" s="4"/>
      <c r="J3102" s="4"/>
      <c r="K3102" s="4"/>
      <c r="S3102" s="1665"/>
    </row>
    <row r="3103" spans="1:19" ht="15">
      <c r="A3103" s="1">
        <v>3098</v>
      </c>
      <c r="D3103" s="3" t="s">
        <v>6909</v>
      </c>
      <c r="F3103" s="2" t="str" cm="1">
        <f t="array" aca="1" ref="F3103" ca="1">IF(G3103&lt;&gt;"",INDIRECT("'"&amp;G3103&amp;"'!"&amp;H3103),"")</f>
        <v/>
      </c>
      <c r="G3103" s="1665"/>
      <c r="I3103" s="4"/>
      <c r="J3103" s="4"/>
      <c r="K3103" s="4"/>
      <c r="S3103" s="1665"/>
    </row>
    <row r="3104" spans="1:19" ht="15">
      <c r="A3104" s="1">
        <v>3099</v>
      </c>
      <c r="D3104" s="3" t="s">
        <v>6909</v>
      </c>
      <c r="F3104" s="2" t="str" cm="1">
        <f t="array" aca="1" ref="F3104" ca="1">IF(G3104&lt;&gt;"",INDIRECT("'"&amp;G3104&amp;"'!"&amp;H3104),"")</f>
        <v/>
      </c>
      <c r="G3104" s="1665"/>
      <c r="S3104" s="1665"/>
    </row>
    <row r="3105" spans="1:19">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5">
      <c r="A3106" s="1">
        <v>3101</v>
      </c>
      <c r="D3106" s="3" t="s">
        <v>3376</v>
      </c>
      <c r="F3106" s="2" t="str" cm="1">
        <f t="array" aca="1" ref="F3106" ca="1">IF(G3106&lt;&gt;"",INDIRECT("'"&amp;G3106&amp;"'!"&amp;H3106),"")</f>
        <v/>
      </c>
      <c r="G3106" s="1665"/>
      <c r="S3106" s="1665"/>
    </row>
    <row r="3107" spans="1:19" ht="15">
      <c r="A3107" s="1">
        <v>3102</v>
      </c>
      <c r="D3107" s="3" t="s">
        <v>6909</v>
      </c>
      <c r="F3107" s="2" t="str" cm="1">
        <f t="array" aca="1" ref="F3107" ca="1">IF(G3107&lt;&gt;"",INDIRECT("'"&amp;G3107&amp;"'!"&amp;H3107),"")</f>
        <v/>
      </c>
      <c r="G3107" s="1665"/>
      <c r="I3107" s="4"/>
      <c r="J3107" s="4"/>
      <c r="K3107" s="4"/>
      <c r="S3107" s="1665"/>
    </row>
    <row r="3108" spans="1:19" ht="15">
      <c r="A3108" s="1">
        <v>3103</v>
      </c>
      <c r="D3108" s="3" t="s">
        <v>6909</v>
      </c>
      <c r="F3108" s="2" t="str" cm="1">
        <f t="array" aca="1" ref="F3108" ca="1">IF(G3108&lt;&gt;"",INDIRECT("'"&amp;G3108&amp;"'!"&amp;H3108),"")</f>
        <v/>
      </c>
      <c r="G3108" s="1665"/>
      <c r="I3108" s="4"/>
      <c r="J3108" s="4"/>
      <c r="K3108" s="4"/>
      <c r="S3108" s="1665"/>
    </row>
    <row r="3109" spans="1:19" ht="15">
      <c r="A3109" s="1">
        <v>3104</v>
      </c>
      <c r="D3109" s="3" t="s">
        <v>6909</v>
      </c>
      <c r="F3109" s="2" t="str" cm="1">
        <f t="array" aca="1" ref="F3109" ca="1">IF(G3109&lt;&gt;"",INDIRECT("'"&amp;G3109&amp;"'!"&amp;H3109),"")</f>
        <v/>
      </c>
      <c r="G3109" s="1665"/>
      <c r="I3109" s="4"/>
      <c r="J3109" s="4"/>
      <c r="K3109" s="4"/>
      <c r="S3109" s="1665"/>
    </row>
    <row r="3110" spans="1:19" ht="15">
      <c r="A3110" s="1">
        <v>3105</v>
      </c>
      <c r="D3110" s="3" t="s">
        <v>6909</v>
      </c>
      <c r="F3110" s="2" t="str" cm="1">
        <f t="array" aca="1" ref="F3110" ca="1">IF(G3110&lt;&gt;"",INDIRECT("'"&amp;G3110&amp;"'!"&amp;H3110),"")</f>
        <v/>
      </c>
      <c r="G3110" s="1665"/>
      <c r="S3110" s="1663"/>
    </row>
    <row r="3111" spans="1:19" ht="15">
      <c r="A3111" s="1">
        <v>3106</v>
      </c>
      <c r="D3111" s="3" t="s">
        <v>6909</v>
      </c>
      <c r="F3111" s="2" t="str" cm="1">
        <f t="array" aca="1" ref="F3111" ca="1">IF(G3111&lt;&gt;"",INDIRECT("'"&amp;G3111&amp;"'!"&amp;H3111),"")</f>
        <v/>
      </c>
      <c r="G3111" s="1665"/>
      <c r="I3111" s="4"/>
      <c r="J3111" s="4"/>
      <c r="K3111" s="4"/>
      <c r="S3111" s="1665"/>
    </row>
    <row r="3112" spans="1:19" ht="15">
      <c r="A3112" s="1">
        <v>3107</v>
      </c>
      <c r="D3112" s="3" t="s">
        <v>3376</v>
      </c>
      <c r="F3112" s="2" t="str" cm="1">
        <f t="array" aca="1" ref="F3112" ca="1">IF(G3112&lt;&gt;"",INDIRECT("'"&amp;G3112&amp;"'!"&amp;H3112),"")</f>
        <v/>
      </c>
      <c r="G3112" s="1665"/>
      <c r="I3112" s="4"/>
      <c r="J3112" s="4"/>
      <c r="K3112" s="4"/>
      <c r="S3112" s="1665"/>
    </row>
    <row r="3113" spans="1:19" ht="15">
      <c r="A3113" s="1">
        <v>3108</v>
      </c>
      <c r="D3113" s="3" t="s">
        <v>6909</v>
      </c>
      <c r="F3113" s="2" t="str" cm="1">
        <f t="array" aca="1" ref="F3113" ca="1">IF(G3113&lt;&gt;"",INDIRECT("'"&amp;G3113&amp;"'!"&amp;H3113),"")</f>
        <v/>
      </c>
      <c r="G3113" s="1665"/>
      <c r="S3113" s="1663"/>
    </row>
    <row r="3114" spans="1:19" ht="15">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5">
      <c r="A3115" s="1">
        <v>3110</v>
      </c>
      <c r="D3115" s="3" t="s">
        <v>6909</v>
      </c>
      <c r="F3115" s="2" t="str" cm="1">
        <f t="array" aca="1" ref="F3115" ca="1">IF(G3115&lt;&gt;"",INDIRECT("'"&amp;G3115&amp;"'!"&amp;H3115),"")</f>
        <v/>
      </c>
      <c r="G3115" s="1665"/>
      <c r="I3115" s="4"/>
      <c r="J3115" s="4"/>
      <c r="K3115" s="4"/>
      <c r="S3115" s="1665"/>
    </row>
    <row r="3116" spans="1:19" ht="15">
      <c r="A3116" s="1">
        <v>3111</v>
      </c>
      <c r="D3116" s="3" t="s">
        <v>6909</v>
      </c>
      <c r="F3116" s="2" t="str" cm="1">
        <f t="array" aca="1" ref="F3116" ca="1">IF(G3116&lt;&gt;"",INDIRECT("'"&amp;G3116&amp;"'!"&amp;H3116),"")</f>
        <v/>
      </c>
      <c r="G3116" s="1665"/>
      <c r="I3116" s="4"/>
      <c r="J3116" s="4"/>
      <c r="K3116" s="4"/>
      <c r="S3116" s="1665"/>
    </row>
    <row r="3117" spans="1:19" ht="15">
      <c r="A3117" s="1">
        <v>3112</v>
      </c>
      <c r="D3117" s="3" t="s">
        <v>6909</v>
      </c>
      <c r="F3117" s="2" t="str" cm="1">
        <f t="array" aca="1" ref="F3117" ca="1">IF(G3117&lt;&gt;"",INDIRECT("'"&amp;G3117&amp;"'!"&amp;H3117),"")</f>
        <v/>
      </c>
      <c r="G3117" s="1665"/>
      <c r="I3117" s="4"/>
      <c r="J3117" s="4"/>
      <c r="K3117" s="4"/>
      <c r="S3117" s="1665"/>
    </row>
    <row r="3118" spans="1:19" ht="15">
      <c r="A3118" s="1">
        <v>3113</v>
      </c>
      <c r="D3118" s="3" t="s">
        <v>6909</v>
      </c>
      <c r="F3118" s="2" t="str" cm="1">
        <f t="array" aca="1" ref="F3118" ca="1">IF(G3118&lt;&gt;"",INDIRECT("'"&amp;G3118&amp;"'!"&amp;H3118),"")</f>
        <v/>
      </c>
      <c r="G3118" s="1665"/>
      <c r="I3118" s="4"/>
      <c r="J3118" s="4"/>
      <c r="K3118" s="4"/>
      <c r="S3118" s="1665"/>
    </row>
    <row r="3119" spans="1:19" ht="15">
      <c r="A3119" s="1">
        <v>3114</v>
      </c>
      <c r="D3119" s="3" t="s">
        <v>6909</v>
      </c>
      <c r="F3119" s="2" t="str" cm="1">
        <f t="array" aca="1" ref="F3119" ca="1">IF(G3119&lt;&gt;"",INDIRECT("'"&amp;G3119&amp;"'!"&amp;H3119),"")</f>
        <v/>
      </c>
      <c r="G3119" s="1665"/>
      <c r="I3119" s="4"/>
      <c r="J3119" s="4"/>
      <c r="K3119" s="4"/>
      <c r="S3119" s="1665"/>
    </row>
    <row r="3120" spans="1:19" ht="15">
      <c r="A3120" s="1">
        <v>3115</v>
      </c>
      <c r="D3120" s="3" t="s">
        <v>6909</v>
      </c>
      <c r="F3120" s="2" t="str" cm="1">
        <f t="array" aca="1" ref="F3120" ca="1">IF(G3120&lt;&gt;"",INDIRECT("'"&amp;G3120&amp;"'!"&amp;H3120),"")</f>
        <v/>
      </c>
      <c r="G3120" s="1665"/>
      <c r="S3120" s="1663"/>
    </row>
    <row r="3121" spans="1:19" ht="15">
      <c r="A3121" s="1">
        <v>3116</v>
      </c>
      <c r="D3121" s="3" t="s">
        <v>6909</v>
      </c>
      <c r="F3121" s="2" t="str" cm="1">
        <f t="array" aca="1" ref="F3121" ca="1">IF(G3121&lt;&gt;"",INDIRECT("'"&amp;G3121&amp;"'!"&amp;H3121),"")</f>
        <v/>
      </c>
      <c r="G3121" s="1665"/>
      <c r="I3121" s="4"/>
      <c r="J3121" s="4"/>
      <c r="K3121" s="4"/>
      <c r="S3121" s="1665"/>
    </row>
    <row r="3122" spans="1:19" ht="15">
      <c r="A3122" s="1">
        <v>3117</v>
      </c>
      <c r="D3122" s="3" t="s">
        <v>6909</v>
      </c>
      <c r="F3122" s="2" t="str" cm="1">
        <f t="array" aca="1" ref="F3122" ca="1">IF(G3122&lt;&gt;"",INDIRECT("'"&amp;G3122&amp;"'!"&amp;H3122),"")</f>
        <v/>
      </c>
      <c r="G3122" s="1665"/>
      <c r="S3122" s="1663"/>
    </row>
    <row r="3123" spans="1:19" ht="15">
      <c r="A3123" s="1">
        <v>3118</v>
      </c>
      <c r="D3123" s="3" t="s">
        <v>6909</v>
      </c>
      <c r="F3123" s="2" t="str" cm="1">
        <f t="array" aca="1" ref="F3123" ca="1">IF(G3123&lt;&gt;"",INDIRECT("'"&amp;G3123&amp;"'!"&amp;H3123),"")</f>
        <v/>
      </c>
      <c r="G3123" s="1665"/>
      <c r="I3123" s="4"/>
      <c r="J3123" s="4"/>
      <c r="K3123" s="4"/>
      <c r="S3123" s="1665"/>
    </row>
    <row r="3124" spans="1:19" ht="15">
      <c r="A3124" s="1">
        <v>3119</v>
      </c>
      <c r="D3124" s="3" t="s">
        <v>6909</v>
      </c>
      <c r="F3124" s="2" t="str" cm="1">
        <f t="array" aca="1" ref="F3124" ca="1">IF(G3124&lt;&gt;"",INDIRECT("'"&amp;G3124&amp;"'!"&amp;H3124),"")</f>
        <v/>
      </c>
      <c r="G3124" s="1665"/>
      <c r="S3124" s="1663"/>
    </row>
    <row r="3125" spans="1:19" ht="15">
      <c r="A3125" s="1">
        <v>3120</v>
      </c>
      <c r="D3125" s="3" t="s">
        <v>6909</v>
      </c>
      <c r="F3125" s="2" t="str" cm="1">
        <f t="array" aca="1" ref="F3125" ca="1">IF(G3125&lt;&gt;"",INDIRECT("'"&amp;G3125&amp;"'!"&amp;H3125),"")</f>
        <v/>
      </c>
      <c r="G3125" s="1665"/>
      <c r="I3125" s="4"/>
      <c r="J3125" s="4"/>
      <c r="K3125" s="4"/>
      <c r="S3125" s="1665"/>
    </row>
    <row r="3126" spans="1:19" ht="15">
      <c r="A3126" s="1">
        <v>3121</v>
      </c>
      <c r="D3126" s="3" t="s">
        <v>6909</v>
      </c>
      <c r="F3126" s="2" t="str" cm="1">
        <f t="array" aca="1" ref="F3126" ca="1">IF(G3126&lt;&gt;"",INDIRECT("'"&amp;G3126&amp;"'!"&amp;H3126),"")</f>
        <v/>
      </c>
      <c r="G3126" s="1665"/>
      <c r="S3126" s="1665"/>
    </row>
    <row r="3127" spans="1:19" ht="15">
      <c r="A3127" s="1">
        <v>3122</v>
      </c>
      <c r="D3127" s="3" t="s">
        <v>6909</v>
      </c>
      <c r="F3127" s="2" t="str" cm="1">
        <f t="array" aca="1" ref="F3127" ca="1">IF(G3127&lt;&gt;"",INDIRECT("'"&amp;G3127&amp;"'!"&amp;H3127),"")</f>
        <v/>
      </c>
      <c r="G3127" s="1665"/>
      <c r="S3127" s="1663"/>
    </row>
    <row r="3128" spans="1:19" ht="15">
      <c r="A3128" s="1">
        <v>3123</v>
      </c>
      <c r="D3128" s="3" t="s">
        <v>6909</v>
      </c>
      <c r="F3128" s="2" t="str" cm="1">
        <f t="array" aca="1" ref="F3128" ca="1">IF(G3128&lt;&gt;"",INDIRECT("'"&amp;G3128&amp;"'!"&amp;H3128),"")</f>
        <v/>
      </c>
      <c r="G3128" s="1665"/>
      <c r="I3128" s="4"/>
      <c r="J3128" s="4"/>
      <c r="K3128" s="4"/>
      <c r="S3128" s="1665"/>
    </row>
    <row r="3129" spans="1:19" ht="15">
      <c r="A3129" s="1">
        <v>3124</v>
      </c>
      <c r="D3129" s="3" t="s">
        <v>6909</v>
      </c>
      <c r="F3129" s="2" t="str" cm="1">
        <f t="array" aca="1" ref="F3129" ca="1">IF(G3129&lt;&gt;"",INDIRECT("'"&amp;G3129&amp;"'!"&amp;H3129),"")</f>
        <v/>
      </c>
      <c r="G3129" s="1665"/>
      <c r="I3129" s="4"/>
      <c r="J3129" s="4"/>
      <c r="K3129" s="4"/>
      <c r="S3129" s="1665"/>
    </row>
    <row r="3130" spans="1:19" ht="15">
      <c r="A3130" s="1">
        <v>3125</v>
      </c>
      <c r="D3130" s="3" t="s">
        <v>6909</v>
      </c>
      <c r="F3130" s="2" t="str" cm="1">
        <f t="array" aca="1" ref="F3130" ca="1">IF(G3130&lt;&gt;"",INDIRECT("'"&amp;G3130&amp;"'!"&amp;H3130),"")</f>
        <v/>
      </c>
      <c r="G3130" s="1665"/>
      <c r="I3130" s="4"/>
      <c r="J3130" s="4"/>
      <c r="K3130" s="4"/>
      <c r="S3130" s="1665"/>
    </row>
    <row r="3131" spans="1:19" ht="15">
      <c r="A3131" s="1">
        <v>3126</v>
      </c>
      <c r="D3131" s="3" t="s">
        <v>6909</v>
      </c>
      <c r="F3131" s="2" t="str" cm="1">
        <f t="array" aca="1" ref="F3131" ca="1">IF(G3131&lt;&gt;"",INDIRECT("'"&amp;G3131&amp;"'!"&amp;H3131),"")</f>
        <v/>
      </c>
      <c r="G3131" s="1665"/>
      <c r="I3131" s="4"/>
      <c r="J3131" s="4"/>
      <c r="K3131" s="4"/>
      <c r="S3131" s="1665"/>
    </row>
    <row r="3132" spans="1:19" ht="15">
      <c r="A3132" s="1">
        <v>3127</v>
      </c>
      <c r="D3132" s="3" t="s">
        <v>6909</v>
      </c>
      <c r="F3132" s="2" t="str" cm="1">
        <f t="array" aca="1" ref="F3132" ca="1">IF(G3132&lt;&gt;"",INDIRECT("'"&amp;G3132&amp;"'!"&amp;H3132),"")</f>
        <v/>
      </c>
      <c r="G3132" s="1665"/>
      <c r="I3132" s="4"/>
      <c r="J3132" s="4"/>
      <c r="K3132" s="4"/>
      <c r="S3132" s="1665"/>
    </row>
    <row r="3133" spans="1:19" ht="15">
      <c r="A3133" s="1">
        <v>3128</v>
      </c>
      <c r="D3133" s="3" t="s">
        <v>6909</v>
      </c>
      <c r="F3133" s="2" t="str" cm="1">
        <f t="array" aca="1" ref="F3133" ca="1">IF(G3133&lt;&gt;"",INDIRECT("'"&amp;G3133&amp;"'!"&amp;H3133),"")</f>
        <v/>
      </c>
      <c r="G3133" s="1665"/>
      <c r="S3133" s="1663"/>
    </row>
    <row r="3134" spans="1:19" ht="15">
      <c r="A3134" s="1">
        <v>3129</v>
      </c>
      <c r="D3134" s="3" t="s">
        <v>6909</v>
      </c>
      <c r="F3134" s="2" t="str" cm="1">
        <f t="array" aca="1" ref="F3134" ca="1">IF(G3134&lt;&gt;"",INDIRECT("'"&amp;G3134&amp;"'!"&amp;H3134),"")</f>
        <v/>
      </c>
      <c r="G3134" s="1665"/>
      <c r="S3134" s="1663"/>
    </row>
    <row r="3135" spans="1:19" ht="15">
      <c r="A3135" s="1">
        <v>3130</v>
      </c>
      <c r="D3135" s="3" t="s">
        <v>6909</v>
      </c>
      <c r="F3135" s="2" t="str" cm="1">
        <f t="array" aca="1" ref="F3135" ca="1">IF(G3135&lt;&gt;"",INDIRECT("'"&amp;G3135&amp;"'!"&amp;H3135),"")</f>
        <v/>
      </c>
      <c r="G3135" s="1665"/>
      <c r="S3135" s="1663"/>
    </row>
    <row r="3136" spans="1:19" ht="15">
      <c r="A3136" s="1">
        <v>3131</v>
      </c>
      <c r="D3136" s="3" t="s">
        <v>6909</v>
      </c>
      <c r="F3136" s="2" t="str" cm="1">
        <f t="array" aca="1" ref="F3136" ca="1">IF(G3136&lt;&gt;"",INDIRECT("'"&amp;G3136&amp;"'!"&amp;H3136),"")</f>
        <v/>
      </c>
      <c r="G3136" s="1665"/>
      <c r="S3136" s="1665"/>
    </row>
    <row r="3137" spans="1:19" ht="15">
      <c r="A3137" s="1">
        <v>3132</v>
      </c>
      <c r="D3137" s="3" t="s">
        <v>6909</v>
      </c>
      <c r="F3137" s="2" t="str" cm="1">
        <f t="array" aca="1" ref="F3137" ca="1">IF(G3137&lt;&gt;"",INDIRECT("'"&amp;G3137&amp;"'!"&amp;H3137),"")</f>
        <v/>
      </c>
      <c r="G3137" s="1665"/>
      <c r="S3137" s="1663"/>
    </row>
    <row r="3138" spans="1:19" ht="15">
      <c r="A3138" s="1">
        <v>3133</v>
      </c>
      <c r="D3138" s="3" t="s">
        <v>6909</v>
      </c>
      <c r="F3138" s="2" t="str" cm="1">
        <f t="array" aca="1" ref="F3138" ca="1">IF(G3138&lt;&gt;"",INDIRECT("'"&amp;G3138&amp;"'!"&amp;H3138),"")</f>
        <v/>
      </c>
      <c r="G3138" s="1665"/>
      <c r="S3138" s="1663"/>
    </row>
    <row r="3139" spans="1:19" ht="15">
      <c r="A3139" s="1">
        <v>3134</v>
      </c>
      <c r="D3139" s="3" t="s">
        <v>6909</v>
      </c>
      <c r="F3139" s="2" t="str" cm="1">
        <f t="array" aca="1" ref="F3139" ca="1">IF(G3139&lt;&gt;"",INDIRECT("'"&amp;G3139&amp;"'!"&amp;H3139),"")</f>
        <v/>
      </c>
      <c r="G3139" s="1665"/>
      <c r="S3139" s="1663"/>
    </row>
    <row r="3140" spans="1:19" ht="15">
      <c r="A3140" s="1">
        <v>3135</v>
      </c>
      <c r="D3140" s="3" t="s">
        <v>6909</v>
      </c>
      <c r="F3140" s="2" t="str" cm="1">
        <f t="array" aca="1" ref="F3140" ca="1">IF(G3140&lt;&gt;"",INDIRECT("'"&amp;G3140&amp;"'!"&amp;H3140),"")</f>
        <v/>
      </c>
      <c r="G3140" s="1665"/>
      <c r="S3140" s="1663"/>
    </row>
    <row r="3141" spans="1:19" ht="15">
      <c r="A3141" s="1">
        <v>3136</v>
      </c>
      <c r="D3141" s="3" t="s">
        <v>6909</v>
      </c>
      <c r="F3141" s="2" t="str" cm="1">
        <f t="array" aca="1" ref="F3141" ca="1">IF(G3141&lt;&gt;"",INDIRECT("'"&amp;G3141&amp;"'!"&amp;H3141),"")</f>
        <v/>
      </c>
      <c r="G3141" s="1665"/>
      <c r="S3141" s="1663"/>
    </row>
    <row r="3142" spans="1:19" ht="15">
      <c r="A3142" s="1">
        <v>3137</v>
      </c>
      <c r="D3142" s="3" t="s">
        <v>6909</v>
      </c>
      <c r="F3142" s="2" t="str" cm="1">
        <f t="array" aca="1" ref="F3142" ca="1">IF(G3142&lt;&gt;"",INDIRECT("'"&amp;G3142&amp;"'!"&amp;H3142),"")</f>
        <v/>
      </c>
      <c r="G3142" s="1665"/>
      <c r="S3142" s="1663"/>
    </row>
    <row r="3143" spans="1:19" ht="15">
      <c r="A3143" s="1">
        <v>3138</v>
      </c>
      <c r="D3143" s="3" t="s">
        <v>6909</v>
      </c>
      <c r="F3143" s="2" t="str" cm="1">
        <f t="array" aca="1" ref="F3143" ca="1">IF(G3143&lt;&gt;"",INDIRECT("'"&amp;G3143&amp;"'!"&amp;H3143),"")</f>
        <v/>
      </c>
      <c r="G3143" s="1665"/>
      <c r="S3143" s="1663"/>
    </row>
    <row r="3144" spans="1:19" ht="15">
      <c r="A3144" s="1">
        <v>3139</v>
      </c>
      <c r="D3144" s="3" t="s">
        <v>6909</v>
      </c>
      <c r="F3144" s="2" t="str" cm="1">
        <f t="array" aca="1" ref="F3144" ca="1">IF(G3144&lt;&gt;"",INDIRECT("'"&amp;G3144&amp;"'!"&amp;H3144),"")</f>
        <v/>
      </c>
      <c r="G3144" s="1665"/>
      <c r="S3144" s="1663"/>
    </row>
    <row r="3145" spans="1:19" ht="15">
      <c r="A3145" s="1">
        <v>3140</v>
      </c>
      <c r="D3145" s="3" t="s">
        <v>6909</v>
      </c>
      <c r="F3145" s="2" t="str" cm="1">
        <f t="array" aca="1" ref="F3145" ca="1">IF(G3145&lt;&gt;"",INDIRECT("'"&amp;G3145&amp;"'!"&amp;H3145),"")</f>
        <v/>
      </c>
      <c r="G3145" s="1665"/>
      <c r="S3145" s="1663"/>
    </row>
    <row r="3146" spans="1:19" ht="15">
      <c r="A3146" s="1">
        <v>3141</v>
      </c>
      <c r="D3146" s="3" t="s">
        <v>6909</v>
      </c>
      <c r="F3146" s="2" t="str" cm="1">
        <f t="array" aca="1" ref="F3146" ca="1">IF(G3146&lt;&gt;"",INDIRECT("'"&amp;G3146&amp;"'!"&amp;H3146),"")</f>
        <v/>
      </c>
      <c r="G3146" s="1665"/>
      <c r="S3146" s="1663"/>
    </row>
    <row r="3147" spans="1:19" ht="15">
      <c r="A3147" s="1">
        <v>3142</v>
      </c>
      <c r="D3147" s="3" t="s">
        <v>6909</v>
      </c>
      <c r="F3147" s="2" t="str" cm="1">
        <f t="array" aca="1" ref="F3147" ca="1">IF(G3147&lt;&gt;"",INDIRECT("'"&amp;G3147&amp;"'!"&amp;H3147),"")</f>
        <v/>
      </c>
      <c r="G3147" s="1665"/>
      <c r="S3147" s="1663"/>
    </row>
    <row r="3148" spans="1:19" ht="15">
      <c r="A3148" s="1">
        <v>3143</v>
      </c>
      <c r="D3148" s="3" t="s">
        <v>6909</v>
      </c>
      <c r="F3148" s="2" t="str" cm="1">
        <f t="array" aca="1" ref="F3148" ca="1">IF(G3148&lt;&gt;"",INDIRECT("'"&amp;G3148&amp;"'!"&amp;H3148),"")</f>
        <v/>
      </c>
      <c r="G3148" s="1665"/>
      <c r="S3148" s="1663"/>
    </row>
    <row r="3149" spans="1:19" ht="15">
      <c r="A3149" s="1">
        <v>3144</v>
      </c>
      <c r="D3149" s="3" t="s">
        <v>6909</v>
      </c>
      <c r="F3149" s="2" t="str" cm="1">
        <f t="array" aca="1" ref="F3149" ca="1">IF(G3149&lt;&gt;"",INDIRECT("'"&amp;G3149&amp;"'!"&amp;H3149),"")</f>
        <v/>
      </c>
      <c r="G3149" s="1665"/>
      <c r="S3149" s="1663"/>
    </row>
    <row r="3150" spans="1:19" ht="15">
      <c r="A3150" s="1">
        <v>3145</v>
      </c>
      <c r="D3150" s="3" t="s">
        <v>6909</v>
      </c>
      <c r="F3150" s="2" t="str" cm="1">
        <f t="array" aca="1" ref="F3150" ca="1">IF(G3150&lt;&gt;"",INDIRECT("'"&amp;G3150&amp;"'!"&amp;H3150),"")</f>
        <v/>
      </c>
      <c r="G3150" s="1665"/>
      <c r="S3150" s="1663"/>
    </row>
    <row r="3151" spans="1:19" ht="15">
      <c r="A3151" s="1">
        <v>3146</v>
      </c>
      <c r="D3151" s="3" t="s">
        <v>6909</v>
      </c>
      <c r="F3151" s="2" t="str" cm="1">
        <f t="array" aca="1" ref="F3151" ca="1">IF(G3151&lt;&gt;"",INDIRECT("'"&amp;G3151&amp;"'!"&amp;H3151),"")</f>
        <v/>
      </c>
      <c r="G3151" s="1665"/>
      <c r="S3151" s="1663"/>
    </row>
    <row r="3152" spans="1:19" ht="15">
      <c r="A3152" s="1">
        <v>3147</v>
      </c>
      <c r="D3152" s="3" t="s">
        <v>6909</v>
      </c>
      <c r="F3152" s="2" t="str" cm="1">
        <f t="array" aca="1" ref="F3152" ca="1">IF(G3152&lt;&gt;"",INDIRECT("'"&amp;G3152&amp;"'!"&amp;H3152),"")</f>
        <v/>
      </c>
      <c r="G3152" s="1665"/>
      <c r="S3152" s="1663"/>
    </row>
    <row r="3153" spans="1:19" ht="15">
      <c r="A3153" s="1">
        <v>3148</v>
      </c>
      <c r="D3153" s="3" t="s">
        <v>6909</v>
      </c>
      <c r="F3153" s="2" t="str" cm="1">
        <f t="array" aca="1" ref="F3153" ca="1">IF(G3153&lt;&gt;"",INDIRECT("'"&amp;G3153&amp;"'!"&amp;H3153),"")</f>
        <v/>
      </c>
      <c r="G3153" s="1665"/>
      <c r="S3153" s="1663"/>
    </row>
    <row r="3154" spans="1:19" ht="15">
      <c r="A3154" s="1">
        <v>3149</v>
      </c>
      <c r="D3154" s="3" t="s">
        <v>6909</v>
      </c>
      <c r="F3154" s="2" t="str" cm="1">
        <f t="array" aca="1" ref="F3154" ca="1">IF(G3154&lt;&gt;"",INDIRECT("'"&amp;G3154&amp;"'!"&amp;H3154),"")</f>
        <v/>
      </c>
      <c r="G3154" s="1665"/>
      <c r="S3154" s="1663"/>
    </row>
    <row r="3155" spans="1:19" ht="15">
      <c r="A3155" s="1">
        <v>3150</v>
      </c>
      <c r="D3155" s="3" t="s">
        <v>6909</v>
      </c>
      <c r="F3155" s="2" t="str" cm="1">
        <f t="array" aca="1" ref="F3155" ca="1">IF(G3155&lt;&gt;"",INDIRECT("'"&amp;G3155&amp;"'!"&amp;H3155),"")</f>
        <v/>
      </c>
      <c r="G3155" s="1665"/>
      <c r="S3155" s="1663"/>
    </row>
    <row r="3156" spans="1:19" ht="15">
      <c r="A3156" s="1">
        <v>3151</v>
      </c>
      <c r="D3156" s="3" t="s">
        <v>6909</v>
      </c>
      <c r="F3156" s="2" t="str" cm="1">
        <f t="array" aca="1" ref="F3156" ca="1">IF(G3156&lt;&gt;"",INDIRECT("'"&amp;G3156&amp;"'!"&amp;H3156),"")</f>
        <v/>
      </c>
      <c r="G3156" s="1665"/>
      <c r="I3156" s="4"/>
      <c r="J3156" s="4"/>
      <c r="K3156" s="4"/>
      <c r="S3156" s="1665"/>
    </row>
    <row r="3157" spans="1:19" ht="15">
      <c r="A3157" s="1">
        <v>3152</v>
      </c>
      <c r="D3157" s="3" t="s">
        <v>6909</v>
      </c>
      <c r="F3157" s="2" t="str" cm="1">
        <f t="array" aca="1" ref="F3157" ca="1">IF(G3157&lt;&gt;"",INDIRECT("'"&amp;G3157&amp;"'!"&amp;H3157),"")</f>
        <v/>
      </c>
      <c r="G3157" s="1665"/>
      <c r="I3157" s="4"/>
      <c r="J3157" s="4"/>
      <c r="K3157" s="4"/>
      <c r="S3157" s="1665"/>
    </row>
    <row r="3158" spans="1:19" ht="15">
      <c r="A3158" s="1">
        <v>3153</v>
      </c>
      <c r="D3158" s="3" t="s">
        <v>6909</v>
      </c>
      <c r="F3158" s="2" t="str" cm="1">
        <f t="array" aca="1" ref="F3158" ca="1">IF(G3158&lt;&gt;"",INDIRECT("'"&amp;G3158&amp;"'!"&amp;H3158),"")</f>
        <v/>
      </c>
      <c r="G3158" s="1665"/>
      <c r="I3158" s="4"/>
      <c r="J3158" s="4"/>
      <c r="K3158" s="4"/>
      <c r="S3158" s="1665"/>
    </row>
    <row r="3159" spans="1:19" ht="15">
      <c r="A3159" s="1">
        <v>3154</v>
      </c>
      <c r="D3159" s="3" t="s">
        <v>6909</v>
      </c>
      <c r="F3159" s="2" t="str" cm="1">
        <f t="array" aca="1" ref="F3159" ca="1">IF(G3159&lt;&gt;"",INDIRECT("'"&amp;G3159&amp;"'!"&amp;H3159),"")</f>
        <v/>
      </c>
      <c r="G3159" s="1665"/>
      <c r="I3159" s="4"/>
      <c r="J3159" s="4"/>
      <c r="K3159" s="4"/>
      <c r="S3159" s="1665"/>
    </row>
    <row r="3160" spans="1:19" ht="15">
      <c r="A3160" s="1">
        <v>3155</v>
      </c>
      <c r="D3160" s="3" t="s">
        <v>6909</v>
      </c>
      <c r="F3160" s="2" t="str" cm="1">
        <f t="array" aca="1" ref="F3160" ca="1">IF(G3160&lt;&gt;"",INDIRECT("'"&amp;G3160&amp;"'!"&amp;H3160),"")</f>
        <v/>
      </c>
      <c r="G3160" s="1665"/>
      <c r="S3160" s="1663"/>
    </row>
    <row r="3161" spans="1:19" ht="15">
      <c r="A3161" s="1">
        <v>3156</v>
      </c>
      <c r="D3161" s="3" t="s">
        <v>6909</v>
      </c>
      <c r="F3161" s="2" t="str" cm="1">
        <f t="array" aca="1" ref="F3161" ca="1">IF(G3161&lt;&gt;"",INDIRECT("'"&amp;G3161&amp;"'!"&amp;H3161),"")</f>
        <v/>
      </c>
      <c r="G3161" s="1665"/>
      <c r="I3161" s="4"/>
      <c r="J3161" s="4"/>
      <c r="K3161" s="4"/>
      <c r="S3161" s="1665"/>
    </row>
    <row r="3162" spans="1:19" ht="15">
      <c r="A3162" s="1">
        <v>3157</v>
      </c>
      <c r="D3162" s="3" t="s">
        <v>6909</v>
      </c>
      <c r="F3162" s="2" t="str" cm="1">
        <f t="array" aca="1" ref="F3162" ca="1">IF(G3162&lt;&gt;"",INDIRECT("'"&amp;G3162&amp;"'!"&amp;H3162),"")</f>
        <v/>
      </c>
      <c r="G3162" s="1665"/>
      <c r="I3162" s="4"/>
      <c r="J3162" s="4"/>
      <c r="K3162" s="4"/>
      <c r="S3162" s="1665"/>
    </row>
    <row r="3163" spans="1:19" ht="15">
      <c r="A3163" s="1">
        <v>3158</v>
      </c>
      <c r="D3163" s="3" t="s">
        <v>6909</v>
      </c>
      <c r="F3163" s="2" t="str" cm="1">
        <f t="array" aca="1" ref="F3163" ca="1">IF(G3163&lt;&gt;"",INDIRECT("'"&amp;G3163&amp;"'!"&amp;H3163),"")</f>
        <v/>
      </c>
      <c r="G3163" s="1665"/>
      <c r="S3163" s="1663"/>
    </row>
    <row r="3164" spans="1:19" ht="15">
      <c r="A3164" s="1">
        <v>3159</v>
      </c>
      <c r="D3164" s="3" t="s">
        <v>6909</v>
      </c>
      <c r="F3164" s="2" t="str" cm="1">
        <f t="array" aca="1" ref="F3164" ca="1">IF(G3164&lt;&gt;"",INDIRECT("'"&amp;G3164&amp;"'!"&amp;H3164),"")</f>
        <v/>
      </c>
      <c r="G3164" s="1665"/>
      <c r="I3164" s="4"/>
      <c r="J3164" s="4"/>
      <c r="K3164" s="4"/>
      <c r="S3164" s="1665"/>
    </row>
    <row r="3165" spans="1:19" ht="15">
      <c r="A3165" s="1">
        <v>3160</v>
      </c>
      <c r="D3165" s="3" t="s">
        <v>6909</v>
      </c>
      <c r="F3165" s="2" t="str" cm="1">
        <f t="array" aca="1" ref="F3165" ca="1">IF(G3165&lt;&gt;"",INDIRECT("'"&amp;G3165&amp;"'!"&amp;H3165),"")</f>
        <v/>
      </c>
      <c r="G3165" s="1665"/>
      <c r="I3165" s="4"/>
      <c r="J3165" s="4"/>
      <c r="K3165" s="4"/>
      <c r="S3165" s="1665"/>
    </row>
    <row r="3166" spans="1:19" ht="15">
      <c r="A3166" s="1">
        <v>3161</v>
      </c>
      <c r="D3166" s="3" t="s">
        <v>6909</v>
      </c>
      <c r="F3166" s="2" t="str" cm="1">
        <f t="array" aca="1" ref="F3166" ca="1">IF(G3166&lt;&gt;"",INDIRECT("'"&amp;G3166&amp;"'!"&amp;H3166),"")</f>
        <v/>
      </c>
      <c r="G3166" s="1665"/>
      <c r="I3166" s="4"/>
      <c r="J3166" s="4"/>
      <c r="K3166" s="4"/>
      <c r="S3166" s="1665"/>
    </row>
    <row r="3167" spans="1:19" ht="15">
      <c r="A3167" s="1">
        <v>3162</v>
      </c>
      <c r="D3167" s="3" t="s">
        <v>6909</v>
      </c>
      <c r="F3167" s="2" t="str" cm="1">
        <f t="array" aca="1" ref="F3167" ca="1">IF(G3167&lt;&gt;"",INDIRECT("'"&amp;G3167&amp;"'!"&amp;H3167),"")</f>
        <v/>
      </c>
      <c r="G3167" s="1665"/>
      <c r="I3167" s="4"/>
      <c r="J3167" s="4"/>
      <c r="K3167" s="4"/>
      <c r="S3167" s="1665"/>
    </row>
    <row r="3168" spans="1:19" ht="15">
      <c r="A3168" s="1">
        <v>3163</v>
      </c>
      <c r="D3168" s="3" t="s">
        <v>6909</v>
      </c>
      <c r="F3168" s="2" t="str" cm="1">
        <f t="array" aca="1" ref="F3168" ca="1">IF(G3168&lt;&gt;"",INDIRECT("'"&amp;G3168&amp;"'!"&amp;H3168),"")</f>
        <v/>
      </c>
      <c r="G3168" s="1665"/>
      <c r="I3168" s="4"/>
      <c r="J3168" s="4"/>
      <c r="K3168" s="4"/>
      <c r="S3168" s="1665"/>
    </row>
    <row r="3169" spans="1:19" ht="15">
      <c r="A3169">
        <v>3164</v>
      </c>
      <c r="B3169" s="7">
        <f>'BudgetSum 2-4'!I5</f>
        <v>0</v>
      </c>
      <c r="C3169" s="3">
        <f t="shared" ref="C3169:C3176" si="99">A3169-B3169</f>
        <v>3164</v>
      </c>
      <c r="E3169" s="2" t="b">
        <f t="shared" ref="E3169:E3176" ca="1" si="100">F3169=B3169</f>
        <v>1</v>
      </c>
      <c r="F3169" s="2" cm="1">
        <f t="array" aca="1" ref="F3169" ca="1">IF(G3169&lt;&gt;"",INDIRECT("'"&amp;G3169&amp;"'!"&amp;H3169),"")</f>
        <v>0</v>
      </c>
      <c r="G3169" s="1663" t="s">
        <v>3335</v>
      </c>
      <c r="H3169" t="s">
        <v>4135</v>
      </c>
      <c r="I3169" s="4"/>
      <c r="J3169" s="4"/>
      <c r="K3169" s="4"/>
      <c r="S3169" s="1665"/>
    </row>
    <row r="3170" spans="1:19" ht="15">
      <c r="A3170">
        <v>3165</v>
      </c>
      <c r="B3170" s="7">
        <f>'BudgetSum 2-4'!I9</f>
        <v>0</v>
      </c>
      <c r="C3170" s="3">
        <f t="shared" si="99"/>
        <v>3165</v>
      </c>
      <c r="E3170" s="2" t="b">
        <f t="shared" ca="1" si="100"/>
        <v>1</v>
      </c>
      <c r="F3170" s="2" cm="1">
        <f t="array" aca="1" ref="F3170" ca="1">IF(G3170&lt;&gt;"",INDIRECT("'"&amp;G3170&amp;"'!"&amp;H3170),"")</f>
        <v>0</v>
      </c>
      <c r="G3170" s="1663" t="s">
        <v>3335</v>
      </c>
      <c r="H3170" t="s">
        <v>4136</v>
      </c>
      <c r="I3170" s="4"/>
      <c r="J3170" s="4"/>
      <c r="K3170" s="4"/>
      <c r="S3170" s="1665"/>
    </row>
    <row r="3171" spans="1:19">
      <c r="A3171">
        <v>3166</v>
      </c>
      <c r="B3171" s="7">
        <f>'BudgetSum 2-4'!I22</f>
        <v>0</v>
      </c>
      <c r="C3171" s="3">
        <f t="shared" si="99"/>
        <v>3166</v>
      </c>
      <c r="E3171" s="2" t="b">
        <f t="shared" ca="1" si="100"/>
        <v>1</v>
      </c>
      <c r="F3171" s="2" cm="1">
        <f t="array" aca="1" ref="F3171" ca="1">IF(G3171&lt;&gt;"",INDIRECT("'"&amp;G3171&amp;"'!"&amp;H3171),"")</f>
        <v>0</v>
      </c>
      <c r="G3171" s="1663" t="s">
        <v>3335</v>
      </c>
      <c r="H3171" t="s">
        <v>4137</v>
      </c>
      <c r="S3171" s="1663"/>
    </row>
    <row r="3172" spans="1:19">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c r="A3175">
        <v>3170</v>
      </c>
      <c r="B3175" s="7">
        <f>'BudgetSum 2-4'!C79</f>
        <v>0</v>
      </c>
      <c r="C3175" s="3">
        <f t="shared" si="99"/>
        <v>3170</v>
      </c>
      <c r="E3175" s="2" t="b">
        <f t="shared" ca="1" si="100"/>
        <v>1</v>
      </c>
      <c r="F3175" s="2" cm="1">
        <f t="array" aca="1" ref="F3175" ca="1">IF(G3175&lt;&gt;"",INDIRECT("'"&amp;G3175&amp;"'!"&amp;H3175),"")</f>
        <v>0</v>
      </c>
      <c r="G3175" s="1663" t="s">
        <v>3335</v>
      </c>
      <c r="H3175" t="s">
        <v>4140</v>
      </c>
      <c r="S3175" s="1663"/>
    </row>
    <row r="3176" spans="1:19">
      <c r="A3176">
        <v>3171</v>
      </c>
      <c r="B3176" s="7">
        <f>'BudgetSum 2-4'!C80</f>
        <v>0</v>
      </c>
      <c r="C3176" s="3">
        <f t="shared" si="99"/>
        <v>3171</v>
      </c>
      <c r="E3176" s="2" t="b">
        <f t="shared" ca="1" si="100"/>
        <v>1</v>
      </c>
      <c r="F3176" s="2" cm="1">
        <f t="array" aca="1" ref="F3176" ca="1">IF(G3176&lt;&gt;"",INDIRECT("'"&amp;G3176&amp;"'!"&amp;H3176),"")</f>
        <v>0</v>
      </c>
      <c r="G3176" s="1663" t="s">
        <v>3335</v>
      </c>
      <c r="H3176" t="s">
        <v>4141</v>
      </c>
      <c r="S3176" s="1663"/>
    </row>
    <row r="3177" spans="1:19" ht="15">
      <c r="A3177" s="1">
        <v>3172</v>
      </c>
      <c r="D3177" s="3" t="s">
        <v>6909</v>
      </c>
      <c r="F3177" s="2" t="str" cm="1">
        <f t="array" aca="1" ref="F3177" ca="1">IF(G3177&lt;&gt;"",INDIRECT("'"&amp;G3177&amp;"'!"&amp;H3177),"")</f>
        <v/>
      </c>
      <c r="G3177" s="1665"/>
      <c r="I3177" s="4"/>
      <c r="J3177" s="4"/>
      <c r="K3177" s="4"/>
      <c r="S3177" s="1665"/>
    </row>
    <row r="3178" spans="1:19">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c r="A3181">
        <v>3176</v>
      </c>
      <c r="B3181" s="7">
        <f>'BudgetSum 2-4'!D79</f>
        <v>0</v>
      </c>
      <c r="C3181" s="3">
        <f>A3181-B3181</f>
        <v>3176</v>
      </c>
      <c r="E3181" s="2" t="b">
        <f ca="1">F3181=B3181</f>
        <v>1</v>
      </c>
      <c r="F3181" s="2" cm="1">
        <f t="array" aca="1" ref="F3181" ca="1">IF(G3181&lt;&gt;"",INDIRECT("'"&amp;G3181&amp;"'!"&amp;H3181),"")</f>
        <v>0</v>
      </c>
      <c r="G3181" s="1663" t="s">
        <v>3335</v>
      </c>
      <c r="H3181" t="s">
        <v>4144</v>
      </c>
      <c r="S3181" s="1663"/>
    </row>
    <row r="3182" spans="1:19">
      <c r="A3182">
        <v>3177</v>
      </c>
      <c r="B3182" s="7">
        <f>'BudgetSum 2-4'!D80</f>
        <v>0</v>
      </c>
      <c r="C3182" s="3">
        <f>A3182-B3182</f>
        <v>3177</v>
      </c>
      <c r="E3182" s="2" t="b">
        <f ca="1">F3182=B3182</f>
        <v>1</v>
      </c>
      <c r="F3182" s="2" cm="1">
        <f t="array" aca="1" ref="F3182" ca="1">IF(G3182&lt;&gt;"",INDIRECT("'"&amp;G3182&amp;"'!"&amp;H3182),"")</f>
        <v>0</v>
      </c>
      <c r="G3182" s="1663" t="s">
        <v>3335</v>
      </c>
      <c r="H3182" t="s">
        <v>4145</v>
      </c>
      <c r="S3182" s="1663"/>
    </row>
    <row r="3183" spans="1:19" ht="15">
      <c r="A3183" s="1">
        <v>3178</v>
      </c>
      <c r="D3183" s="3" t="s">
        <v>6909</v>
      </c>
      <c r="F3183" s="2" t="str" cm="1">
        <f t="array" aca="1" ref="F3183" ca="1">IF(G3183&lt;&gt;"",INDIRECT("'"&amp;G3183&amp;"'!"&amp;H3183),"")</f>
        <v/>
      </c>
      <c r="G3183" s="1665"/>
      <c r="S3183" s="1663"/>
    </row>
    <row r="3184" spans="1:19" ht="15">
      <c r="A3184" s="1">
        <v>3179</v>
      </c>
      <c r="D3184" s="3" t="s">
        <v>6909</v>
      </c>
      <c r="F3184" s="2" t="str" cm="1">
        <f t="array" aca="1" ref="F3184" ca="1">IF(G3184&lt;&gt;"",INDIRECT("'"&amp;G3184&amp;"'!"&amp;H3184),"")</f>
        <v/>
      </c>
      <c r="G3184" s="1665"/>
      <c r="I3184" s="4"/>
      <c r="J3184" s="4"/>
      <c r="K3184" s="4"/>
      <c r="S3184" s="1665"/>
    </row>
    <row r="3185" spans="1:19" ht="15">
      <c r="A3185" s="1">
        <v>3180</v>
      </c>
      <c r="D3185" s="3" t="s">
        <v>6909</v>
      </c>
      <c r="F3185" s="2" t="str" cm="1">
        <f t="array" aca="1" ref="F3185" ca="1">IF(G3185&lt;&gt;"",INDIRECT("'"&amp;G3185&amp;"'!"&amp;H3185),"")</f>
        <v/>
      </c>
      <c r="G3185" s="1665"/>
      <c r="I3185" s="4"/>
      <c r="J3185" s="4"/>
      <c r="K3185" s="4"/>
      <c r="S3185" s="1665"/>
    </row>
    <row r="3186" spans="1:19" ht="15">
      <c r="A3186" s="1">
        <v>3181</v>
      </c>
      <c r="D3186" s="3" t="s">
        <v>6909</v>
      </c>
      <c r="F3186" s="2" t="str" cm="1">
        <f t="array" aca="1" ref="F3186" ca="1">IF(G3186&lt;&gt;"",INDIRECT("'"&amp;G3186&amp;"'!"&amp;H3186),"")</f>
        <v/>
      </c>
      <c r="G3186" s="1665"/>
      <c r="I3186" s="4"/>
      <c r="J3186" s="4"/>
      <c r="K3186" s="4"/>
      <c r="S3186" s="1665"/>
    </row>
    <row r="3187" spans="1:19" ht="15">
      <c r="A3187" s="1">
        <v>3182</v>
      </c>
      <c r="D3187" s="3" t="s">
        <v>6909</v>
      </c>
      <c r="F3187" s="2" t="str" cm="1">
        <f t="array" aca="1" ref="F3187" ca="1">IF(G3187&lt;&gt;"",INDIRECT("'"&amp;G3187&amp;"'!"&amp;H3187),"")</f>
        <v/>
      </c>
      <c r="G3187" s="1665"/>
      <c r="I3187" s="4"/>
      <c r="J3187" s="4"/>
      <c r="K3187" s="4"/>
      <c r="S3187" s="1665"/>
    </row>
    <row r="3188" spans="1:19" ht="15">
      <c r="A3188" s="1">
        <v>3183</v>
      </c>
      <c r="D3188" s="3" t="s">
        <v>6909</v>
      </c>
      <c r="F3188" s="2" t="str" cm="1">
        <f t="array" aca="1" ref="F3188" ca="1">IF(G3188&lt;&gt;"",INDIRECT("'"&amp;G3188&amp;"'!"&amp;H3188),"")</f>
        <v/>
      </c>
      <c r="G3188" s="1665"/>
      <c r="I3188" s="4"/>
      <c r="J3188" s="4"/>
      <c r="K3188" s="4"/>
      <c r="S3188" s="1665"/>
    </row>
    <row r="3189" spans="1:19" ht="15">
      <c r="A3189" s="1">
        <v>3184</v>
      </c>
      <c r="D3189" s="3" t="s">
        <v>6909</v>
      </c>
      <c r="F3189" s="2" t="str" cm="1">
        <f t="array" aca="1" ref="F3189" ca="1">IF(G3189&lt;&gt;"",INDIRECT("'"&amp;G3189&amp;"'!"&amp;H3189),"")</f>
        <v/>
      </c>
      <c r="G3189" s="1665"/>
      <c r="I3189" s="4"/>
      <c r="J3189" s="4"/>
      <c r="K3189" s="4"/>
      <c r="S3189" s="1665"/>
    </row>
    <row r="3190" spans="1:19" ht="15">
      <c r="A3190" s="1">
        <v>3185</v>
      </c>
      <c r="D3190" s="3" t="s">
        <v>6909</v>
      </c>
      <c r="F3190" s="2" t="str" cm="1">
        <f t="array" aca="1" ref="F3190" ca="1">IF(G3190&lt;&gt;"",INDIRECT("'"&amp;G3190&amp;"'!"&amp;H3190),"")</f>
        <v/>
      </c>
      <c r="G3190" s="1665"/>
      <c r="I3190" s="4"/>
      <c r="J3190" s="4"/>
      <c r="K3190" s="4"/>
      <c r="S3190" s="1665"/>
    </row>
    <row r="3191" spans="1:19" ht="15">
      <c r="A3191" s="1">
        <v>3186</v>
      </c>
      <c r="D3191" s="3" t="s">
        <v>6909</v>
      </c>
      <c r="F3191" s="2" t="str" cm="1">
        <f t="array" aca="1" ref="F3191" ca="1">IF(G3191&lt;&gt;"",INDIRECT("'"&amp;G3191&amp;"'!"&amp;H3191),"")</f>
        <v/>
      </c>
      <c r="G3191" s="1665"/>
      <c r="S3191" s="1663"/>
    </row>
    <row r="3192" spans="1:19" ht="15">
      <c r="A3192" s="1">
        <v>3187</v>
      </c>
      <c r="D3192" s="3" t="s">
        <v>6909</v>
      </c>
      <c r="F3192" s="2" t="str" cm="1">
        <f t="array" aca="1" ref="F3192" ca="1">IF(G3192&lt;&gt;"",INDIRECT("'"&amp;G3192&amp;"'!"&amp;H3192),"")</f>
        <v/>
      </c>
      <c r="G3192" s="1665"/>
      <c r="S3192" s="1663"/>
    </row>
    <row r="3193" spans="1:19" ht="15">
      <c r="A3193" s="1">
        <v>3188</v>
      </c>
      <c r="D3193" s="3" t="s">
        <v>6909</v>
      </c>
      <c r="F3193" s="2" t="str" cm="1">
        <f t="array" aca="1" ref="F3193" ca="1">IF(G3193&lt;&gt;"",INDIRECT("'"&amp;G3193&amp;"'!"&amp;H3193),"")</f>
        <v/>
      </c>
      <c r="G3193" s="1665"/>
      <c r="S3193" s="1665"/>
    </row>
    <row r="3194" spans="1:19" ht="15">
      <c r="A3194" s="1">
        <v>3189</v>
      </c>
      <c r="D3194" s="3" t="s">
        <v>6909</v>
      </c>
      <c r="F3194" s="2" t="str" cm="1">
        <f t="array" aca="1" ref="F3194" ca="1">IF(G3194&lt;&gt;"",INDIRECT("'"&amp;G3194&amp;"'!"&amp;H3194),"")</f>
        <v/>
      </c>
      <c r="G3194" s="1665"/>
      <c r="S3194" s="1663"/>
    </row>
    <row r="3195" spans="1:19">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5">
      <c r="A3200" s="1">
        <v>3195</v>
      </c>
      <c r="D3200" s="3" t="s">
        <v>6909</v>
      </c>
      <c r="F3200" s="2" t="str" cm="1">
        <f t="array" aca="1" ref="F3200" ca="1">IF(G3200&lt;&gt;"",INDIRECT("'"&amp;G3200&amp;"'!"&amp;H3200),"")</f>
        <v/>
      </c>
      <c r="G3200" s="1665"/>
      <c r="S3200" s="1663"/>
    </row>
    <row r="3201" spans="1:19">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5">
      <c r="A3206" s="1">
        <v>3201</v>
      </c>
      <c r="D3206" s="3" t="s">
        <v>6909</v>
      </c>
      <c r="F3206" s="2" t="str" cm="1">
        <f t="array" aca="1" ref="F3206" ca="1">IF(G3206&lt;&gt;"",INDIRECT("'"&amp;G3206&amp;"'!"&amp;H3206),"")</f>
        <v/>
      </c>
      <c r="G3206" s="1665"/>
      <c r="S3206" s="1663"/>
    </row>
    <row r="3207" spans="1:19" ht="15">
      <c r="A3207" s="1">
        <v>3202</v>
      </c>
      <c r="D3207" s="3" t="s">
        <v>6909</v>
      </c>
      <c r="F3207" s="2" t="str" cm="1">
        <f t="array" aca="1" ref="F3207" ca="1">IF(G3207&lt;&gt;"",INDIRECT("'"&amp;G3207&amp;"'!"&amp;H3207),"")</f>
        <v/>
      </c>
      <c r="G3207" s="1665"/>
      <c r="S3207" s="1663"/>
    </row>
    <row r="3208" spans="1:19" ht="15">
      <c r="A3208" s="1">
        <v>3203</v>
      </c>
      <c r="D3208" s="3" t="s">
        <v>6909</v>
      </c>
      <c r="F3208" s="2" t="str" cm="1">
        <f t="array" aca="1" ref="F3208" ca="1">IF(G3208&lt;&gt;"",INDIRECT("'"&amp;G3208&amp;"'!"&amp;H3208),"")</f>
        <v/>
      </c>
      <c r="G3208" s="1665"/>
      <c r="S3208" s="1663"/>
    </row>
    <row r="3209" spans="1:19" ht="15">
      <c r="A3209" s="1">
        <v>3204</v>
      </c>
      <c r="D3209" s="3" t="s">
        <v>6909</v>
      </c>
      <c r="F3209" s="2" t="str" cm="1">
        <f t="array" aca="1" ref="F3209" ca="1">IF(G3209&lt;&gt;"",INDIRECT("'"&amp;G3209&amp;"'!"&amp;H3209),"")</f>
        <v/>
      </c>
      <c r="G3209" s="1665"/>
      <c r="S3209" s="1663"/>
    </row>
    <row r="3210" spans="1:19" ht="15">
      <c r="A3210" s="1">
        <v>3205</v>
      </c>
      <c r="D3210" s="3" t="s">
        <v>6909</v>
      </c>
      <c r="F3210" s="2" t="str" cm="1">
        <f t="array" aca="1" ref="F3210" ca="1">IF(G3210&lt;&gt;"",INDIRECT("'"&amp;G3210&amp;"'!"&amp;H3210),"")</f>
        <v/>
      </c>
      <c r="G3210" s="1665"/>
      <c r="S3210" s="1663"/>
    </row>
    <row r="3211" spans="1:19" ht="15">
      <c r="A3211" s="1">
        <v>3206</v>
      </c>
      <c r="D3211" s="3" t="s">
        <v>6909</v>
      </c>
      <c r="F3211" s="2" t="str" cm="1">
        <f t="array" aca="1" ref="F3211" ca="1">IF(G3211&lt;&gt;"",INDIRECT("'"&amp;G3211&amp;"'!"&amp;H3211),"")</f>
        <v/>
      </c>
      <c r="G3211" s="1665"/>
      <c r="S3211" s="1663"/>
    </row>
    <row r="3212" spans="1:19" ht="15">
      <c r="A3212" s="1">
        <v>3207</v>
      </c>
      <c r="D3212" s="3" t="s">
        <v>6909</v>
      </c>
      <c r="F3212" s="2" t="str" cm="1">
        <f t="array" aca="1" ref="F3212" ca="1">IF(G3212&lt;&gt;"",INDIRECT("'"&amp;G3212&amp;"'!"&amp;H3212),"")</f>
        <v/>
      </c>
      <c r="G3212" s="1665"/>
      <c r="S3212" s="1663"/>
    </row>
    <row r="3213" spans="1:19" ht="15">
      <c r="A3213" s="1">
        <v>3208</v>
      </c>
      <c r="D3213" s="3" t="s">
        <v>6909</v>
      </c>
      <c r="F3213" s="2" t="str" cm="1">
        <f t="array" aca="1" ref="F3213" ca="1">IF(G3213&lt;&gt;"",INDIRECT("'"&amp;G3213&amp;"'!"&amp;H3213),"")</f>
        <v/>
      </c>
      <c r="G3213" s="1665"/>
      <c r="S3213" s="1663"/>
    </row>
    <row r="3214" spans="1:19" ht="15">
      <c r="A3214" s="1">
        <v>3209</v>
      </c>
      <c r="D3214" s="3" t="s">
        <v>6909</v>
      </c>
      <c r="F3214" s="2" t="str" cm="1">
        <f t="array" aca="1" ref="F3214" ca="1">IF(G3214&lt;&gt;"",INDIRECT("'"&amp;G3214&amp;"'!"&amp;H3214),"")</f>
        <v/>
      </c>
      <c r="G3214" s="1665"/>
      <c r="S3214" s="1663"/>
    </row>
    <row r="3215" spans="1:19" ht="15">
      <c r="A3215" s="1">
        <v>3210</v>
      </c>
      <c r="D3215" s="3" t="s">
        <v>6909</v>
      </c>
      <c r="F3215" s="2" t="str" cm="1">
        <f t="array" aca="1" ref="F3215" ca="1">IF(G3215&lt;&gt;"",INDIRECT("'"&amp;G3215&amp;"'!"&amp;H3215),"")</f>
        <v/>
      </c>
      <c r="G3215" s="1665"/>
      <c r="S3215" s="1663"/>
    </row>
    <row r="3216" spans="1:19" ht="15">
      <c r="A3216" s="1">
        <v>3211</v>
      </c>
      <c r="D3216" s="3" t="s">
        <v>6909</v>
      </c>
      <c r="F3216" s="2" t="str" cm="1">
        <f t="array" aca="1" ref="F3216" ca="1">IF(G3216&lt;&gt;"",INDIRECT("'"&amp;G3216&amp;"'!"&amp;H3216),"")</f>
        <v/>
      </c>
      <c r="G3216" s="1665"/>
      <c r="S3216" s="1663"/>
    </row>
    <row r="3217" spans="1:19">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c r="A3218">
        <v>3213</v>
      </c>
      <c r="B3218" s="7">
        <f>'BudgetSum 2-4'!E46</f>
        <v>0</v>
      </c>
      <c r="C3218" s="3">
        <f>A3218-B3218</f>
        <v>3213</v>
      </c>
      <c r="E3218" s="2" t="b">
        <f ca="1">F3218=B3218</f>
        <v>1</v>
      </c>
      <c r="F3218" s="2" cm="1">
        <f t="array" aca="1" ref="F3218" ca="1">IF(G3218&lt;&gt;"",INDIRECT("'"&amp;G3218&amp;"'!"&amp;H3218),"")</f>
        <v>0</v>
      </c>
      <c r="G3218" s="1663" t="s">
        <v>3335</v>
      </c>
      <c r="H3218" t="s">
        <v>3545</v>
      </c>
      <c r="S3218" s="1663"/>
    </row>
    <row r="3219" spans="1:19">
      <c r="A3219">
        <v>3214</v>
      </c>
      <c r="B3219" s="7">
        <f>'BudgetSum 2-4'!E78</f>
        <v>0</v>
      </c>
      <c r="C3219" s="3">
        <f>A3219-B3219</f>
        <v>3214</v>
      </c>
      <c r="E3219" s="2" t="b">
        <f ca="1">F3219=B3219</f>
        <v>1</v>
      </c>
      <c r="F3219" s="2" cm="1">
        <f t="array" aca="1" ref="F3219" ca="1">IF(G3219&lt;&gt;"",INDIRECT("'"&amp;G3219&amp;"'!"&amp;H3219),"")</f>
        <v>0</v>
      </c>
      <c r="G3219" s="1663" t="s">
        <v>3335</v>
      </c>
      <c r="H3219" t="s">
        <v>4154</v>
      </c>
      <c r="S3219" s="1663"/>
    </row>
    <row r="3220" spans="1:19">
      <c r="A3220">
        <v>3215</v>
      </c>
      <c r="B3220" s="7">
        <f>'BudgetSum 2-4'!E79</f>
        <v>0</v>
      </c>
      <c r="C3220" s="3">
        <f>A3220-B3220</f>
        <v>3215</v>
      </c>
      <c r="E3220" s="2" t="b">
        <f ca="1">F3220=B3220</f>
        <v>1</v>
      </c>
      <c r="F3220" s="2" cm="1">
        <f t="array" aca="1" ref="F3220" ca="1">IF(G3220&lt;&gt;"",INDIRECT("'"&amp;G3220&amp;"'!"&amp;H3220),"")</f>
        <v>0</v>
      </c>
      <c r="G3220" s="1663" t="s">
        <v>3335</v>
      </c>
      <c r="H3220" t="s">
        <v>4155</v>
      </c>
      <c r="S3220" s="1663"/>
    </row>
    <row r="3221" spans="1:19">
      <c r="A3221">
        <v>3216</v>
      </c>
      <c r="B3221" s="7">
        <f>'BudgetSum 2-4'!E80</f>
        <v>0</v>
      </c>
      <c r="C3221" s="3">
        <f>A3221-B3221</f>
        <v>3216</v>
      </c>
      <c r="E3221" s="2" t="b">
        <f ca="1">F3221=B3221</f>
        <v>1</v>
      </c>
      <c r="F3221" s="2" cm="1">
        <f t="array" aca="1" ref="F3221" ca="1">IF(G3221&lt;&gt;"",INDIRECT("'"&amp;G3221&amp;"'!"&amp;H3221),"")</f>
        <v>0</v>
      </c>
      <c r="G3221" s="1663" t="s">
        <v>3335</v>
      </c>
      <c r="H3221" t="s">
        <v>4084</v>
      </c>
      <c r="S3221" s="1663"/>
    </row>
    <row r="3222" spans="1:19" ht="15">
      <c r="A3222" s="1">
        <v>3217</v>
      </c>
      <c r="D3222" s="3" t="s">
        <v>6909</v>
      </c>
      <c r="F3222" s="2" t="str" cm="1">
        <f t="array" aca="1" ref="F3222" ca="1">IF(G3222&lt;&gt;"",INDIRECT("'"&amp;G3222&amp;"'!"&amp;H3222),"")</f>
        <v/>
      </c>
      <c r="G3222" s="1665"/>
      <c r="S3222" s="1663"/>
    </row>
    <row r="3223" spans="1:19" ht="15">
      <c r="A3223" s="1">
        <v>3218</v>
      </c>
      <c r="D3223" s="3" t="s">
        <v>3376</v>
      </c>
      <c r="F3223" s="2" t="str" cm="1">
        <f t="array" aca="1" ref="F3223" ca="1">IF(G3223&lt;&gt;"",INDIRECT("'"&amp;G3223&amp;"'!"&amp;H3223),"")</f>
        <v/>
      </c>
      <c r="G3223" s="1665"/>
      <c r="S3223" s="1663"/>
    </row>
    <row r="3224" spans="1:19" ht="15">
      <c r="A3224" s="1">
        <v>3219</v>
      </c>
      <c r="D3224" s="3" t="s">
        <v>3376</v>
      </c>
      <c r="F3224" s="2" t="str" cm="1">
        <f t="array" aca="1" ref="F3224" ca="1">IF(G3224&lt;&gt;"",INDIRECT("'"&amp;G3224&amp;"'!"&amp;H3224),"")</f>
        <v/>
      </c>
      <c r="G3224" s="1665"/>
      <c r="S3224" s="1663"/>
    </row>
    <row r="3225" spans="1:19" ht="15">
      <c r="A3225" s="1">
        <v>3220</v>
      </c>
      <c r="D3225" s="3" t="s">
        <v>3376</v>
      </c>
      <c r="F3225" s="2" t="str" cm="1">
        <f t="array" aca="1" ref="F3225" ca="1">IF(G3225&lt;&gt;"",INDIRECT("'"&amp;G3225&amp;"'!"&amp;H3225),"")</f>
        <v/>
      </c>
      <c r="G3225" s="1665"/>
      <c r="S3225" s="1663"/>
    </row>
    <row r="3226" spans="1:19" ht="15">
      <c r="A3226" s="1">
        <v>3221</v>
      </c>
      <c r="D3226" s="3" t="s">
        <v>3376</v>
      </c>
      <c r="F3226" s="2" t="str" cm="1">
        <f t="array" aca="1" ref="F3226" ca="1">IF(G3226&lt;&gt;"",INDIRECT("'"&amp;G3226&amp;"'!"&amp;H3226),"")</f>
        <v/>
      </c>
      <c r="G3226" s="1665"/>
      <c r="S3226" s="1663"/>
    </row>
    <row r="3227" spans="1:19" ht="15">
      <c r="A3227" s="1">
        <v>3222</v>
      </c>
      <c r="D3227" s="3" t="s">
        <v>3376</v>
      </c>
      <c r="F3227" s="2" t="str" cm="1">
        <f t="array" aca="1" ref="F3227" ca="1">IF(G3227&lt;&gt;"",INDIRECT("'"&amp;G3227&amp;"'!"&amp;H3227),"")</f>
        <v/>
      </c>
      <c r="G3227" s="1665"/>
      <c r="S3227" s="1663"/>
    </row>
    <row r="3228" spans="1:19" ht="15">
      <c r="A3228">
        <v>3223</v>
      </c>
      <c r="D3228" s="3" t="s">
        <v>6909</v>
      </c>
      <c r="F3228" s="2" t="str" cm="1">
        <f t="array" aca="1" ref="F3228" ca="1">IF(G3228&lt;&gt;"",INDIRECT("'"&amp;G3228&amp;"'!"&amp;H3228),"")</f>
        <v/>
      </c>
      <c r="G3228" s="1665"/>
      <c r="S3228" s="1663"/>
    </row>
    <row r="3229" spans="1:19" ht="15">
      <c r="A3229" s="1">
        <v>3224</v>
      </c>
      <c r="D3229" s="3" t="s">
        <v>6909</v>
      </c>
      <c r="F3229" s="2" t="str" cm="1">
        <f t="array" aca="1" ref="F3229" ca="1">IF(G3229&lt;&gt;"",INDIRECT("'"&amp;G3229&amp;"'!"&amp;H3229),"")</f>
        <v/>
      </c>
      <c r="G3229" s="1665"/>
      <c r="S3229" s="1663"/>
    </row>
    <row r="3230" spans="1:19" ht="15">
      <c r="A3230" s="1">
        <v>3225</v>
      </c>
      <c r="D3230" s="3" t="s">
        <v>6909</v>
      </c>
      <c r="F3230" s="2" t="str" cm="1">
        <f t="array" aca="1" ref="F3230" ca="1">IF(G3230&lt;&gt;"",INDIRECT("'"&amp;G3230&amp;"'!"&amp;H3230),"")</f>
        <v/>
      </c>
      <c r="G3230" s="1665"/>
      <c r="S3230" s="1663"/>
    </row>
    <row r="3231" spans="1:19" ht="15">
      <c r="A3231" s="1">
        <v>3226</v>
      </c>
      <c r="D3231" s="3" t="s">
        <v>6909</v>
      </c>
      <c r="F3231" s="2" t="str" cm="1">
        <f t="array" aca="1" ref="F3231" ca="1">IF(G3231&lt;&gt;"",INDIRECT("'"&amp;G3231&amp;"'!"&amp;H3231),"")</f>
        <v/>
      </c>
      <c r="G3231" s="1665"/>
      <c r="S3231" s="1663"/>
    </row>
    <row r="3232" spans="1:19" ht="15">
      <c r="A3232" s="1">
        <v>3227</v>
      </c>
      <c r="D3232" s="3" t="s">
        <v>6909</v>
      </c>
      <c r="F3232" s="2" t="str" cm="1">
        <f t="array" aca="1" ref="F3232" ca="1">IF(G3232&lt;&gt;"",INDIRECT("'"&amp;G3232&amp;"'!"&amp;H3232),"")</f>
        <v/>
      </c>
      <c r="G3232" s="1665"/>
      <c r="S3232" s="1663"/>
    </row>
    <row r="3233" spans="1:19" ht="15">
      <c r="A3233" s="1">
        <v>3228</v>
      </c>
      <c r="D3233" s="3" t="s">
        <v>6909</v>
      </c>
      <c r="F3233" s="2" t="str" cm="1">
        <f t="array" aca="1" ref="F3233" ca="1">IF(G3233&lt;&gt;"",INDIRECT("'"&amp;G3233&amp;"'!"&amp;H3233),"")</f>
        <v/>
      </c>
      <c r="G3233" s="1665"/>
      <c r="S3233" s="1663"/>
    </row>
    <row r="3234" spans="1:19" ht="15">
      <c r="A3234" s="1">
        <v>3229</v>
      </c>
      <c r="D3234" s="3" t="s">
        <v>6909</v>
      </c>
      <c r="F3234" s="2" t="str" cm="1">
        <f t="array" aca="1" ref="F3234" ca="1">IF(G3234&lt;&gt;"",INDIRECT("'"&amp;G3234&amp;"'!"&amp;H3234),"")</f>
        <v/>
      </c>
      <c r="G3234" s="1665"/>
      <c r="S3234" s="1663"/>
    </row>
    <row r="3235" spans="1:19" ht="15">
      <c r="A3235" s="1">
        <v>3230</v>
      </c>
      <c r="D3235" s="3" t="s">
        <v>6909</v>
      </c>
      <c r="F3235" s="2" t="str" cm="1">
        <f t="array" aca="1" ref="F3235" ca="1">IF(G3235&lt;&gt;"",INDIRECT("'"&amp;G3235&amp;"'!"&amp;H3235),"")</f>
        <v/>
      </c>
      <c r="G3235" s="1665"/>
      <c r="S3235" s="1663"/>
    </row>
    <row r="3236" spans="1:19" ht="15">
      <c r="A3236" s="1">
        <v>3231</v>
      </c>
      <c r="D3236" s="3" t="s">
        <v>6909</v>
      </c>
      <c r="F3236" s="2" t="str" cm="1">
        <f t="array" aca="1" ref="F3236" ca="1">IF(G3236&lt;&gt;"",INDIRECT("'"&amp;G3236&amp;"'!"&amp;H3236),"")</f>
        <v/>
      </c>
      <c r="G3236" s="1665"/>
      <c r="S3236" s="1663"/>
    </row>
    <row r="3237" spans="1:19" ht="15">
      <c r="A3237" s="1">
        <v>3232</v>
      </c>
      <c r="D3237" s="3" t="s">
        <v>6909</v>
      </c>
      <c r="F3237" s="2" t="str" cm="1">
        <f t="array" aca="1" ref="F3237" ca="1">IF(G3237&lt;&gt;"",INDIRECT("'"&amp;G3237&amp;"'!"&amp;H3237),"")</f>
        <v/>
      </c>
      <c r="G3237" s="1665"/>
      <c r="S3237" s="1663"/>
    </row>
    <row r="3238" spans="1:19" ht="15">
      <c r="A3238" s="1">
        <v>3233</v>
      </c>
      <c r="D3238" s="3" t="s">
        <v>6909</v>
      </c>
      <c r="F3238" s="2" t="str" cm="1">
        <f t="array" aca="1" ref="F3238" ca="1">IF(G3238&lt;&gt;"",INDIRECT("'"&amp;G3238&amp;"'!"&amp;H3238),"")</f>
        <v/>
      </c>
      <c r="G3238" s="1665"/>
      <c r="S3238" s="1663"/>
    </row>
    <row r="3239" spans="1:19">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c r="A3240">
        <v>3235</v>
      </c>
      <c r="B3240" s="7">
        <f>'BudgetSum 2-4'!H46</f>
        <v>0</v>
      </c>
      <c r="C3240" s="3">
        <f>A3240-B3240</f>
        <v>3235</v>
      </c>
      <c r="E3240" s="2" t="b">
        <f ca="1">F3240=B3240</f>
        <v>1</v>
      </c>
      <c r="F3240" s="2" cm="1">
        <f t="array" aca="1" ref="F3240" ca="1">IF(G3240&lt;&gt;"",INDIRECT("'"&amp;G3240&amp;"'!"&amp;H3240),"")</f>
        <v>0</v>
      </c>
      <c r="G3240" s="1663" t="s">
        <v>3335</v>
      </c>
      <c r="H3240" t="s">
        <v>3657</v>
      </c>
      <c r="S3240" s="1663"/>
    </row>
    <row r="3241" spans="1:19" ht="15">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c r="A3242">
        <v>3237</v>
      </c>
      <c r="B3242" s="7">
        <f>'BudgetSum 2-4'!H79</f>
        <v>0</v>
      </c>
      <c r="C3242" s="3">
        <f>A3242-B3242</f>
        <v>3237</v>
      </c>
      <c r="E3242" s="2" t="b">
        <f ca="1">F3242=B3242</f>
        <v>1</v>
      </c>
      <c r="F3242" s="2" cm="1">
        <f t="array" aca="1" ref="F3242" ca="1">IF(G3242&lt;&gt;"",INDIRECT("'"&amp;G3242&amp;"'!"&amp;H3242),"")</f>
        <v>0</v>
      </c>
      <c r="G3242" s="1663" t="s">
        <v>3335</v>
      </c>
      <c r="H3242" t="s">
        <v>4158</v>
      </c>
      <c r="S3242" s="1663"/>
    </row>
    <row r="3243" spans="1:19">
      <c r="A3243">
        <v>3238</v>
      </c>
      <c r="B3243" s="7">
        <f>'BudgetSum 2-4'!H80</f>
        <v>0</v>
      </c>
      <c r="C3243" s="3">
        <f>A3243-B3243</f>
        <v>3238</v>
      </c>
      <c r="E3243" s="2" t="b">
        <f ca="1">F3243=B3243</f>
        <v>1</v>
      </c>
      <c r="F3243" s="2" cm="1">
        <f t="array" aca="1" ref="F3243" ca="1">IF(G3243&lt;&gt;"",INDIRECT("'"&amp;G3243&amp;"'!"&amp;H3243),"")</f>
        <v>0</v>
      </c>
      <c r="G3243" s="1663" t="s">
        <v>3335</v>
      </c>
      <c r="H3243" t="s">
        <v>4089</v>
      </c>
      <c r="S3243" s="1663"/>
    </row>
    <row r="3244" spans="1:19" ht="15">
      <c r="A3244" s="1">
        <v>3239</v>
      </c>
      <c r="D3244" s="3" t="s">
        <v>6909</v>
      </c>
      <c r="F3244" s="2" t="str" cm="1">
        <f t="array" aca="1" ref="F3244" ca="1">IF(G3244&lt;&gt;"",INDIRECT("'"&amp;G3244&amp;"'!"&amp;H3244),"")</f>
        <v/>
      </c>
      <c r="G3244" s="1665"/>
      <c r="S3244" s="1663"/>
    </row>
    <row r="3245" spans="1:19" ht="15">
      <c r="A3245" s="1">
        <v>3240</v>
      </c>
      <c r="D3245" s="3" t="s">
        <v>6909</v>
      </c>
      <c r="F3245" s="2" t="str" cm="1">
        <f t="array" aca="1" ref="F3245" ca="1">IF(G3245&lt;&gt;"",INDIRECT("'"&amp;G3245&amp;"'!"&amp;H3245),"")</f>
        <v/>
      </c>
      <c r="G3245" s="1665"/>
      <c r="S3245" s="1663"/>
    </row>
    <row r="3246" spans="1:19" ht="15">
      <c r="A3246" s="1">
        <v>3241</v>
      </c>
      <c r="D3246" s="3" t="s">
        <v>6909</v>
      </c>
      <c r="F3246" s="2" t="str" cm="1">
        <f t="array" aca="1" ref="F3246" ca="1">IF(G3246&lt;&gt;"",INDIRECT("'"&amp;G3246&amp;"'!"&amp;H3246),"")</f>
        <v/>
      </c>
      <c r="G3246" s="1665"/>
      <c r="S3246" s="1663"/>
    </row>
    <row r="3247" spans="1:19" ht="15">
      <c r="A3247" s="1">
        <v>3242</v>
      </c>
      <c r="D3247" s="3" t="s">
        <v>6909</v>
      </c>
      <c r="F3247" s="2" t="str" cm="1">
        <f t="array" aca="1" ref="F3247" ca="1">IF(G3247&lt;&gt;"",INDIRECT("'"&amp;G3247&amp;"'!"&amp;H3247),"")</f>
        <v/>
      </c>
      <c r="G3247" s="1665"/>
      <c r="S3247" s="1663"/>
    </row>
    <row r="3248" spans="1:19" ht="15">
      <c r="A3248" s="1">
        <v>3243</v>
      </c>
      <c r="D3248" s="3" t="s">
        <v>6909</v>
      </c>
      <c r="F3248" s="2" t="str" cm="1">
        <f t="array" aca="1" ref="F3248" ca="1">IF(G3248&lt;&gt;"",INDIRECT("'"&amp;G3248&amp;"'!"&amp;H3248),"")</f>
        <v/>
      </c>
      <c r="G3248" s="1665"/>
      <c r="S3248" s="1663"/>
    </row>
    <row r="3249" spans="1:19" ht="15">
      <c r="A3249" s="1">
        <v>3244</v>
      </c>
      <c r="D3249" s="3" t="s">
        <v>6909</v>
      </c>
      <c r="F3249" s="2" t="str" cm="1">
        <f t="array" aca="1" ref="F3249" ca="1">IF(G3249&lt;&gt;"",INDIRECT("'"&amp;G3249&amp;"'!"&amp;H3249),"")</f>
        <v/>
      </c>
      <c r="G3249" s="1665"/>
      <c r="S3249" s="1663"/>
    </row>
    <row r="3250" spans="1:19" ht="15">
      <c r="A3250" s="1">
        <v>3245</v>
      </c>
      <c r="D3250" s="3" t="s">
        <v>6909</v>
      </c>
      <c r="F3250" s="2" t="str" cm="1">
        <f t="array" aca="1" ref="F3250" ca="1">IF(G3250&lt;&gt;"",INDIRECT("'"&amp;G3250&amp;"'!"&amp;H3250),"")</f>
        <v/>
      </c>
      <c r="G3250" s="1665"/>
      <c r="S3250" s="1663"/>
    </row>
    <row r="3251" spans="1:19" ht="15">
      <c r="A3251" s="1">
        <v>3246</v>
      </c>
      <c r="D3251" s="3" t="s">
        <v>6909</v>
      </c>
      <c r="F3251" s="2" t="str" cm="1">
        <f t="array" aca="1" ref="F3251" ca="1">IF(G3251&lt;&gt;"",INDIRECT("'"&amp;G3251&amp;"'!"&amp;H3251),"")</f>
        <v/>
      </c>
      <c r="G3251" s="1665"/>
      <c r="S3251" s="1663"/>
    </row>
    <row r="3252" spans="1:19" ht="15">
      <c r="A3252" s="1">
        <v>3247</v>
      </c>
      <c r="D3252" s="3" t="s">
        <v>6909</v>
      </c>
      <c r="F3252" s="2" t="str" cm="1">
        <f t="array" aca="1" ref="F3252" ca="1">IF(G3252&lt;&gt;"",INDIRECT("'"&amp;G3252&amp;"'!"&amp;H3252),"")</f>
        <v/>
      </c>
      <c r="G3252" s="1665"/>
      <c r="S3252" s="1663"/>
    </row>
    <row r="3253" spans="1:19" ht="15">
      <c r="A3253" s="1">
        <v>3248</v>
      </c>
      <c r="D3253" s="3" t="s">
        <v>6909</v>
      </c>
      <c r="F3253" s="2" t="str" cm="1">
        <f t="array" aca="1" ref="F3253" ca="1">IF(G3253&lt;&gt;"",INDIRECT("'"&amp;G3253&amp;"'!"&amp;H3253),"")</f>
        <v/>
      </c>
      <c r="G3253" s="1665"/>
      <c r="S3253" s="1663"/>
    </row>
    <row r="3254" spans="1:19" ht="15">
      <c r="A3254" s="1">
        <v>3249</v>
      </c>
      <c r="D3254" s="3" t="s">
        <v>6909</v>
      </c>
      <c r="F3254" s="2" t="str" cm="1">
        <f t="array" aca="1" ref="F3254" ca="1">IF(G3254&lt;&gt;"",INDIRECT("'"&amp;G3254&amp;"'!"&amp;H3254),"")</f>
        <v/>
      </c>
      <c r="G3254" s="1665"/>
      <c r="I3254" s="4"/>
      <c r="J3254" s="4"/>
      <c r="K3254" s="4"/>
      <c r="S3254" s="1665"/>
    </row>
    <row r="3255" spans="1:19" ht="15">
      <c r="A3255" s="1">
        <v>3250</v>
      </c>
      <c r="D3255" s="3" t="s">
        <v>6909</v>
      </c>
      <c r="F3255" s="2" t="str" cm="1">
        <f t="array" aca="1" ref="F3255" ca="1">IF(G3255&lt;&gt;"",INDIRECT("'"&amp;G3255&amp;"'!"&amp;H3255),"")</f>
        <v/>
      </c>
      <c r="G3255" s="1665"/>
      <c r="I3255" s="4"/>
      <c r="J3255" s="4"/>
      <c r="K3255" s="4"/>
      <c r="S3255" s="1665"/>
    </row>
    <row r="3256" spans="1:19" ht="15">
      <c r="A3256" s="1">
        <v>3251</v>
      </c>
      <c r="D3256" s="3" t="s">
        <v>6909</v>
      </c>
      <c r="F3256" s="2" t="str" cm="1">
        <f t="array" aca="1" ref="F3256" ca="1">IF(G3256&lt;&gt;"",INDIRECT("'"&amp;G3256&amp;"'!"&amp;H3256),"")</f>
        <v/>
      </c>
      <c r="G3256" s="1665"/>
      <c r="I3256" s="4"/>
      <c r="J3256" s="4"/>
      <c r="K3256" s="4"/>
      <c r="S3256" s="1665"/>
    </row>
    <row r="3257" spans="1:19" ht="15">
      <c r="A3257" s="1">
        <v>3252</v>
      </c>
      <c r="D3257" s="3" t="s">
        <v>6909</v>
      </c>
      <c r="F3257" s="2" t="str" cm="1">
        <f t="array" aca="1" ref="F3257" ca="1">IF(G3257&lt;&gt;"",INDIRECT("'"&amp;G3257&amp;"'!"&amp;H3257),"")</f>
        <v/>
      </c>
      <c r="G3257" s="1665"/>
      <c r="I3257" s="4"/>
      <c r="J3257" s="4"/>
      <c r="K3257" s="4"/>
      <c r="S3257" s="1665"/>
    </row>
    <row r="3258" spans="1:19" ht="15">
      <c r="A3258" s="1">
        <v>3253</v>
      </c>
      <c r="D3258" s="3" t="s">
        <v>6909</v>
      </c>
      <c r="F3258" s="2" t="str" cm="1">
        <f t="array" aca="1" ref="F3258" ca="1">IF(G3258&lt;&gt;"",INDIRECT("'"&amp;G3258&amp;"'!"&amp;H3258),"")</f>
        <v/>
      </c>
      <c r="G3258" s="1665"/>
      <c r="S3258" s="1663"/>
    </row>
    <row r="3259" spans="1:19" ht="15">
      <c r="A3259" s="1">
        <v>3254</v>
      </c>
      <c r="D3259" s="3" t="s">
        <v>6909</v>
      </c>
      <c r="F3259" s="2" t="str" cm="1">
        <f t="array" aca="1" ref="F3259" ca="1">IF(G3259&lt;&gt;"",INDIRECT("'"&amp;G3259&amp;"'!"&amp;H3259),"")</f>
        <v/>
      </c>
      <c r="G3259" s="1665"/>
      <c r="S3259" s="1663"/>
    </row>
    <row r="3260" spans="1:19">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5">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5">
      <c r="A3264" s="1">
        <v>3259</v>
      </c>
      <c r="D3264" s="3" t="s">
        <v>6909</v>
      </c>
      <c r="F3264" s="2" t="str" cm="1">
        <f t="array" aca="1" ref="F3264" ca="1">IF(G3264&lt;&gt;"",INDIRECT("'"&amp;G3264&amp;"'!"&amp;H3264),"")</f>
        <v/>
      </c>
      <c r="G3264" s="1665"/>
      <c r="S3264" s="1665"/>
    </row>
    <row r="3265" spans="1:19">
      <c r="A3265">
        <v>3260</v>
      </c>
      <c r="B3265" s="7">
        <f>'BudgetSum 2-4'!I3</f>
        <v>0</v>
      </c>
      <c r="C3265" s="3">
        <f>A3265-B3265</f>
        <v>3260</v>
      </c>
      <c r="E3265" s="2" t="b">
        <f ca="1">F3265=B3265</f>
        <v>1</v>
      </c>
      <c r="F3265" s="2" cm="1">
        <f t="array" aca="1" ref="F3265" ca="1">IF(G3265&lt;&gt;"",INDIRECT("'"&amp;G3265&amp;"'!"&amp;H3265),"")</f>
        <v>0</v>
      </c>
      <c r="G3265" s="1663" t="s">
        <v>3335</v>
      </c>
      <c r="H3265" t="s">
        <v>4163</v>
      </c>
      <c r="S3265" s="1663"/>
    </row>
    <row r="3266" spans="1:19" ht="15">
      <c r="A3266" s="1">
        <v>3261</v>
      </c>
      <c r="D3266" s="3" t="s">
        <v>6909</v>
      </c>
      <c r="F3266" s="2" t="str" cm="1">
        <f t="array" aca="1" ref="F3266" ca="1">IF(G3266&lt;&gt;"",INDIRECT("'"&amp;G3266&amp;"'!"&amp;H3266),"")</f>
        <v/>
      </c>
      <c r="G3266" s="1665"/>
      <c r="S3266" s="1665"/>
    </row>
    <row r="3267" spans="1:19" ht="15">
      <c r="A3267">
        <v>3262</v>
      </c>
      <c r="B3267" s="7">
        <f>'BudgetSum 2-4'!I81</f>
        <v>0</v>
      </c>
      <c r="C3267" s="3">
        <f>A3267-B3267</f>
        <v>3262</v>
      </c>
      <c r="E3267" s="2" t="b">
        <f ca="1">F3267=B3267</f>
        <v>1</v>
      </c>
      <c r="F3267" s="2" cm="1">
        <f t="array" aca="1" ref="F3267" ca="1">IF(G3267&lt;&gt;"",INDIRECT("'"&amp;G3267&amp;"'!"&amp;H3267),"")</f>
        <v>0</v>
      </c>
      <c r="G3267" s="1663" t="s">
        <v>3335</v>
      </c>
      <c r="H3267" t="s">
        <v>4164</v>
      </c>
      <c r="I3267" s="4"/>
      <c r="J3267" s="4"/>
      <c r="K3267" s="4"/>
      <c r="S3267" s="1665"/>
    </row>
    <row r="3268" spans="1:19" ht="15">
      <c r="A3268" s="1">
        <v>3263</v>
      </c>
      <c r="D3268" s="3" t="s">
        <v>6909</v>
      </c>
      <c r="F3268" s="2" t="str" cm="1">
        <f t="array" aca="1" ref="F3268" ca="1">IF(G3268&lt;&gt;"",INDIRECT("'"&amp;G3268&amp;"'!"&amp;H3268),"")</f>
        <v/>
      </c>
      <c r="G3268" s="1665"/>
      <c r="I3268" s="4"/>
      <c r="J3268" s="4"/>
      <c r="K3268" s="4"/>
      <c r="S3268" s="1665"/>
    </row>
    <row r="3269" spans="1:19" ht="15">
      <c r="A3269" s="1">
        <v>3264</v>
      </c>
      <c r="D3269" s="3" t="s">
        <v>6909</v>
      </c>
      <c r="F3269" s="2" t="str" cm="1">
        <f t="array" aca="1" ref="F3269" ca="1">IF(G3269&lt;&gt;"",INDIRECT("'"&amp;G3269&amp;"'!"&amp;H3269),"")</f>
        <v/>
      </c>
      <c r="G3269" s="1665"/>
      <c r="S3269" s="1663"/>
    </row>
    <row r="3270" spans="1:19" ht="15">
      <c r="A3270" s="1">
        <v>3265</v>
      </c>
      <c r="D3270" s="3" t="s">
        <v>6909</v>
      </c>
      <c r="F3270" s="2" t="str" cm="1">
        <f t="array" aca="1" ref="F3270" ca="1">IF(G3270&lt;&gt;"",INDIRECT("'"&amp;G3270&amp;"'!"&amp;H3270),"")</f>
        <v/>
      </c>
      <c r="G3270" s="1665"/>
      <c r="I3270" s="4"/>
      <c r="J3270" s="4"/>
      <c r="K3270" s="4"/>
      <c r="S3270" s="1665"/>
    </row>
    <row r="3271" spans="1:19" ht="15">
      <c r="A3271" s="1">
        <v>3266</v>
      </c>
      <c r="D3271" s="3" t="s">
        <v>6909</v>
      </c>
      <c r="F3271" s="2" t="str" cm="1">
        <f t="array" aca="1" ref="F3271" ca="1">IF(G3271&lt;&gt;"",INDIRECT("'"&amp;G3271&amp;"'!"&amp;H3271),"")</f>
        <v/>
      </c>
      <c r="G3271" s="1665"/>
      <c r="S3271" s="1663"/>
    </row>
    <row r="3272" spans="1:19" ht="15">
      <c r="A3272" s="1">
        <v>3267</v>
      </c>
      <c r="D3272" s="3" t="s">
        <v>6909</v>
      </c>
      <c r="F3272" s="2" t="str" cm="1">
        <f t="array" aca="1" ref="F3272" ca="1">IF(G3272&lt;&gt;"",INDIRECT("'"&amp;G3272&amp;"'!"&amp;H3272),"")</f>
        <v/>
      </c>
      <c r="G3272" s="1665"/>
      <c r="I3272" s="4"/>
      <c r="J3272" s="4"/>
      <c r="K3272" s="4"/>
      <c r="S3272" s="1665"/>
    </row>
    <row r="3273" spans="1:19" ht="15">
      <c r="A3273" s="1">
        <v>3268</v>
      </c>
      <c r="D3273" s="3" t="s">
        <v>6909</v>
      </c>
      <c r="F3273" s="2" t="str" cm="1">
        <f t="array" aca="1" ref="F3273" ca="1">IF(G3273&lt;&gt;"",INDIRECT("'"&amp;G3273&amp;"'!"&amp;H3273),"")</f>
        <v/>
      </c>
      <c r="G3273" s="1665"/>
      <c r="I3273" s="4"/>
      <c r="J3273" s="4"/>
      <c r="K3273" s="4"/>
      <c r="S3273" s="1665"/>
    </row>
    <row r="3274" spans="1:19" ht="15">
      <c r="A3274" s="1">
        <v>3269</v>
      </c>
      <c r="D3274" s="3" t="s">
        <v>6909</v>
      </c>
      <c r="F3274" s="2" t="str" cm="1">
        <f t="array" aca="1" ref="F3274" ca="1">IF(G3274&lt;&gt;"",INDIRECT("'"&amp;G3274&amp;"'!"&amp;H3274),"")</f>
        <v/>
      </c>
      <c r="G3274" s="1665"/>
      <c r="S3274" s="1665"/>
    </row>
    <row r="3275" spans="1:19" ht="15">
      <c r="A3275" s="1">
        <v>3270</v>
      </c>
      <c r="D3275" s="3" t="s">
        <v>6909</v>
      </c>
      <c r="F3275" s="2" t="str" cm="1">
        <f t="array" aca="1" ref="F3275" ca="1">IF(G3275&lt;&gt;"",INDIRECT("'"&amp;G3275&amp;"'!"&amp;H3275),"")</f>
        <v/>
      </c>
      <c r="G3275" s="1665"/>
      <c r="I3275" s="4"/>
      <c r="J3275" s="4"/>
      <c r="K3275" s="4"/>
      <c r="S3275" s="1665"/>
    </row>
    <row r="3276" spans="1:19" ht="15">
      <c r="A3276" s="1">
        <v>3271</v>
      </c>
      <c r="D3276" s="3" t="s">
        <v>6909</v>
      </c>
      <c r="F3276" s="2" t="str" cm="1">
        <f t="array" aca="1" ref="F3276" ca="1">IF(G3276&lt;&gt;"",INDIRECT("'"&amp;G3276&amp;"'!"&amp;H3276),"")</f>
        <v/>
      </c>
      <c r="G3276" s="1665"/>
      <c r="I3276" s="4"/>
      <c r="J3276" s="4"/>
      <c r="K3276" s="4"/>
      <c r="S3276" s="1665"/>
    </row>
    <row r="3277" spans="1:19" ht="15">
      <c r="A3277" s="1">
        <v>3272</v>
      </c>
      <c r="D3277" s="3" t="s">
        <v>6909</v>
      </c>
      <c r="F3277" s="2" t="str" cm="1">
        <f t="array" aca="1" ref="F3277" ca="1">IF(G3277&lt;&gt;"",INDIRECT("'"&amp;G3277&amp;"'!"&amp;H3277),"")</f>
        <v/>
      </c>
      <c r="G3277" s="1665"/>
      <c r="I3277" s="4"/>
      <c r="J3277" s="4"/>
      <c r="K3277" s="4"/>
      <c r="S3277" s="1665"/>
    </row>
    <row r="3278" spans="1:19" ht="15">
      <c r="A3278" s="1">
        <v>3273</v>
      </c>
      <c r="D3278" s="3" t="s">
        <v>6909</v>
      </c>
      <c r="F3278" s="2" t="str" cm="1">
        <f t="array" aca="1" ref="F3278" ca="1">IF(G3278&lt;&gt;"",INDIRECT("'"&amp;G3278&amp;"'!"&amp;H3278),"")</f>
        <v/>
      </c>
      <c r="G3278" s="1665"/>
      <c r="I3278" s="4"/>
      <c r="J3278" s="4"/>
      <c r="K3278" s="4"/>
      <c r="S3278" s="1665"/>
    </row>
    <row r="3279" spans="1:19" ht="15">
      <c r="A3279" s="1">
        <v>3274</v>
      </c>
      <c r="D3279" s="3" t="s">
        <v>6909</v>
      </c>
      <c r="F3279" s="2" t="str" cm="1">
        <f t="array" aca="1" ref="F3279" ca="1">IF(G3279&lt;&gt;"",INDIRECT("'"&amp;G3279&amp;"'!"&amp;H3279),"")</f>
        <v/>
      </c>
      <c r="G3279" s="1665"/>
      <c r="S3279" s="1663"/>
    </row>
    <row r="3280" spans="1:19" ht="15">
      <c r="A3280" s="1">
        <v>3275</v>
      </c>
      <c r="D3280" s="3" t="s">
        <v>6909</v>
      </c>
      <c r="F3280" s="2" t="str" cm="1">
        <f t="array" aca="1" ref="F3280" ca="1">IF(G3280&lt;&gt;"",INDIRECT("'"&amp;G3280&amp;"'!"&amp;H3280),"")</f>
        <v/>
      </c>
      <c r="G3280" s="1665"/>
      <c r="S3280" s="1663"/>
    </row>
    <row r="3281" spans="1:19" ht="15">
      <c r="A3281" s="1">
        <v>3276</v>
      </c>
      <c r="D3281" s="3" t="s">
        <v>6909</v>
      </c>
      <c r="F3281" s="2" t="str" cm="1">
        <f t="array" aca="1" ref="F3281" ca="1">IF(G3281&lt;&gt;"",INDIRECT("'"&amp;G3281&amp;"'!"&amp;H3281),"")</f>
        <v/>
      </c>
      <c r="G3281" s="1665"/>
      <c r="I3281" s="4"/>
      <c r="J3281" s="4"/>
      <c r="K3281" s="4"/>
      <c r="S3281" s="1665"/>
    </row>
    <row r="3282" spans="1:19" ht="15">
      <c r="A3282" s="1">
        <v>3277</v>
      </c>
      <c r="D3282" s="3" t="s">
        <v>6909</v>
      </c>
      <c r="F3282" s="2" t="str" cm="1">
        <f t="array" aca="1" ref="F3282" ca="1">IF(G3282&lt;&gt;"",INDIRECT("'"&amp;G3282&amp;"'!"&amp;H3282),"")</f>
        <v/>
      </c>
      <c r="G3282" s="1665"/>
      <c r="S3282" s="1663"/>
    </row>
    <row r="3283" spans="1:19" ht="15">
      <c r="A3283" s="1">
        <v>3278</v>
      </c>
      <c r="D3283" s="3" t="s">
        <v>6909</v>
      </c>
      <c r="F3283" s="2" t="str" cm="1">
        <f t="array" aca="1" ref="F3283" ca="1">IF(G3283&lt;&gt;"",INDIRECT("'"&amp;G3283&amp;"'!"&amp;H3283),"")</f>
        <v/>
      </c>
      <c r="G3283" s="1665"/>
      <c r="S3283" s="1663"/>
    </row>
    <row r="3284" spans="1:19" ht="15">
      <c r="A3284" s="1">
        <v>3279</v>
      </c>
      <c r="D3284" s="3" t="s">
        <v>6909</v>
      </c>
      <c r="F3284" s="2" t="str" cm="1">
        <f t="array" aca="1" ref="F3284" ca="1">IF(G3284&lt;&gt;"",INDIRECT("'"&amp;G3284&amp;"'!"&amp;H3284),"")</f>
        <v/>
      </c>
      <c r="G3284" s="1665"/>
      <c r="S3284" s="1663"/>
    </row>
    <row r="3285" spans="1:19" ht="15">
      <c r="A3285" s="1">
        <v>3280</v>
      </c>
      <c r="D3285" s="3" t="s">
        <v>6909</v>
      </c>
      <c r="F3285" s="2" t="str" cm="1">
        <f t="array" aca="1" ref="F3285" ca="1">IF(G3285&lt;&gt;"",INDIRECT("'"&amp;G3285&amp;"'!"&amp;H3285),"")</f>
        <v/>
      </c>
      <c r="G3285" s="1665"/>
      <c r="I3285" s="4"/>
      <c r="J3285" s="4"/>
      <c r="K3285" s="4"/>
      <c r="S3285" s="1665"/>
    </row>
    <row r="3286" spans="1:19" ht="15">
      <c r="A3286" s="1">
        <v>3281</v>
      </c>
      <c r="D3286" s="3" t="s">
        <v>6909</v>
      </c>
      <c r="F3286" s="2" t="str" cm="1">
        <f t="array" aca="1" ref="F3286" ca="1">IF(G3286&lt;&gt;"",INDIRECT("'"&amp;G3286&amp;"'!"&amp;H3286),"")</f>
        <v/>
      </c>
      <c r="G3286" s="1665"/>
      <c r="I3286" s="4"/>
      <c r="J3286" s="4"/>
      <c r="K3286" s="4"/>
      <c r="S3286" s="1665"/>
    </row>
    <row r="3287" spans="1:19" ht="15">
      <c r="A3287" s="1">
        <v>3282</v>
      </c>
      <c r="D3287" s="3" t="s">
        <v>6909</v>
      </c>
      <c r="F3287" s="2" t="str" cm="1">
        <f t="array" aca="1" ref="F3287" ca="1">IF(G3287&lt;&gt;"",INDIRECT("'"&amp;G3287&amp;"'!"&amp;H3287),"")</f>
        <v/>
      </c>
      <c r="G3287" s="1665"/>
      <c r="I3287" s="4"/>
      <c r="J3287" s="4"/>
      <c r="K3287" s="4"/>
      <c r="S3287" s="1665"/>
    </row>
    <row r="3288" spans="1:19" ht="15">
      <c r="A3288" s="1">
        <v>3283</v>
      </c>
      <c r="D3288" s="3" t="s">
        <v>6909</v>
      </c>
      <c r="F3288" s="2" t="str" cm="1">
        <f t="array" aca="1" ref="F3288" ca="1">IF(G3288&lt;&gt;"",INDIRECT("'"&amp;G3288&amp;"'!"&amp;H3288),"")</f>
        <v/>
      </c>
      <c r="G3288" s="1665"/>
      <c r="I3288" s="4"/>
      <c r="J3288" s="4"/>
      <c r="K3288" s="4"/>
      <c r="S3288" s="1665"/>
    </row>
    <row r="3289" spans="1:19" ht="15">
      <c r="A3289" s="1">
        <v>3284</v>
      </c>
      <c r="D3289" s="3" t="s">
        <v>6909</v>
      </c>
      <c r="F3289" s="2" t="str" cm="1">
        <f t="array" aca="1" ref="F3289" ca="1">IF(G3289&lt;&gt;"",INDIRECT("'"&amp;G3289&amp;"'!"&amp;H3289),"")</f>
        <v/>
      </c>
      <c r="G3289" s="1665"/>
      <c r="I3289" s="4"/>
      <c r="J3289" s="4"/>
      <c r="K3289" s="4"/>
      <c r="S3289" s="1665"/>
    </row>
    <row r="3290" spans="1:19" ht="15">
      <c r="A3290" s="1">
        <v>3285</v>
      </c>
      <c r="D3290" s="3" t="s">
        <v>6909</v>
      </c>
      <c r="F3290" s="2" t="str" cm="1">
        <f t="array" aca="1" ref="F3290" ca="1">IF(G3290&lt;&gt;"",INDIRECT("'"&amp;G3290&amp;"'!"&amp;H3290),"")</f>
        <v/>
      </c>
      <c r="G3290" s="1665"/>
      <c r="S3290" s="1663"/>
    </row>
    <row r="3291" spans="1:19" ht="15">
      <c r="A3291" s="1">
        <v>3286</v>
      </c>
      <c r="D3291" s="3" t="s">
        <v>6909</v>
      </c>
      <c r="F3291" s="2" t="str" cm="1">
        <f t="array" aca="1" ref="F3291" ca="1">IF(G3291&lt;&gt;"",INDIRECT("'"&amp;G3291&amp;"'!"&amp;H3291),"")</f>
        <v/>
      </c>
      <c r="G3291" s="1665"/>
      <c r="I3291" s="4"/>
      <c r="J3291" s="4"/>
      <c r="K3291" s="4"/>
      <c r="S3291" s="1665"/>
    </row>
    <row r="3292" spans="1:19" ht="15">
      <c r="A3292" s="1">
        <v>3287</v>
      </c>
      <c r="D3292" s="3" t="s">
        <v>6909</v>
      </c>
      <c r="F3292" s="2" t="str" cm="1">
        <f t="array" aca="1" ref="F3292" ca="1">IF(G3292&lt;&gt;"",INDIRECT("'"&amp;G3292&amp;"'!"&amp;H3292),"")</f>
        <v/>
      </c>
      <c r="G3292" s="1665"/>
      <c r="S3292" s="1663"/>
    </row>
    <row r="3293" spans="1:19" ht="15">
      <c r="A3293" s="1">
        <v>3288</v>
      </c>
      <c r="D3293" s="3" t="s">
        <v>6909</v>
      </c>
      <c r="F3293" s="2" t="str" cm="1">
        <f t="array" aca="1" ref="F3293" ca="1">IF(G3293&lt;&gt;"",INDIRECT("'"&amp;G3293&amp;"'!"&amp;H3293),"")</f>
        <v/>
      </c>
      <c r="G3293" s="1665"/>
      <c r="I3293" s="4"/>
      <c r="J3293" s="4"/>
      <c r="K3293" s="4"/>
      <c r="S3293" s="1665"/>
    </row>
    <row r="3294" spans="1:19" ht="15">
      <c r="A3294" s="1">
        <v>3289</v>
      </c>
      <c r="D3294" s="3" t="s">
        <v>6909</v>
      </c>
      <c r="F3294" s="2" t="str" cm="1">
        <f t="array" aca="1" ref="F3294" ca="1">IF(G3294&lt;&gt;"",INDIRECT("'"&amp;G3294&amp;"'!"&amp;H3294),"")</f>
        <v/>
      </c>
      <c r="G3294" s="1665"/>
      <c r="I3294" s="4"/>
      <c r="J3294" s="4"/>
      <c r="K3294" s="4"/>
      <c r="S3294" s="1665"/>
    </row>
    <row r="3295" spans="1:19" ht="15">
      <c r="A3295" s="1">
        <v>3290</v>
      </c>
      <c r="D3295" s="3" t="s">
        <v>6909</v>
      </c>
      <c r="F3295" s="2" t="str" cm="1">
        <f t="array" aca="1" ref="F3295" ca="1">IF(G3295&lt;&gt;"",INDIRECT("'"&amp;G3295&amp;"'!"&amp;H3295),"")</f>
        <v/>
      </c>
      <c r="G3295" s="1665"/>
      <c r="S3295" s="1665"/>
    </row>
    <row r="3296" spans="1:19" ht="15">
      <c r="A3296" s="1">
        <v>3291</v>
      </c>
      <c r="D3296" s="3" t="s">
        <v>6909</v>
      </c>
      <c r="F3296" s="2" t="str" cm="1">
        <f t="array" aca="1" ref="F3296" ca="1">IF(G3296&lt;&gt;"",INDIRECT("'"&amp;G3296&amp;"'!"&amp;H3296),"")</f>
        <v/>
      </c>
      <c r="G3296" s="1665"/>
      <c r="S3296" s="1665"/>
    </row>
    <row r="3297" spans="1:19" ht="15">
      <c r="A3297" s="1">
        <v>3292</v>
      </c>
      <c r="D3297" s="3" t="s">
        <v>6909</v>
      </c>
      <c r="F3297" s="2" t="str" cm="1">
        <f t="array" aca="1" ref="F3297" ca="1">IF(G3297&lt;&gt;"",INDIRECT("'"&amp;G3297&amp;"'!"&amp;H3297),"")</f>
        <v/>
      </c>
      <c r="G3297" s="1665"/>
      <c r="I3297" s="4"/>
      <c r="J3297" s="4"/>
      <c r="K3297" s="4"/>
      <c r="S3297" s="1665"/>
    </row>
    <row r="3298" spans="1:19" ht="15">
      <c r="A3298" s="1">
        <v>3293</v>
      </c>
      <c r="D3298" s="3" t="s">
        <v>6909</v>
      </c>
      <c r="F3298" s="2" t="str" cm="1">
        <f t="array" aca="1" ref="F3298" ca="1">IF(G3298&lt;&gt;"",INDIRECT("'"&amp;G3298&amp;"'!"&amp;H3298),"")</f>
        <v/>
      </c>
      <c r="G3298" s="1665"/>
      <c r="I3298" s="4"/>
      <c r="J3298" s="4"/>
      <c r="K3298" s="4"/>
      <c r="S3298" s="1665"/>
    </row>
    <row r="3299" spans="1:19" ht="15">
      <c r="A3299" s="1">
        <v>3294</v>
      </c>
      <c r="D3299" s="3" t="s">
        <v>6909</v>
      </c>
      <c r="F3299" s="2" t="str" cm="1">
        <f t="array" aca="1" ref="F3299" ca="1">IF(G3299&lt;&gt;"",INDIRECT("'"&amp;G3299&amp;"'!"&amp;H3299),"")</f>
        <v/>
      </c>
      <c r="G3299" s="1665"/>
      <c r="I3299" s="4"/>
      <c r="J3299" s="4"/>
      <c r="K3299" s="4"/>
      <c r="S3299" s="1665"/>
    </row>
    <row r="3300" spans="1:19" ht="15">
      <c r="A3300" s="1">
        <v>3295</v>
      </c>
      <c r="D3300" s="3" t="s">
        <v>6909</v>
      </c>
      <c r="F3300" s="2" t="str" cm="1">
        <f t="array" aca="1" ref="F3300" ca="1">IF(G3300&lt;&gt;"",INDIRECT("'"&amp;G3300&amp;"'!"&amp;H3300),"")</f>
        <v/>
      </c>
      <c r="G3300" s="1665"/>
      <c r="I3300" s="4"/>
      <c r="J3300" s="4"/>
      <c r="K3300" s="4"/>
      <c r="S3300" s="1665"/>
    </row>
    <row r="3301" spans="1:19" ht="15">
      <c r="A3301" s="1">
        <v>3296</v>
      </c>
      <c r="D3301" s="3" t="s">
        <v>6909</v>
      </c>
      <c r="F3301" s="2" t="str" cm="1">
        <f t="array" aca="1" ref="F3301" ca="1">IF(G3301&lt;&gt;"",INDIRECT("'"&amp;G3301&amp;"'!"&amp;H3301),"")</f>
        <v/>
      </c>
      <c r="G3301" s="1665"/>
      <c r="I3301" s="4"/>
      <c r="J3301" s="4"/>
      <c r="K3301" s="4"/>
      <c r="S3301" s="1665"/>
    </row>
    <row r="3302" spans="1:19" ht="15">
      <c r="A3302" s="1">
        <v>3297</v>
      </c>
      <c r="D3302" s="3" t="s">
        <v>6909</v>
      </c>
      <c r="F3302" s="2" t="str" cm="1">
        <f t="array" aca="1" ref="F3302" ca="1">IF(G3302&lt;&gt;"",INDIRECT("'"&amp;G3302&amp;"'!"&amp;H3302),"")</f>
        <v/>
      </c>
      <c r="G3302" s="1665"/>
      <c r="S3302" s="1665"/>
    </row>
    <row r="3303" spans="1:19" ht="15">
      <c r="A3303" s="1">
        <v>3298</v>
      </c>
      <c r="D3303" s="3" t="s">
        <v>6909</v>
      </c>
      <c r="F3303" s="2" t="str" cm="1">
        <f t="array" aca="1" ref="F3303" ca="1">IF(G3303&lt;&gt;"",INDIRECT("'"&amp;G3303&amp;"'!"&amp;H3303),"")</f>
        <v/>
      </c>
      <c r="G3303" s="1665"/>
      <c r="I3303" s="4"/>
      <c r="J3303" s="4"/>
      <c r="K3303" s="4"/>
      <c r="S3303" s="1665"/>
    </row>
    <row r="3304" spans="1:19" ht="15">
      <c r="A3304" s="1">
        <v>3299</v>
      </c>
      <c r="D3304" s="3" t="s">
        <v>6909</v>
      </c>
      <c r="F3304" s="2" t="str" cm="1">
        <f t="array" aca="1" ref="F3304" ca="1">IF(G3304&lt;&gt;"",INDIRECT("'"&amp;G3304&amp;"'!"&amp;H3304),"")</f>
        <v/>
      </c>
      <c r="G3304" s="1665"/>
      <c r="I3304" s="4"/>
      <c r="J3304" s="4"/>
      <c r="K3304" s="4"/>
      <c r="S3304" s="1665"/>
    </row>
    <row r="3305" spans="1:19" ht="15">
      <c r="A3305" s="1">
        <v>3300</v>
      </c>
      <c r="D3305" s="3" t="s">
        <v>6909</v>
      </c>
      <c r="F3305" s="2" t="str" cm="1">
        <f t="array" aca="1" ref="F3305" ca="1">IF(G3305&lt;&gt;"",INDIRECT("'"&amp;G3305&amp;"'!"&amp;H3305),"")</f>
        <v/>
      </c>
      <c r="G3305" s="1665"/>
      <c r="S3305" s="1665"/>
    </row>
    <row r="3306" spans="1:19" ht="15">
      <c r="A3306" s="1">
        <v>3301</v>
      </c>
      <c r="D3306" s="3" t="s">
        <v>6909</v>
      </c>
      <c r="F3306" s="2" t="str" cm="1">
        <f t="array" aca="1" ref="F3306" ca="1">IF(G3306&lt;&gt;"",INDIRECT("'"&amp;G3306&amp;"'!"&amp;H3306),"")</f>
        <v/>
      </c>
      <c r="G3306" s="1665"/>
      <c r="S3306" s="1665"/>
    </row>
    <row r="3307" spans="1:19" ht="15">
      <c r="A3307" s="1">
        <v>3302</v>
      </c>
      <c r="D3307" s="3" t="s">
        <v>6909</v>
      </c>
      <c r="F3307" s="2" t="str" cm="1">
        <f t="array" aca="1" ref="F3307" ca="1">IF(G3307&lt;&gt;"",INDIRECT("'"&amp;G3307&amp;"'!"&amp;H3307),"")</f>
        <v/>
      </c>
      <c r="G3307" s="1665"/>
      <c r="S3307" s="1665"/>
    </row>
    <row r="3308" spans="1:19" ht="15">
      <c r="A3308" s="1">
        <v>3303</v>
      </c>
      <c r="D3308" s="3" t="s">
        <v>6909</v>
      </c>
      <c r="F3308" s="2" t="str" cm="1">
        <f t="array" aca="1" ref="F3308" ca="1">IF(G3308&lt;&gt;"",INDIRECT("'"&amp;G3308&amp;"'!"&amp;H3308),"")</f>
        <v/>
      </c>
      <c r="G3308" s="1665"/>
      <c r="S3308" s="1665"/>
    </row>
    <row r="3309" spans="1:19" ht="15">
      <c r="A3309" s="1">
        <v>3304</v>
      </c>
      <c r="D3309" s="3" t="s">
        <v>6909</v>
      </c>
      <c r="F3309" s="2" t="str" cm="1">
        <f t="array" aca="1" ref="F3309" ca="1">IF(G3309&lt;&gt;"",INDIRECT("'"&amp;G3309&amp;"'!"&amp;H3309),"")</f>
        <v/>
      </c>
      <c r="G3309" s="1665"/>
      <c r="S3309" s="1663"/>
    </row>
    <row r="3310" spans="1:19">
      <c r="A3310">
        <v>3305</v>
      </c>
      <c r="B3310" s="7">
        <f>'EstExp 12-20'!C8</f>
        <v>1449609.9600000002</v>
      </c>
      <c r="C3310" s="3">
        <f t="shared" ref="C3310:C3321" si="101">A3310-B3310</f>
        <v>-1446304.9600000002</v>
      </c>
      <c r="E3310" s="2" t="b">
        <f t="shared" ref="E3310:E3321" ca="1" si="102">F3310=B3310</f>
        <v>1</v>
      </c>
      <c r="F3310" s="2" cm="1">
        <f t="array" aca="1" ref="F3310" ca="1">IF(G3310&lt;&gt;"",INDIRECT("'"&amp;G3310&amp;"'!"&amp;H3310),"")</f>
        <v>1449609.9600000002</v>
      </c>
      <c r="G3310" s="1663" t="s">
        <v>3430</v>
      </c>
      <c r="H3310" t="s">
        <v>3353</v>
      </c>
      <c r="S3310" s="1663"/>
    </row>
    <row r="3311" spans="1:19">
      <c r="A3311">
        <v>3306</v>
      </c>
      <c r="B3311" s="7">
        <f>'EstExp 12-20'!C19</f>
        <v>0</v>
      </c>
      <c r="C3311" s="3">
        <f t="shared" si="101"/>
        <v>3306</v>
      </c>
      <c r="E3311" s="2" t="b">
        <f t="shared" ca="1" si="102"/>
        <v>1</v>
      </c>
      <c r="F3311" s="2" cm="1">
        <f t="array" aca="1" ref="F3311" ca="1">IF(G3311&lt;&gt;"",INDIRECT("'"&amp;G3311&amp;"'!"&amp;H3311),"")</f>
        <v>0</v>
      </c>
      <c r="G3311" s="1663" t="s">
        <v>3430</v>
      </c>
      <c r="H3311" t="s">
        <v>3354</v>
      </c>
      <c r="S3311" s="1663"/>
    </row>
    <row r="3312" spans="1:19">
      <c r="A3312">
        <v>3307</v>
      </c>
      <c r="B3312" s="7">
        <f>'EstExp 12-20'!D8</f>
        <v>311838.19</v>
      </c>
      <c r="C3312" s="3">
        <f t="shared" si="101"/>
        <v>-308531.19</v>
      </c>
      <c r="E3312" s="2" t="b">
        <f t="shared" ca="1" si="102"/>
        <v>1</v>
      </c>
      <c r="F3312" s="2" cm="1">
        <f t="array" aca="1" ref="F3312" ca="1">IF(G3312&lt;&gt;"",INDIRECT("'"&amp;G3312&amp;"'!"&amp;H3312),"")</f>
        <v>311838.19</v>
      </c>
      <c r="G3312" s="1663" t="s">
        <v>3430</v>
      </c>
      <c r="H3312" t="s">
        <v>3375</v>
      </c>
      <c r="S3312" s="1663"/>
    </row>
    <row r="3313" spans="1:19">
      <c r="A3313">
        <v>3308</v>
      </c>
      <c r="B3313" s="7">
        <f>'EstExp 12-20'!D19</f>
        <v>0</v>
      </c>
      <c r="C3313" s="3">
        <f t="shared" si="101"/>
        <v>3308</v>
      </c>
      <c r="E3313" s="2" t="b">
        <f t="shared" ca="1" si="102"/>
        <v>1</v>
      </c>
      <c r="F3313" s="2" cm="1">
        <f t="array" aca="1" ref="F3313" ca="1">IF(G3313&lt;&gt;"",INDIRECT("'"&amp;G3313&amp;"'!"&amp;H3313),"")</f>
        <v>0</v>
      </c>
      <c r="G3313" s="1663" t="s">
        <v>3430</v>
      </c>
      <c r="H3313" t="s">
        <v>3366</v>
      </c>
      <c r="S3313" s="1663"/>
    </row>
    <row r="3314" spans="1:19">
      <c r="A3314">
        <v>3309</v>
      </c>
      <c r="B3314" s="7">
        <f>'EstExp 12-20'!E8</f>
        <v>485257.58000000007</v>
      </c>
      <c r="C3314" s="3">
        <f t="shared" si="101"/>
        <v>-481948.58000000007</v>
      </c>
      <c r="E3314" s="2" t="b">
        <f t="shared" ca="1" si="102"/>
        <v>1</v>
      </c>
      <c r="F3314" s="2" cm="1">
        <f t="array" aca="1" ref="F3314" ca="1">IF(G3314&lt;&gt;"",INDIRECT("'"&amp;G3314&amp;"'!"&amp;H3314),"")</f>
        <v>485257.58000000007</v>
      </c>
      <c r="G3314" s="1663" t="s">
        <v>3430</v>
      </c>
      <c r="H3314" t="s">
        <v>4165</v>
      </c>
      <c r="S3314" s="1663"/>
    </row>
    <row r="3315" spans="1:19" ht="15">
      <c r="A3315">
        <v>3310</v>
      </c>
      <c r="B3315" s="7">
        <f>'EstExp 12-20'!E19</f>
        <v>0</v>
      </c>
      <c r="C3315" s="3">
        <f t="shared" si="101"/>
        <v>3310</v>
      </c>
      <c r="E3315" s="2" t="b">
        <f t="shared" ca="1" si="102"/>
        <v>1</v>
      </c>
      <c r="F3315" s="2" cm="1">
        <f t="array" aca="1" ref="F3315" ca="1">IF(G3315&lt;&gt;"",INDIRECT("'"&amp;G3315&amp;"'!"&amp;H3315),"")</f>
        <v>0</v>
      </c>
      <c r="G3315" s="1663" t="s">
        <v>3430</v>
      </c>
      <c r="H3315" t="s">
        <v>3377</v>
      </c>
      <c r="I3315" s="4"/>
      <c r="J3315" s="4"/>
      <c r="K3315" s="4"/>
      <c r="S3315" s="1665"/>
    </row>
    <row r="3316" spans="1:19" ht="15">
      <c r="A3316">
        <v>3311</v>
      </c>
      <c r="B3316" s="7">
        <f>'EstExp 12-20'!F8</f>
        <v>7002.91</v>
      </c>
      <c r="C3316" s="3">
        <f t="shared" si="101"/>
        <v>-3691.91</v>
      </c>
      <c r="E3316" s="2" t="b">
        <f t="shared" ca="1" si="102"/>
        <v>1</v>
      </c>
      <c r="F3316" s="2" cm="1">
        <f t="array" aca="1" ref="F3316" ca="1">IF(G3316&lt;&gt;"",INDIRECT("'"&amp;G3316&amp;"'!"&amp;H3316),"")</f>
        <v>7002.91</v>
      </c>
      <c r="G3316" s="1663" t="s">
        <v>3430</v>
      </c>
      <c r="H3316" t="s">
        <v>4008</v>
      </c>
      <c r="I3316" s="4"/>
      <c r="J3316" s="4"/>
      <c r="K3316" s="4"/>
      <c r="S3316" s="1665"/>
    </row>
    <row r="3317" spans="1:19" ht="15">
      <c r="A3317">
        <v>3312</v>
      </c>
      <c r="B3317" s="7">
        <f>'EstExp 12-20'!F19</f>
        <v>0</v>
      </c>
      <c r="C3317" s="3">
        <f t="shared" si="101"/>
        <v>3312</v>
      </c>
      <c r="E3317" s="2" t="b">
        <f t="shared" ca="1" si="102"/>
        <v>1</v>
      </c>
      <c r="F3317" s="2" cm="1">
        <f t="array" aca="1" ref="F3317" ca="1">IF(G3317&lt;&gt;"",INDIRECT("'"&amp;G3317&amp;"'!"&amp;H3317),"")</f>
        <v>0</v>
      </c>
      <c r="G3317" s="1663" t="s">
        <v>3430</v>
      </c>
      <c r="H3317" t="s">
        <v>3389</v>
      </c>
      <c r="I3317" s="4"/>
      <c r="J3317" s="4"/>
      <c r="K3317" s="4"/>
      <c r="S3317" s="1665"/>
    </row>
    <row r="3318" spans="1:19" ht="15">
      <c r="A3318">
        <v>3313</v>
      </c>
      <c r="B3318" s="7">
        <f>'EstExp 12-20'!G8</f>
        <v>0</v>
      </c>
      <c r="C3318" s="3">
        <f t="shared" si="101"/>
        <v>3313</v>
      </c>
      <c r="E3318" s="2" t="b">
        <f t="shared" ca="1" si="102"/>
        <v>1</v>
      </c>
      <c r="F3318" s="2" cm="1">
        <f t="array" aca="1" ref="F3318" ca="1">IF(G3318&lt;&gt;"",INDIRECT("'"&amp;G3318&amp;"'!"&amp;H3318),"")</f>
        <v>0</v>
      </c>
      <c r="G3318" s="1663" t="s">
        <v>3430</v>
      </c>
      <c r="H3318" t="s">
        <v>4012</v>
      </c>
      <c r="I3318" s="4"/>
      <c r="J3318" s="4"/>
      <c r="K3318" s="4"/>
      <c r="S3318" s="1665"/>
    </row>
    <row r="3319" spans="1:19" ht="15">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c r="A3320">
        <v>3315</v>
      </c>
      <c r="B3320" s="7">
        <f>'EstExp 12-20'!H8</f>
        <v>0</v>
      </c>
      <c r="C3320" s="3">
        <f t="shared" si="101"/>
        <v>3315</v>
      </c>
      <c r="E3320" s="2" t="b">
        <f t="shared" ca="1" si="102"/>
        <v>1</v>
      </c>
      <c r="F3320" s="2" cm="1">
        <f t="array" aca="1" ref="F3320" ca="1">IF(G3320&lt;&gt;"",INDIRECT("'"&amp;G3320&amp;"'!"&amp;H3320),"")</f>
        <v>0</v>
      </c>
      <c r="G3320" s="1663" t="s">
        <v>3430</v>
      </c>
      <c r="H3320" t="s">
        <v>4020</v>
      </c>
      <c r="S3320" s="1663"/>
    </row>
    <row r="3321" spans="1:19">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5">
      <c r="A3322" s="1">
        <v>3317</v>
      </c>
      <c r="D3322" s="3" t="s">
        <v>3376</v>
      </c>
      <c r="F3322" s="2" t="str" cm="1">
        <f t="array" aca="1" ref="F3322" ca="1">IF(G3322&lt;&gt;"",INDIRECT("'"&amp;G3322&amp;"'!"&amp;H3322),"")</f>
        <v/>
      </c>
      <c r="G3322" s="1665"/>
      <c r="I3322" s="4"/>
      <c r="J3322" s="4"/>
      <c r="K3322" s="4"/>
      <c r="S3322" s="1665"/>
    </row>
    <row r="3323" spans="1:19" ht="15">
      <c r="A3323" s="1">
        <v>3318</v>
      </c>
      <c r="D3323" s="3" t="s">
        <v>3376</v>
      </c>
      <c r="F3323" s="2" t="str" cm="1">
        <f t="array" aca="1" ref="F3323" ca="1">IF(G3323&lt;&gt;"",INDIRECT("'"&amp;G3323&amp;"'!"&amp;H3323),"")</f>
        <v/>
      </c>
      <c r="G3323" s="1665"/>
      <c r="I3323" s="4"/>
      <c r="J3323" s="4"/>
      <c r="K3323" s="4"/>
      <c r="S3323" s="1665"/>
    </row>
    <row r="3324" spans="1:19" ht="15">
      <c r="A3324">
        <v>3319</v>
      </c>
      <c r="B3324" s="7">
        <f>'EstExp 12-20'!K8</f>
        <v>2253708.6400000006</v>
      </c>
      <c r="C3324" s="3">
        <f>A3324-B3324</f>
        <v>-2250389.6400000006</v>
      </c>
      <c r="E3324" s="2" t="b">
        <f ca="1">F3324=B3324</f>
        <v>1</v>
      </c>
      <c r="F3324" s="2" cm="1">
        <f t="array" aca="1" ref="F3324" ca="1">IF(G3324&lt;&gt;"",INDIRECT("'"&amp;G3324&amp;"'!"&amp;H3324),"")</f>
        <v>2253708.6400000006</v>
      </c>
      <c r="G3324" s="1663" t="s">
        <v>3430</v>
      </c>
      <c r="H3324" t="s">
        <v>4166</v>
      </c>
      <c r="I3324" s="4"/>
      <c r="J3324" s="4"/>
      <c r="K3324" s="4"/>
      <c r="S3324" s="1665"/>
    </row>
    <row r="3325" spans="1:19" ht="15">
      <c r="A3325">
        <v>3320</v>
      </c>
      <c r="B3325" s="7">
        <f>'EstExp 12-20'!K19</f>
        <v>0</v>
      </c>
      <c r="C3325" s="3">
        <f>A3325-B3325</f>
        <v>3320</v>
      </c>
      <c r="E3325" s="2" t="b">
        <f ca="1">F3325=B3325</f>
        <v>1</v>
      </c>
      <c r="F3325" s="2" cm="1">
        <f t="array" aca="1" ref="F3325" ca="1">IF(G3325&lt;&gt;"",INDIRECT("'"&amp;G3325&amp;"'!"&amp;H3325),"")</f>
        <v>0</v>
      </c>
      <c r="G3325" s="1663" t="s">
        <v>3430</v>
      </c>
      <c r="H3325" t="s">
        <v>3427</v>
      </c>
      <c r="I3325" s="4"/>
      <c r="J3325" s="4"/>
      <c r="K3325" s="4"/>
      <c r="S3325" s="1665"/>
    </row>
    <row r="3326" spans="1:19" ht="15">
      <c r="A3326" s="1">
        <v>3321</v>
      </c>
      <c r="D3326" s="3" t="s">
        <v>6909</v>
      </c>
      <c r="F3326" s="2" t="str" cm="1">
        <f t="array" aca="1" ref="F3326" ca="1">IF(G3326&lt;&gt;"",INDIRECT("'"&amp;G3326&amp;"'!"&amp;H3326),"")</f>
        <v/>
      </c>
      <c r="G3326" s="1665"/>
      <c r="I3326" s="4"/>
      <c r="J3326" s="4"/>
      <c r="K3326" s="4"/>
      <c r="S3326" s="1665"/>
    </row>
    <row r="3327" spans="1:19" ht="15">
      <c r="A3327" s="1">
        <v>3322</v>
      </c>
      <c r="D3327" s="3" t="s">
        <v>6909</v>
      </c>
      <c r="F3327" s="2" t="str" cm="1">
        <f t="array" aca="1" ref="F3327" ca="1">IF(G3327&lt;&gt;"",INDIRECT("'"&amp;G3327&amp;"'!"&amp;H3327),"")</f>
        <v/>
      </c>
      <c r="G3327" s="1665"/>
      <c r="I3327" s="4"/>
      <c r="J3327" s="4"/>
      <c r="K3327" s="4"/>
      <c r="S3327" s="1665"/>
    </row>
    <row r="3328" spans="1:19" ht="15">
      <c r="A3328" s="1">
        <v>3323</v>
      </c>
      <c r="D3328" s="3" t="s">
        <v>6909</v>
      </c>
      <c r="F3328" s="2" t="str" cm="1">
        <f t="array" aca="1" ref="F3328" ca="1">IF(G3328&lt;&gt;"",INDIRECT("'"&amp;G3328&amp;"'!"&amp;H3328),"")</f>
        <v/>
      </c>
      <c r="G3328" s="1665"/>
      <c r="I3328" s="4"/>
      <c r="J3328" s="4"/>
      <c r="K3328" s="4"/>
      <c r="S3328" s="1665"/>
    </row>
    <row r="3329" spans="1:19" ht="15">
      <c r="A3329" s="1">
        <v>3324</v>
      </c>
      <c r="D3329" s="3" t="s">
        <v>6909</v>
      </c>
      <c r="F3329" s="2" t="str" cm="1">
        <f t="array" aca="1" ref="F3329" ca="1">IF(G3329&lt;&gt;"",INDIRECT("'"&amp;G3329&amp;"'!"&amp;H3329),"")</f>
        <v/>
      </c>
      <c r="G3329" s="1665"/>
      <c r="I3329" s="4"/>
      <c r="J3329" s="4"/>
      <c r="K3329" s="4"/>
      <c r="S3329" s="1665"/>
    </row>
    <row r="3330" spans="1:19" ht="15">
      <c r="A3330" s="1">
        <v>3325</v>
      </c>
      <c r="D3330" s="3" t="s">
        <v>6909</v>
      </c>
      <c r="F3330" s="2" t="str" cm="1">
        <f t="array" aca="1" ref="F3330" ca="1">IF(G3330&lt;&gt;"",INDIRECT("'"&amp;G3330&amp;"'!"&amp;H3330),"")</f>
        <v/>
      </c>
      <c r="G3330" s="1665"/>
      <c r="I3330" s="4"/>
      <c r="J3330" s="4"/>
      <c r="K3330" s="4"/>
      <c r="S3330" s="1665"/>
    </row>
    <row r="3331" spans="1:19" ht="15">
      <c r="A3331">
        <v>3326</v>
      </c>
      <c r="B3331" s="7">
        <f>'EstExp 12-20'!D219</f>
        <v>33117.550000000003</v>
      </c>
      <c r="C3331" s="3">
        <f t="shared" ref="C3331:C3336" si="103">A3331-B3331</f>
        <v>-29791.550000000003</v>
      </c>
      <c r="E3331" s="2" t="b">
        <f t="shared" ref="E3331:E3336" ca="1" si="104">F3331=B3331</f>
        <v>1</v>
      </c>
      <c r="F3331" s="2" cm="1">
        <f t="array" aca="1" ref="F3331" ca="1">IF(G3331&lt;&gt;"",INDIRECT("'"&amp;G3331&amp;"'!"&amp;H3331),"")</f>
        <v>33117.550000000003</v>
      </c>
      <c r="G3331" s="1663" t="s">
        <v>3430</v>
      </c>
      <c r="H3331" t="s">
        <v>4167</v>
      </c>
      <c r="I3331" s="4"/>
      <c r="J3331" s="4"/>
      <c r="K3331" s="4"/>
      <c r="S3331" s="1665"/>
    </row>
    <row r="3332" spans="1:19" ht="15">
      <c r="A3332">
        <v>3327</v>
      </c>
      <c r="B3332" s="7">
        <f>'EstExp 12-20'!D221</f>
        <v>128034.78000000001</v>
      </c>
      <c r="C3332" s="3">
        <f t="shared" si="103"/>
        <v>-124707.78000000001</v>
      </c>
      <c r="E3332" s="2" t="b">
        <f t="shared" ca="1" si="104"/>
        <v>1</v>
      </c>
      <c r="F3332" s="2" cm="1">
        <f t="array" aca="1" ref="F3332" ca="1">IF(G3332&lt;&gt;"",INDIRECT("'"&amp;G3332&amp;"'!"&amp;H3332),"")</f>
        <v>128034.78000000001</v>
      </c>
      <c r="G3332" s="1663" t="s">
        <v>3430</v>
      </c>
      <c r="H3332" t="s">
        <v>4168</v>
      </c>
      <c r="I3332" s="4"/>
      <c r="J3332" s="4"/>
      <c r="K3332" s="4"/>
      <c r="S3332" s="1665"/>
    </row>
    <row r="3333" spans="1:19" ht="15">
      <c r="A3333">
        <v>3328</v>
      </c>
      <c r="B3333" s="7">
        <f>'EstExp 12-20'!D232</f>
        <v>0</v>
      </c>
      <c r="C3333" s="3">
        <f t="shared" si="103"/>
        <v>3328</v>
      </c>
      <c r="E3333" s="2" t="b">
        <f t="shared" ca="1" si="104"/>
        <v>1</v>
      </c>
      <c r="F3333" s="2" cm="1">
        <f t="array" aca="1" ref="F3333" ca="1">IF(G3333&lt;&gt;"",INDIRECT("'"&amp;G3333&amp;"'!"&amp;H3333),"")</f>
        <v>0</v>
      </c>
      <c r="G3333" s="1663" t="s">
        <v>3430</v>
      </c>
      <c r="H3333" t="s">
        <v>4169</v>
      </c>
      <c r="I3333" s="4"/>
      <c r="J3333" s="4"/>
      <c r="K3333" s="4"/>
      <c r="S3333" s="1665"/>
    </row>
    <row r="3334" spans="1:19">
      <c r="A3334">
        <v>3329</v>
      </c>
      <c r="B3334" s="7">
        <f>'EstExp 12-20'!K219</f>
        <v>33117.550000000003</v>
      </c>
      <c r="C3334" s="3">
        <f t="shared" si="103"/>
        <v>-29788.550000000003</v>
      </c>
      <c r="E3334" s="2" t="b">
        <f t="shared" ca="1" si="104"/>
        <v>1</v>
      </c>
      <c r="F3334" s="2" cm="1">
        <f t="array" aca="1" ref="F3334" ca="1">IF(G3334&lt;&gt;"",INDIRECT("'"&amp;G3334&amp;"'!"&amp;H3334),"")</f>
        <v>33117.550000000003</v>
      </c>
      <c r="G3334" s="1663" t="s">
        <v>3430</v>
      </c>
      <c r="H3334" t="s">
        <v>4170</v>
      </c>
      <c r="S3334" s="1663"/>
    </row>
    <row r="3335" spans="1:19" ht="15">
      <c r="A3335">
        <v>3330</v>
      </c>
      <c r="B3335" s="7">
        <f>'EstExp 12-20'!K221</f>
        <v>128034.78000000001</v>
      </c>
      <c r="C3335" s="3">
        <f t="shared" si="103"/>
        <v>-124704.78000000001</v>
      </c>
      <c r="E3335" s="2" t="b">
        <f t="shared" ca="1" si="104"/>
        <v>1</v>
      </c>
      <c r="F3335" s="2" cm="1">
        <f t="array" aca="1" ref="F3335" ca="1">IF(G3335&lt;&gt;"",INDIRECT("'"&amp;G3335&amp;"'!"&amp;H3335),"")</f>
        <v>128034.78000000001</v>
      </c>
      <c r="G3335" s="1663" t="s">
        <v>3430</v>
      </c>
      <c r="H3335" t="s">
        <v>4171</v>
      </c>
      <c r="I3335" s="4"/>
      <c r="J3335" s="4"/>
      <c r="K3335" s="4"/>
      <c r="S3335" s="1665"/>
    </row>
    <row r="3336" spans="1:19" ht="15">
      <c r="A3336">
        <v>3331</v>
      </c>
      <c r="B3336" s="7">
        <f>'EstExp 12-20'!K232</f>
        <v>0</v>
      </c>
      <c r="C3336" s="3">
        <f t="shared" si="103"/>
        <v>3331</v>
      </c>
      <c r="E3336" s="2" t="b">
        <f t="shared" ca="1" si="104"/>
        <v>1</v>
      </c>
      <c r="F3336" s="2" cm="1">
        <f t="array" aca="1" ref="F3336" ca="1">IF(G3336&lt;&gt;"",INDIRECT("'"&amp;G3336&amp;"'!"&amp;H3336),"")</f>
        <v>0</v>
      </c>
      <c r="G3336" s="1663" t="s">
        <v>3430</v>
      </c>
      <c r="H3336" t="s">
        <v>4172</v>
      </c>
      <c r="I3336" s="4"/>
      <c r="J3336" s="4"/>
      <c r="K3336" s="4"/>
      <c r="S3336" s="1665"/>
    </row>
    <row r="3337" spans="1:19" ht="15">
      <c r="A3337" s="1">
        <v>3332</v>
      </c>
      <c r="D3337" s="3" t="s">
        <v>6909</v>
      </c>
      <c r="F3337" s="2" t="str" cm="1">
        <f t="array" aca="1" ref="F3337" ca="1">IF(G3337&lt;&gt;"",INDIRECT("'"&amp;G3337&amp;"'!"&amp;H3337),"")</f>
        <v/>
      </c>
      <c r="G3337" s="1665"/>
      <c r="I3337" s="4"/>
      <c r="J3337" s="4"/>
      <c r="K3337" s="4"/>
      <c r="S3337" s="1665"/>
    </row>
    <row r="3338" spans="1:19" ht="15">
      <c r="A3338" s="1">
        <v>3333</v>
      </c>
      <c r="D3338" s="3" t="s">
        <v>6909</v>
      </c>
      <c r="F3338" s="2" t="str" cm="1">
        <f t="array" aca="1" ref="F3338" ca="1">IF(G3338&lt;&gt;"",INDIRECT("'"&amp;G3338&amp;"'!"&amp;H3338),"")</f>
        <v/>
      </c>
      <c r="G3338" s="1665"/>
      <c r="S3338" s="1663"/>
    </row>
    <row r="3339" spans="1:19" ht="15">
      <c r="A3339" s="1">
        <v>3334</v>
      </c>
      <c r="D3339" s="3" t="s">
        <v>6909</v>
      </c>
      <c r="F3339" s="2" t="str" cm="1">
        <f t="array" aca="1" ref="F3339" ca="1">IF(G3339&lt;&gt;"",INDIRECT("'"&amp;G3339&amp;"'!"&amp;H3339),"")</f>
        <v/>
      </c>
      <c r="G3339" s="1665"/>
      <c r="S3339" s="1663"/>
    </row>
    <row r="3340" spans="1:19" ht="15">
      <c r="A3340" s="1">
        <v>3335</v>
      </c>
      <c r="D3340" s="3" t="s">
        <v>6909</v>
      </c>
      <c r="F3340" s="2" t="str" cm="1">
        <f t="array" aca="1" ref="F3340" ca="1">IF(G3340&lt;&gt;"",INDIRECT("'"&amp;G3340&amp;"'!"&amp;H3340),"")</f>
        <v/>
      </c>
      <c r="G3340" s="1665"/>
      <c r="S3340" s="1663"/>
    </row>
    <row r="3341" spans="1:19" ht="15">
      <c r="A3341" s="1">
        <v>3336</v>
      </c>
      <c r="D3341" s="3" t="s">
        <v>6909</v>
      </c>
      <c r="F3341" s="2" t="str" cm="1">
        <f t="array" aca="1" ref="F3341" ca="1">IF(G3341&lt;&gt;"",INDIRECT("'"&amp;G3341&amp;"'!"&amp;H3341),"")</f>
        <v/>
      </c>
      <c r="G3341" s="1665"/>
      <c r="S3341" s="1665"/>
    </row>
    <row r="3342" spans="1:19" ht="15">
      <c r="A3342" s="1">
        <v>3337</v>
      </c>
      <c r="D3342" s="3" t="s">
        <v>6909</v>
      </c>
      <c r="F3342" s="2" t="str" cm="1">
        <f t="array" aca="1" ref="F3342" ca="1">IF(G3342&lt;&gt;"",INDIRECT("'"&amp;G3342&amp;"'!"&amp;H3342),"")</f>
        <v/>
      </c>
      <c r="G3342" s="1665"/>
      <c r="S3342" s="1665"/>
    </row>
    <row r="3343" spans="1:19" ht="15">
      <c r="A3343" s="1">
        <v>3338</v>
      </c>
      <c r="D3343" s="3" t="s">
        <v>6909</v>
      </c>
      <c r="F3343" s="2" t="str" cm="1">
        <f t="array" aca="1" ref="F3343" ca="1">IF(G3343&lt;&gt;"",INDIRECT("'"&amp;G3343&amp;"'!"&amp;H3343),"")</f>
        <v/>
      </c>
      <c r="G3343" s="1665"/>
      <c r="S3343" s="1663"/>
    </row>
    <row r="3344" spans="1:19" ht="15">
      <c r="A3344" s="1">
        <v>3339</v>
      </c>
      <c r="D3344" s="3" t="s">
        <v>6909</v>
      </c>
      <c r="F3344" s="2" t="str" cm="1">
        <f t="array" aca="1" ref="F3344" ca="1">IF(G3344&lt;&gt;"",INDIRECT("'"&amp;G3344&amp;"'!"&amp;H3344),"")</f>
        <v/>
      </c>
      <c r="G3344" s="1665"/>
      <c r="S3344" s="1663"/>
    </row>
    <row r="3345" spans="1:19" ht="15">
      <c r="A3345" s="1">
        <v>3340</v>
      </c>
      <c r="D3345" s="3" t="s">
        <v>6909</v>
      </c>
      <c r="F3345" s="2" t="str" cm="1">
        <f t="array" aca="1" ref="F3345" ca="1">IF(G3345&lt;&gt;"",INDIRECT("'"&amp;G3345&amp;"'!"&amp;H3345),"")</f>
        <v/>
      </c>
      <c r="G3345" s="1665"/>
      <c r="I3345" s="4"/>
      <c r="J3345" s="4"/>
      <c r="K3345" s="4"/>
      <c r="S3345" s="1665"/>
    </row>
    <row r="3346" spans="1:19" ht="15">
      <c r="A3346" s="1">
        <v>3341</v>
      </c>
      <c r="D3346" s="3" t="s">
        <v>6909</v>
      </c>
      <c r="F3346" s="2" t="str" cm="1">
        <f t="array" aca="1" ref="F3346" ca="1">IF(G3346&lt;&gt;"",INDIRECT("'"&amp;G3346&amp;"'!"&amp;H3346),"")</f>
        <v/>
      </c>
      <c r="G3346" s="1665"/>
      <c r="I3346" s="4"/>
      <c r="J3346" s="4"/>
      <c r="K3346" s="4"/>
      <c r="S3346" s="1665"/>
    </row>
    <row r="3347" spans="1:19" ht="15">
      <c r="A3347" s="1">
        <v>3342</v>
      </c>
      <c r="D3347" s="3" t="s">
        <v>6909</v>
      </c>
      <c r="F3347" s="2" t="str" cm="1">
        <f t="array" aca="1" ref="F3347" ca="1">IF(G3347&lt;&gt;"",INDIRECT("'"&amp;G3347&amp;"'!"&amp;H3347),"")</f>
        <v/>
      </c>
      <c r="G3347" s="1665"/>
      <c r="I3347" s="4"/>
      <c r="J3347" s="4"/>
      <c r="K3347" s="4"/>
      <c r="S3347" s="1665"/>
    </row>
    <row r="3348" spans="1:19" ht="15">
      <c r="A3348" s="1">
        <v>3343</v>
      </c>
      <c r="D3348" s="3" t="s">
        <v>6909</v>
      </c>
      <c r="F3348" s="2" t="str" cm="1">
        <f t="array" aca="1" ref="F3348" ca="1">IF(G3348&lt;&gt;"",INDIRECT("'"&amp;G3348&amp;"'!"&amp;H3348),"")</f>
        <v/>
      </c>
      <c r="G3348" s="1665"/>
      <c r="I3348" s="4"/>
      <c r="J3348" s="4"/>
      <c r="K3348" s="4"/>
      <c r="S3348" s="1665"/>
    </row>
    <row r="3349" spans="1:19" ht="15">
      <c r="A3349">
        <v>3344</v>
      </c>
      <c r="B3349" s="7">
        <f>'BudgetSum 2-4'!C6</f>
        <v>0</v>
      </c>
      <c r="C3349" s="3">
        <f>A3349-B3349</f>
        <v>3344</v>
      </c>
      <c r="E3349" s="2" t="b">
        <f ca="1">F3349=B3349</f>
        <v>1</v>
      </c>
      <c r="F3349" s="2" cm="1">
        <f t="array" aca="1" ref="F3349" ca="1">IF(G3349&lt;&gt;"",INDIRECT("'"&amp;G3349&amp;"'!"&amp;H3349),"")</f>
        <v>0</v>
      </c>
      <c r="G3349" s="1663" t="s">
        <v>3335</v>
      </c>
      <c r="H3349" t="s">
        <v>4173</v>
      </c>
      <c r="I3349" s="4"/>
      <c r="J3349" s="4"/>
      <c r="K3349" s="4"/>
      <c r="S3349" s="1665"/>
    </row>
    <row r="3350" spans="1:19">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5">
      <c r="A3351" s="1">
        <v>3346</v>
      </c>
      <c r="D3351" s="3" t="s">
        <v>6909</v>
      </c>
      <c r="F3351" s="2" t="str" cm="1">
        <f t="array" aca="1" ref="F3351" ca="1">IF(G3351&lt;&gt;"",INDIRECT("'"&amp;G3351&amp;"'!"&amp;H3351),"")</f>
        <v/>
      </c>
      <c r="G3351" s="1665"/>
      <c r="S3351" s="1663"/>
    </row>
    <row r="3352" spans="1:19">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5">
      <c r="A3354" s="1">
        <v>3349</v>
      </c>
      <c r="D3354" s="3" t="s">
        <v>6909</v>
      </c>
      <c r="F3354" s="2" t="str" cm="1">
        <f t="array" aca="1" ref="F3354" ca="1">IF(G3354&lt;&gt;"",INDIRECT("'"&amp;G3354&amp;"'!"&amp;H3354),"")</f>
        <v/>
      </c>
      <c r="G3354" s="1665"/>
      <c r="S3354" s="1663"/>
    </row>
    <row r="3355" spans="1:19">
      <c r="A3355">
        <v>3350</v>
      </c>
      <c r="B3355" s="8">
        <f>'CashSum 5'!C3</f>
        <v>14672962</v>
      </c>
      <c r="C3355" s="3">
        <f>A3355-B3355</f>
        <v>-14669612</v>
      </c>
      <c r="E3355" s="2" t="b">
        <f ca="1">F3355=B3355</f>
        <v>1</v>
      </c>
      <c r="F3355" s="2" cm="1">
        <f t="array" aca="1" ref="F3355" ca="1">IF(G3355&lt;&gt;"",INDIRECT("'"&amp;G3355&amp;"'!"&amp;H3355),"")</f>
        <v>14672962</v>
      </c>
      <c r="G3355" s="1663" t="s">
        <v>3343</v>
      </c>
      <c r="H3355" t="s">
        <v>3979</v>
      </c>
      <c r="S3355" s="1663"/>
    </row>
    <row r="3356" spans="1:19" ht="15">
      <c r="A3356" s="1">
        <v>3351</v>
      </c>
      <c r="D3356" s="3" t="s">
        <v>6909</v>
      </c>
      <c r="F3356" s="2" t="str" cm="1">
        <f t="array" aca="1" ref="F3356" ca="1">IF(G3356&lt;&gt;"",INDIRECT("'"&amp;G3356&amp;"'!"&amp;H3356),"")</f>
        <v/>
      </c>
      <c r="G3356" s="1665"/>
      <c r="I3356" s="4"/>
      <c r="J3356" s="4"/>
      <c r="K3356" s="4"/>
      <c r="S3356" s="1665"/>
    </row>
    <row r="3357" spans="1:19" ht="15">
      <c r="A3357" s="1">
        <v>3352</v>
      </c>
      <c r="D3357" s="3" t="s">
        <v>6909</v>
      </c>
      <c r="F3357" s="2" t="str" cm="1">
        <f t="array" aca="1" ref="F3357" ca="1">IF(G3357&lt;&gt;"",INDIRECT("'"&amp;G3357&amp;"'!"&amp;H3357),"")</f>
        <v/>
      </c>
      <c r="G3357" s="1665"/>
      <c r="I3357" s="4"/>
      <c r="J3357" s="4"/>
      <c r="K3357" s="4"/>
      <c r="S3357" s="1665"/>
    </row>
    <row r="3358" spans="1:19">
      <c r="A3358">
        <v>3353</v>
      </c>
      <c r="B3358" s="8">
        <f>'CashSum 5'!D3</f>
        <v>1716845</v>
      </c>
      <c r="C3358" s="3">
        <f>A3358-B3358</f>
        <v>-1713492</v>
      </c>
      <c r="E3358" s="2" t="b">
        <f ca="1">F3358=B3358</f>
        <v>1</v>
      </c>
      <c r="F3358" s="2" cm="1">
        <f t="array" aca="1" ref="F3358" ca="1">IF(G3358&lt;&gt;"",INDIRECT("'"&amp;G3358&amp;"'!"&amp;H3358),"")</f>
        <v>1716845</v>
      </c>
      <c r="G3358" s="1663" t="s">
        <v>3343</v>
      </c>
      <c r="H3358" t="s">
        <v>3981</v>
      </c>
      <c r="S3358" s="1663"/>
    </row>
    <row r="3359" spans="1:19" ht="15">
      <c r="A3359" s="1">
        <v>3354</v>
      </c>
      <c r="D3359" s="3" t="s">
        <v>6909</v>
      </c>
      <c r="F3359" s="2" t="str" cm="1">
        <f t="array" aca="1" ref="F3359" ca="1">IF(G3359&lt;&gt;"",INDIRECT("'"&amp;G3359&amp;"'!"&amp;H3359),"")</f>
        <v/>
      </c>
      <c r="G3359" s="1665"/>
      <c r="I3359" s="4"/>
      <c r="J3359" s="4"/>
      <c r="K3359" s="4"/>
      <c r="S3359" s="1665"/>
    </row>
    <row r="3360" spans="1:19" ht="15">
      <c r="A3360" s="1">
        <v>3355</v>
      </c>
      <c r="D3360" s="3" t="s">
        <v>6909</v>
      </c>
      <c r="F3360" s="2" t="str" cm="1">
        <f t="array" aca="1" ref="F3360" ca="1">IF(G3360&lt;&gt;"",INDIRECT("'"&amp;G3360&amp;"'!"&amp;H3360),"")</f>
        <v/>
      </c>
      <c r="G3360" s="1665"/>
      <c r="S3360" s="1665"/>
    </row>
    <row r="3361" spans="1:19">
      <c r="A3361">
        <v>3356</v>
      </c>
      <c r="B3361" s="8">
        <f>'CashSum 5'!E3</f>
        <v>885275</v>
      </c>
      <c r="C3361" s="3">
        <f>A3361-B3361</f>
        <v>-881919</v>
      </c>
      <c r="E3361" s="2" t="b">
        <f ca="1">F3361=B3361</f>
        <v>1</v>
      </c>
      <c r="F3361" s="2" cm="1">
        <f t="array" aca="1" ref="F3361" ca="1">IF(G3361&lt;&gt;"",INDIRECT("'"&amp;G3361&amp;"'!"&amp;H3361),"")</f>
        <v>885275</v>
      </c>
      <c r="G3361" s="1663" t="s">
        <v>3343</v>
      </c>
      <c r="H3361" t="s">
        <v>3983</v>
      </c>
      <c r="S3361" s="1663"/>
    </row>
    <row r="3362" spans="1:19" ht="15">
      <c r="A3362" s="1">
        <v>3357</v>
      </c>
      <c r="D3362" s="3" t="s">
        <v>6909</v>
      </c>
      <c r="F3362" s="2" t="str" cm="1">
        <f t="array" aca="1" ref="F3362" ca="1">IF(G3362&lt;&gt;"",INDIRECT("'"&amp;G3362&amp;"'!"&amp;H3362),"")</f>
        <v/>
      </c>
      <c r="G3362" s="1665"/>
      <c r="S3362" s="1665"/>
    </row>
    <row r="3363" spans="1:19">
      <c r="A3363">
        <v>3358</v>
      </c>
      <c r="B3363" s="8">
        <f>'CashSum 5'!F3</f>
        <v>856361</v>
      </c>
      <c r="C3363" s="3">
        <f>A3363-B3363</f>
        <v>-853003</v>
      </c>
      <c r="E3363" s="2" t="b">
        <f ca="1">F3363=B3363</f>
        <v>1</v>
      </c>
      <c r="F3363" s="2" cm="1">
        <f t="array" aca="1" ref="F3363" ca="1">IF(G3363&lt;&gt;"",INDIRECT("'"&amp;G3363&amp;"'!"&amp;H3363),"")</f>
        <v>856361</v>
      </c>
      <c r="G3363" s="1663" t="s">
        <v>3343</v>
      </c>
      <c r="H3363" t="s">
        <v>3985</v>
      </c>
      <c r="S3363" s="1663"/>
    </row>
    <row r="3364" spans="1:19" ht="15">
      <c r="A3364" s="1">
        <v>3359</v>
      </c>
      <c r="D3364" s="3" t="s">
        <v>6909</v>
      </c>
      <c r="F3364" s="2" t="str" cm="1">
        <f t="array" aca="1" ref="F3364" ca="1">IF(G3364&lt;&gt;"",INDIRECT("'"&amp;G3364&amp;"'!"&amp;H3364),"")</f>
        <v/>
      </c>
      <c r="G3364" s="1665"/>
      <c r="S3364" s="1665"/>
    </row>
    <row r="3365" spans="1:19" ht="15">
      <c r="A3365" s="1">
        <v>3360</v>
      </c>
      <c r="D3365" s="3" t="s">
        <v>6909</v>
      </c>
      <c r="F3365" s="2" t="str" cm="1">
        <f t="array" aca="1" ref="F3365" ca="1">IF(G3365&lt;&gt;"",INDIRECT("'"&amp;G3365&amp;"'!"&amp;H3365),"")</f>
        <v/>
      </c>
      <c r="G3365" s="1665"/>
      <c r="S3365" s="1663"/>
    </row>
    <row r="3366" spans="1:19">
      <c r="A3366">
        <v>3361</v>
      </c>
      <c r="B3366" s="8">
        <f>'CashSum 5'!G3</f>
        <v>525923</v>
      </c>
      <c r="C3366" s="3">
        <f>A3366-B3366</f>
        <v>-522562</v>
      </c>
      <c r="E3366" s="2" t="b">
        <f ca="1">F3366=B3366</f>
        <v>1</v>
      </c>
      <c r="F3366" s="2" cm="1">
        <f t="array" aca="1" ref="F3366" ca="1">IF(G3366&lt;&gt;"",INDIRECT("'"&amp;G3366&amp;"'!"&amp;H3366),"")</f>
        <v>525923</v>
      </c>
      <c r="G3366" s="1663" t="s">
        <v>3343</v>
      </c>
      <c r="H3366" t="s">
        <v>3987</v>
      </c>
      <c r="S3366" s="1663"/>
    </row>
    <row r="3367" spans="1:19" ht="15">
      <c r="A3367" s="1">
        <v>3362</v>
      </c>
      <c r="D3367" s="3" t="s">
        <v>6909</v>
      </c>
      <c r="F3367" s="2" t="str" cm="1">
        <f t="array" aca="1" ref="F3367" ca="1">IF(G3367&lt;&gt;"",INDIRECT("'"&amp;G3367&amp;"'!"&amp;H3367),"")</f>
        <v/>
      </c>
      <c r="G3367" s="1665"/>
      <c r="S3367" s="1663"/>
    </row>
    <row r="3368" spans="1:19" ht="15">
      <c r="A3368" s="1">
        <v>3363</v>
      </c>
      <c r="D3368" s="3" t="s">
        <v>6909</v>
      </c>
      <c r="F3368" s="2" t="str" cm="1">
        <f t="array" aca="1" ref="F3368" ca="1">IF(G3368&lt;&gt;"",INDIRECT("'"&amp;G3368&amp;"'!"&amp;H3368),"")</f>
        <v/>
      </c>
      <c r="G3368" s="1665"/>
      <c r="S3368" s="1665"/>
    </row>
    <row r="3369" spans="1:19">
      <c r="A3369">
        <v>3364</v>
      </c>
      <c r="B3369" s="8">
        <f>'CashSum 5'!H3</f>
        <v>293</v>
      </c>
      <c r="C3369" s="3">
        <f>A3369-B3369</f>
        <v>3071</v>
      </c>
      <c r="E3369" s="2" t="b">
        <f ca="1">F3369=B3369</f>
        <v>1</v>
      </c>
      <c r="F3369" s="2" cm="1">
        <f t="array" aca="1" ref="F3369" ca="1">IF(G3369&lt;&gt;"",INDIRECT("'"&amp;G3369&amp;"'!"&amp;H3369),"")</f>
        <v>293</v>
      </c>
      <c r="G3369" s="1663" t="s">
        <v>3343</v>
      </c>
      <c r="H3369" t="s">
        <v>3989</v>
      </c>
      <c r="S3369" s="1663"/>
    </row>
    <row r="3370" spans="1:19" ht="15">
      <c r="A3370" s="1">
        <v>3365</v>
      </c>
      <c r="D3370" s="3" t="s">
        <v>6909</v>
      </c>
      <c r="F3370" s="2" t="str" cm="1">
        <f t="array" aca="1" ref="F3370" ca="1">IF(G3370&lt;&gt;"",INDIRECT("'"&amp;G3370&amp;"'!"&amp;H3370),"")</f>
        <v/>
      </c>
      <c r="G3370" s="1665"/>
      <c r="I3370" s="4"/>
      <c r="J3370" s="4"/>
      <c r="K3370" s="4"/>
      <c r="S3370" s="1665"/>
    </row>
    <row r="3371" spans="1:19">
      <c r="A3371">
        <v>3366</v>
      </c>
      <c r="B3371" s="8">
        <f>'CashSum 5'!I3</f>
        <v>0</v>
      </c>
      <c r="C3371" s="3">
        <f>A3371-B3371</f>
        <v>3366</v>
      </c>
      <c r="E3371" s="2" t="b">
        <f ca="1">F3371=B3371</f>
        <v>1</v>
      </c>
      <c r="F3371" s="2" cm="1">
        <f t="array" aca="1" ref="F3371" ca="1">IF(G3371&lt;&gt;"",INDIRECT("'"&amp;G3371&amp;"'!"&amp;H3371),"")</f>
        <v>0</v>
      </c>
      <c r="G3371" s="1663" t="s">
        <v>3343</v>
      </c>
      <c r="H3371" t="s">
        <v>4163</v>
      </c>
      <c r="S3371" s="1663"/>
    </row>
    <row r="3372" spans="1:19" ht="15">
      <c r="A3372" s="1">
        <v>3367</v>
      </c>
      <c r="D3372" s="3" t="s">
        <v>6909</v>
      </c>
      <c r="F3372" s="2" t="str" cm="1">
        <f t="array" aca="1" ref="F3372" ca="1">IF(G3372&lt;&gt;"",INDIRECT("'"&amp;G3372&amp;"'!"&amp;H3372),"")</f>
        <v/>
      </c>
      <c r="G3372" s="1665"/>
      <c r="I3372" s="4"/>
      <c r="J3372" s="4"/>
      <c r="K3372" s="4"/>
      <c r="S3372" s="1665"/>
    </row>
    <row r="3373" spans="1:19" ht="15">
      <c r="A3373" s="1">
        <v>3368</v>
      </c>
      <c r="D3373" s="3" t="s">
        <v>6909</v>
      </c>
      <c r="F3373" s="2" t="str" cm="1">
        <f t="array" aca="1" ref="F3373" ca="1">IF(G3373&lt;&gt;"",INDIRECT("'"&amp;G3373&amp;"'!"&amp;H3373),"")</f>
        <v/>
      </c>
      <c r="G3373" s="1665"/>
      <c r="S3373" s="1663"/>
    </row>
    <row r="3374" spans="1:19" ht="15">
      <c r="A3374" s="1">
        <v>3369</v>
      </c>
      <c r="D3374" s="3" t="s">
        <v>3376</v>
      </c>
      <c r="F3374" s="2" t="str" cm="1">
        <f t="array" aca="1" ref="F3374" ca="1">IF(G3374&lt;&gt;"",INDIRECT("'"&amp;G3374&amp;"'!"&amp;H3374),"")</f>
        <v/>
      </c>
      <c r="G3374" s="1665"/>
      <c r="I3374" s="4"/>
      <c r="J3374" s="4"/>
      <c r="K3374" s="4"/>
      <c r="S3374" s="1665"/>
    </row>
    <row r="3375" spans="1:19" ht="15">
      <c r="A3375" s="1">
        <v>3370</v>
      </c>
      <c r="D3375" s="3" t="s">
        <v>6909</v>
      </c>
      <c r="F3375" s="2" t="str" cm="1">
        <f t="array" aca="1" ref="F3375" ca="1">IF(G3375&lt;&gt;"",INDIRECT("'"&amp;G3375&amp;"'!"&amp;H3375),"")</f>
        <v/>
      </c>
      <c r="G3375" s="1665"/>
      <c r="I3375" s="4"/>
      <c r="J3375" s="4"/>
      <c r="K3375" s="4"/>
      <c r="S3375" s="1665"/>
    </row>
    <row r="3376" spans="1:19" ht="15">
      <c r="A3376" s="1">
        <v>3371</v>
      </c>
      <c r="D3376" s="3" t="s">
        <v>6909</v>
      </c>
      <c r="F3376" s="2" t="str" cm="1">
        <f t="array" aca="1" ref="F3376" ca="1">IF(G3376&lt;&gt;"",INDIRECT("'"&amp;G3376&amp;"'!"&amp;H3376),"")</f>
        <v/>
      </c>
      <c r="G3376" s="1665"/>
      <c r="I3376" s="4"/>
      <c r="J3376" s="4"/>
      <c r="K3376" s="4"/>
      <c r="S3376" s="1665"/>
    </row>
    <row r="3377" spans="1:19" ht="15">
      <c r="A3377" s="1">
        <v>3372</v>
      </c>
      <c r="D3377" s="3" t="s">
        <v>6909</v>
      </c>
      <c r="F3377" s="2" t="str" cm="1">
        <f t="array" aca="1" ref="F3377" ca="1">IF(G3377&lt;&gt;"",INDIRECT("'"&amp;G3377&amp;"'!"&amp;H3377),"")</f>
        <v/>
      </c>
      <c r="G3377" s="1665"/>
      <c r="I3377" s="4"/>
      <c r="J3377" s="4"/>
      <c r="K3377" s="4"/>
      <c r="S3377" s="1665"/>
    </row>
    <row r="3378" spans="1:19" ht="15">
      <c r="A3378" s="1">
        <v>3373</v>
      </c>
      <c r="D3378" s="3" t="s">
        <v>6909</v>
      </c>
      <c r="F3378" s="2" t="str" cm="1">
        <f t="array" aca="1" ref="F3378" ca="1">IF(G3378&lt;&gt;"",INDIRECT("'"&amp;G3378&amp;"'!"&amp;H3378),"")</f>
        <v/>
      </c>
      <c r="G3378" s="1665"/>
      <c r="I3378" s="4"/>
      <c r="J3378" s="4"/>
      <c r="K3378" s="4"/>
      <c r="S3378" s="1665"/>
    </row>
    <row r="3379" spans="1:19" ht="15">
      <c r="A3379" s="1">
        <v>3374</v>
      </c>
      <c r="D3379" s="3" t="s">
        <v>6909</v>
      </c>
      <c r="F3379" s="2" t="str" cm="1">
        <f t="array" aca="1" ref="F3379" ca="1">IF(G3379&lt;&gt;"",INDIRECT("'"&amp;G3379&amp;"'!"&amp;H3379),"")</f>
        <v/>
      </c>
      <c r="G3379" s="1665"/>
      <c r="I3379" s="4"/>
      <c r="J3379" s="4"/>
      <c r="K3379" s="4"/>
      <c r="S3379" s="1665"/>
    </row>
    <row r="3380" spans="1:19" ht="15">
      <c r="A3380" s="1">
        <v>3375</v>
      </c>
      <c r="D3380" s="3" t="s">
        <v>6909</v>
      </c>
      <c r="F3380" s="2" t="str" cm="1">
        <f t="array" aca="1" ref="F3380" ca="1">IF(G3380&lt;&gt;"",INDIRECT("'"&amp;G3380&amp;"'!"&amp;H3380),"")</f>
        <v/>
      </c>
      <c r="G3380" s="1665"/>
      <c r="I3380" s="4"/>
      <c r="J3380" s="4"/>
      <c r="K3380" s="4"/>
      <c r="S3380" s="1665"/>
    </row>
    <row r="3381" spans="1:19" ht="15">
      <c r="A3381" s="1">
        <v>3376</v>
      </c>
      <c r="D3381" s="3" t="s">
        <v>6909</v>
      </c>
      <c r="F3381" s="2" t="str" cm="1">
        <f t="array" aca="1" ref="F3381" ca="1">IF(G3381&lt;&gt;"",INDIRECT("'"&amp;G3381&amp;"'!"&amp;H3381),"")</f>
        <v/>
      </c>
      <c r="G3381" s="1665"/>
      <c r="I3381" s="4"/>
      <c r="J3381" s="4"/>
      <c r="K3381" s="4"/>
      <c r="S3381" s="1665"/>
    </row>
    <row r="3382" spans="1:19" ht="15">
      <c r="A3382" s="1">
        <v>3377</v>
      </c>
      <c r="D3382" s="3" t="s">
        <v>6909</v>
      </c>
      <c r="F3382" s="2" t="str" cm="1">
        <f t="array" aca="1" ref="F3382" ca="1">IF(G3382&lt;&gt;"",INDIRECT("'"&amp;G3382&amp;"'!"&amp;H3382),"")</f>
        <v/>
      </c>
      <c r="G3382" s="1665"/>
      <c r="I3382" s="4"/>
      <c r="J3382" s="4"/>
      <c r="K3382" s="4"/>
      <c r="S3382" s="1665"/>
    </row>
    <row r="3383" spans="1:19" ht="15">
      <c r="A3383" s="1">
        <v>3378</v>
      </c>
      <c r="D3383" s="3" t="s">
        <v>6909</v>
      </c>
      <c r="F3383" s="2" t="str" cm="1">
        <f t="array" aca="1" ref="F3383" ca="1">IF(G3383&lt;&gt;"",INDIRECT("'"&amp;G3383&amp;"'!"&amp;H3383),"")</f>
        <v/>
      </c>
      <c r="G3383" s="1665"/>
      <c r="I3383" s="4"/>
      <c r="J3383" s="4"/>
      <c r="K3383" s="4"/>
      <c r="S3383" s="1665"/>
    </row>
    <row r="3384" spans="1:19" ht="15">
      <c r="A3384" s="1">
        <v>3379</v>
      </c>
      <c r="D3384" s="3" t="s">
        <v>6909</v>
      </c>
      <c r="F3384" s="2" t="str" cm="1">
        <f t="array" aca="1" ref="F3384" ca="1">IF(G3384&lt;&gt;"",INDIRECT("'"&amp;G3384&amp;"'!"&amp;H3384),"")</f>
        <v/>
      </c>
      <c r="G3384" s="1665"/>
      <c r="I3384" s="4"/>
      <c r="J3384" s="4"/>
      <c r="K3384" s="4"/>
      <c r="S3384" s="1665"/>
    </row>
    <row r="3385" spans="1:19" ht="15">
      <c r="A3385" s="1">
        <v>3380</v>
      </c>
      <c r="D3385" s="3" t="s">
        <v>6909</v>
      </c>
      <c r="F3385" s="2" t="str" cm="1">
        <f t="array" aca="1" ref="F3385" ca="1">IF(G3385&lt;&gt;"",INDIRECT("'"&amp;G3385&amp;"'!"&amp;H3385),"")</f>
        <v/>
      </c>
      <c r="G3385" s="1665"/>
      <c r="I3385" s="4"/>
      <c r="J3385" s="4"/>
      <c r="K3385" s="4"/>
      <c r="S3385" s="1665"/>
    </row>
    <row r="3386" spans="1:19" ht="15">
      <c r="A3386" s="1">
        <v>3381</v>
      </c>
      <c r="D3386" s="3" t="s">
        <v>3376</v>
      </c>
      <c r="F3386" s="2" t="str" cm="1">
        <f t="array" aca="1" ref="F3386" ca="1">IF(G3386&lt;&gt;"",INDIRECT("'"&amp;G3386&amp;"'!"&amp;H3386),"")</f>
        <v/>
      </c>
      <c r="G3386" s="1665"/>
      <c r="I3386" s="4"/>
      <c r="J3386" s="4"/>
      <c r="K3386" s="4"/>
      <c r="S3386" s="1665"/>
    </row>
    <row r="3387" spans="1:19" ht="15">
      <c r="A3387" s="1">
        <v>3382</v>
      </c>
      <c r="D3387" s="3" t="s">
        <v>3376</v>
      </c>
      <c r="F3387" s="2" t="str" cm="1">
        <f t="array" aca="1" ref="F3387" ca="1">IF(G3387&lt;&gt;"",INDIRECT("'"&amp;G3387&amp;"'!"&amp;H3387),"")</f>
        <v/>
      </c>
      <c r="G3387" s="1665"/>
      <c r="S3387" s="1663"/>
    </row>
    <row r="3388" spans="1:19" ht="15">
      <c r="A3388" s="1">
        <v>3383</v>
      </c>
      <c r="D3388" s="3" t="s">
        <v>3376</v>
      </c>
      <c r="F3388" s="2" t="str" cm="1">
        <f t="array" aca="1" ref="F3388" ca="1">IF(G3388&lt;&gt;"",INDIRECT("'"&amp;G3388&amp;"'!"&amp;H3388),"")</f>
        <v/>
      </c>
      <c r="G3388" s="1665"/>
      <c r="S3388" s="1663"/>
    </row>
    <row r="3389" spans="1:19" ht="15">
      <c r="A3389" s="1">
        <v>3384</v>
      </c>
      <c r="D3389" s="3" t="s">
        <v>3376</v>
      </c>
      <c r="F3389" s="2" t="str" cm="1">
        <f t="array" aca="1" ref="F3389" ca="1">IF(G3389&lt;&gt;"",INDIRECT("'"&amp;G3389&amp;"'!"&amp;H3389),"")</f>
        <v/>
      </c>
      <c r="G3389" s="1665"/>
      <c r="I3389" s="4"/>
      <c r="J3389" s="4"/>
      <c r="K3389" s="4"/>
      <c r="S3389" s="1665"/>
    </row>
    <row r="3390" spans="1:19" ht="15">
      <c r="A3390" s="1">
        <v>3385</v>
      </c>
      <c r="D3390" s="3" t="s">
        <v>6909</v>
      </c>
      <c r="F3390" s="2" t="str" cm="1">
        <f t="array" aca="1" ref="F3390" ca="1">IF(G3390&lt;&gt;"",INDIRECT("'"&amp;G3390&amp;"'!"&amp;H3390),"")</f>
        <v/>
      </c>
      <c r="G3390" s="1665"/>
      <c r="I3390" s="4"/>
      <c r="J3390" s="4"/>
      <c r="K3390" s="4"/>
      <c r="S3390" s="1665"/>
    </row>
    <row r="3391" spans="1:19" ht="15">
      <c r="A3391" s="1">
        <v>3386</v>
      </c>
      <c r="D3391" s="3" t="s">
        <v>6909</v>
      </c>
      <c r="F3391" s="2" t="str" cm="1">
        <f t="array" aca="1" ref="F3391" ca="1">IF(G3391&lt;&gt;"",INDIRECT("'"&amp;G3391&amp;"'!"&amp;H3391),"")</f>
        <v/>
      </c>
      <c r="G3391" s="1665"/>
      <c r="S3391" s="1663"/>
    </row>
    <row r="3392" spans="1:19" ht="15">
      <c r="A3392" s="1">
        <v>3387</v>
      </c>
      <c r="D3392" s="3" t="s">
        <v>6909</v>
      </c>
      <c r="F3392" s="2" t="str" cm="1">
        <f t="array" aca="1" ref="F3392" ca="1">IF(G3392&lt;&gt;"",INDIRECT("'"&amp;G3392&amp;"'!"&amp;H3392),"")</f>
        <v/>
      </c>
      <c r="G3392" s="1665"/>
      <c r="S3392" s="1663"/>
    </row>
    <row r="3393" spans="1:19" ht="15">
      <c r="A3393" s="1">
        <v>3388</v>
      </c>
      <c r="D3393" s="3" t="s">
        <v>6909</v>
      </c>
      <c r="F3393" s="2" t="str" cm="1">
        <f t="array" aca="1" ref="F3393" ca="1">IF(G3393&lt;&gt;"",INDIRECT("'"&amp;G3393&amp;"'!"&amp;H3393),"")</f>
        <v/>
      </c>
      <c r="G3393" s="1665"/>
      <c r="S3393" s="1663"/>
    </row>
    <row r="3394" spans="1:19" ht="15">
      <c r="A3394" s="1">
        <v>3389</v>
      </c>
      <c r="D3394" s="3" t="s">
        <v>6909</v>
      </c>
      <c r="F3394" s="2" t="str" cm="1">
        <f t="array" aca="1" ref="F3394" ca="1">IF(G3394&lt;&gt;"",INDIRECT("'"&amp;G3394&amp;"'!"&amp;H3394),"")</f>
        <v/>
      </c>
      <c r="G3394" s="1665"/>
      <c r="I3394" s="4"/>
      <c r="J3394" s="4"/>
      <c r="K3394" s="4"/>
      <c r="S3394" s="1665"/>
    </row>
    <row r="3395" spans="1:19" ht="15">
      <c r="A3395" s="1">
        <v>3390</v>
      </c>
      <c r="D3395" s="3" t="s">
        <v>6909</v>
      </c>
      <c r="F3395" s="2" t="str" cm="1">
        <f t="array" aca="1" ref="F3395" ca="1">IF(G3395&lt;&gt;"",INDIRECT("'"&amp;G3395&amp;"'!"&amp;H3395),"")</f>
        <v/>
      </c>
      <c r="G3395" s="1665"/>
      <c r="I3395" s="4"/>
      <c r="J3395" s="4"/>
      <c r="K3395" s="4"/>
      <c r="S3395" s="1665"/>
    </row>
    <row r="3396" spans="1:19" ht="15">
      <c r="A3396" s="1">
        <v>3391</v>
      </c>
      <c r="D3396" s="3" t="s">
        <v>6909</v>
      </c>
      <c r="F3396" s="2" t="str" cm="1">
        <f t="array" aca="1" ref="F3396" ca="1">IF(G3396&lt;&gt;"",INDIRECT("'"&amp;G3396&amp;"'!"&amp;H3396),"")</f>
        <v/>
      </c>
      <c r="G3396" s="1665"/>
      <c r="I3396" s="4"/>
      <c r="J3396" s="4"/>
      <c r="K3396" s="4"/>
      <c r="S3396" s="1665"/>
    </row>
    <row r="3397" spans="1:19" ht="15">
      <c r="A3397" s="1">
        <v>3392</v>
      </c>
      <c r="D3397" s="3" t="s">
        <v>6909</v>
      </c>
      <c r="F3397" s="2" t="str" cm="1">
        <f t="array" aca="1" ref="F3397" ca="1">IF(G3397&lt;&gt;"",INDIRECT("'"&amp;G3397&amp;"'!"&amp;H3397),"")</f>
        <v/>
      </c>
      <c r="G3397" s="1665"/>
      <c r="I3397" s="4"/>
      <c r="J3397" s="4"/>
      <c r="K3397" s="4"/>
      <c r="S3397" s="1665"/>
    </row>
    <row r="3398" spans="1:19" ht="15">
      <c r="A3398" s="1">
        <v>3393</v>
      </c>
      <c r="D3398" s="3" t="s">
        <v>6909</v>
      </c>
      <c r="F3398" s="2" t="str" cm="1">
        <f t="array" aca="1" ref="F3398" ca="1">IF(G3398&lt;&gt;"",INDIRECT("'"&amp;G3398&amp;"'!"&amp;H3398),"")</f>
        <v/>
      </c>
      <c r="G3398" s="1665"/>
      <c r="I3398" s="4"/>
      <c r="J3398" s="4"/>
      <c r="K3398" s="4"/>
      <c r="S3398" s="1665"/>
    </row>
    <row r="3399" spans="1:19" ht="15">
      <c r="A3399" s="1">
        <v>3394</v>
      </c>
      <c r="D3399" s="3" t="s">
        <v>6909</v>
      </c>
      <c r="F3399" s="2" t="str" cm="1">
        <f t="array" aca="1" ref="F3399" ca="1">IF(G3399&lt;&gt;"",INDIRECT("'"&amp;G3399&amp;"'!"&amp;H3399),"")</f>
        <v/>
      </c>
      <c r="G3399" s="1665"/>
      <c r="S3399" s="1663"/>
    </row>
    <row r="3400" spans="1:19" ht="15">
      <c r="A3400" s="1">
        <v>3395</v>
      </c>
      <c r="D3400" s="3" t="s">
        <v>6909</v>
      </c>
      <c r="F3400" s="2" t="str" cm="1">
        <f t="array" aca="1" ref="F3400" ca="1">IF(G3400&lt;&gt;"",INDIRECT("'"&amp;G3400&amp;"'!"&amp;H3400),"")</f>
        <v/>
      </c>
      <c r="G3400" s="1665"/>
      <c r="I3400" s="4"/>
      <c r="J3400" s="4"/>
      <c r="K3400" s="4"/>
      <c r="S3400" s="1665"/>
    </row>
    <row r="3401" spans="1:19" ht="15">
      <c r="A3401" s="1">
        <v>3396</v>
      </c>
      <c r="D3401" s="3" t="s">
        <v>6909</v>
      </c>
      <c r="F3401" s="2" t="str" cm="1">
        <f t="array" aca="1" ref="F3401" ca="1">IF(G3401&lt;&gt;"",INDIRECT("'"&amp;G3401&amp;"'!"&amp;H3401),"")</f>
        <v/>
      </c>
      <c r="G3401" s="1665"/>
      <c r="S3401" s="1663"/>
    </row>
    <row r="3402" spans="1:19" ht="15">
      <c r="A3402" s="1">
        <v>3397</v>
      </c>
      <c r="D3402" s="3" t="s">
        <v>6909</v>
      </c>
      <c r="F3402" s="2" t="str" cm="1">
        <f t="array" aca="1" ref="F3402" ca="1">IF(G3402&lt;&gt;"",INDIRECT("'"&amp;G3402&amp;"'!"&amp;H3402),"")</f>
        <v/>
      </c>
      <c r="G3402" s="1665"/>
      <c r="S3402" s="1665"/>
    </row>
    <row r="3403" spans="1:19" ht="15">
      <c r="A3403" s="1">
        <v>3398</v>
      </c>
      <c r="D3403" s="3" t="s">
        <v>6909</v>
      </c>
      <c r="F3403" s="2" t="str" cm="1">
        <f t="array" aca="1" ref="F3403" ca="1">IF(G3403&lt;&gt;"",INDIRECT("'"&amp;G3403&amp;"'!"&amp;H3403),"")</f>
        <v/>
      </c>
      <c r="G3403" s="1665"/>
      <c r="S3403" s="1665"/>
    </row>
    <row r="3404" spans="1:19" ht="15">
      <c r="A3404" s="1">
        <v>3399</v>
      </c>
      <c r="D3404" s="3" t="s">
        <v>6909</v>
      </c>
      <c r="F3404" s="2" t="str" cm="1">
        <f t="array" aca="1" ref="F3404" ca="1">IF(G3404&lt;&gt;"",INDIRECT("'"&amp;G3404&amp;"'!"&amp;H3404),"")</f>
        <v/>
      </c>
      <c r="G3404" s="1665"/>
      <c r="S3404" s="1663"/>
    </row>
    <row r="3405" spans="1:19" ht="15">
      <c r="A3405" s="1">
        <v>3400</v>
      </c>
      <c r="D3405" s="3" t="s">
        <v>6909</v>
      </c>
      <c r="F3405" s="2" t="str" cm="1">
        <f t="array" aca="1" ref="F3405" ca="1">IF(G3405&lt;&gt;"",INDIRECT("'"&amp;G3405&amp;"'!"&amp;H3405),"")</f>
        <v/>
      </c>
      <c r="G3405" s="1665"/>
      <c r="I3405" s="4"/>
      <c r="J3405" s="4"/>
      <c r="K3405" s="4"/>
      <c r="S3405" s="1665"/>
    </row>
    <row r="3406" spans="1:19" ht="15">
      <c r="A3406" s="1">
        <v>3401</v>
      </c>
      <c r="D3406" s="3" t="s">
        <v>6909</v>
      </c>
      <c r="F3406" s="2" t="str" cm="1">
        <f t="array" aca="1" ref="F3406" ca="1">IF(G3406&lt;&gt;"",INDIRECT("'"&amp;G3406&amp;"'!"&amp;H3406),"")</f>
        <v/>
      </c>
      <c r="G3406" s="1665"/>
      <c r="S3406" s="1663"/>
    </row>
    <row r="3407" spans="1:19" ht="15">
      <c r="A3407" s="1">
        <v>3402</v>
      </c>
      <c r="D3407" s="3" t="s">
        <v>6909</v>
      </c>
      <c r="F3407" s="2" t="str" cm="1">
        <f t="array" aca="1" ref="F3407" ca="1">IF(G3407&lt;&gt;"",INDIRECT("'"&amp;G3407&amp;"'!"&amp;H3407),"")</f>
        <v/>
      </c>
      <c r="G3407" s="1665"/>
      <c r="I3407" s="4"/>
      <c r="J3407" s="4"/>
      <c r="K3407" s="4"/>
      <c r="S3407" s="1665"/>
    </row>
    <row r="3408" spans="1:19" ht="15">
      <c r="A3408" s="1">
        <v>3403</v>
      </c>
      <c r="D3408" s="3" t="s">
        <v>6909</v>
      </c>
      <c r="F3408" s="2" t="str" cm="1">
        <f t="array" aca="1" ref="F3408" ca="1">IF(G3408&lt;&gt;"",INDIRECT("'"&amp;G3408&amp;"'!"&amp;H3408),"")</f>
        <v/>
      </c>
      <c r="G3408" s="1665"/>
      <c r="S3408" s="1665"/>
    </row>
    <row r="3409" spans="1:19" ht="15">
      <c r="A3409" s="1">
        <v>3404</v>
      </c>
      <c r="D3409" s="3" t="s">
        <v>6909</v>
      </c>
      <c r="F3409" s="2" t="str" cm="1">
        <f t="array" aca="1" ref="F3409" ca="1">IF(G3409&lt;&gt;"",INDIRECT("'"&amp;G3409&amp;"'!"&amp;H3409),"")</f>
        <v/>
      </c>
      <c r="G3409" s="1665"/>
      <c r="S3409" s="1663"/>
    </row>
    <row r="3410" spans="1:19" ht="15">
      <c r="A3410" s="1">
        <v>3405</v>
      </c>
      <c r="D3410" s="3" t="s">
        <v>6909</v>
      </c>
      <c r="F3410" s="2" t="str" cm="1">
        <f t="array" aca="1" ref="F3410" ca="1">IF(G3410&lt;&gt;"",INDIRECT("'"&amp;G3410&amp;"'!"&amp;H3410),"")</f>
        <v/>
      </c>
      <c r="G3410" s="1665"/>
      <c r="I3410" s="4"/>
      <c r="J3410" s="4"/>
      <c r="K3410" s="4"/>
      <c r="S3410" s="1665"/>
    </row>
    <row r="3411" spans="1:19" ht="15">
      <c r="A3411" s="1">
        <v>3406</v>
      </c>
      <c r="D3411" s="3" t="s">
        <v>6909</v>
      </c>
      <c r="F3411" s="2" t="str" cm="1">
        <f t="array" aca="1" ref="F3411" ca="1">IF(G3411&lt;&gt;"",INDIRECT("'"&amp;G3411&amp;"'!"&amp;H3411),"")</f>
        <v/>
      </c>
      <c r="G3411" s="1665"/>
      <c r="I3411" s="4"/>
      <c r="J3411" s="4"/>
      <c r="K3411" s="4"/>
      <c r="S3411" s="1665"/>
    </row>
    <row r="3412" spans="1:19" ht="15">
      <c r="A3412" s="1">
        <v>3407</v>
      </c>
      <c r="D3412" s="3" t="s">
        <v>6909</v>
      </c>
      <c r="F3412" s="2" t="str" cm="1">
        <f t="array" aca="1" ref="F3412" ca="1">IF(G3412&lt;&gt;"",INDIRECT("'"&amp;G3412&amp;"'!"&amp;H3412),"")</f>
        <v/>
      </c>
      <c r="G3412" s="1665"/>
      <c r="I3412" s="4"/>
      <c r="J3412" s="4"/>
      <c r="K3412" s="4"/>
      <c r="S3412" s="1665"/>
    </row>
    <row r="3413" spans="1:19" ht="15">
      <c r="A3413" s="1">
        <v>3408</v>
      </c>
      <c r="D3413" s="3" t="s">
        <v>6909</v>
      </c>
      <c r="F3413" s="2" t="str" cm="1">
        <f t="array" aca="1" ref="F3413" ca="1">IF(G3413&lt;&gt;"",INDIRECT("'"&amp;G3413&amp;"'!"&amp;H3413),"")</f>
        <v/>
      </c>
      <c r="G3413" s="1665"/>
      <c r="I3413" s="4"/>
      <c r="J3413" s="4"/>
      <c r="K3413" s="4"/>
      <c r="S3413" s="1665"/>
    </row>
    <row r="3414" spans="1:19" ht="15">
      <c r="A3414" s="1">
        <v>3409</v>
      </c>
      <c r="D3414" s="3" t="s">
        <v>6909</v>
      </c>
      <c r="F3414" s="2" t="str" cm="1">
        <f t="array" aca="1" ref="F3414" ca="1">IF(G3414&lt;&gt;"",INDIRECT("'"&amp;G3414&amp;"'!"&amp;H3414),"")</f>
        <v/>
      </c>
      <c r="G3414" s="1665"/>
      <c r="I3414" s="4"/>
      <c r="J3414" s="4"/>
      <c r="K3414" s="4"/>
      <c r="S3414" s="1665"/>
    </row>
    <row r="3415" spans="1:19" ht="15">
      <c r="A3415" s="1">
        <v>3410</v>
      </c>
      <c r="D3415" s="3" t="s">
        <v>6909</v>
      </c>
      <c r="F3415" s="2" t="str" cm="1">
        <f t="array" aca="1" ref="F3415" ca="1">IF(G3415&lt;&gt;"",INDIRECT("'"&amp;G3415&amp;"'!"&amp;H3415),"")</f>
        <v/>
      </c>
      <c r="G3415" s="1665"/>
      <c r="S3415" s="1663"/>
    </row>
    <row r="3416" spans="1:19" ht="15">
      <c r="A3416" s="1">
        <v>3411</v>
      </c>
      <c r="D3416" s="3" t="s">
        <v>6909</v>
      </c>
      <c r="F3416" s="2" t="str" cm="1">
        <f t="array" aca="1" ref="F3416" ca="1">IF(G3416&lt;&gt;"",INDIRECT("'"&amp;G3416&amp;"'!"&amp;H3416),"")</f>
        <v/>
      </c>
      <c r="G3416" s="1665"/>
      <c r="S3416" s="1663"/>
    </row>
    <row r="3417" spans="1:19" ht="15">
      <c r="A3417" s="1">
        <v>3412</v>
      </c>
      <c r="D3417" s="3" t="s">
        <v>6909</v>
      </c>
      <c r="F3417" s="2" t="str" cm="1">
        <f t="array" aca="1" ref="F3417" ca="1">IF(G3417&lt;&gt;"",INDIRECT("'"&amp;G3417&amp;"'!"&amp;H3417),"")</f>
        <v/>
      </c>
      <c r="G3417" s="1665"/>
      <c r="S3417" s="1663"/>
    </row>
    <row r="3418" spans="1:19" ht="15">
      <c r="A3418" s="1">
        <v>3413</v>
      </c>
      <c r="D3418" s="3" t="s">
        <v>6909</v>
      </c>
      <c r="F3418" s="2" t="str" cm="1">
        <f t="array" aca="1" ref="F3418" ca="1">IF(G3418&lt;&gt;"",INDIRECT("'"&amp;G3418&amp;"'!"&amp;H3418),"")</f>
        <v/>
      </c>
      <c r="G3418" s="1665"/>
      <c r="S3418" s="1663"/>
    </row>
    <row r="3419" spans="1:19" ht="15">
      <c r="A3419" s="1">
        <v>3414</v>
      </c>
      <c r="D3419" s="3" t="s">
        <v>6909</v>
      </c>
      <c r="F3419" s="2" t="str" cm="1">
        <f t="array" aca="1" ref="F3419" ca="1">IF(G3419&lt;&gt;"",INDIRECT("'"&amp;G3419&amp;"'!"&amp;H3419),"")</f>
        <v/>
      </c>
      <c r="G3419" s="1665"/>
      <c r="S3419" s="1663"/>
    </row>
    <row r="3420" spans="1:19" ht="15">
      <c r="A3420" s="1">
        <v>3415</v>
      </c>
      <c r="D3420" s="3" t="s">
        <v>6909</v>
      </c>
      <c r="F3420" s="2" t="str" cm="1">
        <f t="array" aca="1" ref="F3420" ca="1">IF(G3420&lt;&gt;"",INDIRECT("'"&amp;G3420&amp;"'!"&amp;H3420),"")</f>
        <v/>
      </c>
      <c r="G3420" s="1665"/>
      <c r="S3420" s="1663"/>
    </row>
    <row r="3421" spans="1:19" ht="15">
      <c r="A3421" s="1">
        <v>3416</v>
      </c>
      <c r="D3421" s="3" t="s">
        <v>6909</v>
      </c>
      <c r="F3421" s="2" t="str" cm="1">
        <f t="array" aca="1" ref="F3421" ca="1">IF(G3421&lt;&gt;"",INDIRECT("'"&amp;G3421&amp;"'!"&amp;H3421),"")</f>
        <v/>
      </c>
      <c r="G3421" s="1665"/>
      <c r="S3421" s="1663"/>
    </row>
    <row r="3422" spans="1:19" ht="15">
      <c r="A3422" s="1">
        <v>3417</v>
      </c>
      <c r="D3422" s="3" t="s">
        <v>6909</v>
      </c>
      <c r="F3422" s="2" t="str" cm="1">
        <f t="array" aca="1" ref="F3422" ca="1">IF(G3422&lt;&gt;"",INDIRECT("'"&amp;G3422&amp;"'!"&amp;H3422),"")</f>
        <v/>
      </c>
      <c r="G3422" s="1665"/>
      <c r="S3422" s="1663"/>
    </row>
    <row r="3423" spans="1:19" ht="15">
      <c r="A3423" s="1">
        <v>3418</v>
      </c>
      <c r="D3423" s="3" t="s">
        <v>6909</v>
      </c>
      <c r="F3423" s="2" t="str" cm="1">
        <f t="array" aca="1" ref="F3423" ca="1">IF(G3423&lt;&gt;"",INDIRECT("'"&amp;G3423&amp;"'!"&amp;H3423),"")</f>
        <v/>
      </c>
      <c r="G3423" s="1665"/>
      <c r="S3423" s="1663"/>
    </row>
    <row r="3424" spans="1:19" ht="15">
      <c r="A3424" s="1">
        <v>3419</v>
      </c>
      <c r="D3424" s="3" t="s">
        <v>6909</v>
      </c>
      <c r="F3424" s="2" t="str" cm="1">
        <f t="array" aca="1" ref="F3424" ca="1">IF(G3424&lt;&gt;"",INDIRECT("'"&amp;G3424&amp;"'!"&amp;H3424),"")</f>
        <v/>
      </c>
      <c r="G3424" s="1665"/>
      <c r="S3424" s="1663"/>
    </row>
    <row r="3425" spans="1:19" ht="15">
      <c r="A3425" s="1">
        <v>3420</v>
      </c>
      <c r="D3425" s="3" t="s">
        <v>6909</v>
      </c>
      <c r="F3425" s="2" t="str" cm="1">
        <f t="array" aca="1" ref="F3425" ca="1">IF(G3425&lt;&gt;"",INDIRECT("'"&amp;G3425&amp;"'!"&amp;H3425),"")</f>
        <v/>
      </c>
      <c r="G3425" s="1665"/>
      <c r="S3425" s="1663"/>
    </row>
    <row r="3426" spans="1:19">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5">
      <c r="A3433" s="1">
        <v>3428</v>
      </c>
      <c r="D3433" s="3" t="s">
        <v>6909</v>
      </c>
      <c r="F3433" s="2" t="str" cm="1">
        <f t="array" aca="1" ref="F3433" ca="1">IF(G3433&lt;&gt;"",INDIRECT("'"&amp;G3433&amp;"'!"&amp;H3433),"")</f>
        <v/>
      </c>
      <c r="G3433" s="1665"/>
      <c r="S3433" s="1663"/>
    </row>
    <row r="3434" spans="1:19">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5">
      <c r="A3435" s="1">
        <v>3430</v>
      </c>
      <c r="D3435" s="3" t="s">
        <v>6909</v>
      </c>
      <c r="F3435" s="2" t="str" cm="1">
        <f t="array" aca="1" ref="F3435" ca="1">IF(G3435&lt;&gt;"",INDIRECT("'"&amp;G3435&amp;"'!"&amp;H3435),"")</f>
        <v/>
      </c>
      <c r="G3435" s="1665"/>
      <c r="S3435" s="1663"/>
    </row>
    <row r="3436" spans="1:19">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5">
      <c r="A3438" s="1">
        <v>3433</v>
      </c>
      <c r="D3438" s="3" t="s">
        <v>6909</v>
      </c>
      <c r="F3438" s="2" t="str" cm="1">
        <f t="array" aca="1" ref="F3438" ca="1">IF(G3438&lt;&gt;"",INDIRECT("'"&amp;G3438&amp;"'!"&amp;H3438),"")</f>
        <v/>
      </c>
      <c r="G3438" s="1665"/>
      <c r="S3438" s="1663"/>
    </row>
    <row r="3439" spans="1:19" ht="15">
      <c r="A3439" s="1">
        <v>3434</v>
      </c>
      <c r="D3439" s="3" t="s">
        <v>3376</v>
      </c>
      <c r="F3439" s="2" t="str" cm="1">
        <f t="array" aca="1" ref="F3439" ca="1">IF(G3439&lt;&gt;"",INDIRECT("'"&amp;G3439&amp;"'!"&amp;H3439),"")</f>
        <v/>
      </c>
      <c r="G3439" s="1665"/>
      <c r="S3439" s="1663"/>
    </row>
    <row r="3440" spans="1:19" ht="15">
      <c r="A3440" s="1">
        <v>3435</v>
      </c>
      <c r="D3440" s="3" t="s">
        <v>6909</v>
      </c>
      <c r="F3440" s="2" t="str" cm="1">
        <f t="array" aca="1" ref="F3440" ca="1">IF(G3440&lt;&gt;"",INDIRECT("'"&amp;G3440&amp;"'!"&amp;H3440),"")</f>
        <v/>
      </c>
      <c r="G3440" s="1665"/>
      <c r="S3440" s="1663"/>
    </row>
    <row r="3441" spans="1:19" ht="15">
      <c r="A3441" s="1">
        <v>3436</v>
      </c>
      <c r="D3441" s="3" t="s">
        <v>6909</v>
      </c>
      <c r="F3441" s="2" t="str" cm="1">
        <f t="array" aca="1" ref="F3441" ca="1">IF(G3441&lt;&gt;"",INDIRECT("'"&amp;G3441&amp;"'!"&amp;H3441),"")</f>
        <v/>
      </c>
      <c r="G3441" s="1665"/>
      <c r="S3441" s="1663"/>
    </row>
    <row r="3442" spans="1:19" ht="15">
      <c r="A3442" s="1">
        <v>3437</v>
      </c>
      <c r="D3442" s="3" t="s">
        <v>6909</v>
      </c>
      <c r="F3442" s="2" t="str" cm="1">
        <f t="array" aca="1" ref="F3442" ca="1">IF(G3442&lt;&gt;"",INDIRECT("'"&amp;G3442&amp;"'!"&amp;H3442),"")</f>
        <v/>
      </c>
      <c r="G3442" s="1665"/>
      <c r="S3442" s="1663"/>
    </row>
    <row r="3443" spans="1:19" ht="15">
      <c r="A3443" s="1">
        <v>3438</v>
      </c>
      <c r="D3443" s="3" t="s">
        <v>6909</v>
      </c>
      <c r="F3443" s="2" t="str" cm="1">
        <f t="array" aca="1" ref="F3443" ca="1">IF(G3443&lt;&gt;"",INDIRECT("'"&amp;G3443&amp;"'!"&amp;H3443),"")</f>
        <v/>
      </c>
      <c r="G3443" s="1665"/>
      <c r="S3443" s="1663"/>
    </row>
    <row r="3444" spans="1:19" ht="15">
      <c r="A3444" s="1">
        <v>3439</v>
      </c>
      <c r="D3444" s="3" t="s">
        <v>6909</v>
      </c>
      <c r="F3444" s="2" t="str" cm="1">
        <f t="array" aca="1" ref="F3444" ca="1">IF(G3444&lt;&gt;"",INDIRECT("'"&amp;G3444&amp;"'!"&amp;H3444),"")</f>
        <v/>
      </c>
      <c r="G3444" s="1665"/>
      <c r="S3444" s="1663"/>
    </row>
    <row r="3445" spans="1:19" ht="15">
      <c r="A3445" s="1">
        <v>3440</v>
      </c>
      <c r="D3445" s="3" t="s">
        <v>6909</v>
      </c>
      <c r="F3445" s="2" t="str" cm="1">
        <f t="array" aca="1" ref="F3445" ca="1">IF(G3445&lt;&gt;"",INDIRECT("'"&amp;G3445&amp;"'!"&amp;H3445),"")</f>
        <v/>
      </c>
      <c r="G3445" s="1665"/>
      <c r="S3445" s="1663"/>
    </row>
    <row r="3446" spans="1:19" ht="15">
      <c r="A3446" s="1">
        <v>3441</v>
      </c>
      <c r="D3446" s="3" t="s">
        <v>6909</v>
      </c>
      <c r="F3446" s="2" t="str" cm="1">
        <f t="array" aca="1" ref="F3446" ca="1">IF(G3446&lt;&gt;"",INDIRECT("'"&amp;G3446&amp;"'!"&amp;H3446),"")</f>
        <v/>
      </c>
      <c r="G3446" s="1665"/>
      <c r="S3446" s="1663"/>
    </row>
    <row r="3447" spans="1:19" ht="15">
      <c r="A3447" s="1">
        <v>3442</v>
      </c>
      <c r="D3447" s="3" t="s">
        <v>6909</v>
      </c>
      <c r="F3447" s="2" t="str" cm="1">
        <f t="array" aca="1" ref="F3447" ca="1">IF(G3447&lt;&gt;"",INDIRECT("'"&amp;G3447&amp;"'!"&amp;H3447),"")</f>
        <v/>
      </c>
      <c r="G3447" s="1665"/>
      <c r="S3447" s="1663"/>
    </row>
    <row r="3448" spans="1:19" ht="15">
      <c r="A3448" s="1">
        <v>3443</v>
      </c>
      <c r="D3448" s="3" t="s">
        <v>6909</v>
      </c>
      <c r="F3448" s="2" t="str" cm="1">
        <f t="array" aca="1" ref="F3448" ca="1">IF(G3448&lt;&gt;"",INDIRECT("'"&amp;G3448&amp;"'!"&amp;H3448),"")</f>
        <v/>
      </c>
      <c r="G3448" s="1665"/>
      <c r="S3448" s="1663"/>
    </row>
    <row r="3449" spans="1:19" ht="15">
      <c r="A3449" s="1">
        <v>3444</v>
      </c>
      <c r="D3449" s="3" t="s">
        <v>6909</v>
      </c>
      <c r="F3449" s="2" t="str" cm="1">
        <f t="array" aca="1" ref="F3449" ca="1">IF(G3449&lt;&gt;"",INDIRECT("'"&amp;G3449&amp;"'!"&amp;H3449),"")</f>
        <v/>
      </c>
      <c r="G3449" s="1665"/>
      <c r="S3449" s="1663"/>
    </row>
    <row r="3450" spans="1:19" ht="15">
      <c r="A3450" s="1">
        <v>3445</v>
      </c>
      <c r="D3450" s="3" t="s">
        <v>6909</v>
      </c>
      <c r="F3450" s="2" t="str" cm="1">
        <f t="array" aca="1" ref="F3450" ca="1">IF(G3450&lt;&gt;"",INDIRECT("'"&amp;G3450&amp;"'!"&amp;H3450),"")</f>
        <v/>
      </c>
      <c r="G3450" s="1665"/>
      <c r="I3450" s="4"/>
      <c r="J3450" s="4"/>
      <c r="K3450" s="4"/>
      <c r="S3450" s="1665"/>
    </row>
    <row r="3451" spans="1:19" ht="15">
      <c r="A3451" s="1">
        <v>3446</v>
      </c>
      <c r="D3451" s="3" t="s">
        <v>6909</v>
      </c>
      <c r="F3451" s="2" t="str" cm="1">
        <f t="array" aca="1" ref="F3451" ca="1">IF(G3451&lt;&gt;"",INDIRECT("'"&amp;G3451&amp;"'!"&amp;H3451),"")</f>
        <v/>
      </c>
      <c r="G3451" s="1665"/>
      <c r="I3451" s="4"/>
      <c r="J3451" s="4"/>
      <c r="K3451" s="4"/>
      <c r="S3451" s="1665"/>
    </row>
    <row r="3452" spans="1:19" ht="15">
      <c r="A3452" s="1">
        <v>3447</v>
      </c>
      <c r="D3452" s="3" t="s">
        <v>6909</v>
      </c>
      <c r="F3452" s="2" t="str" cm="1">
        <f t="array" aca="1" ref="F3452" ca="1">IF(G3452&lt;&gt;"",INDIRECT("'"&amp;G3452&amp;"'!"&amp;H3452),"")</f>
        <v/>
      </c>
      <c r="G3452" s="1665"/>
      <c r="I3452" s="4"/>
      <c r="J3452" s="4"/>
      <c r="K3452" s="4"/>
      <c r="S3452" s="1665"/>
    </row>
    <row r="3453" spans="1:19" ht="15">
      <c r="A3453">
        <v>3448</v>
      </c>
      <c r="D3453" s="3" t="s">
        <v>6909</v>
      </c>
      <c r="F3453" s="2" t="str" cm="1">
        <f t="array" aca="1" ref="F3453" ca="1">IF(G3453&lt;&gt;"",INDIRECT("'"&amp;G3453&amp;"'!"&amp;H3453),"")</f>
        <v/>
      </c>
      <c r="G3453" s="1665"/>
      <c r="I3453" s="4"/>
      <c r="J3453" s="4"/>
      <c r="K3453" s="4"/>
      <c r="S3453" s="1665"/>
    </row>
    <row r="3454" spans="1:19" ht="15">
      <c r="A3454" s="1">
        <v>3449</v>
      </c>
      <c r="D3454" s="3" t="s">
        <v>6909</v>
      </c>
      <c r="F3454" s="2" t="str" cm="1">
        <f t="array" aca="1" ref="F3454" ca="1">IF(G3454&lt;&gt;"",INDIRECT("'"&amp;G3454&amp;"'!"&amp;H3454),"")</f>
        <v/>
      </c>
      <c r="G3454" s="1665"/>
      <c r="S3454" s="1663"/>
    </row>
    <row r="3455" spans="1:19" ht="15">
      <c r="A3455" s="1">
        <v>3450</v>
      </c>
      <c r="D3455" s="3" t="s">
        <v>6909</v>
      </c>
      <c r="F3455" s="2" t="str" cm="1">
        <f t="array" aca="1" ref="F3455" ca="1">IF(G3455&lt;&gt;"",INDIRECT("'"&amp;G3455&amp;"'!"&amp;H3455),"")</f>
        <v/>
      </c>
      <c r="G3455" s="1665"/>
      <c r="S3455" s="1663"/>
    </row>
    <row r="3456" spans="1:19" ht="15">
      <c r="A3456" s="1">
        <v>3451</v>
      </c>
      <c r="D3456" s="3" t="s">
        <v>6909</v>
      </c>
      <c r="F3456" s="2" t="str" cm="1">
        <f t="array" aca="1" ref="F3456" ca="1">IF(G3456&lt;&gt;"",INDIRECT("'"&amp;G3456&amp;"'!"&amp;H3456),"")</f>
        <v/>
      </c>
      <c r="G3456" s="1665"/>
      <c r="I3456" s="4"/>
      <c r="J3456" s="4"/>
      <c r="K3456" s="4"/>
      <c r="S3456" s="1665"/>
    </row>
    <row r="3457" spans="1:19" ht="15">
      <c r="A3457" s="1">
        <v>3452</v>
      </c>
      <c r="D3457" s="3" t="s">
        <v>3376</v>
      </c>
      <c r="F3457" s="2" t="str" cm="1">
        <f t="array" aca="1" ref="F3457" ca="1">IF(G3457&lt;&gt;"",INDIRECT("'"&amp;G3457&amp;"'!"&amp;H3457),"")</f>
        <v/>
      </c>
      <c r="G3457" s="1665"/>
      <c r="S3457" s="1665"/>
    </row>
    <row r="3458" spans="1:19" ht="15">
      <c r="A3458" s="1">
        <v>3453</v>
      </c>
      <c r="D3458" s="3" t="s">
        <v>6909</v>
      </c>
      <c r="F3458" s="2" t="str" cm="1">
        <f t="array" aca="1" ref="F3458" ca="1">IF(G3458&lt;&gt;"",INDIRECT("'"&amp;G3458&amp;"'!"&amp;H3458),"")</f>
        <v/>
      </c>
      <c r="G3458" s="1665"/>
      <c r="S3458" s="1663"/>
    </row>
    <row r="3459" spans="1:19" ht="15">
      <c r="A3459" s="1">
        <v>3454</v>
      </c>
      <c r="D3459" s="3" t="s">
        <v>6909</v>
      </c>
      <c r="F3459" s="2" t="str" cm="1">
        <f t="array" aca="1" ref="F3459" ca="1">IF(G3459&lt;&gt;"",INDIRECT("'"&amp;G3459&amp;"'!"&amp;H3459),"")</f>
        <v/>
      </c>
      <c r="G3459" s="1665"/>
      <c r="I3459" s="4"/>
      <c r="J3459" s="4"/>
      <c r="K3459" s="4"/>
      <c r="S3459" s="1665"/>
    </row>
    <row r="3460" spans="1:19" ht="15">
      <c r="A3460" s="1">
        <v>3455</v>
      </c>
      <c r="D3460" s="3" t="s">
        <v>6909</v>
      </c>
      <c r="F3460" s="2" t="str" cm="1">
        <f t="array" aca="1" ref="F3460" ca="1">IF(G3460&lt;&gt;"",INDIRECT("'"&amp;G3460&amp;"'!"&amp;H3460),"")</f>
        <v/>
      </c>
      <c r="G3460" s="1665"/>
      <c r="S3460" s="1665"/>
    </row>
    <row r="3461" spans="1:19" ht="15">
      <c r="A3461" s="1">
        <v>3456</v>
      </c>
      <c r="D3461" s="3" t="s">
        <v>6909</v>
      </c>
      <c r="F3461" s="2" t="str" cm="1">
        <f t="array" aca="1" ref="F3461" ca="1">IF(G3461&lt;&gt;"",INDIRECT("'"&amp;G3461&amp;"'!"&amp;H3461),"")</f>
        <v/>
      </c>
      <c r="G3461" s="1665"/>
      <c r="S3461" s="1665"/>
    </row>
    <row r="3462" spans="1:19" ht="15">
      <c r="A3462" s="1">
        <v>3457</v>
      </c>
      <c r="D3462" s="3" t="s">
        <v>6909</v>
      </c>
      <c r="F3462" s="2" t="str" cm="1">
        <f t="array" aca="1" ref="F3462" ca="1">IF(G3462&lt;&gt;"",INDIRECT("'"&amp;G3462&amp;"'!"&amp;H3462),"")</f>
        <v/>
      </c>
      <c r="G3462" s="1665"/>
      <c r="S3462" s="1665"/>
    </row>
    <row r="3463" spans="1:19" ht="15">
      <c r="A3463" s="1">
        <v>3458</v>
      </c>
      <c r="D3463" s="3" t="s">
        <v>6909</v>
      </c>
      <c r="F3463" s="2" t="str" cm="1">
        <f t="array" aca="1" ref="F3463" ca="1">IF(G3463&lt;&gt;"",INDIRECT("'"&amp;G3463&amp;"'!"&amp;H3463),"")</f>
        <v/>
      </c>
      <c r="G3463" s="1665"/>
      <c r="S3463" s="1663"/>
    </row>
    <row r="3464" spans="1:19" ht="15">
      <c r="A3464" s="1">
        <v>3459</v>
      </c>
      <c r="D3464" s="3" t="s">
        <v>6909</v>
      </c>
      <c r="F3464" s="2" t="str" cm="1">
        <f t="array" aca="1" ref="F3464" ca="1">IF(G3464&lt;&gt;"",INDIRECT("'"&amp;G3464&amp;"'!"&amp;H3464),"")</f>
        <v/>
      </c>
      <c r="G3464" s="1665"/>
      <c r="I3464" s="4"/>
      <c r="J3464" s="4"/>
      <c r="K3464" s="4"/>
      <c r="S3464" s="1665"/>
    </row>
    <row r="3465" spans="1:19" ht="15">
      <c r="A3465" s="1">
        <v>3460</v>
      </c>
      <c r="D3465" s="3" t="s">
        <v>6909</v>
      </c>
      <c r="F3465" s="2" t="str" cm="1">
        <f t="array" aca="1" ref="F3465" ca="1">IF(G3465&lt;&gt;"",INDIRECT("'"&amp;G3465&amp;"'!"&amp;H3465),"")</f>
        <v/>
      </c>
      <c r="G3465" s="1665"/>
      <c r="I3465" s="4"/>
      <c r="J3465" s="4"/>
      <c r="K3465" s="4"/>
      <c r="S3465" s="1665"/>
    </row>
    <row r="3466" spans="1:19" ht="15">
      <c r="A3466" s="1">
        <v>3461</v>
      </c>
      <c r="D3466" s="3" t="s">
        <v>6909</v>
      </c>
      <c r="F3466" s="2" t="str" cm="1">
        <f t="array" aca="1" ref="F3466" ca="1">IF(G3466&lt;&gt;"",INDIRECT("'"&amp;G3466&amp;"'!"&amp;H3466),"")</f>
        <v/>
      </c>
      <c r="G3466" s="1665"/>
      <c r="I3466" s="4"/>
      <c r="J3466" s="4"/>
      <c r="K3466" s="4"/>
      <c r="S3466" s="1665"/>
    </row>
    <row r="3467" spans="1:19" ht="15">
      <c r="A3467" s="1">
        <v>3462</v>
      </c>
      <c r="D3467" s="3" t="s">
        <v>6909</v>
      </c>
      <c r="F3467" s="2" t="str" cm="1">
        <f t="array" aca="1" ref="F3467" ca="1">IF(G3467&lt;&gt;"",INDIRECT("'"&amp;G3467&amp;"'!"&amp;H3467),"")</f>
        <v/>
      </c>
      <c r="G3467" s="1665"/>
      <c r="I3467" s="4"/>
      <c r="J3467" s="4"/>
      <c r="K3467" s="4"/>
      <c r="S3467" s="1665"/>
    </row>
    <row r="3468" spans="1:19" ht="15">
      <c r="A3468" s="1">
        <v>3463</v>
      </c>
      <c r="D3468" s="3" t="s">
        <v>6909</v>
      </c>
      <c r="F3468" s="2" t="str" cm="1">
        <f t="array" aca="1" ref="F3468" ca="1">IF(G3468&lt;&gt;"",INDIRECT("'"&amp;G3468&amp;"'!"&amp;H3468),"")</f>
        <v/>
      </c>
      <c r="G3468" s="1665"/>
      <c r="I3468" s="4"/>
      <c r="J3468" s="4"/>
      <c r="K3468" s="4"/>
      <c r="S3468" s="1665"/>
    </row>
    <row r="3469" spans="1:19" ht="15">
      <c r="A3469" s="1">
        <v>3464</v>
      </c>
      <c r="D3469" s="3" t="s">
        <v>6909</v>
      </c>
      <c r="F3469" s="2" t="str" cm="1">
        <f t="array" aca="1" ref="F3469" ca="1">IF(G3469&lt;&gt;"",INDIRECT("'"&amp;G3469&amp;"'!"&amp;H3469),"")</f>
        <v/>
      </c>
      <c r="G3469" s="1665"/>
      <c r="S3469" s="1663"/>
    </row>
    <row r="3470" spans="1:19" ht="15">
      <c r="A3470" s="1">
        <v>3465</v>
      </c>
      <c r="D3470" s="3" t="s">
        <v>6909</v>
      </c>
      <c r="F3470" s="2" t="str" cm="1">
        <f t="array" aca="1" ref="F3470" ca="1">IF(G3470&lt;&gt;"",INDIRECT("'"&amp;G3470&amp;"'!"&amp;H3470),"")</f>
        <v/>
      </c>
      <c r="G3470" s="1665"/>
      <c r="I3470" s="4"/>
      <c r="J3470" s="4"/>
      <c r="K3470" s="4"/>
      <c r="S3470" s="1665"/>
    </row>
    <row r="3471" spans="1:19" ht="15">
      <c r="A3471" s="1">
        <v>3466</v>
      </c>
      <c r="D3471" s="3" t="s">
        <v>6909</v>
      </c>
      <c r="F3471" s="2" t="str" cm="1">
        <f t="array" aca="1" ref="F3471" ca="1">IF(G3471&lt;&gt;"",INDIRECT("'"&amp;G3471&amp;"'!"&amp;H3471),"")</f>
        <v/>
      </c>
      <c r="G3471" s="1665"/>
      <c r="S3471" s="1663"/>
    </row>
    <row r="3472" spans="1:19" ht="15">
      <c r="A3472" s="1">
        <v>3467</v>
      </c>
      <c r="D3472" s="3" t="s">
        <v>6909</v>
      </c>
      <c r="F3472" s="2" t="str" cm="1">
        <f t="array" aca="1" ref="F3472" ca="1">IF(G3472&lt;&gt;"",INDIRECT("'"&amp;G3472&amp;"'!"&amp;H3472),"")</f>
        <v/>
      </c>
      <c r="G3472" s="1665"/>
      <c r="I3472" s="4"/>
      <c r="J3472" s="4"/>
      <c r="K3472" s="4"/>
      <c r="S3472" s="1665"/>
    </row>
    <row r="3473" spans="1:19" ht="15">
      <c r="A3473" s="1">
        <v>3468</v>
      </c>
      <c r="D3473" s="3" t="s">
        <v>6909</v>
      </c>
      <c r="F3473" s="2" t="str" cm="1">
        <f t="array" aca="1" ref="F3473" ca="1">IF(G3473&lt;&gt;"",INDIRECT("'"&amp;G3473&amp;"'!"&amp;H3473),"")</f>
        <v/>
      </c>
      <c r="G3473" s="1665"/>
      <c r="S3473" s="1665"/>
    </row>
    <row r="3474" spans="1:19">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5">
      <c r="A3479" s="1">
        <v>3474</v>
      </c>
      <c r="D3479" s="3" t="s">
        <v>6909</v>
      </c>
      <c r="F3479" s="2" t="str" cm="1">
        <f t="array" aca="1" ref="F3479" ca="1">IF(G3479&lt;&gt;"",INDIRECT("'"&amp;G3479&amp;"'!"&amp;H3479),"")</f>
        <v/>
      </c>
      <c r="G3479" s="1665"/>
      <c r="S3479" s="1665"/>
    </row>
    <row r="3480" spans="1:19" ht="15">
      <c r="A3480" s="1">
        <v>3475</v>
      </c>
      <c r="D3480" s="3" t="s">
        <v>3376</v>
      </c>
      <c r="F3480" s="2" t="str" cm="1">
        <f t="array" aca="1" ref="F3480" ca="1">IF(G3480&lt;&gt;"",INDIRECT("'"&amp;G3480&amp;"'!"&amp;H3480),"")</f>
        <v/>
      </c>
      <c r="G3480" s="1665"/>
      <c r="I3480" s="4"/>
      <c r="J3480" s="4"/>
      <c r="K3480" s="4"/>
      <c r="S3480" s="1665"/>
    </row>
    <row r="3481" spans="1:19" ht="15">
      <c r="A3481" s="1">
        <v>3476</v>
      </c>
      <c r="D3481" s="3" t="s">
        <v>6909</v>
      </c>
      <c r="F3481" s="2" t="str" cm="1">
        <f t="array" aca="1" ref="F3481" ca="1">IF(G3481&lt;&gt;"",INDIRECT("'"&amp;G3481&amp;"'!"&amp;H3481),"")</f>
        <v/>
      </c>
      <c r="G3481" s="1665"/>
      <c r="S3481" s="1663"/>
    </row>
    <row r="3482" spans="1:19" ht="15">
      <c r="A3482" s="1">
        <v>3477</v>
      </c>
      <c r="D3482" s="3" t="s">
        <v>6909</v>
      </c>
      <c r="F3482" s="2" t="str" cm="1">
        <f t="array" aca="1" ref="F3482" ca="1">IF(G3482&lt;&gt;"",INDIRECT("'"&amp;G3482&amp;"'!"&amp;H3482),"")</f>
        <v/>
      </c>
      <c r="G3482" s="1665"/>
      <c r="I3482" s="4"/>
      <c r="J3482" s="4"/>
      <c r="K3482" s="4"/>
      <c r="S3482" s="1665"/>
    </row>
    <row r="3483" spans="1:19" ht="15">
      <c r="A3483" s="1">
        <v>3478</v>
      </c>
      <c r="D3483" s="3" t="s">
        <v>6909</v>
      </c>
      <c r="F3483" s="2" t="str" cm="1">
        <f t="array" aca="1" ref="F3483" ca="1">IF(G3483&lt;&gt;"",INDIRECT("'"&amp;G3483&amp;"'!"&amp;H3483),"")</f>
        <v/>
      </c>
      <c r="G3483" s="1665"/>
      <c r="I3483" s="4"/>
      <c r="J3483" s="4"/>
      <c r="K3483" s="4"/>
      <c r="S3483" s="1665"/>
    </row>
    <row r="3484" spans="1:19" ht="15">
      <c r="A3484" s="1">
        <v>3479</v>
      </c>
      <c r="D3484" s="3" t="s">
        <v>6909</v>
      </c>
      <c r="F3484" s="2" t="str" cm="1">
        <f t="array" aca="1" ref="F3484" ca="1">IF(G3484&lt;&gt;"",INDIRECT("'"&amp;G3484&amp;"'!"&amp;H3484),"")</f>
        <v/>
      </c>
      <c r="G3484" s="1665"/>
      <c r="I3484" s="4"/>
      <c r="J3484" s="4"/>
      <c r="K3484" s="4"/>
      <c r="S3484" s="1665"/>
    </row>
    <row r="3485" spans="1:19" ht="15">
      <c r="A3485" s="1">
        <v>3480</v>
      </c>
      <c r="D3485" s="3" t="s">
        <v>6909</v>
      </c>
      <c r="F3485" s="2" t="str" cm="1">
        <f t="array" aca="1" ref="F3485" ca="1">IF(G3485&lt;&gt;"",INDIRECT("'"&amp;G3485&amp;"'!"&amp;H3485),"")</f>
        <v/>
      </c>
      <c r="G3485" s="1665"/>
      <c r="I3485" s="4"/>
      <c r="J3485" s="4"/>
      <c r="K3485" s="4"/>
      <c r="S3485" s="1665"/>
    </row>
    <row r="3486" spans="1:19" ht="15">
      <c r="A3486" s="1">
        <v>3481</v>
      </c>
      <c r="D3486" s="3" t="s">
        <v>6909</v>
      </c>
      <c r="F3486" s="2" t="str" cm="1">
        <f t="array" aca="1" ref="F3486" ca="1">IF(G3486&lt;&gt;"",INDIRECT("'"&amp;G3486&amp;"'!"&amp;H3486),"")</f>
        <v/>
      </c>
      <c r="G3486" s="1665"/>
      <c r="I3486" s="4"/>
      <c r="J3486" s="4"/>
      <c r="K3486" s="4"/>
      <c r="S3486" s="1665"/>
    </row>
    <row r="3487" spans="1:19" ht="15">
      <c r="A3487" s="1">
        <v>3482</v>
      </c>
      <c r="D3487" s="3" t="s">
        <v>6909</v>
      </c>
      <c r="F3487" s="2" t="str" cm="1">
        <f t="array" aca="1" ref="F3487" ca="1">IF(G3487&lt;&gt;"",INDIRECT("'"&amp;G3487&amp;"'!"&amp;H3487),"")</f>
        <v/>
      </c>
      <c r="G3487" s="1665"/>
      <c r="I3487" s="4"/>
      <c r="J3487" s="4"/>
      <c r="K3487" s="4"/>
      <c r="S3487" s="1665"/>
    </row>
    <row r="3488" spans="1:19" ht="15">
      <c r="A3488" s="1">
        <v>3483</v>
      </c>
      <c r="D3488" s="3" t="s">
        <v>6909</v>
      </c>
      <c r="F3488" s="2" t="str" cm="1">
        <f t="array" aca="1" ref="F3488" ca="1">IF(G3488&lt;&gt;"",INDIRECT("'"&amp;G3488&amp;"'!"&amp;H3488),"")</f>
        <v/>
      </c>
      <c r="G3488" s="1665"/>
      <c r="I3488" s="4"/>
      <c r="J3488" s="4"/>
      <c r="K3488" s="4"/>
      <c r="S3488" s="1665"/>
    </row>
    <row r="3489" spans="1:19" ht="15">
      <c r="A3489" s="1">
        <v>3484</v>
      </c>
      <c r="D3489" s="3" t="s">
        <v>6909</v>
      </c>
      <c r="F3489" s="2" t="str" cm="1">
        <f t="array" aca="1" ref="F3489" ca="1">IF(G3489&lt;&gt;"",INDIRECT("'"&amp;G3489&amp;"'!"&amp;H3489),"")</f>
        <v/>
      </c>
      <c r="G3489" s="1665"/>
      <c r="S3489" s="1663"/>
    </row>
    <row r="3490" spans="1:19">
      <c r="A3490">
        <v>3485</v>
      </c>
      <c r="B3490" s="8">
        <f>'CashSum 5'!K3</f>
        <v>0</v>
      </c>
      <c r="C3490" s="3">
        <f>A3490-B3490</f>
        <v>3485</v>
      </c>
      <c r="E3490" s="2" t="b">
        <f ca="1">F3490=B3490</f>
        <v>1</v>
      </c>
      <c r="F3490" s="2" cm="1">
        <f t="array" aca="1" ref="F3490" ca="1">IF(G3490&lt;&gt;"",INDIRECT("'"&amp;G3490&amp;"'!"&amp;H3490),"")</f>
        <v>0</v>
      </c>
      <c r="G3490" s="1663" t="s">
        <v>3343</v>
      </c>
      <c r="H3490" t="s">
        <v>4187</v>
      </c>
      <c r="S3490" s="1663"/>
    </row>
    <row r="3491" spans="1:19" ht="15">
      <c r="A3491" s="1">
        <v>3486</v>
      </c>
      <c r="D3491" s="3" t="s">
        <v>6909</v>
      </c>
      <c r="F3491" s="2" t="str" cm="1">
        <f t="array" aca="1" ref="F3491" ca="1">IF(G3491&lt;&gt;"",INDIRECT("'"&amp;G3491&amp;"'!"&amp;H3491),"")</f>
        <v/>
      </c>
      <c r="G3491" s="1665"/>
      <c r="S3491" s="1663"/>
    </row>
    <row r="3492" spans="1:19" ht="15">
      <c r="A3492" s="1">
        <v>3487</v>
      </c>
      <c r="D3492" s="3" t="s">
        <v>6909</v>
      </c>
      <c r="F3492" s="2" t="str" cm="1">
        <f t="array" aca="1" ref="F3492" ca="1">IF(G3492&lt;&gt;"",INDIRECT("'"&amp;G3492&amp;"'!"&amp;H3492),"")</f>
        <v/>
      </c>
      <c r="G3492" s="1665"/>
      <c r="S3492" s="1663"/>
    </row>
    <row r="3493" spans="1:19" ht="15">
      <c r="A3493" s="1">
        <v>3488</v>
      </c>
      <c r="D3493" s="3" t="s">
        <v>6909</v>
      </c>
      <c r="F3493" s="2" t="str" cm="1">
        <f t="array" aca="1" ref="F3493" ca="1">IF(G3493&lt;&gt;"",INDIRECT("'"&amp;G3493&amp;"'!"&amp;H3493),"")</f>
        <v/>
      </c>
      <c r="G3493" s="1665"/>
      <c r="S3493" s="1665"/>
    </row>
    <row r="3494" spans="1:19" ht="15">
      <c r="A3494" s="1">
        <v>3489</v>
      </c>
      <c r="D3494" s="3" t="s">
        <v>6909</v>
      </c>
      <c r="F3494" s="2" t="str" cm="1">
        <f t="array" aca="1" ref="F3494" ca="1">IF(G3494&lt;&gt;"",INDIRECT("'"&amp;G3494&amp;"'!"&amp;H3494),"")</f>
        <v/>
      </c>
      <c r="G3494" s="1665"/>
      <c r="S3494" s="1665"/>
    </row>
    <row r="3495" spans="1:19" ht="15">
      <c r="A3495" s="1">
        <v>3490</v>
      </c>
      <c r="D3495" s="3" t="s">
        <v>6909</v>
      </c>
      <c r="F3495" s="2" t="str" cm="1">
        <f t="array" aca="1" ref="F3495" ca="1">IF(G3495&lt;&gt;"",INDIRECT("'"&amp;G3495&amp;"'!"&amp;H3495),"")</f>
        <v/>
      </c>
      <c r="G3495" s="1665"/>
      <c r="S3495" s="1665"/>
    </row>
    <row r="3496" spans="1:19" ht="15">
      <c r="A3496" s="1">
        <v>3491</v>
      </c>
      <c r="D3496" s="3" t="s">
        <v>6909</v>
      </c>
      <c r="F3496" s="2" t="str" cm="1">
        <f t="array" aca="1" ref="F3496" ca="1">IF(G3496&lt;&gt;"",INDIRECT("'"&amp;G3496&amp;"'!"&amp;H3496),"")</f>
        <v/>
      </c>
      <c r="G3496" s="1665"/>
      <c r="S3496" s="1663"/>
    </row>
    <row r="3497" spans="1:19" ht="15">
      <c r="A3497" s="1">
        <v>3492</v>
      </c>
      <c r="D3497" s="3" t="s">
        <v>6909</v>
      </c>
      <c r="F3497" s="2" t="str" cm="1">
        <f t="array" aca="1" ref="F3497" ca="1">IF(G3497&lt;&gt;"",INDIRECT("'"&amp;G3497&amp;"'!"&amp;H3497),"")</f>
        <v/>
      </c>
      <c r="G3497" s="1665"/>
      <c r="S3497" s="1663"/>
    </row>
    <row r="3498" spans="1:19" ht="15">
      <c r="A3498" s="1">
        <v>3493</v>
      </c>
      <c r="D3498" s="3" t="s">
        <v>3376</v>
      </c>
      <c r="F3498" s="2" t="str" cm="1">
        <f t="array" aca="1" ref="F3498" ca="1">IF(G3498&lt;&gt;"",INDIRECT("'"&amp;G3498&amp;"'!"&amp;H3498),"")</f>
        <v/>
      </c>
      <c r="G3498" s="1665"/>
      <c r="I3498" s="4"/>
      <c r="J3498" s="4"/>
      <c r="K3498" s="4"/>
      <c r="S3498" s="1665"/>
    </row>
    <row r="3499" spans="1:19" ht="15">
      <c r="A3499" s="1">
        <v>3494</v>
      </c>
      <c r="D3499" s="3" t="s">
        <v>6909</v>
      </c>
      <c r="F3499" s="2" t="str" cm="1">
        <f t="array" aca="1" ref="F3499" ca="1">IF(G3499&lt;&gt;"",INDIRECT("'"&amp;G3499&amp;"'!"&amp;H3499),"")</f>
        <v/>
      </c>
      <c r="G3499" s="1665"/>
      <c r="I3499" s="4"/>
      <c r="J3499" s="4"/>
      <c r="K3499" s="4"/>
      <c r="S3499" s="1665"/>
    </row>
    <row r="3500" spans="1:19" ht="15">
      <c r="A3500" s="1">
        <v>3495</v>
      </c>
      <c r="D3500" s="3" t="s">
        <v>3376</v>
      </c>
      <c r="F3500" s="2" t="str" cm="1">
        <f t="array" aca="1" ref="F3500" ca="1">IF(G3500&lt;&gt;"",INDIRECT("'"&amp;G3500&amp;"'!"&amp;H3500),"")</f>
        <v/>
      </c>
      <c r="G3500" s="1665"/>
      <c r="I3500" s="4"/>
      <c r="J3500" s="4"/>
      <c r="K3500" s="4"/>
      <c r="S3500" s="1665"/>
    </row>
    <row r="3501" spans="1:19" ht="15">
      <c r="A3501" s="1">
        <v>3496</v>
      </c>
      <c r="D3501" s="3" t="s">
        <v>6909</v>
      </c>
      <c r="F3501" s="2" t="str" cm="1">
        <f t="array" aca="1" ref="F3501" ca="1">IF(G3501&lt;&gt;"",INDIRECT("'"&amp;G3501&amp;"'!"&amp;H3501),"")</f>
        <v/>
      </c>
      <c r="G3501" s="1665"/>
      <c r="I3501" s="4"/>
      <c r="J3501" s="4"/>
      <c r="K3501" s="4"/>
      <c r="S3501" s="1665"/>
    </row>
    <row r="3502" spans="1:19" ht="15">
      <c r="A3502" s="1">
        <v>3497</v>
      </c>
      <c r="D3502" s="3" t="s">
        <v>6909</v>
      </c>
      <c r="F3502" s="2" t="str" cm="1">
        <f t="array" aca="1" ref="F3502" ca="1">IF(G3502&lt;&gt;"",INDIRECT("'"&amp;G3502&amp;"'!"&amp;H3502),"")</f>
        <v/>
      </c>
      <c r="G3502" s="1665"/>
      <c r="S3502" s="1663"/>
    </row>
    <row r="3503" spans="1:19" ht="15">
      <c r="A3503" s="1">
        <v>3498</v>
      </c>
      <c r="D3503" s="3" t="s">
        <v>6909</v>
      </c>
      <c r="F3503" s="2" t="str" cm="1">
        <f t="array" aca="1" ref="F3503" ca="1">IF(G3503&lt;&gt;"",INDIRECT("'"&amp;G3503&amp;"'!"&amp;H3503),"")</f>
        <v/>
      </c>
      <c r="G3503" s="1665"/>
      <c r="S3503" s="1663"/>
    </row>
    <row r="3504" spans="1:19" ht="15">
      <c r="A3504" s="1">
        <v>3499</v>
      </c>
      <c r="D3504" s="3" t="s">
        <v>6909</v>
      </c>
      <c r="F3504" s="2" t="str" cm="1">
        <f t="array" aca="1" ref="F3504" ca="1">IF(G3504&lt;&gt;"",INDIRECT("'"&amp;G3504&amp;"'!"&amp;H3504),"")</f>
        <v/>
      </c>
      <c r="G3504" s="1665"/>
      <c r="I3504" s="4"/>
      <c r="J3504" s="4"/>
      <c r="K3504" s="4"/>
      <c r="S3504" s="1665"/>
    </row>
    <row r="3505" spans="1:19" ht="15">
      <c r="A3505" s="1">
        <v>3500</v>
      </c>
      <c r="D3505" s="3" t="s">
        <v>6909</v>
      </c>
      <c r="F3505" s="2" t="str" cm="1">
        <f t="array" aca="1" ref="F3505" ca="1">IF(G3505&lt;&gt;"",INDIRECT("'"&amp;G3505&amp;"'!"&amp;H3505),"")</f>
        <v/>
      </c>
      <c r="G3505" s="1665"/>
      <c r="I3505" s="4"/>
      <c r="J3505" s="4"/>
      <c r="K3505" s="4"/>
      <c r="S3505" s="1665"/>
    </row>
    <row r="3506" spans="1:19" ht="15">
      <c r="A3506" s="1">
        <v>3501</v>
      </c>
      <c r="D3506" s="3" t="s">
        <v>6909</v>
      </c>
      <c r="F3506" s="2" t="str" cm="1">
        <f t="array" aca="1" ref="F3506" ca="1">IF(G3506&lt;&gt;"",INDIRECT("'"&amp;G3506&amp;"'!"&amp;H3506),"")</f>
        <v/>
      </c>
      <c r="G3506" s="1665"/>
      <c r="I3506" s="4"/>
      <c r="J3506" s="4"/>
      <c r="K3506" s="4"/>
      <c r="S3506" s="1665"/>
    </row>
    <row r="3507" spans="1:19" ht="15">
      <c r="A3507" s="1">
        <v>3502</v>
      </c>
      <c r="D3507" s="3" t="s">
        <v>6909</v>
      </c>
      <c r="F3507" s="2" t="str" cm="1">
        <f t="array" aca="1" ref="F3507" ca="1">IF(G3507&lt;&gt;"",INDIRECT("'"&amp;G3507&amp;"'!"&amp;H3507),"")</f>
        <v/>
      </c>
      <c r="G3507" s="1665"/>
      <c r="S3507" s="1665"/>
    </row>
    <row r="3508" spans="1:19" ht="15">
      <c r="A3508" s="1">
        <v>3503</v>
      </c>
      <c r="D3508" s="3" t="s">
        <v>6909</v>
      </c>
      <c r="F3508" s="2" t="str" cm="1">
        <f t="array" aca="1" ref="F3508" ca="1">IF(G3508&lt;&gt;"",INDIRECT("'"&amp;G3508&amp;"'!"&amp;H3508),"")</f>
        <v/>
      </c>
      <c r="G3508" s="1665"/>
      <c r="S3508" s="1665"/>
    </row>
    <row r="3509" spans="1:19" ht="15">
      <c r="A3509" s="1">
        <v>3504</v>
      </c>
      <c r="D3509" s="3" t="s">
        <v>6909</v>
      </c>
      <c r="F3509" s="2" t="str" cm="1">
        <f t="array" aca="1" ref="F3509" ca="1">IF(G3509&lt;&gt;"",INDIRECT("'"&amp;G3509&amp;"'!"&amp;H3509),"")</f>
        <v/>
      </c>
      <c r="G3509" s="1665"/>
      <c r="S3509" s="1665"/>
    </row>
    <row r="3510" spans="1:19" ht="15">
      <c r="A3510" s="1">
        <v>3505</v>
      </c>
      <c r="D3510" s="3" t="s">
        <v>6909</v>
      </c>
      <c r="F3510" s="2" t="str" cm="1">
        <f t="array" aca="1" ref="F3510" ca="1">IF(G3510&lt;&gt;"",INDIRECT("'"&amp;G3510&amp;"'!"&amp;H3510),"")</f>
        <v/>
      </c>
      <c r="G3510" s="1665"/>
      <c r="S3510" s="1663"/>
    </row>
    <row r="3511" spans="1:19" ht="15">
      <c r="A3511" s="1">
        <v>3506</v>
      </c>
      <c r="D3511" s="3" t="s">
        <v>6909</v>
      </c>
      <c r="F3511" s="2" t="str" cm="1">
        <f t="array" aca="1" ref="F3511" ca="1">IF(G3511&lt;&gt;"",INDIRECT("'"&amp;G3511&amp;"'!"&amp;H3511),"")</f>
        <v/>
      </c>
      <c r="G3511" s="1665"/>
      <c r="S3511" s="1663"/>
    </row>
    <row r="3512" spans="1:19" ht="15">
      <c r="A3512" s="1">
        <v>3507</v>
      </c>
      <c r="D3512" s="3" t="s">
        <v>6909</v>
      </c>
      <c r="F3512" s="2" t="str" cm="1">
        <f t="array" aca="1" ref="F3512" ca="1">IF(G3512&lt;&gt;"",INDIRECT("'"&amp;G3512&amp;"'!"&amp;H3512),"")</f>
        <v/>
      </c>
      <c r="G3512" s="1665"/>
      <c r="S3512" s="1665"/>
    </row>
    <row r="3513" spans="1:19">
      <c r="A3513">
        <v>3508</v>
      </c>
      <c r="B3513" s="7">
        <f>'BudgetSum 2-4'!K5</f>
        <v>0</v>
      </c>
      <c r="C3513" s="3">
        <f t="shared" ref="C3513:C3528" si="107">A3513-B3513</f>
        <v>3508</v>
      </c>
      <c r="E3513" s="2" t="b">
        <f t="shared" ref="E3513:E3528" ca="1" si="108">F3513=B3513</f>
        <v>1</v>
      </c>
      <c r="F3513" s="2" cm="1">
        <f t="array" aca="1" ref="F3513" ca="1">IF(G3513&lt;&gt;"",INDIRECT("'"&amp;G3513&amp;"'!"&amp;H3513),"")</f>
        <v>0</v>
      </c>
      <c r="G3513" s="1663" t="s">
        <v>3335</v>
      </c>
      <c r="H3513" t="s">
        <v>3689</v>
      </c>
      <c r="S3513" s="1663"/>
    </row>
    <row r="3514" spans="1:19">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5">
      <c r="A3515">
        <v>3510</v>
      </c>
      <c r="B3515" s="7">
        <f>'BudgetSum 2-4'!K9</f>
        <v>0</v>
      </c>
      <c r="C3515" s="3">
        <f t="shared" si="107"/>
        <v>3510</v>
      </c>
      <c r="E3515" s="2" t="b">
        <f t="shared" ca="1" si="108"/>
        <v>1</v>
      </c>
      <c r="F3515" s="2" cm="1">
        <f t="array" aca="1" ref="F3515" ca="1">IF(G3515&lt;&gt;"",INDIRECT("'"&amp;G3515&amp;"'!"&amp;H3515),"")</f>
        <v>0</v>
      </c>
      <c r="G3515" s="1663" t="s">
        <v>3335</v>
      </c>
      <c r="H3515" t="s">
        <v>4189</v>
      </c>
      <c r="I3515" s="4"/>
      <c r="J3515" s="4"/>
      <c r="K3515" s="4"/>
      <c r="S3515" s="1665"/>
    </row>
    <row r="3516" spans="1:19">
      <c r="A3516">
        <v>3511</v>
      </c>
      <c r="B3516" s="7">
        <f>'BudgetSum 2-4'!K14</f>
        <v>0</v>
      </c>
      <c r="C3516" s="3">
        <f t="shared" si="107"/>
        <v>3511</v>
      </c>
      <c r="E3516" s="2" t="b">
        <f t="shared" ca="1" si="108"/>
        <v>1</v>
      </c>
      <c r="F3516" s="2" cm="1">
        <f t="array" aca="1" ref="F3516" ca="1">IF(G3516&lt;&gt;"",INDIRECT("'"&amp;G3516&amp;"'!"&amp;H3516),"")</f>
        <v>0</v>
      </c>
      <c r="G3516" s="1663" t="s">
        <v>3335</v>
      </c>
      <c r="H3516" t="s">
        <v>3690</v>
      </c>
      <c r="S3516" s="1663"/>
    </row>
    <row r="3517" spans="1:19">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c r="A3519">
        <v>3514</v>
      </c>
      <c r="B3519" s="7">
        <f>'BudgetSum 2-4'!K19</f>
        <v>0</v>
      </c>
      <c r="C3519" s="3">
        <f t="shared" si="107"/>
        <v>3514</v>
      </c>
      <c r="E3519" s="2" t="b">
        <f t="shared" ca="1" si="108"/>
        <v>1</v>
      </c>
      <c r="F3519" s="2" cm="1">
        <f t="array" aca="1" ref="F3519" ca="1">IF(G3519&lt;&gt;"",INDIRECT("'"&amp;G3519&amp;"'!"&amp;H3519),"")</f>
        <v>0</v>
      </c>
      <c r="G3519" s="1663" t="s">
        <v>3335</v>
      </c>
      <c r="H3519" t="s">
        <v>3427</v>
      </c>
      <c r="S3519" s="1663"/>
    </row>
    <row r="3520" spans="1:19">
      <c r="A3520">
        <v>3515</v>
      </c>
      <c r="B3520" s="7">
        <f>'BudgetSum 2-4'!K22</f>
        <v>0</v>
      </c>
      <c r="C3520" s="3">
        <f t="shared" si="107"/>
        <v>3515</v>
      </c>
      <c r="E3520" s="2" t="b">
        <f t="shared" ca="1" si="108"/>
        <v>1</v>
      </c>
      <c r="F3520" s="2" cm="1">
        <f t="array" aca="1" ref="F3520" ca="1">IF(G3520&lt;&gt;"",INDIRECT("'"&amp;G3520&amp;"'!"&amp;H3520),"")</f>
        <v>0</v>
      </c>
      <c r="G3520" s="1663" t="s">
        <v>3335</v>
      </c>
      <c r="H3520" t="s">
        <v>4190</v>
      </c>
      <c r="S3520" s="1663"/>
    </row>
    <row r="3521" spans="1:19" ht="15">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5">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5">
      <c r="A3529" s="1">
        <v>3524</v>
      </c>
      <c r="D3529" s="3" t="s">
        <v>6909</v>
      </c>
      <c r="F3529" s="2" t="str" cm="1">
        <f t="array" aca="1" ref="F3529" ca="1">IF(G3529&lt;&gt;"",INDIRECT("'"&amp;G3529&amp;"'!"&amp;H3529),"")</f>
        <v/>
      </c>
      <c r="G3529" s="1665"/>
      <c r="I3529" s="4"/>
      <c r="J3529" s="4"/>
      <c r="K3529" s="4"/>
      <c r="S3529" s="1665"/>
    </row>
    <row r="3530" spans="1:19">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5">
      <c r="A3532" s="1">
        <v>3527</v>
      </c>
      <c r="D3532" s="3" t="s">
        <v>6909</v>
      </c>
      <c r="F3532" s="2" t="str" cm="1">
        <f t="array" aca="1" ref="F3532" ca="1">IF(G3532&lt;&gt;"",INDIRECT("'"&amp;G3532&amp;"'!"&amp;H3532),"")</f>
        <v/>
      </c>
      <c r="G3532" s="1665"/>
      <c r="I3532" s="4"/>
      <c r="J3532" s="4"/>
      <c r="K3532" s="4"/>
      <c r="S3532" s="1665"/>
    </row>
    <row r="3533" spans="1:19" ht="15">
      <c r="A3533">
        <v>3528</v>
      </c>
      <c r="B3533" s="7">
        <f>'BudgetSum 2-4'!K3</f>
        <v>0</v>
      </c>
      <c r="C3533" s="3">
        <f>A3533-B3533</f>
        <v>3528</v>
      </c>
      <c r="E3533" s="2" t="b">
        <f ca="1">F3533=B3533</f>
        <v>1</v>
      </c>
      <c r="F3533" s="2" cm="1">
        <f t="array" aca="1" ref="F3533" ca="1">IF(G3533&lt;&gt;"",INDIRECT("'"&amp;G3533&amp;"'!"&amp;H3533),"")</f>
        <v>0</v>
      </c>
      <c r="G3533" s="1663" t="s">
        <v>3335</v>
      </c>
      <c r="H3533" t="s">
        <v>4187</v>
      </c>
      <c r="S3533" s="1665"/>
    </row>
    <row r="3534" spans="1:19" ht="15">
      <c r="A3534" s="1">
        <v>3529</v>
      </c>
      <c r="D3534" s="3" t="s">
        <v>6909</v>
      </c>
      <c r="F3534" s="2" t="str" cm="1">
        <f t="array" aca="1" ref="F3534" ca="1">IF(G3534&lt;&gt;"",INDIRECT("'"&amp;G3534&amp;"'!"&amp;H3534),"")</f>
        <v/>
      </c>
      <c r="G3534" s="1665"/>
      <c r="S3534" s="1663"/>
    </row>
    <row r="3535" spans="1:19">
      <c r="A3535">
        <v>3530</v>
      </c>
      <c r="B3535" s="7">
        <f>'BudgetSum 2-4'!K81</f>
        <v>0</v>
      </c>
      <c r="C3535" s="3">
        <f>A3535-B3535</f>
        <v>3530</v>
      </c>
      <c r="E3535" s="2" t="b">
        <f ca="1">F3535=B3535</f>
        <v>1</v>
      </c>
      <c r="F3535" s="2" cm="1">
        <f t="array" aca="1" ref="F3535" ca="1">IF(G3535&lt;&gt;"",INDIRECT("'"&amp;G3535&amp;"'!"&amp;H3535),"")</f>
        <v>0</v>
      </c>
      <c r="G3535" s="1663" t="s">
        <v>3335</v>
      </c>
      <c r="H3535" t="s">
        <v>4095</v>
      </c>
      <c r="S3535" s="1663"/>
    </row>
    <row r="3536" spans="1:19" ht="15">
      <c r="A3536" s="1">
        <v>3531</v>
      </c>
      <c r="D3536" s="3" t="s">
        <v>6909</v>
      </c>
      <c r="F3536" s="2" t="str" cm="1">
        <f t="array" aca="1" ref="F3536" ca="1">IF(G3536&lt;&gt;"",INDIRECT("'"&amp;G3536&amp;"'!"&amp;H3536),"")</f>
        <v/>
      </c>
      <c r="G3536" s="1665"/>
      <c r="I3536" s="4"/>
      <c r="J3536" s="4"/>
      <c r="K3536" s="4"/>
      <c r="S3536" s="1665"/>
    </row>
    <row r="3537" spans="1:19" ht="15">
      <c r="A3537" s="1">
        <v>3532</v>
      </c>
      <c r="D3537" s="3" t="s">
        <v>6909</v>
      </c>
      <c r="F3537" s="2" t="str" cm="1">
        <f t="array" aca="1" ref="F3537" ca="1">IF(G3537&lt;&gt;"",INDIRECT("'"&amp;G3537&amp;"'!"&amp;H3537),"")</f>
        <v/>
      </c>
      <c r="G3537" s="1665"/>
      <c r="I3537" s="4"/>
      <c r="J3537" s="4"/>
      <c r="K3537" s="4"/>
      <c r="S3537" s="1665"/>
    </row>
    <row r="3538" spans="1:19" ht="15">
      <c r="A3538" s="1">
        <v>3533</v>
      </c>
      <c r="D3538" s="3" t="s">
        <v>6909</v>
      </c>
      <c r="F3538" s="2" t="str" cm="1">
        <f t="array" aca="1" ref="F3538" ca="1">IF(G3538&lt;&gt;"",INDIRECT("'"&amp;G3538&amp;"'!"&amp;H3538),"")</f>
        <v/>
      </c>
      <c r="G3538" s="1665"/>
      <c r="I3538" s="4"/>
      <c r="J3538" s="4"/>
      <c r="K3538" s="4"/>
      <c r="S3538" s="1665"/>
    </row>
    <row r="3539" spans="1:19" ht="15">
      <c r="A3539" s="1">
        <v>3534</v>
      </c>
      <c r="D3539" s="3" t="s">
        <v>6909</v>
      </c>
      <c r="F3539" s="2" t="str" cm="1">
        <f t="array" aca="1" ref="F3539" ca="1">IF(G3539&lt;&gt;"",INDIRECT("'"&amp;G3539&amp;"'!"&amp;H3539),"")</f>
        <v/>
      </c>
      <c r="G3539" s="1665"/>
      <c r="I3539" s="4"/>
      <c r="J3539" s="4"/>
      <c r="K3539" s="4"/>
      <c r="S3539" s="1665"/>
    </row>
    <row r="3540" spans="1:19" ht="15">
      <c r="A3540" s="1">
        <v>3535</v>
      </c>
      <c r="D3540" s="3" t="s">
        <v>6909</v>
      </c>
      <c r="F3540" s="2" t="str" cm="1">
        <f t="array" aca="1" ref="F3540" ca="1">IF(G3540&lt;&gt;"",INDIRECT("'"&amp;G3540&amp;"'!"&amp;H3540),"")</f>
        <v/>
      </c>
      <c r="G3540" s="1665"/>
      <c r="I3540" s="4"/>
      <c r="J3540" s="4"/>
      <c r="K3540" s="4"/>
      <c r="S3540" s="1665"/>
    </row>
    <row r="3541" spans="1:19" ht="15">
      <c r="A3541" s="1">
        <v>3536</v>
      </c>
      <c r="D3541" s="3" t="s">
        <v>6909</v>
      </c>
      <c r="F3541" s="2" t="str" cm="1">
        <f t="array" aca="1" ref="F3541" ca="1">IF(G3541&lt;&gt;"",INDIRECT("'"&amp;G3541&amp;"'!"&amp;H3541),"")</f>
        <v/>
      </c>
      <c r="G3541" s="1665"/>
      <c r="I3541" s="4"/>
      <c r="J3541" s="4"/>
      <c r="K3541" s="4"/>
      <c r="S3541" s="1665"/>
    </row>
    <row r="3542" spans="1:19" ht="15">
      <c r="A3542" s="1">
        <v>3537</v>
      </c>
      <c r="D3542" s="3" t="s">
        <v>6909</v>
      </c>
      <c r="F3542" s="2" t="str" cm="1">
        <f t="array" aca="1" ref="F3542" ca="1">IF(G3542&lt;&gt;"",INDIRECT("'"&amp;G3542&amp;"'!"&amp;H3542),"")</f>
        <v/>
      </c>
      <c r="G3542" s="1665"/>
      <c r="I3542" s="4"/>
      <c r="J3542" s="4"/>
      <c r="K3542" s="4"/>
      <c r="S3542" s="1665"/>
    </row>
    <row r="3543" spans="1:19" ht="15">
      <c r="A3543" s="1">
        <v>3538</v>
      </c>
      <c r="D3543" s="3" t="s">
        <v>6909</v>
      </c>
      <c r="F3543" s="2" t="str" cm="1">
        <f t="array" aca="1" ref="F3543" ca="1">IF(G3543&lt;&gt;"",INDIRECT("'"&amp;G3543&amp;"'!"&amp;H3543),"")</f>
        <v/>
      </c>
      <c r="G3543" s="1665"/>
      <c r="I3543" s="4"/>
      <c r="J3543" s="4"/>
      <c r="K3543" s="4"/>
      <c r="S3543" s="1665"/>
    </row>
    <row r="3544" spans="1:19" ht="15">
      <c r="A3544" s="1">
        <v>3539</v>
      </c>
      <c r="D3544" s="3" t="s">
        <v>6909</v>
      </c>
      <c r="F3544" s="2" t="str" cm="1">
        <f t="array" aca="1" ref="F3544" ca="1">IF(G3544&lt;&gt;"",INDIRECT("'"&amp;G3544&amp;"'!"&amp;H3544),"")</f>
        <v/>
      </c>
      <c r="G3544" s="1665"/>
      <c r="I3544" s="4"/>
      <c r="J3544" s="4"/>
      <c r="K3544" s="4"/>
      <c r="S3544" s="1665"/>
    </row>
    <row r="3545" spans="1:19" ht="15">
      <c r="A3545" s="1">
        <v>3540</v>
      </c>
      <c r="D3545" s="3" t="s">
        <v>6909</v>
      </c>
      <c r="F3545" s="2" t="str" cm="1">
        <f t="array" aca="1" ref="F3545" ca="1">IF(G3545&lt;&gt;"",INDIRECT("'"&amp;G3545&amp;"'!"&amp;H3545),"")</f>
        <v/>
      </c>
      <c r="G3545" s="1665"/>
      <c r="I3545" s="4"/>
      <c r="J3545" s="4"/>
      <c r="K3545" s="4"/>
      <c r="S3545" s="1665"/>
    </row>
    <row r="3546" spans="1:19" ht="15">
      <c r="A3546" s="1">
        <v>3541</v>
      </c>
      <c r="D3546" s="3" t="s">
        <v>6909</v>
      </c>
      <c r="F3546" s="2" t="str" cm="1">
        <f t="array" aca="1" ref="F3546" ca="1">IF(G3546&lt;&gt;"",INDIRECT("'"&amp;G3546&amp;"'!"&amp;H3546),"")</f>
        <v/>
      </c>
      <c r="G3546" s="1665"/>
      <c r="I3546" s="4"/>
      <c r="J3546" s="4"/>
      <c r="K3546" s="4"/>
      <c r="S3546" s="1665"/>
    </row>
    <row r="3547" spans="1:19" ht="15">
      <c r="A3547" s="1">
        <v>3542</v>
      </c>
      <c r="D3547" s="3" t="s">
        <v>6909</v>
      </c>
      <c r="F3547" s="2" t="str" cm="1">
        <f t="array" aca="1" ref="F3547" ca="1">IF(G3547&lt;&gt;"",INDIRECT("'"&amp;G3547&amp;"'!"&amp;H3547),"")</f>
        <v/>
      </c>
      <c r="G3547" s="1665"/>
      <c r="I3547" s="4"/>
      <c r="J3547" s="4"/>
      <c r="K3547" s="4"/>
      <c r="S3547" s="1665"/>
    </row>
    <row r="3548" spans="1:19" ht="15">
      <c r="A3548" s="1">
        <v>3543</v>
      </c>
      <c r="D3548" s="3" t="s">
        <v>6909</v>
      </c>
      <c r="F3548" s="2" t="str" cm="1">
        <f t="array" aca="1" ref="F3548" ca="1">IF(G3548&lt;&gt;"",INDIRECT("'"&amp;G3548&amp;"'!"&amp;H3548),"")</f>
        <v/>
      </c>
      <c r="G3548" s="1665"/>
      <c r="I3548" s="4"/>
      <c r="J3548" s="4"/>
      <c r="K3548" s="4"/>
      <c r="S3548" s="1665"/>
    </row>
    <row r="3549" spans="1:19" ht="15">
      <c r="A3549" s="1">
        <v>3544</v>
      </c>
      <c r="D3549" s="3" t="s">
        <v>6909</v>
      </c>
      <c r="F3549" s="2" t="str" cm="1">
        <f t="array" aca="1" ref="F3549" ca="1">IF(G3549&lt;&gt;"",INDIRECT("'"&amp;G3549&amp;"'!"&amp;H3549),"")</f>
        <v/>
      </c>
      <c r="G3549" s="1665"/>
      <c r="S3549" s="1663"/>
    </row>
    <row r="3550" spans="1:19" ht="15">
      <c r="A3550" s="1">
        <v>3545</v>
      </c>
      <c r="D3550" s="3" t="s">
        <v>6909</v>
      </c>
      <c r="F3550" s="2" t="str" cm="1">
        <f t="array" aca="1" ref="F3550" ca="1">IF(G3550&lt;&gt;"",INDIRECT("'"&amp;G3550&amp;"'!"&amp;H3550),"")</f>
        <v/>
      </c>
      <c r="G3550" s="1665"/>
      <c r="S3550" s="1663"/>
    </row>
    <row r="3551" spans="1:19" ht="15">
      <c r="A3551" s="1">
        <v>3546</v>
      </c>
      <c r="D3551" s="3" t="s">
        <v>6909</v>
      </c>
      <c r="F3551" s="2" t="str" cm="1">
        <f t="array" aca="1" ref="F3551" ca="1">IF(G3551&lt;&gt;"",INDIRECT("'"&amp;G3551&amp;"'!"&amp;H3551),"")</f>
        <v/>
      </c>
      <c r="G3551" s="1665"/>
      <c r="I3551" s="4"/>
      <c r="J3551" s="4"/>
      <c r="K3551" s="4"/>
      <c r="S3551" s="1665"/>
    </row>
    <row r="3552" spans="1:19" ht="15">
      <c r="A3552" s="1">
        <v>3547</v>
      </c>
      <c r="D3552" s="3" t="s">
        <v>6909</v>
      </c>
      <c r="F3552" s="2" t="str" cm="1">
        <f t="array" aca="1" ref="F3552" ca="1">IF(G3552&lt;&gt;"",INDIRECT("'"&amp;G3552&amp;"'!"&amp;H3552),"")</f>
        <v/>
      </c>
      <c r="G3552" s="1665"/>
      <c r="I3552" s="4"/>
      <c r="J3552" s="4"/>
      <c r="K3552" s="4"/>
      <c r="S3552" s="1665"/>
    </row>
    <row r="3553" spans="1:19" ht="15">
      <c r="A3553" s="1">
        <v>3548</v>
      </c>
      <c r="D3553" s="3" t="s">
        <v>6909</v>
      </c>
      <c r="F3553" s="2" t="str" cm="1">
        <f t="array" aca="1" ref="F3553" ca="1">IF(G3553&lt;&gt;"",INDIRECT("'"&amp;G3553&amp;"'!"&amp;H3553),"")</f>
        <v/>
      </c>
      <c r="G3553" s="1665"/>
      <c r="S3553" s="1663"/>
    </row>
    <row r="3554" spans="1:19" ht="15">
      <c r="A3554" s="1">
        <v>3549</v>
      </c>
      <c r="D3554" s="3" t="s">
        <v>6909</v>
      </c>
      <c r="F3554" s="2" t="str" cm="1">
        <f t="array" aca="1" ref="F3554" ca="1">IF(G3554&lt;&gt;"",INDIRECT("'"&amp;G3554&amp;"'!"&amp;H3554),"")</f>
        <v/>
      </c>
      <c r="G3554" s="1665"/>
      <c r="S3554" s="1663"/>
    </row>
    <row r="3555" spans="1:19" ht="15">
      <c r="A3555" s="1">
        <v>3550</v>
      </c>
      <c r="D3555" s="3" t="s">
        <v>6909</v>
      </c>
      <c r="F3555" s="2" t="str" cm="1">
        <f t="array" aca="1" ref="F3555" ca="1">IF(G3555&lt;&gt;"",INDIRECT("'"&amp;G3555&amp;"'!"&amp;H3555),"")</f>
        <v/>
      </c>
      <c r="G3555" s="1665"/>
      <c r="S3555" s="1663"/>
    </row>
    <row r="3556" spans="1:19" ht="15">
      <c r="A3556" s="1">
        <v>3551</v>
      </c>
      <c r="D3556" s="3" t="s">
        <v>6909</v>
      </c>
      <c r="F3556" s="2" t="str" cm="1">
        <f t="array" aca="1" ref="F3556" ca="1">IF(G3556&lt;&gt;"",INDIRECT("'"&amp;G3556&amp;"'!"&amp;H3556),"")</f>
        <v/>
      </c>
      <c r="G3556" s="1665"/>
      <c r="I3556" s="4"/>
      <c r="J3556" s="4"/>
      <c r="K3556" s="4"/>
      <c r="S3556" s="1665"/>
    </row>
    <row r="3557" spans="1:19" ht="15">
      <c r="A3557" s="1">
        <v>3552</v>
      </c>
      <c r="D3557" s="3" t="s">
        <v>6909</v>
      </c>
      <c r="F3557" s="2" t="str" cm="1">
        <f t="array" aca="1" ref="F3557" ca="1">IF(G3557&lt;&gt;"",INDIRECT("'"&amp;G3557&amp;"'!"&amp;H3557),"")</f>
        <v/>
      </c>
      <c r="G3557" s="1665"/>
      <c r="I3557" s="4"/>
      <c r="J3557" s="4"/>
      <c r="K3557" s="4"/>
      <c r="S3557" s="1665"/>
    </row>
    <row r="3558" spans="1:19" ht="15">
      <c r="A3558" s="1">
        <v>3553</v>
      </c>
      <c r="D3558" s="3" t="s">
        <v>6909</v>
      </c>
      <c r="F3558" s="2" t="str" cm="1">
        <f t="array" aca="1" ref="F3558" ca="1">IF(G3558&lt;&gt;"",INDIRECT("'"&amp;G3558&amp;"'!"&amp;H3558),"")</f>
        <v/>
      </c>
      <c r="G3558" s="1665"/>
      <c r="I3558" s="4"/>
      <c r="J3558" s="4"/>
      <c r="K3558" s="4"/>
      <c r="S3558" s="1665"/>
    </row>
    <row r="3559" spans="1:19" ht="15">
      <c r="A3559" s="1">
        <v>3554</v>
      </c>
      <c r="D3559" s="3" t="s">
        <v>6909</v>
      </c>
      <c r="F3559" s="2" t="str" cm="1">
        <f t="array" aca="1" ref="F3559" ca="1">IF(G3559&lt;&gt;"",INDIRECT("'"&amp;G3559&amp;"'!"&amp;H3559),"")</f>
        <v/>
      </c>
      <c r="G3559" s="1665"/>
      <c r="I3559" s="4"/>
      <c r="J3559" s="4"/>
      <c r="K3559" s="4"/>
      <c r="S3559" s="1665"/>
    </row>
    <row r="3560" spans="1:19" ht="15">
      <c r="A3560" s="1">
        <v>3555</v>
      </c>
      <c r="D3560" s="3" t="s">
        <v>6909</v>
      </c>
      <c r="F3560" s="2" t="str" cm="1">
        <f t="array" aca="1" ref="F3560" ca="1">IF(G3560&lt;&gt;"",INDIRECT("'"&amp;G3560&amp;"'!"&amp;H3560),"")</f>
        <v/>
      </c>
      <c r="G3560" s="1665"/>
      <c r="I3560" s="4"/>
      <c r="J3560" s="4"/>
      <c r="K3560" s="4"/>
      <c r="S3560" s="1665"/>
    </row>
    <row r="3561" spans="1:19" ht="15">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5">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5">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5">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5">
      <c r="A3567" s="1">
        <v>3562</v>
      </c>
      <c r="D3567" s="3" t="s">
        <v>6909</v>
      </c>
      <c r="F3567" s="2" t="str" cm="1">
        <f t="array" aca="1" ref="F3567" ca="1">IF(G3567&lt;&gt;"",INDIRECT("'"&amp;G3567&amp;"'!"&amp;H3567),"")</f>
        <v/>
      </c>
      <c r="G3567" s="1665"/>
      <c r="S3567" s="1663"/>
    </row>
    <row r="3568" spans="1:19" ht="15">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5">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5">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5">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5">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5">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5">
      <c r="A3574" s="1">
        <v>3569</v>
      </c>
      <c r="D3574" s="3" t="s">
        <v>6909</v>
      </c>
      <c r="F3574" s="2" t="str" cm="1">
        <f t="array" aca="1" ref="F3574" ca="1">IF(G3574&lt;&gt;"",INDIRECT("'"&amp;G3574&amp;"'!"&amp;H3574),"")</f>
        <v/>
      </c>
      <c r="G3574" s="1665"/>
      <c r="I3574" s="4"/>
      <c r="J3574" s="4"/>
      <c r="K3574" s="4"/>
      <c r="S3574" s="1665"/>
    </row>
    <row r="3575" spans="1:19" ht="15">
      <c r="A3575">
        <v>3570</v>
      </c>
      <c r="B3575" s="7">
        <f>'EstExp 12-20'!E434</f>
        <v>0</v>
      </c>
      <c r="C3575" s="3">
        <f t="shared" ref="C3575:C3580" si="113">A3575-B3575</f>
        <v>3570</v>
      </c>
      <c r="E3575" s="2" t="b">
        <f t="shared" ref="E3575:E3580" ca="1" si="114">F3575=B3575</f>
        <v>1</v>
      </c>
      <c r="F3575" s="2" cm="1">
        <f t="array" aca="1" ref="F3575" ca="1">IF(G3575&lt;&gt;"",INDIRECT("'"&amp;G3575&amp;"'!"&amp;H3575),"")</f>
        <v>0</v>
      </c>
      <c r="G3575" s="1663" t="s">
        <v>3430</v>
      </c>
      <c r="H3575" t="s">
        <v>4210</v>
      </c>
      <c r="S3575" s="1665"/>
    </row>
    <row r="3576" spans="1:19" ht="15">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5">
      <c r="A3577">
        <v>3572</v>
      </c>
      <c r="B3577" s="7">
        <f>'EstExp 12-20'!E436</f>
        <v>0</v>
      </c>
      <c r="C3577" s="3">
        <f t="shared" si="113"/>
        <v>3572</v>
      </c>
      <c r="E3577" s="2" t="b">
        <f t="shared" ca="1" si="114"/>
        <v>1</v>
      </c>
      <c r="F3577" s="2" cm="1">
        <f t="array" aca="1" ref="F3577" ca="1">IF(G3577&lt;&gt;"",INDIRECT("'"&amp;G3577&amp;"'!"&amp;H3577),"")</f>
        <v>0</v>
      </c>
      <c r="G3577" s="1663" t="s">
        <v>3430</v>
      </c>
      <c r="H3577" t="s">
        <v>4212</v>
      </c>
      <c r="I3577" s="4"/>
      <c r="J3577" s="4"/>
      <c r="K3577" s="4"/>
      <c r="S3577" s="1665"/>
    </row>
    <row r="3578" spans="1:19" ht="15">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5">
      <c r="A3579">
        <v>3574</v>
      </c>
      <c r="B3579" s="7">
        <f>'EstExp 12-20'!E438</f>
        <v>0</v>
      </c>
      <c r="C3579" s="3">
        <f t="shared" si="113"/>
        <v>3574</v>
      </c>
      <c r="E3579" s="2" t="b">
        <f t="shared" ca="1" si="114"/>
        <v>1</v>
      </c>
      <c r="F3579" s="2" cm="1">
        <f t="array" aca="1" ref="F3579" ca="1">IF(G3579&lt;&gt;"",INDIRECT("'"&amp;G3579&amp;"'!"&amp;H3579),"")</f>
        <v>0</v>
      </c>
      <c r="G3579" s="1663" t="s">
        <v>3430</v>
      </c>
      <c r="H3579" t="s">
        <v>4214</v>
      </c>
      <c r="I3579" s="4"/>
      <c r="J3579" s="4"/>
      <c r="K3579" s="4"/>
      <c r="S3579" s="1665"/>
    </row>
    <row r="3580" spans="1:19" ht="15">
      <c r="A3580">
        <v>3575</v>
      </c>
      <c r="B3580" s="7">
        <f>'EstExp 12-20'!E453</f>
        <v>0</v>
      </c>
      <c r="C3580" s="3">
        <f t="shared" si="113"/>
        <v>3575</v>
      </c>
      <c r="E3580" s="2" t="b">
        <f t="shared" ca="1" si="114"/>
        <v>1</v>
      </c>
      <c r="F3580" s="2" cm="1">
        <f t="array" aca="1" ref="F3580" ca="1">IF(G3580&lt;&gt;"",INDIRECT("'"&amp;G3580&amp;"'!"&amp;H3580),"")</f>
        <v>0</v>
      </c>
      <c r="G3580" s="1663" t="s">
        <v>3430</v>
      </c>
      <c r="H3580" t="s">
        <v>4215</v>
      </c>
      <c r="I3580" s="4"/>
      <c r="J3580" s="4"/>
      <c r="K3580" s="4"/>
      <c r="S3580" s="1665"/>
    </row>
    <row r="3581" spans="1:19" ht="15">
      <c r="A3581" s="1">
        <v>3576</v>
      </c>
      <c r="D3581" s="3" t="s">
        <v>6909</v>
      </c>
      <c r="F3581" s="2" t="str" cm="1">
        <f t="array" aca="1" ref="F3581" ca="1">IF(G3581&lt;&gt;"",INDIRECT("'"&amp;G3581&amp;"'!"&amp;H3581),"")</f>
        <v/>
      </c>
      <c r="G3581" s="1665"/>
      <c r="I3581" s="4"/>
      <c r="J3581" s="4"/>
      <c r="K3581" s="4"/>
      <c r="S3581" s="1665"/>
    </row>
    <row r="3582" spans="1:19" ht="15">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5">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5">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5">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5">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5">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5">
      <c r="A3588" s="1">
        <v>3583</v>
      </c>
      <c r="D3588" s="3" t="s">
        <v>6909</v>
      </c>
      <c r="F3588" s="2" t="str" cm="1">
        <f t="array" aca="1" ref="F3588" ca="1">IF(G3588&lt;&gt;"",INDIRECT("'"&amp;G3588&amp;"'!"&amp;H3588),"")</f>
        <v/>
      </c>
      <c r="G3588" s="1665"/>
      <c r="I3588" s="4"/>
      <c r="J3588" s="4"/>
      <c r="K3588" s="4"/>
      <c r="S3588" s="1665"/>
    </row>
    <row r="3589" spans="1:19" ht="15">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5">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5">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5">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5">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5">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5">
      <c r="A3595" s="1">
        <v>3590</v>
      </c>
      <c r="D3595" s="3" t="s">
        <v>6909</v>
      </c>
      <c r="F3595" s="2" t="str" cm="1">
        <f t="array" aca="1" ref="F3595" ca="1">IF(G3595&lt;&gt;"",INDIRECT("'"&amp;G3595&amp;"'!"&amp;H3595),"")</f>
        <v/>
      </c>
      <c r="G3595" s="1665"/>
      <c r="I3595" s="4"/>
      <c r="J3595" s="4"/>
      <c r="K3595" s="4"/>
      <c r="S3595" s="1665"/>
    </row>
    <row r="3596" spans="1:19" ht="15">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5">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5">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5">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5">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5">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5">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5">
      <c r="A3603" s="1">
        <v>3598</v>
      </c>
      <c r="D3603" s="3" t="s">
        <v>6909</v>
      </c>
      <c r="F3603" s="2" t="str" cm="1">
        <f t="array" aca="1" ref="F3603" ca="1">IF(G3603&lt;&gt;"",INDIRECT("'"&amp;G3603&amp;"'!"&amp;H3603),"")</f>
        <v/>
      </c>
      <c r="G3603" s="1665"/>
      <c r="S3603" s="1665"/>
    </row>
    <row r="3604" spans="1:19" ht="15">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5">
      <c r="A3605" s="1">
        <v>3600</v>
      </c>
      <c r="D3605" s="3" t="s">
        <v>6909</v>
      </c>
      <c r="F3605" s="2" t="str" cm="1">
        <f t="array" aca="1" ref="F3605" ca="1">IF(G3605&lt;&gt;"",INDIRECT("'"&amp;G3605&amp;"'!"&amp;H3605),"")</f>
        <v/>
      </c>
      <c r="G3605" s="1665"/>
      <c r="I3605" s="4"/>
      <c r="J3605" s="4"/>
      <c r="K3605" s="4"/>
      <c r="S3605" s="1665"/>
    </row>
    <row r="3606" spans="1:19" ht="15">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5">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5">
      <c r="A3608" s="1">
        <v>3603</v>
      </c>
      <c r="D3608" s="3" t="s">
        <v>3376</v>
      </c>
      <c r="F3608" s="2" t="str" cm="1">
        <f t="array" aca="1" ref="F3608" ca="1">IF(G3608&lt;&gt;"",INDIRECT("'"&amp;G3608&amp;"'!"&amp;H3608),"")</f>
        <v/>
      </c>
      <c r="G3608" s="1665"/>
      <c r="I3608" s="4"/>
      <c r="J3608" s="4"/>
      <c r="K3608" s="4"/>
      <c r="S3608" s="1665"/>
    </row>
    <row r="3609" spans="1:19" ht="15">
      <c r="A3609" s="1">
        <v>3604</v>
      </c>
      <c r="D3609" s="3" t="s">
        <v>6909</v>
      </c>
      <c r="F3609" s="2" t="str" cm="1">
        <f t="array" aca="1" ref="F3609" ca="1">IF(G3609&lt;&gt;"",INDIRECT("'"&amp;G3609&amp;"'!"&amp;H3609),"")</f>
        <v/>
      </c>
      <c r="G3609" s="1665"/>
      <c r="I3609" s="4"/>
      <c r="J3609" s="4"/>
      <c r="K3609" s="4"/>
      <c r="S3609" s="1665"/>
    </row>
    <row r="3610" spans="1:19" ht="15">
      <c r="A3610" s="1">
        <v>3605</v>
      </c>
      <c r="D3610" s="3" t="s">
        <v>6909</v>
      </c>
      <c r="F3610" s="2" t="str" cm="1">
        <f t="array" aca="1" ref="F3610" ca="1">IF(G3610&lt;&gt;"",INDIRECT("'"&amp;G3610&amp;"'!"&amp;H3610),"")</f>
        <v/>
      </c>
      <c r="G3610" s="1665"/>
      <c r="I3610" s="4"/>
      <c r="J3610" s="4"/>
      <c r="K3610" s="4"/>
      <c r="S3610" s="1665"/>
    </row>
    <row r="3611" spans="1:19" ht="15">
      <c r="A3611" s="1">
        <v>3606</v>
      </c>
      <c r="D3611" s="3" t="s">
        <v>6909</v>
      </c>
      <c r="F3611" s="2" t="str" cm="1">
        <f t="array" aca="1" ref="F3611" ca="1">IF(G3611&lt;&gt;"",INDIRECT("'"&amp;G3611&amp;"'!"&amp;H3611),"")</f>
        <v/>
      </c>
      <c r="G3611" s="1665"/>
      <c r="S3611" s="1665"/>
    </row>
    <row r="3612" spans="1:19" ht="15">
      <c r="A3612">
        <v>3607</v>
      </c>
      <c r="B3612" s="7">
        <f>'EstExp 12-20'!K434</f>
        <v>0</v>
      </c>
      <c r="C3612" s="3">
        <f t="shared" ref="C3612:C3620" si="121">A3612-B3612</f>
        <v>3607</v>
      </c>
      <c r="E3612" s="2" t="b">
        <f t="shared" ref="E3612:E3620" ca="1" si="122">F3612=B3612</f>
        <v>1</v>
      </c>
      <c r="F3612" s="2" cm="1">
        <f t="array" aca="1" ref="F3612" ca="1">IF(G3612&lt;&gt;"",INDIRECT("'"&amp;G3612&amp;"'!"&amp;H3612),"")</f>
        <v>0</v>
      </c>
      <c r="G3612" s="1663" t="s">
        <v>3430</v>
      </c>
      <c r="H3612" t="s">
        <v>4238</v>
      </c>
      <c r="I3612" s="4"/>
      <c r="J3612" s="4"/>
      <c r="K3612" s="4"/>
      <c r="S3612" s="1665"/>
    </row>
    <row r="3613" spans="1:19">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c r="A3614">
        <v>3609</v>
      </c>
      <c r="B3614" s="7">
        <f>'EstExp 12-20'!K436</f>
        <v>0</v>
      </c>
      <c r="C3614" s="3">
        <f t="shared" si="121"/>
        <v>3609</v>
      </c>
      <c r="E3614" s="2" t="b">
        <f t="shared" ca="1" si="122"/>
        <v>1</v>
      </c>
      <c r="F3614" s="2" cm="1">
        <f t="array" aca="1" ref="F3614" ca="1">IF(G3614&lt;&gt;"",INDIRECT("'"&amp;G3614&amp;"'!"&amp;H3614),"")</f>
        <v>0</v>
      </c>
      <c r="G3614" s="1663" t="s">
        <v>3430</v>
      </c>
      <c r="H3614" t="s">
        <v>4240</v>
      </c>
      <c r="S3614" s="1663"/>
    </row>
    <row r="3615" spans="1:19" ht="15">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5">
      <c r="A3616">
        <v>3611</v>
      </c>
      <c r="B3616" s="7">
        <f>'EstExp 12-20'!K438</f>
        <v>0</v>
      </c>
      <c r="C3616" s="3">
        <f t="shared" si="121"/>
        <v>3611</v>
      </c>
      <c r="E3616" s="2" t="b">
        <f t="shared" ca="1" si="122"/>
        <v>1</v>
      </c>
      <c r="F3616" s="2" cm="1">
        <f t="array" aca="1" ref="F3616" ca="1">IF(G3616&lt;&gt;"",INDIRECT("'"&amp;G3616&amp;"'!"&amp;H3616),"")</f>
        <v>0</v>
      </c>
      <c r="G3616" s="1663" t="s">
        <v>3430</v>
      </c>
      <c r="H3616" t="s">
        <v>4242</v>
      </c>
      <c r="I3616" s="4"/>
      <c r="J3616" s="4"/>
      <c r="K3616" s="4"/>
      <c r="S3616" s="1665"/>
    </row>
    <row r="3617" spans="1:19" ht="15">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5">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5">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5">
      <c r="A3621" s="1">
        <v>3616</v>
      </c>
      <c r="D3621" s="3" t="s">
        <v>6909</v>
      </c>
      <c r="F3621" s="2" t="str" cm="1">
        <f t="array" aca="1" ref="F3621" ca="1">IF(G3621&lt;&gt;"",INDIRECT("'"&amp;G3621&amp;"'!"&amp;H3621),"")</f>
        <v/>
      </c>
      <c r="G3621" s="1665"/>
      <c r="S3621" s="1665"/>
    </row>
    <row r="3622" spans="1:19" ht="15">
      <c r="A3622">
        <v>3617</v>
      </c>
      <c r="B3622" s="7">
        <f>'EstExp 12-20'!K453</f>
        <v>0</v>
      </c>
      <c r="C3622" s="3">
        <f>A3622-B3622</f>
        <v>3617</v>
      </c>
      <c r="E3622" s="2" t="b">
        <f ca="1">F3622=B3622</f>
        <v>1</v>
      </c>
      <c r="F3622" s="2" cm="1">
        <f t="array" aca="1" ref="F3622" ca="1">IF(G3622&lt;&gt;"",INDIRECT("'"&amp;G3622&amp;"'!"&amp;H3622),"")</f>
        <v>0</v>
      </c>
      <c r="G3622" s="1663" t="s">
        <v>3430</v>
      </c>
      <c r="H3622" t="s">
        <v>4247</v>
      </c>
      <c r="I3622" s="4"/>
      <c r="J3622" s="4"/>
      <c r="K3622" s="4"/>
      <c r="S3622" s="1665"/>
    </row>
    <row r="3623" spans="1:19" ht="15">
      <c r="A3623" s="1">
        <v>3618</v>
      </c>
      <c r="D3623" s="3" t="s">
        <v>6909</v>
      </c>
      <c r="F3623" s="2" t="str" cm="1">
        <f t="array" aca="1" ref="F3623" ca="1">IF(G3623&lt;&gt;"",INDIRECT("'"&amp;G3623&amp;"'!"&amp;H3623),"")</f>
        <v/>
      </c>
      <c r="G3623" s="1665"/>
      <c r="I3623" s="4"/>
      <c r="J3623" s="4"/>
      <c r="K3623" s="4"/>
      <c r="S3623" s="1665"/>
    </row>
    <row r="3624" spans="1:19" ht="15">
      <c r="A3624" s="1">
        <v>3619</v>
      </c>
      <c r="D3624" s="3" t="s">
        <v>6909</v>
      </c>
      <c r="F3624" s="2" t="str" cm="1">
        <f t="array" aca="1" ref="F3624" ca="1">IF(G3624&lt;&gt;"",INDIRECT("'"&amp;G3624&amp;"'!"&amp;H3624),"")</f>
        <v/>
      </c>
      <c r="G3624" s="1665"/>
      <c r="I3624" s="4"/>
      <c r="J3624" s="4"/>
      <c r="K3624" s="4"/>
      <c r="S3624" s="1665"/>
    </row>
    <row r="3625" spans="1:19" ht="15">
      <c r="A3625">
        <v>3620</v>
      </c>
      <c r="B3625" s="7">
        <f>'EstExp 12-20'!K454</f>
        <v>0</v>
      </c>
      <c r="C3625" s="3">
        <f>A3625-B3625</f>
        <v>3620</v>
      </c>
      <c r="E3625" s="2" t="b">
        <f ca="1">F3625=B3625</f>
        <v>1</v>
      </c>
      <c r="F3625" s="2" cm="1">
        <f t="array" aca="1" ref="F3625" ca="1">IF(G3625&lt;&gt;"",INDIRECT("'"&amp;G3625&amp;"'!"&amp;H3625),"")</f>
        <v>0</v>
      </c>
      <c r="G3625" s="1663" t="s">
        <v>3430</v>
      </c>
      <c r="H3625" t="s">
        <v>4248</v>
      </c>
      <c r="I3625" s="4"/>
      <c r="J3625" s="4"/>
      <c r="K3625" s="4"/>
      <c r="S3625" s="1665"/>
    </row>
    <row r="3626" spans="1:19" ht="15">
      <c r="A3626" s="1">
        <v>3621</v>
      </c>
      <c r="D3626" s="3" t="s">
        <v>6909</v>
      </c>
      <c r="F3626" s="2" t="str" cm="1">
        <f t="array" aca="1" ref="F3626" ca="1">IF(G3626&lt;&gt;"",INDIRECT("'"&amp;G3626&amp;"'!"&amp;H3626),"")</f>
        <v/>
      </c>
      <c r="G3626" s="1665"/>
      <c r="I3626" s="4"/>
      <c r="J3626" s="4"/>
      <c r="K3626" s="4"/>
      <c r="S3626" s="1665"/>
    </row>
    <row r="3627" spans="1:19" ht="15">
      <c r="A3627" s="1">
        <v>3622</v>
      </c>
      <c r="D3627" s="3" t="s">
        <v>6909</v>
      </c>
      <c r="F3627" s="2" t="str" cm="1">
        <f t="array" aca="1" ref="F3627" ca="1">IF(G3627&lt;&gt;"",INDIRECT("'"&amp;G3627&amp;"'!"&amp;H3627),"")</f>
        <v/>
      </c>
      <c r="G3627" s="1665"/>
      <c r="S3627" s="1663"/>
    </row>
    <row r="3628" spans="1:19" ht="15">
      <c r="A3628" s="1">
        <v>3623</v>
      </c>
      <c r="D3628" s="3" t="s">
        <v>6909</v>
      </c>
      <c r="F3628" s="2" t="str" cm="1">
        <f t="array" aca="1" ref="F3628" ca="1">IF(G3628&lt;&gt;"",INDIRECT("'"&amp;G3628&amp;"'!"&amp;H3628),"")</f>
        <v/>
      </c>
      <c r="G3628" s="1665"/>
      <c r="I3628" s="4"/>
      <c r="J3628" s="4"/>
      <c r="K3628" s="4"/>
      <c r="S3628" s="1665"/>
    </row>
    <row r="3629" spans="1:19" ht="15">
      <c r="A3629" s="1">
        <v>3624</v>
      </c>
      <c r="D3629" s="3" t="s">
        <v>6909</v>
      </c>
      <c r="F3629" s="2" t="str" cm="1">
        <f t="array" aca="1" ref="F3629" ca="1">IF(G3629&lt;&gt;"",INDIRECT("'"&amp;G3629&amp;"'!"&amp;H3629),"")</f>
        <v/>
      </c>
      <c r="G3629" s="1665"/>
      <c r="I3629" s="4"/>
      <c r="J3629" s="4"/>
      <c r="K3629" s="4"/>
      <c r="S3629" s="1665"/>
    </row>
    <row r="3630" spans="1:19" ht="15">
      <c r="A3630" s="1">
        <v>3625</v>
      </c>
      <c r="D3630" s="3" t="s">
        <v>6909</v>
      </c>
      <c r="F3630" s="2" t="str" cm="1">
        <f t="array" aca="1" ref="F3630" ca="1">IF(G3630&lt;&gt;"",INDIRECT("'"&amp;G3630&amp;"'!"&amp;H3630),"")</f>
        <v/>
      </c>
      <c r="G3630" s="1665"/>
      <c r="S3630" s="1663"/>
    </row>
    <row r="3631" spans="1:19" ht="15">
      <c r="A3631" s="1">
        <v>3626</v>
      </c>
      <c r="D3631" s="3" t="s">
        <v>6909</v>
      </c>
      <c r="F3631" s="2" t="str" cm="1">
        <f t="array" aca="1" ref="F3631" ca="1">IF(G3631&lt;&gt;"",INDIRECT("'"&amp;G3631&amp;"'!"&amp;H3631),"")</f>
        <v/>
      </c>
      <c r="G3631" s="1665"/>
      <c r="I3631" s="4"/>
      <c r="J3631" s="4"/>
      <c r="K3631" s="4"/>
      <c r="S3631" s="1665"/>
    </row>
    <row r="3632" spans="1:19" ht="15">
      <c r="A3632" s="1">
        <v>3627</v>
      </c>
      <c r="D3632" s="3" t="s">
        <v>6909</v>
      </c>
      <c r="F3632" s="2" t="str" cm="1">
        <f t="array" aca="1" ref="F3632" ca="1">IF(G3632&lt;&gt;"",INDIRECT("'"&amp;G3632&amp;"'!"&amp;H3632),"")</f>
        <v/>
      </c>
      <c r="G3632" s="1665"/>
      <c r="I3632" s="4"/>
      <c r="J3632" s="4"/>
      <c r="K3632" s="4"/>
      <c r="S3632" s="1665"/>
    </row>
    <row r="3633" spans="1:19" ht="15">
      <c r="A3633" s="1">
        <v>3628</v>
      </c>
      <c r="D3633" s="3" t="s">
        <v>6909</v>
      </c>
      <c r="F3633" s="2" t="str" cm="1">
        <f t="array" aca="1" ref="F3633" ca="1">IF(G3633&lt;&gt;"",INDIRECT("'"&amp;G3633&amp;"'!"&amp;H3633),"")</f>
        <v/>
      </c>
      <c r="G3633" s="1665"/>
      <c r="I3633" s="4"/>
      <c r="J3633" s="4"/>
      <c r="K3633" s="4"/>
      <c r="S3633" s="1665"/>
    </row>
    <row r="3634" spans="1:19" ht="15">
      <c r="A3634" s="1">
        <v>3629</v>
      </c>
      <c r="D3634" s="3" t="s">
        <v>6909</v>
      </c>
      <c r="F3634" s="2" t="str" cm="1">
        <f t="array" aca="1" ref="F3634" ca="1">IF(G3634&lt;&gt;"",INDIRECT("'"&amp;G3634&amp;"'!"&amp;H3634),"")</f>
        <v/>
      </c>
      <c r="G3634" s="1665"/>
      <c r="I3634" s="4"/>
      <c r="J3634" s="4"/>
      <c r="K3634" s="4"/>
      <c r="S3634" s="1665"/>
    </row>
    <row r="3635" spans="1:19" ht="15">
      <c r="A3635" s="1">
        <v>3630</v>
      </c>
      <c r="D3635" s="3" t="s">
        <v>6909</v>
      </c>
      <c r="F3635" s="2" t="str" cm="1">
        <f t="array" aca="1" ref="F3635" ca="1">IF(G3635&lt;&gt;"",INDIRECT("'"&amp;G3635&amp;"'!"&amp;H3635),"")</f>
        <v/>
      </c>
      <c r="G3635" s="1665"/>
      <c r="I3635" s="4"/>
      <c r="J3635" s="4"/>
      <c r="K3635" s="4"/>
      <c r="S3635" s="1665"/>
    </row>
    <row r="3636" spans="1:19" ht="15">
      <c r="A3636" s="1">
        <v>3631</v>
      </c>
      <c r="D3636" s="3" t="s">
        <v>6909</v>
      </c>
      <c r="F3636" s="2" t="str" cm="1">
        <f t="array" aca="1" ref="F3636" ca="1">IF(G3636&lt;&gt;"",INDIRECT("'"&amp;G3636&amp;"'!"&amp;H3636),"")</f>
        <v/>
      </c>
      <c r="G3636" s="1665"/>
      <c r="S3636" s="1663"/>
    </row>
    <row r="3637" spans="1:19" ht="15">
      <c r="A3637" s="1">
        <v>3632</v>
      </c>
      <c r="D3637" s="3" t="s">
        <v>6909</v>
      </c>
      <c r="F3637" s="2" t="str" cm="1">
        <f t="array" aca="1" ref="F3637" ca="1">IF(G3637&lt;&gt;"",INDIRECT("'"&amp;G3637&amp;"'!"&amp;H3637),"")</f>
        <v/>
      </c>
      <c r="G3637" s="1665"/>
      <c r="I3637" s="4"/>
      <c r="J3637" s="4"/>
      <c r="K3637" s="4"/>
      <c r="S3637" s="1665"/>
    </row>
    <row r="3638" spans="1:19" ht="15">
      <c r="A3638" s="1">
        <v>3633</v>
      </c>
      <c r="D3638" s="3" t="s">
        <v>6909</v>
      </c>
      <c r="F3638" s="2" t="str" cm="1">
        <f t="array" aca="1" ref="F3638" ca="1">IF(G3638&lt;&gt;"",INDIRECT("'"&amp;G3638&amp;"'!"&amp;H3638),"")</f>
        <v/>
      </c>
      <c r="G3638" s="1665"/>
      <c r="S3638" s="1663"/>
    </row>
    <row r="3639" spans="1:19" ht="15">
      <c r="A3639" s="1">
        <v>3634</v>
      </c>
      <c r="D3639" s="3" t="s">
        <v>6909</v>
      </c>
      <c r="F3639" s="2" t="str" cm="1">
        <f t="array" aca="1" ref="F3639" ca="1">IF(G3639&lt;&gt;"",INDIRECT("'"&amp;G3639&amp;"'!"&amp;H3639),"")</f>
        <v/>
      </c>
      <c r="G3639" s="1665"/>
      <c r="S3639" s="1665"/>
    </row>
    <row r="3640" spans="1:19" ht="15">
      <c r="A3640" s="1">
        <v>3635</v>
      </c>
      <c r="D3640" s="3" t="s">
        <v>6909</v>
      </c>
      <c r="F3640" s="2" t="str" cm="1">
        <f t="array" aca="1" ref="F3640" ca="1">IF(G3640&lt;&gt;"",INDIRECT("'"&amp;G3640&amp;"'!"&amp;H3640),"")</f>
        <v/>
      </c>
      <c r="G3640" s="1665"/>
      <c r="I3640" s="4"/>
      <c r="J3640" s="4"/>
      <c r="K3640" s="4"/>
      <c r="S3640" s="1665"/>
    </row>
    <row r="3641" spans="1:19" ht="15">
      <c r="A3641" s="1">
        <v>3636</v>
      </c>
      <c r="D3641" s="3" t="s">
        <v>6909</v>
      </c>
      <c r="F3641" s="2" t="str" cm="1">
        <f t="array" aca="1" ref="F3641" ca="1">IF(G3641&lt;&gt;"",INDIRECT("'"&amp;G3641&amp;"'!"&amp;H3641),"")</f>
        <v/>
      </c>
      <c r="G3641" s="1665"/>
      <c r="S3641" s="1663"/>
    </row>
    <row r="3642" spans="1:19" ht="15">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5">
      <c r="A3644" s="1">
        <v>3639</v>
      </c>
      <c r="D3644" s="3" t="s">
        <v>6909</v>
      </c>
      <c r="F3644" s="2" t="str" cm="1">
        <f t="array" aca="1" ref="F3644" ca="1">IF(G3644&lt;&gt;"",INDIRECT("'"&amp;G3644&amp;"'!"&amp;H3644),"")</f>
        <v/>
      </c>
      <c r="G3644" s="1665"/>
      <c r="I3644" s="4"/>
      <c r="J3644" s="4"/>
      <c r="K3644" s="4"/>
      <c r="S3644" s="1665"/>
    </row>
    <row r="3645" spans="1:19" ht="15">
      <c r="A3645" s="1">
        <v>3640</v>
      </c>
      <c r="D3645" s="3" t="s">
        <v>6909</v>
      </c>
      <c r="F3645" s="2" t="str" cm="1">
        <f t="array" aca="1" ref="F3645" ca="1">IF(G3645&lt;&gt;"",INDIRECT("'"&amp;G3645&amp;"'!"&amp;H3645),"")</f>
        <v/>
      </c>
      <c r="G3645" s="1665"/>
      <c r="S3645" s="1663"/>
    </row>
    <row r="3646" spans="1:19">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5">
      <c r="A3648" s="1">
        <v>3643</v>
      </c>
      <c r="D3648" s="3" t="s">
        <v>6909</v>
      </c>
      <c r="F3648" s="2" t="str" cm="1">
        <f t="array" aca="1" ref="F3648" ca="1">IF(G3648&lt;&gt;"",INDIRECT("'"&amp;G3648&amp;"'!"&amp;H3648),"")</f>
        <v/>
      </c>
      <c r="G3648" s="1665"/>
      <c r="I3648" s="4"/>
      <c r="J3648" s="4"/>
      <c r="K3648" s="4"/>
      <c r="S3648" s="1665"/>
    </row>
    <row r="3649" spans="1:19" ht="15">
      <c r="A3649" s="1">
        <v>3644</v>
      </c>
      <c r="D3649" s="3" t="s">
        <v>6909</v>
      </c>
      <c r="F3649" s="2" t="str" cm="1">
        <f t="array" aca="1" ref="F3649" ca="1">IF(G3649&lt;&gt;"",INDIRECT("'"&amp;G3649&amp;"'!"&amp;H3649),"")</f>
        <v/>
      </c>
      <c r="G3649" s="1665"/>
      <c r="S3649" s="1665"/>
    </row>
    <row r="3650" spans="1:19" ht="15">
      <c r="A3650" s="1">
        <v>3645</v>
      </c>
      <c r="D3650" s="3" t="s">
        <v>6909</v>
      </c>
      <c r="F3650" s="2" t="str" cm="1">
        <f t="array" aca="1" ref="F3650" ca="1">IF(G3650&lt;&gt;"",INDIRECT("'"&amp;G3650&amp;"'!"&amp;H3650),"")</f>
        <v/>
      </c>
      <c r="G3650" s="1665"/>
      <c r="S3650" s="1663"/>
    </row>
    <row r="3651" spans="1:19" ht="15">
      <c r="A3651" s="1">
        <v>3646</v>
      </c>
      <c r="D3651" s="3" t="s">
        <v>6909</v>
      </c>
      <c r="F3651" s="2" t="str" cm="1">
        <f t="array" aca="1" ref="F3651" ca="1">IF(G3651&lt;&gt;"",INDIRECT("'"&amp;G3651&amp;"'!"&amp;H3651),"")</f>
        <v/>
      </c>
      <c r="G3651" s="1665"/>
      <c r="I3651" s="4"/>
      <c r="J3651" s="4"/>
      <c r="K3651" s="4"/>
      <c r="S3651" s="1665"/>
    </row>
    <row r="3652" spans="1:19" ht="15">
      <c r="A3652" s="1">
        <v>3647</v>
      </c>
      <c r="D3652" s="3" t="s">
        <v>6909</v>
      </c>
      <c r="F3652" s="2" t="str" cm="1">
        <f t="array" aca="1" ref="F3652" ca="1">IF(G3652&lt;&gt;"",INDIRECT("'"&amp;G3652&amp;"'!"&amp;H3652),"")</f>
        <v/>
      </c>
      <c r="G3652" s="1665"/>
      <c r="I3652" s="4"/>
      <c r="J3652" s="4"/>
      <c r="K3652" s="4"/>
      <c r="S3652" s="1665"/>
    </row>
    <row r="3653" spans="1:19" ht="15">
      <c r="A3653" s="1">
        <v>3648</v>
      </c>
      <c r="D3653" s="3" t="s">
        <v>6909</v>
      </c>
      <c r="F3653" s="2" t="str" cm="1">
        <f t="array" aca="1" ref="F3653" ca="1">IF(G3653&lt;&gt;"",INDIRECT("'"&amp;G3653&amp;"'!"&amp;H3653),"")</f>
        <v/>
      </c>
      <c r="G3653" s="1665"/>
      <c r="I3653" s="4"/>
      <c r="J3653" s="4"/>
      <c r="K3653" s="4"/>
      <c r="S3653" s="1665"/>
    </row>
    <row r="3654" spans="1:19" ht="15">
      <c r="A3654" s="1">
        <v>3649</v>
      </c>
      <c r="D3654" s="3" t="s">
        <v>6909</v>
      </c>
      <c r="F3654" s="2" t="str" cm="1">
        <f t="array" aca="1" ref="F3654" ca="1">IF(G3654&lt;&gt;"",INDIRECT("'"&amp;G3654&amp;"'!"&amp;H3654),"")</f>
        <v/>
      </c>
      <c r="G3654" s="1665"/>
      <c r="I3654" s="4"/>
      <c r="J3654" s="4"/>
      <c r="K3654" s="4"/>
      <c r="S3654" s="1665"/>
    </row>
    <row r="3655" spans="1:19" ht="15">
      <c r="A3655" s="1">
        <v>3650</v>
      </c>
      <c r="D3655" s="3" t="s">
        <v>6909</v>
      </c>
      <c r="F3655" s="2" t="str" cm="1">
        <f t="array" aca="1" ref="F3655" ca="1">IF(G3655&lt;&gt;"",INDIRECT("'"&amp;G3655&amp;"'!"&amp;H3655),"")</f>
        <v/>
      </c>
      <c r="G3655" s="1665"/>
      <c r="I3655" s="4"/>
      <c r="J3655" s="4"/>
      <c r="K3655" s="4"/>
      <c r="S3655" s="1665"/>
    </row>
    <row r="3656" spans="1:19" ht="15">
      <c r="A3656" s="1">
        <v>3651</v>
      </c>
      <c r="D3656" s="3" t="s">
        <v>6909</v>
      </c>
      <c r="F3656" s="2" t="str" cm="1">
        <f t="array" aca="1" ref="F3656" ca="1">IF(G3656&lt;&gt;"",INDIRECT("'"&amp;G3656&amp;"'!"&amp;H3656),"")</f>
        <v/>
      </c>
      <c r="G3656" s="1665"/>
      <c r="S3656" s="1663"/>
    </row>
    <row r="3657" spans="1:19" ht="15">
      <c r="A3657" s="1">
        <v>3652</v>
      </c>
      <c r="D3657" s="3" t="s">
        <v>6909</v>
      </c>
      <c r="F3657" s="2" t="str" cm="1">
        <f t="array" aca="1" ref="F3657" ca="1">IF(G3657&lt;&gt;"",INDIRECT("'"&amp;G3657&amp;"'!"&amp;H3657),"")</f>
        <v/>
      </c>
      <c r="G3657" s="1665"/>
      <c r="S3657" s="1663"/>
    </row>
    <row r="3658" spans="1:19" ht="15">
      <c r="A3658" s="1">
        <v>3653</v>
      </c>
      <c r="D3658" s="3" t="s">
        <v>6909</v>
      </c>
      <c r="F3658" s="2" t="str" cm="1">
        <f t="array" aca="1" ref="F3658" ca="1">IF(G3658&lt;&gt;"",INDIRECT("'"&amp;G3658&amp;"'!"&amp;H3658),"")</f>
        <v/>
      </c>
      <c r="G3658" s="1665"/>
      <c r="S3658" s="1663"/>
    </row>
    <row r="3659" spans="1:19" ht="15">
      <c r="A3659" s="1">
        <v>3654</v>
      </c>
      <c r="D3659" s="3" t="s">
        <v>6909</v>
      </c>
      <c r="F3659" s="2" t="str" cm="1">
        <f t="array" aca="1" ref="F3659" ca="1">IF(G3659&lt;&gt;"",INDIRECT("'"&amp;G3659&amp;"'!"&amp;H3659),"")</f>
        <v/>
      </c>
      <c r="G3659" s="1665"/>
      <c r="S3659" s="1663"/>
    </row>
    <row r="3660" spans="1:19" ht="15">
      <c r="A3660" s="1">
        <v>3655</v>
      </c>
      <c r="D3660" s="3" t="s">
        <v>3376</v>
      </c>
      <c r="F3660" s="2" t="str" cm="1">
        <f t="array" aca="1" ref="F3660" ca="1">IF(G3660&lt;&gt;"",INDIRECT("'"&amp;G3660&amp;"'!"&amp;H3660),"")</f>
        <v/>
      </c>
      <c r="G3660" s="1665"/>
      <c r="S3660" s="1663"/>
    </row>
    <row r="3661" spans="1:19">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5">
      <c r="A3663" s="1">
        <v>3658</v>
      </c>
      <c r="D3663" s="3" t="s">
        <v>6909</v>
      </c>
      <c r="F3663" s="2" t="str" cm="1">
        <f t="array" aca="1" ref="F3663" ca="1">IF(G3663&lt;&gt;"",INDIRECT("'"&amp;G3663&amp;"'!"&amp;H3663),"")</f>
        <v/>
      </c>
      <c r="G3663" s="1665"/>
      <c r="S3663" s="1663"/>
    </row>
    <row r="3664" spans="1:19" ht="15">
      <c r="A3664" s="1">
        <v>3659</v>
      </c>
      <c r="D3664" s="3" t="s">
        <v>6909</v>
      </c>
      <c r="F3664" s="2" t="str" cm="1">
        <f t="array" aca="1" ref="F3664" ca="1">IF(G3664&lt;&gt;"",INDIRECT("'"&amp;G3664&amp;"'!"&amp;H3664),"")</f>
        <v/>
      </c>
      <c r="G3664" s="1665"/>
      <c r="S3664" s="1663"/>
    </row>
    <row r="3665" spans="1:19">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5">
      <c r="A3669" s="1">
        <v>3664</v>
      </c>
      <c r="D3669" s="3" t="s">
        <v>6909</v>
      </c>
      <c r="F3669" s="2" t="str" cm="1">
        <f t="array" aca="1" ref="F3669" ca="1">IF(G3669&lt;&gt;"",INDIRECT("'"&amp;G3669&amp;"'!"&amp;H3669),"")</f>
        <v/>
      </c>
      <c r="G3669" s="1665"/>
      <c r="S3669" s="1663"/>
    </row>
    <row r="3670" spans="1:19" ht="15">
      <c r="A3670" s="1">
        <v>3665</v>
      </c>
      <c r="D3670" s="3" t="s">
        <v>6909</v>
      </c>
      <c r="F3670" s="2" t="str" cm="1">
        <f t="array" aca="1" ref="F3670" ca="1">IF(G3670&lt;&gt;"",INDIRECT("'"&amp;G3670&amp;"'!"&amp;H3670),"")</f>
        <v/>
      </c>
      <c r="G3670" s="1665"/>
      <c r="S3670" s="1663"/>
    </row>
    <row r="3671" spans="1:19" ht="15">
      <c r="A3671" s="1">
        <v>3666</v>
      </c>
      <c r="D3671" s="3" t="s">
        <v>6909</v>
      </c>
      <c r="F3671" s="2" t="str" cm="1">
        <f t="array" aca="1" ref="F3671" ca="1">IF(G3671&lt;&gt;"",INDIRECT("'"&amp;G3671&amp;"'!"&amp;H3671),"")</f>
        <v/>
      </c>
      <c r="G3671" s="1665"/>
      <c r="S3671" s="1663"/>
    </row>
    <row r="3672" spans="1:19" ht="15">
      <c r="A3672" s="1">
        <v>3667</v>
      </c>
      <c r="D3672" s="3" t="s">
        <v>6909</v>
      </c>
      <c r="F3672" s="2" t="str" cm="1">
        <f t="array" aca="1" ref="F3672" ca="1">IF(G3672&lt;&gt;"",INDIRECT("'"&amp;G3672&amp;"'!"&amp;H3672),"")</f>
        <v/>
      </c>
      <c r="G3672" s="1665"/>
      <c r="S3672" s="1663"/>
    </row>
    <row r="3673" spans="1:19" ht="15">
      <c r="A3673" s="1">
        <v>3668</v>
      </c>
      <c r="D3673" s="3" t="s">
        <v>6909</v>
      </c>
      <c r="F3673" s="2" t="str" cm="1">
        <f t="array" aca="1" ref="F3673" ca="1">IF(G3673&lt;&gt;"",INDIRECT("'"&amp;G3673&amp;"'!"&amp;H3673),"")</f>
        <v/>
      </c>
      <c r="G3673" s="1665"/>
      <c r="S3673" s="1663"/>
    </row>
    <row r="3674" spans="1:19" ht="15">
      <c r="A3674" s="1">
        <v>3669</v>
      </c>
      <c r="D3674" s="3" t="s">
        <v>6909</v>
      </c>
      <c r="F3674" s="2" t="str" cm="1">
        <f t="array" aca="1" ref="F3674" ca="1">IF(G3674&lt;&gt;"",INDIRECT("'"&amp;G3674&amp;"'!"&amp;H3674),"")</f>
        <v/>
      </c>
      <c r="G3674" s="1665"/>
      <c r="S3674" s="1663"/>
    </row>
    <row r="3675" spans="1:19" ht="15">
      <c r="A3675" s="1">
        <v>3670</v>
      </c>
      <c r="D3675" s="3" t="s">
        <v>6909</v>
      </c>
      <c r="F3675" s="2" t="str" cm="1">
        <f t="array" aca="1" ref="F3675" ca="1">IF(G3675&lt;&gt;"",INDIRECT("'"&amp;G3675&amp;"'!"&amp;H3675),"")</f>
        <v/>
      </c>
      <c r="G3675" s="1665"/>
      <c r="S3675" s="1663"/>
    </row>
    <row r="3676" spans="1:19" ht="15">
      <c r="A3676" s="1">
        <v>3671</v>
      </c>
      <c r="D3676" s="3" t="s">
        <v>6909</v>
      </c>
      <c r="F3676" s="2" t="str" cm="1">
        <f t="array" aca="1" ref="F3676" ca="1">IF(G3676&lt;&gt;"",INDIRECT("'"&amp;G3676&amp;"'!"&amp;H3676),"")</f>
        <v/>
      </c>
      <c r="G3676" s="1665"/>
      <c r="S3676" s="1663"/>
    </row>
    <row r="3677" spans="1:19" ht="15">
      <c r="A3677" s="1">
        <v>3672</v>
      </c>
      <c r="D3677" s="3" t="s">
        <v>6909</v>
      </c>
      <c r="F3677" s="2" t="str" cm="1">
        <f t="array" aca="1" ref="F3677" ca="1">IF(G3677&lt;&gt;"",INDIRECT("'"&amp;G3677&amp;"'!"&amp;H3677),"")</f>
        <v/>
      </c>
      <c r="G3677" s="1665"/>
      <c r="S3677" s="1663"/>
    </row>
    <row r="3678" spans="1:19" ht="15">
      <c r="A3678" s="1">
        <v>3673</v>
      </c>
      <c r="D3678" s="3" t="s">
        <v>6909</v>
      </c>
      <c r="F3678" s="2" t="str" cm="1">
        <f t="array" aca="1" ref="F3678" ca="1">IF(G3678&lt;&gt;"",INDIRECT("'"&amp;G3678&amp;"'!"&amp;H3678),"")</f>
        <v/>
      </c>
      <c r="G3678" s="1665"/>
      <c r="S3678" s="1663"/>
    </row>
    <row r="3679" spans="1:19" ht="15">
      <c r="A3679" s="1">
        <v>3674</v>
      </c>
      <c r="D3679" s="3" t="s">
        <v>6909</v>
      </c>
      <c r="F3679" s="2" t="str" cm="1">
        <f t="array" aca="1" ref="F3679" ca="1">IF(G3679&lt;&gt;"",INDIRECT("'"&amp;G3679&amp;"'!"&amp;H3679),"")</f>
        <v/>
      </c>
      <c r="G3679" s="1665"/>
      <c r="S3679" s="1663"/>
    </row>
    <row r="3680" spans="1:19" ht="15">
      <c r="A3680" s="1">
        <v>3675</v>
      </c>
      <c r="D3680" s="3" t="s">
        <v>6909</v>
      </c>
      <c r="F3680" s="2" t="str" cm="1">
        <f t="array" aca="1" ref="F3680" ca="1">IF(G3680&lt;&gt;"",INDIRECT("'"&amp;G3680&amp;"'!"&amp;H3680),"")</f>
        <v/>
      </c>
      <c r="G3680" s="1665"/>
      <c r="S3680" s="1663"/>
    </row>
    <row r="3681" spans="1:19" ht="15">
      <c r="A3681" s="1">
        <v>3676</v>
      </c>
      <c r="D3681" s="3" t="s">
        <v>6909</v>
      </c>
      <c r="F3681" s="2" t="str" cm="1">
        <f t="array" aca="1" ref="F3681" ca="1">IF(G3681&lt;&gt;"",INDIRECT("'"&amp;G3681&amp;"'!"&amp;H3681),"")</f>
        <v/>
      </c>
      <c r="G3681" s="1665"/>
      <c r="S3681" s="1663"/>
    </row>
    <row r="3682" spans="1:19" ht="15">
      <c r="A3682" s="1">
        <v>3677</v>
      </c>
      <c r="D3682" s="3" t="s">
        <v>6909</v>
      </c>
      <c r="F3682" s="2" t="str" cm="1">
        <f t="array" aca="1" ref="F3682" ca="1">IF(G3682&lt;&gt;"",INDIRECT("'"&amp;G3682&amp;"'!"&amp;H3682),"")</f>
        <v/>
      </c>
      <c r="G3682" s="1665"/>
      <c r="I3682" s="4"/>
      <c r="J3682" s="4"/>
      <c r="K3682" s="4"/>
      <c r="S3682" s="1665"/>
    </row>
    <row r="3683" spans="1:19" ht="15">
      <c r="A3683" s="1">
        <v>3678</v>
      </c>
      <c r="D3683" s="3" t="s">
        <v>6909</v>
      </c>
      <c r="F3683" s="2" t="str" cm="1">
        <f t="array" aca="1" ref="F3683" ca="1">IF(G3683&lt;&gt;"",INDIRECT("'"&amp;G3683&amp;"'!"&amp;H3683),"")</f>
        <v/>
      </c>
      <c r="G3683" s="1665"/>
      <c r="I3683" s="4"/>
      <c r="J3683" s="4"/>
      <c r="K3683" s="4"/>
      <c r="S3683" s="1665"/>
    </row>
    <row r="3684" spans="1:19" ht="15">
      <c r="A3684" s="1">
        <v>3679</v>
      </c>
      <c r="D3684" s="3" t="s">
        <v>6909</v>
      </c>
      <c r="F3684" s="2" t="str" cm="1">
        <f t="array" aca="1" ref="F3684" ca="1">IF(G3684&lt;&gt;"",INDIRECT("'"&amp;G3684&amp;"'!"&amp;H3684),"")</f>
        <v/>
      </c>
      <c r="G3684" s="1665"/>
      <c r="I3684" s="4"/>
      <c r="J3684" s="4"/>
      <c r="K3684" s="4"/>
      <c r="S3684" s="1665"/>
    </row>
    <row r="3685" spans="1:19" ht="15">
      <c r="A3685" s="1">
        <v>3680</v>
      </c>
      <c r="D3685" s="3" t="s">
        <v>6909</v>
      </c>
      <c r="F3685" s="2" t="str" cm="1">
        <f t="array" aca="1" ref="F3685" ca="1">IF(G3685&lt;&gt;"",INDIRECT("'"&amp;G3685&amp;"'!"&amp;H3685),"")</f>
        <v/>
      </c>
      <c r="G3685" s="1665"/>
      <c r="I3685" s="4"/>
      <c r="J3685" s="4"/>
      <c r="K3685" s="4"/>
      <c r="S3685" s="1665"/>
    </row>
    <row r="3686" spans="1:19" ht="15">
      <c r="A3686" s="1">
        <v>3681</v>
      </c>
      <c r="D3686" s="3" t="s">
        <v>6909</v>
      </c>
      <c r="F3686" s="2" t="str" cm="1">
        <f t="array" aca="1" ref="F3686" ca="1">IF(G3686&lt;&gt;"",INDIRECT("'"&amp;G3686&amp;"'!"&amp;H3686),"")</f>
        <v/>
      </c>
      <c r="G3686" s="1665"/>
      <c r="S3686" s="1663"/>
    </row>
    <row r="3687" spans="1:19" ht="15">
      <c r="A3687" s="1">
        <v>3682</v>
      </c>
      <c r="D3687" s="3" t="s">
        <v>6909</v>
      </c>
      <c r="F3687" s="2" t="str" cm="1">
        <f t="array" aca="1" ref="F3687" ca="1">IF(G3687&lt;&gt;"",INDIRECT("'"&amp;G3687&amp;"'!"&amp;H3687),"")</f>
        <v/>
      </c>
      <c r="G3687" s="1665"/>
      <c r="I3687" s="4"/>
      <c r="J3687" s="4"/>
      <c r="K3687" s="4"/>
      <c r="S3687" s="1665"/>
    </row>
    <row r="3688" spans="1:19" ht="15">
      <c r="A3688" s="1">
        <v>3683</v>
      </c>
      <c r="D3688" s="3" t="s">
        <v>6909</v>
      </c>
      <c r="F3688" s="2" t="str" cm="1">
        <f t="array" aca="1" ref="F3688" ca="1">IF(G3688&lt;&gt;"",INDIRECT("'"&amp;G3688&amp;"'!"&amp;H3688),"")</f>
        <v/>
      </c>
      <c r="G3688" s="1665"/>
      <c r="I3688" s="4"/>
      <c r="J3688" s="4"/>
      <c r="K3688" s="4"/>
      <c r="S3688" s="1665"/>
    </row>
    <row r="3689" spans="1:19" ht="15">
      <c r="A3689" s="1">
        <v>3684</v>
      </c>
      <c r="D3689" s="3" t="s">
        <v>6909</v>
      </c>
      <c r="F3689" s="2" t="str" cm="1">
        <f t="array" aca="1" ref="F3689" ca="1">IF(G3689&lt;&gt;"",INDIRECT("'"&amp;G3689&amp;"'!"&amp;H3689),"")</f>
        <v/>
      </c>
      <c r="G3689" s="1665"/>
      <c r="I3689" s="4"/>
      <c r="J3689" s="4"/>
      <c r="K3689" s="4"/>
      <c r="S3689" s="1665"/>
    </row>
    <row r="3690" spans="1:19" ht="15">
      <c r="A3690" s="1">
        <v>3685</v>
      </c>
      <c r="D3690" s="3" t="s">
        <v>6909</v>
      </c>
      <c r="F3690" s="2" t="str" cm="1">
        <f t="array" aca="1" ref="F3690" ca="1">IF(G3690&lt;&gt;"",INDIRECT("'"&amp;G3690&amp;"'!"&amp;H3690),"")</f>
        <v/>
      </c>
      <c r="G3690" s="1665"/>
      <c r="I3690" s="4"/>
      <c r="J3690" s="4"/>
      <c r="K3690" s="4"/>
      <c r="S3690" s="1665"/>
    </row>
    <row r="3691" spans="1:19" ht="15">
      <c r="A3691" s="1">
        <v>3686</v>
      </c>
      <c r="D3691" s="3" t="s">
        <v>6909</v>
      </c>
      <c r="F3691" s="2" t="str" cm="1">
        <f t="array" aca="1" ref="F3691" ca="1">IF(G3691&lt;&gt;"",INDIRECT("'"&amp;G3691&amp;"'!"&amp;H3691),"")</f>
        <v/>
      </c>
      <c r="G3691" s="1665"/>
      <c r="I3691" s="4"/>
      <c r="J3691" s="4"/>
      <c r="K3691" s="4"/>
      <c r="S3691" s="1665"/>
    </row>
    <row r="3692" spans="1:19" ht="15">
      <c r="A3692" s="1">
        <v>3687</v>
      </c>
      <c r="D3692" s="3" t="s">
        <v>6909</v>
      </c>
      <c r="F3692" s="2" t="str" cm="1">
        <f t="array" aca="1" ref="F3692" ca="1">IF(G3692&lt;&gt;"",INDIRECT("'"&amp;G3692&amp;"'!"&amp;H3692),"")</f>
        <v/>
      </c>
      <c r="G3692" s="1665"/>
      <c r="S3692" s="1663"/>
    </row>
    <row r="3693" spans="1:19" ht="15">
      <c r="A3693" s="1">
        <v>3688</v>
      </c>
      <c r="D3693" s="3" t="s">
        <v>6909</v>
      </c>
      <c r="F3693" s="2" t="str" cm="1">
        <f t="array" aca="1" ref="F3693" ca="1">IF(G3693&lt;&gt;"",INDIRECT("'"&amp;G3693&amp;"'!"&amp;H3693),"")</f>
        <v/>
      </c>
      <c r="G3693" s="1665"/>
      <c r="I3693" s="4"/>
      <c r="J3693" s="4"/>
      <c r="K3693" s="4"/>
      <c r="S3693" s="1665"/>
    </row>
    <row r="3694" spans="1:19" ht="15">
      <c r="A3694" s="1">
        <v>3689</v>
      </c>
      <c r="D3694" s="3" t="s">
        <v>6909</v>
      </c>
      <c r="F3694" s="2" t="str" cm="1">
        <f t="array" aca="1" ref="F3694" ca="1">IF(G3694&lt;&gt;"",INDIRECT("'"&amp;G3694&amp;"'!"&amp;H3694),"")</f>
        <v/>
      </c>
      <c r="G3694" s="1665"/>
      <c r="I3694" s="4"/>
      <c r="J3694" s="4"/>
      <c r="K3694" s="4"/>
      <c r="S3694" s="1665"/>
    </row>
    <row r="3695" spans="1:19" ht="15">
      <c r="A3695" s="1">
        <v>3690</v>
      </c>
      <c r="D3695" s="3" t="s">
        <v>6909</v>
      </c>
      <c r="F3695" s="2" t="str" cm="1">
        <f t="array" aca="1" ref="F3695" ca="1">IF(G3695&lt;&gt;"",INDIRECT("'"&amp;G3695&amp;"'!"&amp;H3695),"")</f>
        <v/>
      </c>
      <c r="G3695" s="1665"/>
      <c r="I3695" s="4"/>
      <c r="J3695" s="4"/>
      <c r="K3695" s="4"/>
      <c r="S3695" s="1665"/>
    </row>
    <row r="3696" spans="1:19" ht="15">
      <c r="A3696" s="1">
        <v>3691</v>
      </c>
      <c r="D3696" s="3" t="s">
        <v>6909</v>
      </c>
      <c r="F3696" s="2" t="str" cm="1">
        <f t="array" aca="1" ref="F3696" ca="1">IF(G3696&lt;&gt;"",INDIRECT("'"&amp;G3696&amp;"'!"&amp;H3696),"")</f>
        <v/>
      </c>
      <c r="G3696" s="1665"/>
      <c r="I3696" s="4"/>
      <c r="J3696" s="4"/>
      <c r="K3696" s="4"/>
      <c r="S3696" s="1665"/>
    </row>
    <row r="3697" spans="1:19" ht="15">
      <c r="A3697" s="1">
        <v>3692</v>
      </c>
      <c r="D3697" s="3" t="s">
        <v>6909</v>
      </c>
      <c r="F3697" s="2" t="str" cm="1">
        <f t="array" aca="1" ref="F3697" ca="1">IF(G3697&lt;&gt;"",INDIRECT("'"&amp;G3697&amp;"'!"&amp;H3697),"")</f>
        <v/>
      </c>
      <c r="G3697" s="1665"/>
      <c r="I3697" s="4"/>
      <c r="J3697" s="4"/>
      <c r="K3697" s="4"/>
      <c r="S3697" s="1665"/>
    </row>
    <row r="3698" spans="1:19" ht="15">
      <c r="A3698" s="1">
        <v>3693</v>
      </c>
      <c r="D3698" s="3" t="s">
        <v>6909</v>
      </c>
      <c r="F3698" s="2" t="str" cm="1">
        <f t="array" aca="1" ref="F3698" ca="1">IF(G3698&lt;&gt;"",INDIRECT("'"&amp;G3698&amp;"'!"&amp;H3698),"")</f>
        <v/>
      </c>
      <c r="G3698" s="1665"/>
      <c r="I3698" s="4"/>
      <c r="J3698" s="4"/>
      <c r="K3698" s="4"/>
      <c r="S3698" s="1665"/>
    </row>
    <row r="3699" spans="1:19" ht="15">
      <c r="A3699" s="1">
        <v>3694</v>
      </c>
      <c r="D3699" s="3" t="s">
        <v>6909</v>
      </c>
      <c r="F3699" s="2" t="str" cm="1">
        <f t="array" aca="1" ref="F3699" ca="1">IF(G3699&lt;&gt;"",INDIRECT("'"&amp;G3699&amp;"'!"&amp;H3699),"")</f>
        <v/>
      </c>
      <c r="G3699" s="1665"/>
      <c r="S3699" s="1663"/>
    </row>
    <row r="3700" spans="1:19" ht="15">
      <c r="A3700" s="1">
        <v>3695</v>
      </c>
      <c r="D3700" s="3" t="s">
        <v>6909</v>
      </c>
      <c r="F3700" s="2" t="str" cm="1">
        <f t="array" aca="1" ref="F3700" ca="1">IF(G3700&lt;&gt;"",INDIRECT("'"&amp;G3700&amp;"'!"&amp;H3700),"")</f>
        <v/>
      </c>
      <c r="G3700" s="1665"/>
      <c r="S3700" s="1663"/>
    </row>
    <row r="3701" spans="1:19" ht="15">
      <c r="A3701" s="1">
        <v>3696</v>
      </c>
      <c r="D3701" s="3" t="s">
        <v>6909</v>
      </c>
      <c r="F3701" s="2" t="str" cm="1">
        <f t="array" aca="1" ref="F3701" ca="1">IF(G3701&lt;&gt;"",INDIRECT("'"&amp;G3701&amp;"'!"&amp;H3701),"")</f>
        <v/>
      </c>
      <c r="G3701" s="1665"/>
      <c r="S3701" s="1663"/>
    </row>
    <row r="3702" spans="1:19" ht="15">
      <c r="A3702" s="1">
        <v>3697</v>
      </c>
      <c r="D3702" s="3" t="s">
        <v>6909</v>
      </c>
      <c r="F3702" s="2" t="str" cm="1">
        <f t="array" aca="1" ref="F3702" ca="1">IF(G3702&lt;&gt;"",INDIRECT("'"&amp;G3702&amp;"'!"&amp;H3702),"")</f>
        <v/>
      </c>
      <c r="G3702" s="1665"/>
      <c r="I3702" s="4"/>
      <c r="J3702" s="4"/>
      <c r="K3702" s="4"/>
      <c r="S3702" s="1665"/>
    </row>
    <row r="3703" spans="1:19" ht="15">
      <c r="A3703" s="1">
        <v>3698</v>
      </c>
      <c r="D3703" s="3" t="s">
        <v>6909</v>
      </c>
      <c r="F3703" s="2" t="str" cm="1">
        <f t="array" aca="1" ref="F3703" ca="1">IF(G3703&lt;&gt;"",INDIRECT("'"&amp;G3703&amp;"'!"&amp;H3703),"")</f>
        <v/>
      </c>
      <c r="G3703" s="1665"/>
      <c r="I3703" s="4"/>
      <c r="J3703" s="4"/>
      <c r="K3703" s="4"/>
      <c r="S3703" s="1665"/>
    </row>
    <row r="3704" spans="1:19" ht="15">
      <c r="A3704" s="1">
        <v>3699</v>
      </c>
      <c r="D3704" s="3" t="s">
        <v>6909</v>
      </c>
      <c r="F3704" s="2" t="str" cm="1">
        <f t="array" aca="1" ref="F3704" ca="1">IF(G3704&lt;&gt;"",INDIRECT("'"&amp;G3704&amp;"'!"&amp;H3704),"")</f>
        <v/>
      </c>
      <c r="G3704" s="1665"/>
      <c r="I3704" s="4"/>
      <c r="J3704" s="4"/>
      <c r="K3704" s="4"/>
      <c r="S3704" s="1665"/>
    </row>
    <row r="3705" spans="1:19" ht="15">
      <c r="A3705" s="1">
        <v>3700</v>
      </c>
      <c r="D3705" s="3" t="s">
        <v>6909</v>
      </c>
      <c r="F3705" s="2" t="str" cm="1">
        <f t="array" aca="1" ref="F3705" ca="1">IF(G3705&lt;&gt;"",INDIRECT("'"&amp;G3705&amp;"'!"&amp;H3705),"")</f>
        <v/>
      </c>
      <c r="G3705" s="1665"/>
      <c r="I3705" s="4"/>
      <c r="J3705" s="4"/>
      <c r="K3705" s="4"/>
      <c r="S3705" s="1665"/>
    </row>
    <row r="3706" spans="1:19" ht="15">
      <c r="A3706" s="1">
        <v>3701</v>
      </c>
      <c r="D3706" s="3" t="s">
        <v>6909</v>
      </c>
      <c r="F3706" s="2" t="str" cm="1">
        <f t="array" aca="1" ref="F3706" ca="1">IF(G3706&lt;&gt;"",INDIRECT("'"&amp;G3706&amp;"'!"&amp;H3706),"")</f>
        <v/>
      </c>
      <c r="G3706" s="1665"/>
      <c r="I3706" s="4"/>
      <c r="J3706" s="4"/>
      <c r="K3706" s="4"/>
      <c r="S3706" s="1665"/>
    </row>
    <row r="3707" spans="1:19" ht="15">
      <c r="A3707" s="1">
        <v>3702</v>
      </c>
      <c r="D3707" s="3" t="s">
        <v>6909</v>
      </c>
      <c r="F3707" s="2" t="str" cm="1">
        <f t="array" aca="1" ref="F3707" ca="1">IF(G3707&lt;&gt;"",INDIRECT("'"&amp;G3707&amp;"'!"&amp;H3707),"")</f>
        <v/>
      </c>
      <c r="G3707" s="1665"/>
      <c r="S3707" s="1663"/>
    </row>
    <row r="3708" spans="1:19" ht="15">
      <c r="A3708" s="1">
        <v>3703</v>
      </c>
      <c r="D3708" s="3" t="s">
        <v>6909</v>
      </c>
      <c r="F3708" s="2" t="str" cm="1">
        <f t="array" aca="1" ref="F3708" ca="1">IF(G3708&lt;&gt;"",INDIRECT("'"&amp;G3708&amp;"'!"&amp;H3708),"")</f>
        <v/>
      </c>
      <c r="G3708" s="1665"/>
      <c r="S3708" s="1663"/>
    </row>
    <row r="3709" spans="1:19" ht="15">
      <c r="A3709" s="1">
        <v>3704</v>
      </c>
      <c r="D3709" s="3" t="s">
        <v>6909</v>
      </c>
      <c r="F3709" s="2" t="str" cm="1">
        <f t="array" aca="1" ref="F3709" ca="1">IF(G3709&lt;&gt;"",INDIRECT("'"&amp;G3709&amp;"'!"&amp;H3709),"")</f>
        <v/>
      </c>
      <c r="G3709" s="1665"/>
      <c r="S3709" s="1663"/>
    </row>
    <row r="3710" spans="1:19" ht="15">
      <c r="A3710" s="1">
        <v>3705</v>
      </c>
      <c r="D3710" s="3" t="s">
        <v>6909</v>
      </c>
      <c r="F3710" s="2" t="str" cm="1">
        <f t="array" aca="1" ref="F3710" ca="1">IF(G3710&lt;&gt;"",INDIRECT("'"&amp;G3710&amp;"'!"&amp;H3710),"")</f>
        <v/>
      </c>
      <c r="G3710" s="1665"/>
      <c r="S3710" s="1663"/>
    </row>
    <row r="3711" spans="1:19" ht="15">
      <c r="A3711" s="1">
        <v>3706</v>
      </c>
      <c r="D3711" s="3" t="s">
        <v>6909</v>
      </c>
      <c r="F3711" s="2" t="str" cm="1">
        <f t="array" aca="1" ref="F3711" ca="1">IF(G3711&lt;&gt;"",INDIRECT("'"&amp;G3711&amp;"'!"&amp;H3711),"")</f>
        <v/>
      </c>
      <c r="G3711" s="1665"/>
      <c r="S3711" s="1663"/>
    </row>
    <row r="3712" spans="1:19" ht="15">
      <c r="A3712" s="1">
        <v>3707</v>
      </c>
      <c r="D3712" s="3" t="s">
        <v>6909</v>
      </c>
      <c r="F3712" s="2" t="str" cm="1">
        <f t="array" aca="1" ref="F3712" ca="1">IF(G3712&lt;&gt;"",INDIRECT("'"&amp;G3712&amp;"'!"&amp;H3712),"")</f>
        <v/>
      </c>
      <c r="G3712" s="1665"/>
      <c r="S3712" s="1663"/>
    </row>
    <row r="3713" spans="1:19" ht="15">
      <c r="A3713" s="1">
        <v>3708</v>
      </c>
      <c r="D3713" s="3" t="s">
        <v>6909</v>
      </c>
      <c r="F3713" s="2" t="str" cm="1">
        <f t="array" aca="1" ref="F3713" ca="1">IF(G3713&lt;&gt;"",INDIRECT("'"&amp;G3713&amp;"'!"&amp;H3713),"")</f>
        <v/>
      </c>
      <c r="G3713" s="1665"/>
      <c r="S3713" s="1663"/>
    </row>
    <row r="3714" spans="1:19" ht="15">
      <c r="A3714" s="1">
        <v>3709</v>
      </c>
      <c r="D3714" s="3" t="s">
        <v>6909</v>
      </c>
      <c r="F3714" s="2" t="str" cm="1">
        <f t="array" aca="1" ref="F3714" ca="1">IF(G3714&lt;&gt;"",INDIRECT("'"&amp;G3714&amp;"'!"&amp;H3714),"")</f>
        <v/>
      </c>
      <c r="G3714" s="1665"/>
      <c r="S3714" s="1663"/>
    </row>
    <row r="3715" spans="1:19" ht="15">
      <c r="A3715" s="1">
        <v>3710</v>
      </c>
      <c r="D3715" s="3" t="s">
        <v>6909</v>
      </c>
      <c r="F3715" s="2" t="str" cm="1">
        <f t="array" aca="1" ref="F3715" ca="1">IF(G3715&lt;&gt;"",INDIRECT("'"&amp;G3715&amp;"'!"&amp;H3715),"")</f>
        <v/>
      </c>
      <c r="G3715" s="1665"/>
      <c r="S3715" s="1663"/>
    </row>
    <row r="3716" spans="1:19" ht="15">
      <c r="A3716" s="1">
        <v>3711</v>
      </c>
      <c r="D3716" s="3" t="s">
        <v>6909</v>
      </c>
      <c r="F3716" s="2" t="str" cm="1">
        <f t="array" aca="1" ref="F3716" ca="1">IF(G3716&lt;&gt;"",INDIRECT("'"&amp;G3716&amp;"'!"&amp;H3716),"")</f>
        <v/>
      </c>
      <c r="G3716" s="1665"/>
      <c r="S3716" s="1663"/>
    </row>
    <row r="3717" spans="1:19" ht="15">
      <c r="A3717" s="1">
        <v>3712</v>
      </c>
      <c r="D3717" s="3" t="s">
        <v>6909</v>
      </c>
      <c r="F3717" s="2" t="str" cm="1">
        <f t="array" aca="1" ref="F3717" ca="1">IF(G3717&lt;&gt;"",INDIRECT("'"&amp;G3717&amp;"'!"&amp;H3717),"")</f>
        <v/>
      </c>
      <c r="G3717" s="1665"/>
      <c r="S3717" s="1663"/>
    </row>
    <row r="3718" spans="1:19" ht="15">
      <c r="A3718" s="1">
        <v>3713</v>
      </c>
      <c r="D3718" s="3" t="s">
        <v>6909</v>
      </c>
      <c r="F3718" s="2" t="str" cm="1">
        <f t="array" aca="1" ref="F3718" ca="1">IF(G3718&lt;&gt;"",INDIRECT("'"&amp;G3718&amp;"'!"&amp;H3718),"")</f>
        <v/>
      </c>
      <c r="G3718" s="1665"/>
      <c r="S3718" s="1663"/>
    </row>
    <row r="3719" spans="1:19" ht="15">
      <c r="A3719" s="1">
        <v>3714</v>
      </c>
      <c r="D3719" s="3" t="s">
        <v>6909</v>
      </c>
      <c r="F3719" s="2" t="str" cm="1">
        <f t="array" aca="1" ref="F3719" ca="1">IF(G3719&lt;&gt;"",INDIRECT("'"&amp;G3719&amp;"'!"&amp;H3719),"")</f>
        <v/>
      </c>
      <c r="G3719" s="1665"/>
      <c r="S3719" s="1663"/>
    </row>
    <row r="3720" spans="1:19" ht="15">
      <c r="A3720" s="1">
        <v>3715</v>
      </c>
      <c r="D3720" s="3" t="s">
        <v>6909</v>
      </c>
      <c r="F3720" s="2" t="str" cm="1">
        <f t="array" aca="1" ref="F3720" ca="1">IF(G3720&lt;&gt;"",INDIRECT("'"&amp;G3720&amp;"'!"&amp;H3720),"")</f>
        <v/>
      </c>
      <c r="G3720" s="1665"/>
      <c r="S3720" s="1663"/>
    </row>
    <row r="3721" spans="1:19" ht="15">
      <c r="A3721" s="1">
        <v>3716</v>
      </c>
      <c r="D3721" s="3" t="s">
        <v>6909</v>
      </c>
      <c r="F3721" s="2" t="str" cm="1">
        <f t="array" aca="1" ref="F3721" ca="1">IF(G3721&lt;&gt;"",INDIRECT("'"&amp;G3721&amp;"'!"&amp;H3721),"")</f>
        <v/>
      </c>
      <c r="G3721" s="1665"/>
      <c r="I3721" s="4"/>
      <c r="J3721" s="4"/>
      <c r="K3721" s="4"/>
      <c r="S3721" s="1665"/>
    </row>
    <row r="3722" spans="1:19" ht="15">
      <c r="A3722" s="1">
        <v>3717</v>
      </c>
      <c r="D3722" s="3" t="s">
        <v>6909</v>
      </c>
      <c r="F3722" s="2" t="str" cm="1">
        <f t="array" aca="1" ref="F3722" ca="1">IF(G3722&lt;&gt;"",INDIRECT("'"&amp;G3722&amp;"'!"&amp;H3722),"")</f>
        <v/>
      </c>
      <c r="G3722" s="1665"/>
      <c r="S3722" s="1663"/>
    </row>
    <row r="3723" spans="1:19" ht="15">
      <c r="A3723" s="1">
        <v>3718</v>
      </c>
      <c r="D3723" s="3" t="s">
        <v>6909</v>
      </c>
      <c r="F3723" s="2" t="str" cm="1">
        <f t="array" aca="1" ref="F3723" ca="1">IF(G3723&lt;&gt;"",INDIRECT("'"&amp;G3723&amp;"'!"&amp;H3723),"")</f>
        <v/>
      </c>
      <c r="G3723" s="1665"/>
      <c r="S3723" s="1663"/>
    </row>
    <row r="3724" spans="1:19" ht="15">
      <c r="A3724" s="1">
        <v>3719</v>
      </c>
      <c r="D3724" s="3" t="s">
        <v>6909</v>
      </c>
      <c r="F3724" s="2" t="str" cm="1">
        <f t="array" aca="1" ref="F3724" ca="1">IF(G3724&lt;&gt;"",INDIRECT("'"&amp;G3724&amp;"'!"&amp;H3724),"")</f>
        <v/>
      </c>
      <c r="G3724" s="1665"/>
      <c r="I3724" s="4"/>
      <c r="J3724" s="4"/>
      <c r="K3724" s="4"/>
      <c r="S3724" s="1665"/>
    </row>
    <row r="3725" spans="1:19" ht="15">
      <c r="A3725" s="1">
        <v>3720</v>
      </c>
      <c r="D3725" s="3" t="s">
        <v>6909</v>
      </c>
      <c r="F3725" s="2" t="str" cm="1">
        <f t="array" aca="1" ref="F3725" ca="1">IF(G3725&lt;&gt;"",INDIRECT("'"&amp;G3725&amp;"'!"&amp;H3725),"")</f>
        <v/>
      </c>
      <c r="G3725" s="1665"/>
      <c r="I3725" s="4"/>
      <c r="J3725" s="4"/>
      <c r="K3725" s="4"/>
      <c r="S3725" s="1665"/>
    </row>
    <row r="3726" spans="1:19" ht="15">
      <c r="A3726" s="1">
        <v>3721</v>
      </c>
      <c r="D3726" s="3" t="s">
        <v>6909</v>
      </c>
      <c r="F3726" s="2" t="str" cm="1">
        <f t="array" aca="1" ref="F3726" ca="1">IF(G3726&lt;&gt;"",INDIRECT("'"&amp;G3726&amp;"'!"&amp;H3726),"")</f>
        <v/>
      </c>
      <c r="G3726" s="1665"/>
      <c r="I3726" s="4"/>
      <c r="J3726" s="4"/>
      <c r="K3726" s="4"/>
      <c r="S3726" s="1665"/>
    </row>
    <row r="3727" spans="1:19" ht="15">
      <c r="A3727" s="1">
        <v>3722</v>
      </c>
      <c r="D3727" s="3" t="s">
        <v>6909</v>
      </c>
      <c r="F3727" s="2" t="str" cm="1">
        <f t="array" aca="1" ref="F3727" ca="1">IF(G3727&lt;&gt;"",INDIRECT("'"&amp;G3727&amp;"'!"&amp;H3727),"")</f>
        <v/>
      </c>
      <c r="G3727" s="1665"/>
      <c r="I3727" s="4"/>
      <c r="J3727" s="4"/>
      <c r="K3727" s="4"/>
      <c r="S3727" s="1665"/>
    </row>
    <row r="3728" spans="1:19" ht="15">
      <c r="A3728" s="1">
        <v>3723</v>
      </c>
      <c r="D3728" s="3" t="s">
        <v>6909</v>
      </c>
      <c r="F3728" s="2" t="str" cm="1">
        <f t="array" aca="1" ref="F3728" ca="1">IF(G3728&lt;&gt;"",INDIRECT("'"&amp;G3728&amp;"'!"&amp;H3728),"")</f>
        <v/>
      </c>
      <c r="G3728" s="1665"/>
      <c r="I3728" s="4"/>
      <c r="J3728" s="4"/>
      <c r="K3728" s="4"/>
      <c r="S3728" s="1665"/>
    </row>
    <row r="3729" spans="1:19" ht="15">
      <c r="A3729" s="1">
        <v>3724</v>
      </c>
      <c r="D3729" s="3" t="s">
        <v>6909</v>
      </c>
      <c r="F3729" s="2" t="str" cm="1">
        <f t="array" aca="1" ref="F3729" ca="1">IF(G3729&lt;&gt;"",INDIRECT("'"&amp;G3729&amp;"'!"&amp;H3729),"")</f>
        <v/>
      </c>
      <c r="G3729" s="1665"/>
      <c r="I3729" s="4"/>
      <c r="J3729" s="4"/>
      <c r="K3729" s="4"/>
      <c r="S3729" s="1665"/>
    </row>
    <row r="3730" spans="1:19" ht="15">
      <c r="A3730" s="1">
        <v>3725</v>
      </c>
      <c r="D3730" s="3" t="s">
        <v>6909</v>
      </c>
      <c r="F3730" s="2" t="str" cm="1">
        <f t="array" aca="1" ref="F3730" ca="1">IF(G3730&lt;&gt;"",INDIRECT("'"&amp;G3730&amp;"'!"&amp;H3730),"")</f>
        <v/>
      </c>
      <c r="G3730" s="1665"/>
      <c r="I3730" s="4"/>
      <c r="J3730" s="4"/>
      <c r="K3730" s="4"/>
      <c r="S3730" s="1665"/>
    </row>
    <row r="3731" spans="1:19" ht="15">
      <c r="A3731" s="1">
        <v>3726</v>
      </c>
      <c r="D3731" s="3" t="s">
        <v>6909</v>
      </c>
      <c r="F3731" s="2" t="str" cm="1">
        <f t="array" aca="1" ref="F3731" ca="1">IF(G3731&lt;&gt;"",INDIRECT("'"&amp;G3731&amp;"'!"&amp;H3731),"")</f>
        <v/>
      </c>
      <c r="G3731" s="1665"/>
      <c r="I3731" s="4"/>
      <c r="J3731" s="4"/>
      <c r="K3731" s="4"/>
      <c r="S3731" s="1665"/>
    </row>
    <row r="3732" spans="1:19" ht="15">
      <c r="A3732" s="1">
        <v>3727</v>
      </c>
      <c r="D3732" s="3" t="s">
        <v>6909</v>
      </c>
      <c r="F3732" s="2" t="str" cm="1">
        <f t="array" aca="1" ref="F3732" ca="1">IF(G3732&lt;&gt;"",INDIRECT("'"&amp;G3732&amp;"'!"&amp;H3732),"")</f>
        <v/>
      </c>
      <c r="G3732" s="1665"/>
      <c r="I3732" s="4"/>
      <c r="J3732" s="4"/>
      <c r="K3732" s="4"/>
      <c r="S3732" s="1665"/>
    </row>
    <row r="3733" spans="1:19" ht="15">
      <c r="A3733" s="1">
        <v>3728</v>
      </c>
      <c r="D3733" s="3" t="s">
        <v>6909</v>
      </c>
      <c r="F3733" s="2" t="str" cm="1">
        <f t="array" aca="1" ref="F3733" ca="1">IF(G3733&lt;&gt;"",INDIRECT("'"&amp;G3733&amp;"'!"&amp;H3733),"")</f>
        <v/>
      </c>
      <c r="G3733" s="1665"/>
      <c r="I3733" s="4"/>
      <c r="J3733" s="4"/>
      <c r="K3733" s="4"/>
      <c r="S3733" s="1665"/>
    </row>
    <row r="3734" spans="1:19" ht="15">
      <c r="A3734" s="1">
        <v>3729</v>
      </c>
      <c r="D3734" s="3" t="s">
        <v>6909</v>
      </c>
      <c r="F3734" s="2" t="str" cm="1">
        <f t="array" aca="1" ref="F3734" ca="1">IF(G3734&lt;&gt;"",INDIRECT("'"&amp;G3734&amp;"'!"&amp;H3734),"")</f>
        <v/>
      </c>
      <c r="G3734" s="1665"/>
      <c r="I3734" s="4"/>
      <c r="J3734" s="4"/>
      <c r="K3734" s="4"/>
      <c r="S3734" s="1665"/>
    </row>
    <row r="3735" spans="1:19" ht="15">
      <c r="A3735" s="1">
        <v>3730</v>
      </c>
      <c r="D3735" s="3" t="s">
        <v>6909</v>
      </c>
      <c r="F3735" s="2" t="str" cm="1">
        <f t="array" aca="1" ref="F3735" ca="1">IF(G3735&lt;&gt;"",INDIRECT("'"&amp;G3735&amp;"'!"&amp;H3735),"")</f>
        <v/>
      </c>
      <c r="G3735" s="1665"/>
      <c r="I3735" s="4"/>
      <c r="J3735" s="4"/>
      <c r="K3735" s="4"/>
      <c r="S3735" s="1665"/>
    </row>
    <row r="3736" spans="1:19" ht="15">
      <c r="A3736" s="1">
        <v>3731</v>
      </c>
      <c r="D3736" s="3" t="s">
        <v>6909</v>
      </c>
      <c r="F3736" s="2" t="str" cm="1">
        <f t="array" aca="1" ref="F3736" ca="1">IF(G3736&lt;&gt;"",INDIRECT("'"&amp;G3736&amp;"'!"&amp;H3736),"")</f>
        <v/>
      </c>
      <c r="G3736" s="1665"/>
      <c r="I3736" s="4"/>
      <c r="J3736" s="4"/>
      <c r="K3736" s="4"/>
      <c r="S3736" s="1665"/>
    </row>
    <row r="3737" spans="1:19" ht="15">
      <c r="A3737" s="1">
        <v>3732</v>
      </c>
      <c r="D3737" s="3" t="s">
        <v>6909</v>
      </c>
      <c r="F3737" s="2" t="str" cm="1">
        <f t="array" aca="1" ref="F3737" ca="1">IF(G3737&lt;&gt;"",INDIRECT("'"&amp;G3737&amp;"'!"&amp;H3737),"")</f>
        <v/>
      </c>
      <c r="G3737" s="1665"/>
      <c r="I3737" s="4"/>
      <c r="J3737" s="4"/>
      <c r="K3737" s="4"/>
      <c r="S3737" s="1665"/>
    </row>
    <row r="3738" spans="1:19" ht="15">
      <c r="A3738" s="1">
        <v>3733</v>
      </c>
      <c r="D3738" s="3" t="s">
        <v>6909</v>
      </c>
      <c r="F3738" s="2" t="str" cm="1">
        <f t="array" aca="1" ref="F3738" ca="1">IF(G3738&lt;&gt;"",INDIRECT("'"&amp;G3738&amp;"'!"&amp;H3738),"")</f>
        <v/>
      </c>
      <c r="G3738" s="1665"/>
      <c r="I3738" s="4"/>
      <c r="J3738" s="4"/>
      <c r="K3738" s="4"/>
      <c r="S3738" s="1665"/>
    </row>
    <row r="3739" spans="1:19" ht="15">
      <c r="A3739" s="1">
        <v>3734</v>
      </c>
      <c r="D3739" s="3" t="s">
        <v>6909</v>
      </c>
      <c r="F3739" s="2" t="str" cm="1">
        <f t="array" aca="1" ref="F3739" ca="1">IF(G3739&lt;&gt;"",INDIRECT("'"&amp;G3739&amp;"'!"&amp;H3739),"")</f>
        <v/>
      </c>
      <c r="G3739" s="1665"/>
      <c r="S3739" s="1663"/>
    </row>
    <row r="3740" spans="1:19" ht="15">
      <c r="A3740" s="1">
        <v>3735</v>
      </c>
      <c r="D3740" s="3" t="s">
        <v>6909</v>
      </c>
      <c r="F3740" s="2" t="str" cm="1">
        <f t="array" aca="1" ref="F3740" ca="1">IF(G3740&lt;&gt;"",INDIRECT("'"&amp;G3740&amp;"'!"&amp;H3740),"")</f>
        <v/>
      </c>
      <c r="G3740" s="1665"/>
      <c r="S3740" s="1665"/>
    </row>
    <row r="3741" spans="1:19" ht="15">
      <c r="A3741" s="1">
        <v>3736</v>
      </c>
      <c r="D3741" s="3" t="s">
        <v>6909</v>
      </c>
      <c r="F3741" s="2" t="str" cm="1">
        <f t="array" aca="1" ref="F3741" ca="1">IF(G3741&lt;&gt;"",INDIRECT("'"&amp;G3741&amp;"'!"&amp;H3741),"")</f>
        <v/>
      </c>
      <c r="G3741" s="1665"/>
      <c r="S3741" s="1665"/>
    </row>
    <row r="3742" spans="1:19" ht="15">
      <c r="A3742" s="1">
        <v>3737</v>
      </c>
      <c r="D3742" s="3" t="s">
        <v>6909</v>
      </c>
      <c r="F3742" s="2" t="str" cm="1">
        <f t="array" aca="1" ref="F3742" ca="1">IF(G3742&lt;&gt;"",INDIRECT("'"&amp;G3742&amp;"'!"&amp;H3742),"")</f>
        <v/>
      </c>
      <c r="G3742" s="1665"/>
      <c r="S3742" s="1665"/>
    </row>
    <row r="3743" spans="1:19" ht="15">
      <c r="A3743" s="1">
        <v>3738</v>
      </c>
      <c r="D3743" s="3" t="s">
        <v>6909</v>
      </c>
      <c r="F3743" s="2" t="str" cm="1">
        <f t="array" aca="1" ref="F3743" ca="1">IF(G3743&lt;&gt;"",INDIRECT("'"&amp;G3743&amp;"'!"&amp;H3743),"")</f>
        <v/>
      </c>
      <c r="G3743" s="1665"/>
      <c r="S3743" s="1665"/>
    </row>
    <row r="3744" spans="1:19" ht="15">
      <c r="A3744" s="1">
        <v>3739</v>
      </c>
      <c r="D3744" s="3" t="s">
        <v>6909</v>
      </c>
      <c r="F3744" s="2" t="str" cm="1">
        <f t="array" aca="1" ref="F3744" ca="1">IF(G3744&lt;&gt;"",INDIRECT("'"&amp;G3744&amp;"'!"&amp;H3744),"")</f>
        <v/>
      </c>
      <c r="G3744" s="1665"/>
      <c r="S3744" s="1665"/>
    </row>
    <row r="3745" spans="1:19" ht="15">
      <c r="A3745" s="1">
        <v>3740</v>
      </c>
      <c r="D3745" s="3" t="s">
        <v>6909</v>
      </c>
      <c r="F3745" s="2" t="str" cm="1">
        <f t="array" aca="1" ref="F3745" ca="1">IF(G3745&lt;&gt;"",INDIRECT("'"&amp;G3745&amp;"'!"&amp;H3745),"")</f>
        <v/>
      </c>
      <c r="G3745" s="1665"/>
      <c r="S3745" s="1665"/>
    </row>
    <row r="3746" spans="1:19" ht="15">
      <c r="A3746" s="1">
        <v>3741</v>
      </c>
      <c r="D3746" s="3" t="s">
        <v>6909</v>
      </c>
      <c r="F3746" s="2" t="str" cm="1">
        <f t="array" aca="1" ref="F3746" ca="1">IF(G3746&lt;&gt;"",INDIRECT("'"&amp;G3746&amp;"'!"&amp;H3746),"")</f>
        <v/>
      </c>
      <c r="G3746" s="1665"/>
      <c r="S3746" s="1665"/>
    </row>
    <row r="3747" spans="1:19" ht="15">
      <c r="A3747" s="1">
        <v>3742</v>
      </c>
      <c r="D3747" s="3" t="s">
        <v>6909</v>
      </c>
      <c r="F3747" s="2" t="str" cm="1">
        <f t="array" aca="1" ref="F3747" ca="1">IF(G3747&lt;&gt;"",INDIRECT("'"&amp;G3747&amp;"'!"&amp;H3747),"")</f>
        <v/>
      </c>
      <c r="G3747" s="1665"/>
      <c r="S3747" s="1665"/>
    </row>
    <row r="3748" spans="1:19" ht="15">
      <c r="A3748" s="1">
        <v>3743</v>
      </c>
      <c r="D3748" s="3" t="s">
        <v>6909</v>
      </c>
      <c r="F3748" s="2" t="str" cm="1">
        <f t="array" aca="1" ref="F3748" ca="1">IF(G3748&lt;&gt;"",INDIRECT("'"&amp;G3748&amp;"'!"&amp;H3748),"")</f>
        <v/>
      </c>
      <c r="G3748" s="1665"/>
      <c r="S3748" s="1665"/>
    </row>
    <row r="3749" spans="1:19" ht="15">
      <c r="A3749" s="1">
        <v>3744</v>
      </c>
      <c r="D3749" s="3" t="s">
        <v>6909</v>
      </c>
      <c r="F3749" s="2" t="str" cm="1">
        <f t="array" aca="1" ref="F3749" ca="1">IF(G3749&lt;&gt;"",INDIRECT("'"&amp;G3749&amp;"'!"&amp;H3749),"")</f>
        <v/>
      </c>
      <c r="G3749" s="1665"/>
      <c r="S3749" s="1665"/>
    </row>
    <row r="3750" spans="1:19" ht="15">
      <c r="A3750" s="1">
        <v>3745</v>
      </c>
      <c r="D3750" s="3" t="s">
        <v>6909</v>
      </c>
      <c r="F3750" s="2" t="str" cm="1">
        <f t="array" aca="1" ref="F3750" ca="1">IF(G3750&lt;&gt;"",INDIRECT("'"&amp;G3750&amp;"'!"&amp;H3750),"")</f>
        <v/>
      </c>
      <c r="G3750" s="1665"/>
      <c r="S3750" s="1665"/>
    </row>
    <row r="3751" spans="1:19" ht="15">
      <c r="A3751" s="1">
        <v>3746</v>
      </c>
      <c r="D3751" s="3" t="s">
        <v>6909</v>
      </c>
      <c r="F3751" s="2" t="str" cm="1">
        <f t="array" aca="1" ref="F3751" ca="1">IF(G3751&lt;&gt;"",INDIRECT("'"&amp;G3751&amp;"'!"&amp;H3751),"")</f>
        <v/>
      </c>
      <c r="G3751" s="1665"/>
      <c r="S3751" s="1665"/>
    </row>
    <row r="3752" spans="1:19" ht="15">
      <c r="A3752" s="1">
        <v>3747</v>
      </c>
      <c r="D3752" s="3" t="s">
        <v>6909</v>
      </c>
      <c r="F3752" s="2" t="str" cm="1">
        <f t="array" aca="1" ref="F3752" ca="1">IF(G3752&lt;&gt;"",INDIRECT("'"&amp;G3752&amp;"'!"&amp;H3752),"")</f>
        <v/>
      </c>
      <c r="G3752" s="1665"/>
      <c r="S3752" s="1665"/>
    </row>
    <row r="3753" spans="1:19" ht="15">
      <c r="A3753" s="1">
        <v>3748</v>
      </c>
      <c r="D3753" s="3" t="s">
        <v>6909</v>
      </c>
      <c r="F3753" s="2" t="str" cm="1">
        <f t="array" aca="1" ref="F3753" ca="1">IF(G3753&lt;&gt;"",INDIRECT("'"&amp;G3753&amp;"'!"&amp;H3753),"")</f>
        <v/>
      </c>
      <c r="G3753" s="1665"/>
      <c r="S3753" s="1665"/>
    </row>
    <row r="3754" spans="1:19" ht="15">
      <c r="A3754" s="1">
        <v>3749</v>
      </c>
      <c r="D3754" s="3" t="s">
        <v>6909</v>
      </c>
      <c r="F3754" s="2" t="str" cm="1">
        <f t="array" aca="1" ref="F3754" ca="1">IF(G3754&lt;&gt;"",INDIRECT("'"&amp;G3754&amp;"'!"&amp;H3754),"")</f>
        <v/>
      </c>
      <c r="G3754" s="1665"/>
      <c r="S3754" s="1665"/>
    </row>
    <row r="3755" spans="1:19" ht="15">
      <c r="A3755" s="1">
        <v>3750</v>
      </c>
      <c r="D3755" s="3" t="s">
        <v>6909</v>
      </c>
      <c r="F3755" s="2" t="str" cm="1">
        <f t="array" aca="1" ref="F3755" ca="1">IF(G3755&lt;&gt;"",INDIRECT("'"&amp;G3755&amp;"'!"&amp;H3755),"")</f>
        <v/>
      </c>
      <c r="G3755" s="1665"/>
      <c r="S3755" s="1665"/>
    </row>
    <row r="3756" spans="1:19" ht="15">
      <c r="A3756" s="1">
        <v>3751</v>
      </c>
      <c r="D3756" s="3" t="s">
        <v>6909</v>
      </c>
      <c r="F3756" s="2" t="str" cm="1">
        <f t="array" aca="1" ref="F3756" ca="1">IF(G3756&lt;&gt;"",INDIRECT("'"&amp;G3756&amp;"'!"&amp;H3756),"")</f>
        <v/>
      </c>
      <c r="G3756" s="1665"/>
      <c r="S3756" s="1665"/>
    </row>
    <row r="3757" spans="1:19" ht="15">
      <c r="A3757" s="1">
        <v>3752</v>
      </c>
      <c r="D3757" s="3" t="s">
        <v>6909</v>
      </c>
      <c r="F3757" s="2" t="str" cm="1">
        <f t="array" aca="1" ref="F3757" ca="1">IF(G3757&lt;&gt;"",INDIRECT("'"&amp;G3757&amp;"'!"&amp;H3757),"")</f>
        <v/>
      </c>
      <c r="G3757" s="1665"/>
      <c r="I3757" s="4"/>
      <c r="J3757" s="4"/>
      <c r="K3757" s="4"/>
      <c r="S3757" s="1665"/>
    </row>
    <row r="3758" spans="1:19" ht="15">
      <c r="A3758" s="1">
        <v>3753</v>
      </c>
      <c r="D3758" s="3" t="s">
        <v>6909</v>
      </c>
      <c r="F3758" s="2" t="str" cm="1">
        <f t="array" aca="1" ref="F3758" ca="1">IF(G3758&lt;&gt;"",INDIRECT("'"&amp;G3758&amp;"'!"&amp;H3758),"")</f>
        <v/>
      </c>
      <c r="G3758" s="1665"/>
      <c r="I3758" s="4"/>
      <c r="J3758" s="4"/>
      <c r="K3758" s="4"/>
      <c r="S3758" s="1665"/>
    </row>
    <row r="3759" spans="1:19" ht="15">
      <c r="A3759" s="1">
        <v>3754</v>
      </c>
      <c r="D3759" s="3" t="s">
        <v>6909</v>
      </c>
      <c r="F3759" s="2" t="str" cm="1">
        <f t="array" aca="1" ref="F3759" ca="1">IF(G3759&lt;&gt;"",INDIRECT("'"&amp;G3759&amp;"'!"&amp;H3759),"")</f>
        <v/>
      </c>
      <c r="G3759" s="1665"/>
      <c r="I3759" s="4"/>
      <c r="J3759" s="4"/>
      <c r="K3759" s="4"/>
      <c r="S3759" s="1665"/>
    </row>
    <row r="3760" spans="1:19" ht="15">
      <c r="A3760" s="1">
        <v>3755</v>
      </c>
      <c r="D3760" s="3" t="s">
        <v>6909</v>
      </c>
      <c r="F3760" s="2" t="str" cm="1">
        <f t="array" aca="1" ref="F3760" ca="1">IF(G3760&lt;&gt;"",INDIRECT("'"&amp;G3760&amp;"'!"&amp;H3760),"")</f>
        <v/>
      </c>
      <c r="G3760" s="1665"/>
      <c r="I3760" s="4"/>
      <c r="J3760" s="4"/>
      <c r="K3760" s="4"/>
      <c r="S3760" s="1665"/>
    </row>
    <row r="3761" spans="1:19" ht="15">
      <c r="A3761" s="1">
        <v>3756</v>
      </c>
      <c r="D3761" s="3" t="s">
        <v>6909</v>
      </c>
      <c r="F3761" s="2" t="str" cm="1">
        <f t="array" aca="1" ref="F3761" ca="1">IF(G3761&lt;&gt;"",INDIRECT("'"&amp;G3761&amp;"'!"&amp;H3761),"")</f>
        <v/>
      </c>
      <c r="G3761" s="1665"/>
      <c r="S3761" s="1665"/>
    </row>
    <row r="3762" spans="1:19" ht="15">
      <c r="A3762" s="1">
        <v>3757</v>
      </c>
      <c r="D3762" s="3" t="s">
        <v>6909</v>
      </c>
      <c r="F3762" s="2" t="str" cm="1">
        <f t="array" aca="1" ref="F3762" ca="1">IF(G3762&lt;&gt;"",INDIRECT("'"&amp;G3762&amp;"'!"&amp;H3762),"")</f>
        <v/>
      </c>
      <c r="G3762" s="1665"/>
      <c r="I3762" s="4"/>
      <c r="J3762" s="4"/>
      <c r="K3762" s="4"/>
      <c r="S3762" s="1665"/>
    </row>
    <row r="3763" spans="1:19" ht="15">
      <c r="A3763" s="1">
        <v>3758</v>
      </c>
      <c r="D3763" s="3" t="s">
        <v>6909</v>
      </c>
      <c r="F3763" s="2" t="str" cm="1">
        <f t="array" aca="1" ref="F3763" ca="1">IF(G3763&lt;&gt;"",INDIRECT("'"&amp;G3763&amp;"'!"&amp;H3763),"")</f>
        <v/>
      </c>
      <c r="G3763" s="1665"/>
      <c r="I3763" s="4"/>
      <c r="J3763" s="4"/>
      <c r="K3763" s="4"/>
      <c r="S3763" s="1665"/>
    </row>
    <row r="3764" spans="1:19" ht="15">
      <c r="A3764" s="1">
        <v>3759</v>
      </c>
      <c r="D3764" s="3" t="s">
        <v>6909</v>
      </c>
      <c r="F3764" s="2" t="str" cm="1">
        <f t="array" aca="1" ref="F3764" ca="1">IF(G3764&lt;&gt;"",INDIRECT("'"&amp;G3764&amp;"'!"&amp;H3764),"")</f>
        <v/>
      </c>
      <c r="G3764" s="1665"/>
      <c r="I3764" s="4"/>
      <c r="J3764" s="4"/>
      <c r="K3764" s="4"/>
      <c r="S3764" s="1665"/>
    </row>
    <row r="3765" spans="1:19" ht="15">
      <c r="A3765" s="1">
        <v>3760</v>
      </c>
      <c r="D3765" s="3" t="s">
        <v>6909</v>
      </c>
      <c r="F3765" s="2" t="str" cm="1">
        <f t="array" aca="1" ref="F3765" ca="1">IF(G3765&lt;&gt;"",INDIRECT("'"&amp;G3765&amp;"'!"&amp;H3765),"")</f>
        <v/>
      </c>
      <c r="G3765" s="1665"/>
      <c r="I3765" s="4"/>
      <c r="J3765" s="4"/>
      <c r="K3765" s="4"/>
      <c r="S3765" s="1665"/>
    </row>
    <row r="3766" spans="1:19" ht="15">
      <c r="A3766" s="1">
        <v>3761</v>
      </c>
      <c r="D3766" s="3" t="s">
        <v>6909</v>
      </c>
      <c r="F3766" s="2" t="str" cm="1">
        <f t="array" aca="1" ref="F3766" ca="1">IF(G3766&lt;&gt;"",INDIRECT("'"&amp;G3766&amp;"'!"&amp;H3766),"")</f>
        <v/>
      </c>
      <c r="G3766" s="1665"/>
      <c r="I3766" s="4"/>
      <c r="J3766" s="4"/>
      <c r="K3766" s="4"/>
      <c r="S3766" s="1665"/>
    </row>
    <row r="3767" spans="1:19" ht="15">
      <c r="A3767" s="1">
        <v>3762</v>
      </c>
      <c r="D3767" s="3" t="s">
        <v>6909</v>
      </c>
      <c r="F3767" s="2" t="str" cm="1">
        <f t="array" aca="1" ref="F3767" ca="1">IF(G3767&lt;&gt;"",INDIRECT("'"&amp;G3767&amp;"'!"&amp;H3767),"")</f>
        <v/>
      </c>
      <c r="G3767" s="1665"/>
      <c r="I3767" s="4"/>
      <c r="J3767" s="4"/>
      <c r="K3767" s="4"/>
      <c r="S3767" s="1665"/>
    </row>
    <row r="3768" spans="1:19" ht="15">
      <c r="A3768" s="1">
        <v>3763</v>
      </c>
      <c r="D3768" s="3" t="s">
        <v>6909</v>
      </c>
      <c r="F3768" s="2" t="str" cm="1">
        <f t="array" aca="1" ref="F3768" ca="1">IF(G3768&lt;&gt;"",INDIRECT("'"&amp;G3768&amp;"'!"&amp;H3768),"")</f>
        <v/>
      </c>
      <c r="G3768" s="1665"/>
      <c r="I3768" s="4"/>
      <c r="J3768" s="4"/>
      <c r="K3768" s="4"/>
      <c r="S3768" s="1665"/>
    </row>
    <row r="3769" spans="1:19" ht="15">
      <c r="A3769" s="1">
        <v>3764</v>
      </c>
      <c r="D3769" s="3" t="s">
        <v>6909</v>
      </c>
      <c r="F3769" s="2" t="str" cm="1">
        <f t="array" aca="1" ref="F3769" ca="1">IF(G3769&lt;&gt;"",INDIRECT("'"&amp;G3769&amp;"'!"&amp;H3769),"")</f>
        <v/>
      </c>
      <c r="G3769" s="1665"/>
      <c r="S3769" s="1665"/>
    </row>
    <row r="3770" spans="1:19" ht="15">
      <c r="A3770" s="1">
        <v>3765</v>
      </c>
      <c r="D3770" s="3" t="s">
        <v>6909</v>
      </c>
      <c r="F3770" s="2" t="str" cm="1">
        <f t="array" aca="1" ref="F3770" ca="1">IF(G3770&lt;&gt;"",INDIRECT("'"&amp;G3770&amp;"'!"&amp;H3770),"")</f>
        <v/>
      </c>
      <c r="G3770" s="1665"/>
      <c r="I3770" s="4"/>
      <c r="J3770" s="4"/>
      <c r="K3770" s="4"/>
      <c r="S3770" s="1665"/>
    </row>
    <row r="3771" spans="1:19" ht="15">
      <c r="A3771" s="1">
        <v>3766</v>
      </c>
      <c r="D3771" s="3" t="s">
        <v>6909</v>
      </c>
      <c r="F3771" s="2" t="str" cm="1">
        <f t="array" aca="1" ref="F3771" ca="1">IF(G3771&lt;&gt;"",INDIRECT("'"&amp;G3771&amp;"'!"&amp;H3771),"")</f>
        <v/>
      </c>
      <c r="G3771" s="1665"/>
      <c r="I3771" s="4"/>
      <c r="J3771" s="4"/>
      <c r="K3771" s="4"/>
      <c r="S3771" s="1665"/>
    </row>
    <row r="3772" spans="1:19" ht="15">
      <c r="A3772" s="1">
        <v>3767</v>
      </c>
      <c r="D3772" s="3" t="s">
        <v>6909</v>
      </c>
      <c r="F3772" s="2" t="str" cm="1">
        <f t="array" aca="1" ref="F3772" ca="1">IF(G3772&lt;&gt;"",INDIRECT("'"&amp;G3772&amp;"'!"&amp;H3772),"")</f>
        <v/>
      </c>
      <c r="G3772" s="1665"/>
      <c r="I3772" s="4"/>
      <c r="J3772" s="4"/>
      <c r="K3772" s="4"/>
      <c r="S3772" s="1665"/>
    </row>
    <row r="3773" spans="1:19" ht="15">
      <c r="A3773" s="1">
        <v>3768</v>
      </c>
      <c r="D3773" s="3" t="s">
        <v>6909</v>
      </c>
      <c r="F3773" s="2" t="str" cm="1">
        <f t="array" aca="1" ref="F3773" ca="1">IF(G3773&lt;&gt;"",INDIRECT("'"&amp;G3773&amp;"'!"&amp;H3773),"")</f>
        <v/>
      </c>
      <c r="G3773" s="1665"/>
      <c r="I3773" s="4"/>
      <c r="J3773" s="4"/>
      <c r="K3773" s="4"/>
      <c r="S3773" s="1665"/>
    </row>
    <row r="3774" spans="1:19" ht="15">
      <c r="A3774" s="1">
        <v>3769</v>
      </c>
      <c r="D3774" s="3" t="s">
        <v>6909</v>
      </c>
      <c r="F3774" s="2" t="str" cm="1">
        <f t="array" aca="1" ref="F3774" ca="1">IF(G3774&lt;&gt;"",INDIRECT("'"&amp;G3774&amp;"'!"&amp;H3774),"")</f>
        <v/>
      </c>
      <c r="G3774" s="1665"/>
      <c r="I3774" s="4"/>
      <c r="J3774" s="4"/>
      <c r="K3774" s="4"/>
      <c r="S3774" s="1665"/>
    </row>
    <row r="3775" spans="1:19" ht="15">
      <c r="A3775" s="1">
        <v>3770</v>
      </c>
      <c r="D3775" s="3" t="s">
        <v>6909</v>
      </c>
      <c r="F3775" s="2" t="str" cm="1">
        <f t="array" aca="1" ref="F3775" ca="1">IF(G3775&lt;&gt;"",INDIRECT("'"&amp;G3775&amp;"'!"&amp;H3775),"")</f>
        <v/>
      </c>
      <c r="G3775" s="1665"/>
      <c r="I3775" s="4"/>
      <c r="J3775" s="4"/>
      <c r="K3775" s="4"/>
      <c r="S3775" s="1665"/>
    </row>
    <row r="3776" spans="1:19" ht="15">
      <c r="A3776" s="1">
        <v>3771</v>
      </c>
      <c r="D3776" s="3" t="s">
        <v>6909</v>
      </c>
      <c r="F3776" s="2" t="str" cm="1">
        <f t="array" aca="1" ref="F3776" ca="1">IF(G3776&lt;&gt;"",INDIRECT("'"&amp;G3776&amp;"'!"&amp;H3776),"")</f>
        <v/>
      </c>
      <c r="G3776" s="1665"/>
      <c r="I3776" s="4"/>
      <c r="J3776" s="4"/>
      <c r="K3776" s="4"/>
      <c r="S3776" s="1665"/>
    </row>
    <row r="3777" spans="1:19" ht="15">
      <c r="A3777" s="1">
        <v>3772</v>
      </c>
      <c r="D3777" s="3" t="s">
        <v>6909</v>
      </c>
      <c r="F3777" s="2" t="str" cm="1">
        <f t="array" aca="1" ref="F3777" ca="1">IF(G3777&lt;&gt;"",INDIRECT("'"&amp;G3777&amp;"'!"&amp;H3777),"")</f>
        <v/>
      </c>
      <c r="G3777" s="1665"/>
      <c r="S3777" s="1665"/>
    </row>
    <row r="3778" spans="1:19" ht="15">
      <c r="A3778" s="1">
        <v>3773</v>
      </c>
      <c r="D3778" s="3" t="s">
        <v>6909</v>
      </c>
      <c r="F3778" s="2" t="str" cm="1">
        <f t="array" aca="1" ref="F3778" ca="1">IF(G3778&lt;&gt;"",INDIRECT("'"&amp;G3778&amp;"'!"&amp;H3778),"")</f>
        <v/>
      </c>
      <c r="G3778" s="1665"/>
      <c r="S3778" s="1663"/>
    </row>
    <row r="3779" spans="1:19" ht="15">
      <c r="A3779" s="1">
        <v>3774</v>
      </c>
      <c r="D3779" s="3" t="s">
        <v>6909</v>
      </c>
      <c r="F3779" s="2" t="str" cm="1">
        <f t="array" aca="1" ref="F3779" ca="1">IF(G3779&lt;&gt;"",INDIRECT("'"&amp;G3779&amp;"'!"&amp;H3779),"")</f>
        <v/>
      </c>
      <c r="G3779" s="1665"/>
      <c r="S3779" s="1663"/>
    </row>
    <row r="3780" spans="1:19" ht="15">
      <c r="A3780" s="1">
        <v>3775</v>
      </c>
      <c r="D3780" s="3" t="s">
        <v>6909</v>
      </c>
      <c r="F3780" s="2" t="str" cm="1">
        <f t="array" aca="1" ref="F3780" ca="1">IF(G3780&lt;&gt;"",INDIRECT("'"&amp;G3780&amp;"'!"&amp;H3780),"")</f>
        <v/>
      </c>
      <c r="G3780" s="1665"/>
      <c r="S3780" s="1663"/>
    </row>
    <row r="3781" spans="1:19" ht="15">
      <c r="A3781" s="1">
        <v>3776</v>
      </c>
      <c r="D3781" s="3" t="s">
        <v>6909</v>
      </c>
      <c r="F3781" s="2" t="str" cm="1">
        <f t="array" aca="1" ref="F3781" ca="1">IF(G3781&lt;&gt;"",INDIRECT("'"&amp;G3781&amp;"'!"&amp;H3781),"")</f>
        <v/>
      </c>
      <c r="G3781" s="1665"/>
      <c r="S3781" s="1663"/>
    </row>
    <row r="3782" spans="1:19" ht="15">
      <c r="A3782" s="1">
        <v>3777</v>
      </c>
      <c r="D3782" s="3" t="s">
        <v>6909</v>
      </c>
      <c r="F3782" s="2" t="str" cm="1">
        <f t="array" aca="1" ref="F3782" ca="1">IF(G3782&lt;&gt;"",INDIRECT("'"&amp;G3782&amp;"'!"&amp;H3782),"")</f>
        <v/>
      </c>
      <c r="G3782" s="1665"/>
      <c r="S3782" s="1663"/>
    </row>
    <row r="3783" spans="1:19" ht="15">
      <c r="A3783" s="1">
        <v>3778</v>
      </c>
      <c r="D3783" s="3" t="s">
        <v>6909</v>
      </c>
      <c r="F3783" s="2" t="str" cm="1">
        <f t="array" aca="1" ref="F3783" ca="1">IF(G3783&lt;&gt;"",INDIRECT("'"&amp;G3783&amp;"'!"&amp;H3783),"")</f>
        <v/>
      </c>
      <c r="G3783" s="1665"/>
      <c r="S3783" s="1663"/>
    </row>
    <row r="3784" spans="1:19" ht="15">
      <c r="A3784" s="1">
        <v>3779</v>
      </c>
      <c r="D3784" s="3" t="s">
        <v>6909</v>
      </c>
      <c r="F3784" s="2" t="str" cm="1">
        <f t="array" aca="1" ref="F3784" ca="1">IF(G3784&lt;&gt;"",INDIRECT("'"&amp;G3784&amp;"'!"&amp;H3784),"")</f>
        <v/>
      </c>
      <c r="G3784" s="1665"/>
      <c r="S3784" s="1663"/>
    </row>
    <row r="3785" spans="1:19" ht="15">
      <c r="A3785" s="1">
        <v>3780</v>
      </c>
      <c r="D3785" s="3" t="s">
        <v>6909</v>
      </c>
      <c r="F3785" s="2" t="str" cm="1">
        <f t="array" aca="1" ref="F3785" ca="1">IF(G3785&lt;&gt;"",INDIRECT("'"&amp;G3785&amp;"'!"&amp;H3785),"")</f>
        <v/>
      </c>
      <c r="G3785" s="1665"/>
      <c r="S3785" s="1663"/>
    </row>
    <row r="3786" spans="1:19" ht="15">
      <c r="A3786" s="1">
        <v>3781</v>
      </c>
      <c r="D3786" s="3" t="s">
        <v>6909</v>
      </c>
      <c r="F3786" s="2" t="str" cm="1">
        <f t="array" aca="1" ref="F3786" ca="1">IF(G3786&lt;&gt;"",INDIRECT("'"&amp;G3786&amp;"'!"&amp;H3786),"")</f>
        <v/>
      </c>
      <c r="G3786" s="1665"/>
      <c r="S3786" s="1663"/>
    </row>
    <row r="3787" spans="1:19" ht="15">
      <c r="A3787" s="1">
        <v>3782</v>
      </c>
      <c r="D3787" s="3" t="s">
        <v>6909</v>
      </c>
      <c r="F3787" s="2" t="str" cm="1">
        <f t="array" aca="1" ref="F3787" ca="1">IF(G3787&lt;&gt;"",INDIRECT("'"&amp;G3787&amp;"'!"&amp;H3787),"")</f>
        <v/>
      </c>
      <c r="G3787" s="1665"/>
      <c r="S3787" s="1663"/>
    </row>
    <row r="3788" spans="1:19" ht="15">
      <c r="A3788" s="1">
        <v>3783</v>
      </c>
      <c r="D3788" s="3" t="s">
        <v>6909</v>
      </c>
      <c r="F3788" s="2" t="str" cm="1">
        <f t="array" aca="1" ref="F3788" ca="1">IF(G3788&lt;&gt;"",INDIRECT("'"&amp;G3788&amp;"'!"&amp;H3788),"")</f>
        <v/>
      </c>
      <c r="G3788" s="1665"/>
      <c r="S3788" s="1663"/>
    </row>
    <row r="3789" spans="1:19" ht="15">
      <c r="A3789" s="1">
        <v>3784</v>
      </c>
      <c r="D3789" s="3" t="s">
        <v>6909</v>
      </c>
      <c r="F3789" s="2" t="str" cm="1">
        <f t="array" aca="1" ref="F3789" ca="1">IF(G3789&lt;&gt;"",INDIRECT("'"&amp;G3789&amp;"'!"&amp;H3789),"")</f>
        <v/>
      </c>
      <c r="G3789" s="1665"/>
      <c r="S3789" s="1663"/>
    </row>
    <row r="3790" spans="1:19" ht="15">
      <c r="A3790" s="1">
        <v>3785</v>
      </c>
      <c r="D3790" s="3" t="s">
        <v>6909</v>
      </c>
      <c r="F3790" s="2" t="str" cm="1">
        <f t="array" aca="1" ref="F3790" ca="1">IF(G3790&lt;&gt;"",INDIRECT("'"&amp;G3790&amp;"'!"&amp;H3790),"")</f>
        <v/>
      </c>
      <c r="G3790" s="1665"/>
      <c r="S3790" s="1663"/>
    </row>
    <row r="3791" spans="1:19" ht="15">
      <c r="A3791" s="1">
        <v>3786</v>
      </c>
      <c r="D3791" s="3" t="s">
        <v>6909</v>
      </c>
      <c r="F3791" s="2" t="str" cm="1">
        <f t="array" aca="1" ref="F3791" ca="1">IF(G3791&lt;&gt;"",INDIRECT("'"&amp;G3791&amp;"'!"&amp;H3791),"")</f>
        <v/>
      </c>
      <c r="G3791" s="1665"/>
      <c r="S3791" s="1663"/>
    </row>
    <row r="3792" spans="1:19" ht="15">
      <c r="A3792" s="1">
        <v>3787</v>
      </c>
      <c r="D3792" s="3" t="s">
        <v>6909</v>
      </c>
      <c r="F3792" s="2" t="str" cm="1">
        <f t="array" aca="1" ref="F3792" ca="1">IF(G3792&lt;&gt;"",INDIRECT("'"&amp;G3792&amp;"'!"&amp;H3792),"")</f>
        <v/>
      </c>
      <c r="G3792" s="1665"/>
      <c r="S3792" s="1663"/>
    </row>
    <row r="3793" spans="1:19" ht="15">
      <c r="A3793" s="1">
        <v>3788</v>
      </c>
      <c r="D3793" s="3" t="s">
        <v>6909</v>
      </c>
      <c r="F3793" s="2" t="str" cm="1">
        <f t="array" aca="1" ref="F3793" ca="1">IF(G3793&lt;&gt;"",INDIRECT("'"&amp;G3793&amp;"'!"&amp;H3793),"")</f>
        <v/>
      </c>
      <c r="G3793" s="1665"/>
      <c r="S3793" s="1663"/>
    </row>
    <row r="3794" spans="1:19" ht="15">
      <c r="A3794" s="1">
        <v>3789</v>
      </c>
      <c r="D3794" s="3" t="s">
        <v>6909</v>
      </c>
      <c r="F3794" s="2" t="str" cm="1">
        <f t="array" aca="1" ref="F3794" ca="1">IF(G3794&lt;&gt;"",INDIRECT("'"&amp;G3794&amp;"'!"&amp;H3794),"")</f>
        <v/>
      </c>
      <c r="G3794" s="1665"/>
      <c r="S3794" s="1663"/>
    </row>
    <row r="3795" spans="1:19" ht="15">
      <c r="A3795" s="1">
        <v>3790</v>
      </c>
      <c r="D3795" s="3" t="s">
        <v>6909</v>
      </c>
      <c r="F3795" s="2" t="str" cm="1">
        <f t="array" aca="1" ref="F3795" ca="1">IF(G3795&lt;&gt;"",INDIRECT("'"&amp;G3795&amp;"'!"&amp;H3795),"")</f>
        <v/>
      </c>
      <c r="G3795" s="1665"/>
      <c r="I3795" s="4"/>
      <c r="J3795" s="4"/>
      <c r="K3795" s="4"/>
      <c r="S3795" s="1665"/>
    </row>
    <row r="3796" spans="1:19" ht="15">
      <c r="A3796" s="1">
        <v>3791</v>
      </c>
      <c r="D3796" s="3" t="s">
        <v>6909</v>
      </c>
      <c r="F3796" s="2" t="str" cm="1">
        <f t="array" aca="1" ref="F3796" ca="1">IF(G3796&lt;&gt;"",INDIRECT("'"&amp;G3796&amp;"'!"&amp;H3796),"")</f>
        <v/>
      </c>
      <c r="G3796" s="1665"/>
      <c r="I3796" s="4"/>
      <c r="J3796" s="4"/>
      <c r="K3796" s="4"/>
      <c r="S3796" s="1665"/>
    </row>
    <row r="3797" spans="1:19" ht="15">
      <c r="A3797" s="1">
        <v>3792</v>
      </c>
      <c r="D3797" s="3" t="s">
        <v>6909</v>
      </c>
      <c r="F3797" s="2" t="str" cm="1">
        <f t="array" aca="1" ref="F3797" ca="1">IF(G3797&lt;&gt;"",INDIRECT("'"&amp;G3797&amp;"'!"&amp;H3797),"")</f>
        <v/>
      </c>
      <c r="G3797" s="1665"/>
      <c r="I3797" s="4"/>
      <c r="J3797" s="4"/>
      <c r="K3797" s="4"/>
      <c r="S3797" s="1665"/>
    </row>
    <row r="3798" spans="1:19" ht="15">
      <c r="A3798" s="1">
        <v>3793</v>
      </c>
      <c r="D3798" s="3" t="s">
        <v>6909</v>
      </c>
      <c r="F3798" s="2" t="str" cm="1">
        <f t="array" aca="1" ref="F3798" ca="1">IF(G3798&lt;&gt;"",INDIRECT("'"&amp;G3798&amp;"'!"&amp;H3798),"")</f>
        <v/>
      </c>
      <c r="G3798" s="1665"/>
      <c r="I3798" s="4"/>
      <c r="J3798" s="4"/>
      <c r="K3798" s="4"/>
      <c r="S3798" s="1665"/>
    </row>
    <row r="3799" spans="1:19" ht="15">
      <c r="A3799" s="1">
        <v>3794</v>
      </c>
      <c r="D3799" s="3" t="s">
        <v>6909</v>
      </c>
      <c r="F3799" s="2" t="str" cm="1">
        <f t="array" aca="1" ref="F3799" ca="1">IF(G3799&lt;&gt;"",INDIRECT("'"&amp;G3799&amp;"'!"&amp;H3799),"")</f>
        <v/>
      </c>
      <c r="G3799" s="1665"/>
      <c r="S3799" s="1663"/>
    </row>
    <row r="3800" spans="1:19" ht="15">
      <c r="A3800" s="1">
        <v>3795</v>
      </c>
      <c r="D3800" s="3" t="s">
        <v>6909</v>
      </c>
      <c r="F3800" s="2" t="str" cm="1">
        <f t="array" aca="1" ref="F3800" ca="1">IF(G3800&lt;&gt;"",INDIRECT("'"&amp;G3800&amp;"'!"&amp;H3800),"")</f>
        <v/>
      </c>
      <c r="G3800" s="1665"/>
      <c r="I3800" s="4"/>
      <c r="J3800" s="4"/>
      <c r="K3800" s="4"/>
      <c r="S3800" s="1665"/>
    </row>
    <row r="3801" spans="1:19" ht="15">
      <c r="A3801" s="1">
        <v>3796</v>
      </c>
      <c r="D3801" s="3" t="s">
        <v>6909</v>
      </c>
      <c r="F3801" s="2" t="str" cm="1">
        <f t="array" aca="1" ref="F3801" ca="1">IF(G3801&lt;&gt;"",INDIRECT("'"&amp;G3801&amp;"'!"&amp;H3801),"")</f>
        <v/>
      </c>
      <c r="G3801" s="1665"/>
      <c r="I3801" s="4"/>
      <c r="J3801" s="4"/>
      <c r="K3801" s="4"/>
      <c r="S3801" s="1665"/>
    </row>
    <row r="3802" spans="1:19" ht="15">
      <c r="A3802" s="1">
        <v>3797</v>
      </c>
      <c r="D3802" s="3" t="s">
        <v>6909</v>
      </c>
      <c r="F3802" s="2" t="str" cm="1">
        <f t="array" aca="1" ref="F3802" ca="1">IF(G3802&lt;&gt;"",INDIRECT("'"&amp;G3802&amp;"'!"&amp;H3802),"")</f>
        <v/>
      </c>
      <c r="G3802" s="1665"/>
      <c r="I3802" s="4"/>
      <c r="J3802" s="4"/>
      <c r="K3802" s="4"/>
      <c r="S3802" s="1665"/>
    </row>
    <row r="3803" spans="1:19" ht="15">
      <c r="A3803" s="1">
        <v>3798</v>
      </c>
      <c r="D3803" s="3" t="s">
        <v>6909</v>
      </c>
      <c r="F3803" s="2" t="str" cm="1">
        <f t="array" aca="1" ref="F3803" ca="1">IF(G3803&lt;&gt;"",INDIRECT("'"&amp;G3803&amp;"'!"&amp;H3803),"")</f>
        <v/>
      </c>
      <c r="G3803" s="1665"/>
      <c r="I3803" s="4"/>
      <c r="J3803" s="4"/>
      <c r="K3803" s="4"/>
      <c r="S3803" s="1665"/>
    </row>
    <row r="3804" spans="1:19" ht="15">
      <c r="A3804" s="1">
        <v>3799</v>
      </c>
      <c r="D3804" s="3" t="s">
        <v>6909</v>
      </c>
      <c r="F3804" s="2" t="str" cm="1">
        <f t="array" aca="1" ref="F3804" ca="1">IF(G3804&lt;&gt;"",INDIRECT("'"&amp;G3804&amp;"'!"&amp;H3804),"")</f>
        <v/>
      </c>
      <c r="G3804" s="1665"/>
      <c r="I3804" s="4"/>
      <c r="J3804" s="4"/>
      <c r="K3804" s="4"/>
      <c r="S3804" s="1665"/>
    </row>
    <row r="3805" spans="1:19" ht="15">
      <c r="A3805" s="1">
        <v>3800</v>
      </c>
      <c r="D3805" s="3" t="s">
        <v>6909</v>
      </c>
      <c r="F3805" s="2" t="str" cm="1">
        <f t="array" aca="1" ref="F3805" ca="1">IF(G3805&lt;&gt;"",INDIRECT("'"&amp;G3805&amp;"'!"&amp;H3805),"")</f>
        <v/>
      </c>
      <c r="G3805" s="1665"/>
      <c r="I3805" s="4"/>
      <c r="J3805" s="4"/>
      <c r="K3805" s="4"/>
      <c r="S3805" s="1665"/>
    </row>
    <row r="3806" spans="1:19" ht="15">
      <c r="A3806" s="1">
        <v>3801</v>
      </c>
      <c r="D3806" s="3" t="s">
        <v>6909</v>
      </c>
      <c r="F3806" s="2" t="str" cm="1">
        <f t="array" aca="1" ref="F3806" ca="1">IF(G3806&lt;&gt;"",INDIRECT("'"&amp;G3806&amp;"'!"&amp;H3806),"")</f>
        <v/>
      </c>
      <c r="G3806" s="1665"/>
      <c r="I3806" s="4"/>
      <c r="J3806" s="4"/>
      <c r="K3806" s="4"/>
      <c r="S3806" s="1665"/>
    </row>
    <row r="3807" spans="1:19" ht="15">
      <c r="A3807" s="1">
        <v>3802</v>
      </c>
      <c r="D3807" s="3" t="s">
        <v>6909</v>
      </c>
      <c r="F3807" s="2" t="str" cm="1">
        <f t="array" aca="1" ref="F3807" ca="1">IF(G3807&lt;&gt;"",INDIRECT("'"&amp;G3807&amp;"'!"&amp;H3807),"")</f>
        <v/>
      </c>
      <c r="G3807" s="1665"/>
      <c r="S3807" s="1663"/>
    </row>
    <row r="3808" spans="1:19" ht="15">
      <c r="A3808" s="1">
        <v>3803</v>
      </c>
      <c r="D3808" s="3" t="s">
        <v>6909</v>
      </c>
      <c r="F3808" s="2" t="str" cm="1">
        <f t="array" aca="1" ref="F3808" ca="1">IF(G3808&lt;&gt;"",INDIRECT("'"&amp;G3808&amp;"'!"&amp;H3808),"")</f>
        <v/>
      </c>
      <c r="G3808" s="1665"/>
      <c r="I3808" s="4"/>
      <c r="J3808" s="4"/>
      <c r="K3808" s="4"/>
      <c r="S3808" s="1665"/>
    </row>
    <row r="3809" spans="1:19" ht="15">
      <c r="A3809" s="1">
        <v>3804</v>
      </c>
      <c r="D3809" s="3" t="s">
        <v>6909</v>
      </c>
      <c r="F3809" s="2" t="str" cm="1">
        <f t="array" aca="1" ref="F3809" ca="1">IF(G3809&lt;&gt;"",INDIRECT("'"&amp;G3809&amp;"'!"&amp;H3809),"")</f>
        <v/>
      </c>
      <c r="G3809" s="1665"/>
      <c r="S3809" s="1663"/>
    </row>
    <row r="3810" spans="1:19" ht="15">
      <c r="A3810" s="1">
        <v>3805</v>
      </c>
      <c r="D3810" s="3" t="s">
        <v>6909</v>
      </c>
      <c r="F3810" s="2" t="str" cm="1">
        <f t="array" aca="1" ref="F3810" ca="1">IF(G3810&lt;&gt;"",INDIRECT("'"&amp;G3810&amp;"'!"&amp;H3810),"")</f>
        <v/>
      </c>
      <c r="G3810" s="1665"/>
      <c r="I3810" s="4"/>
      <c r="J3810" s="4"/>
      <c r="K3810" s="4"/>
      <c r="S3810" s="1665"/>
    </row>
    <row r="3811" spans="1:19" ht="15">
      <c r="A3811" s="1">
        <v>3806</v>
      </c>
      <c r="D3811" s="3" t="s">
        <v>6909</v>
      </c>
      <c r="F3811" s="2" t="str" cm="1">
        <f t="array" aca="1" ref="F3811" ca="1">IF(G3811&lt;&gt;"",INDIRECT("'"&amp;G3811&amp;"'!"&amp;H3811),"")</f>
        <v/>
      </c>
      <c r="G3811" s="1665"/>
      <c r="I3811" s="4"/>
      <c r="J3811" s="4"/>
      <c r="K3811" s="4"/>
      <c r="S3811" s="1665"/>
    </row>
    <row r="3812" spans="1:19" ht="15">
      <c r="A3812" s="1">
        <v>3807</v>
      </c>
      <c r="D3812" s="3" t="s">
        <v>6909</v>
      </c>
      <c r="F3812" s="2" t="str" cm="1">
        <f t="array" aca="1" ref="F3812" ca="1">IF(G3812&lt;&gt;"",INDIRECT("'"&amp;G3812&amp;"'!"&amp;H3812),"")</f>
        <v/>
      </c>
      <c r="G3812" s="1665"/>
      <c r="I3812" s="4"/>
      <c r="J3812" s="4"/>
      <c r="K3812" s="4"/>
      <c r="S3812" s="1665"/>
    </row>
    <row r="3813" spans="1:19" ht="15">
      <c r="A3813" s="1">
        <v>3808</v>
      </c>
      <c r="D3813" s="3" t="s">
        <v>6909</v>
      </c>
      <c r="F3813" s="2" t="str" cm="1">
        <f t="array" aca="1" ref="F3813" ca="1">IF(G3813&lt;&gt;"",INDIRECT("'"&amp;G3813&amp;"'!"&amp;H3813),"")</f>
        <v/>
      </c>
      <c r="G3813" s="1665"/>
      <c r="I3813" s="4"/>
      <c r="J3813" s="4"/>
      <c r="K3813" s="4"/>
      <c r="S3813" s="1665"/>
    </row>
    <row r="3814" spans="1:19" ht="15">
      <c r="A3814" s="1">
        <v>3809</v>
      </c>
      <c r="D3814" s="3" t="s">
        <v>6909</v>
      </c>
      <c r="F3814" s="2" t="str" cm="1">
        <f t="array" aca="1" ref="F3814" ca="1">IF(G3814&lt;&gt;"",INDIRECT("'"&amp;G3814&amp;"'!"&amp;H3814),"")</f>
        <v/>
      </c>
      <c r="G3814" s="1665"/>
      <c r="I3814" s="4"/>
      <c r="J3814" s="4"/>
      <c r="K3814" s="4"/>
      <c r="S3814" s="1665"/>
    </row>
    <row r="3815" spans="1:19" ht="15">
      <c r="A3815" s="1">
        <v>3810</v>
      </c>
      <c r="D3815" s="3" t="s">
        <v>6909</v>
      </c>
      <c r="F3815" s="2" t="str" cm="1">
        <f t="array" aca="1" ref="F3815" ca="1">IF(G3815&lt;&gt;"",INDIRECT("'"&amp;G3815&amp;"'!"&amp;H3815),"")</f>
        <v/>
      </c>
      <c r="G3815" s="1665"/>
      <c r="S3815" s="1663"/>
    </row>
    <row r="3816" spans="1:19" ht="15">
      <c r="A3816" s="1">
        <v>3811</v>
      </c>
      <c r="D3816" s="3" t="s">
        <v>6909</v>
      </c>
      <c r="F3816" s="2" t="str" cm="1">
        <f t="array" aca="1" ref="F3816" ca="1">IF(G3816&lt;&gt;"",INDIRECT("'"&amp;G3816&amp;"'!"&amp;H3816),"")</f>
        <v/>
      </c>
      <c r="G3816" s="1665"/>
      <c r="S3816" s="1663"/>
    </row>
    <row r="3817" spans="1:19" ht="15">
      <c r="A3817" s="1">
        <v>3812</v>
      </c>
      <c r="D3817" s="3" t="s">
        <v>6909</v>
      </c>
      <c r="F3817" s="2" t="str" cm="1">
        <f t="array" aca="1" ref="F3817" ca="1">IF(G3817&lt;&gt;"",INDIRECT("'"&amp;G3817&amp;"'!"&amp;H3817),"")</f>
        <v/>
      </c>
      <c r="G3817" s="1665"/>
      <c r="S3817" s="1663"/>
    </row>
    <row r="3818" spans="1:19" ht="15">
      <c r="A3818" s="1">
        <v>3813</v>
      </c>
      <c r="D3818" s="3" t="s">
        <v>6909</v>
      </c>
      <c r="F3818" s="2" t="str" cm="1">
        <f t="array" aca="1" ref="F3818" ca="1">IF(G3818&lt;&gt;"",INDIRECT("'"&amp;G3818&amp;"'!"&amp;H3818),"")</f>
        <v/>
      </c>
      <c r="G3818" s="1665"/>
      <c r="S3818" s="1663"/>
    </row>
    <row r="3819" spans="1:19" ht="15">
      <c r="A3819" s="1">
        <v>3814</v>
      </c>
      <c r="D3819" s="3" t="s">
        <v>6909</v>
      </c>
      <c r="F3819" s="2" t="str" cm="1">
        <f t="array" aca="1" ref="F3819" ca="1">IF(G3819&lt;&gt;"",INDIRECT("'"&amp;G3819&amp;"'!"&amp;H3819),"")</f>
        <v/>
      </c>
      <c r="G3819" s="1665"/>
      <c r="S3819" s="1663"/>
    </row>
    <row r="3820" spans="1:19" ht="15">
      <c r="A3820" s="1">
        <v>3815</v>
      </c>
      <c r="D3820" s="3" t="s">
        <v>6909</v>
      </c>
      <c r="F3820" s="2" t="str" cm="1">
        <f t="array" aca="1" ref="F3820" ca="1">IF(G3820&lt;&gt;"",INDIRECT("'"&amp;G3820&amp;"'!"&amp;H3820),"")</f>
        <v/>
      </c>
      <c r="G3820" s="1665"/>
      <c r="S3820" s="1665"/>
    </row>
    <row r="3821" spans="1:19" ht="15">
      <c r="A3821" s="1">
        <v>3816</v>
      </c>
      <c r="D3821" s="3" t="s">
        <v>6909</v>
      </c>
      <c r="F3821" s="2" t="str" cm="1">
        <f t="array" aca="1" ref="F3821" ca="1">IF(G3821&lt;&gt;"",INDIRECT("'"&amp;G3821&amp;"'!"&amp;H3821),"")</f>
        <v/>
      </c>
      <c r="G3821" s="1665"/>
      <c r="S3821" s="1663"/>
    </row>
    <row r="3822" spans="1:19" ht="15">
      <c r="A3822" s="1">
        <v>3817</v>
      </c>
      <c r="D3822" s="3" t="s">
        <v>6909</v>
      </c>
      <c r="F3822" s="2" t="str" cm="1">
        <f t="array" aca="1" ref="F3822" ca="1">IF(G3822&lt;&gt;"",INDIRECT("'"&amp;G3822&amp;"'!"&amp;H3822),"")</f>
        <v/>
      </c>
      <c r="G3822" s="1665"/>
      <c r="I3822" s="4"/>
      <c r="J3822" s="4"/>
      <c r="K3822" s="4"/>
      <c r="S3822" s="1665"/>
    </row>
    <row r="3823" spans="1:19" ht="15">
      <c r="A3823" s="1">
        <v>3818</v>
      </c>
      <c r="D3823" s="3" t="s">
        <v>6909</v>
      </c>
      <c r="F3823" s="2" t="str" cm="1">
        <f t="array" aca="1" ref="F3823" ca="1">IF(G3823&lt;&gt;"",INDIRECT("'"&amp;G3823&amp;"'!"&amp;H3823),"")</f>
        <v/>
      </c>
      <c r="G3823" s="1665"/>
      <c r="I3823" s="4"/>
      <c r="J3823" s="4"/>
      <c r="K3823" s="4"/>
      <c r="S3823" s="1665"/>
    </row>
    <row r="3824" spans="1:19" ht="15">
      <c r="A3824" s="1">
        <v>3819</v>
      </c>
      <c r="D3824" s="3" t="s">
        <v>6909</v>
      </c>
      <c r="F3824" s="2" t="str" cm="1">
        <f t="array" aca="1" ref="F3824" ca="1">IF(G3824&lt;&gt;"",INDIRECT("'"&amp;G3824&amp;"'!"&amp;H3824),"")</f>
        <v/>
      </c>
      <c r="G3824" s="1665"/>
      <c r="S3824" s="1663"/>
    </row>
    <row r="3825" spans="1:19" ht="15">
      <c r="A3825" s="1">
        <v>3820</v>
      </c>
      <c r="D3825" s="3" t="s">
        <v>6909</v>
      </c>
      <c r="F3825" s="2" t="str" cm="1">
        <f t="array" aca="1" ref="F3825" ca="1">IF(G3825&lt;&gt;"",INDIRECT("'"&amp;G3825&amp;"'!"&amp;H3825),"")</f>
        <v/>
      </c>
      <c r="G3825" s="1665"/>
      <c r="S3825" s="1663"/>
    </row>
    <row r="3826" spans="1:19" ht="15">
      <c r="A3826" s="1">
        <v>3821</v>
      </c>
      <c r="D3826" s="3" t="s">
        <v>6909</v>
      </c>
      <c r="F3826" s="2" t="str" cm="1">
        <f t="array" aca="1" ref="F3826" ca="1">IF(G3826&lt;&gt;"",INDIRECT("'"&amp;G3826&amp;"'!"&amp;H3826),"")</f>
        <v/>
      </c>
      <c r="G3826" s="1665"/>
      <c r="I3826" s="4"/>
      <c r="J3826" s="4"/>
      <c r="K3826" s="4"/>
      <c r="S3826" s="1665"/>
    </row>
    <row r="3827" spans="1:19" ht="15">
      <c r="A3827" s="1">
        <v>3822</v>
      </c>
      <c r="D3827" s="3" t="s">
        <v>6909</v>
      </c>
      <c r="F3827" s="2" t="str" cm="1">
        <f t="array" aca="1" ref="F3827" ca="1">IF(G3827&lt;&gt;"",INDIRECT("'"&amp;G3827&amp;"'!"&amp;H3827),"")</f>
        <v/>
      </c>
      <c r="G3827" s="1665"/>
      <c r="I3827" s="4"/>
      <c r="J3827" s="4"/>
      <c r="K3827" s="4"/>
      <c r="S3827" s="1665"/>
    </row>
    <row r="3828" spans="1:19" ht="15">
      <c r="A3828" s="1">
        <v>3823</v>
      </c>
      <c r="D3828" s="3" t="s">
        <v>6909</v>
      </c>
      <c r="F3828" s="2" t="str" cm="1">
        <f t="array" aca="1" ref="F3828" ca="1">IF(G3828&lt;&gt;"",INDIRECT("'"&amp;G3828&amp;"'!"&amp;H3828),"")</f>
        <v/>
      </c>
      <c r="G3828" s="1665"/>
      <c r="S3828" s="1665"/>
    </row>
    <row r="3829" spans="1:19" ht="15">
      <c r="A3829" s="1">
        <v>3824</v>
      </c>
      <c r="D3829" s="3" t="s">
        <v>6909</v>
      </c>
      <c r="F3829" s="2" t="str" cm="1">
        <f t="array" aca="1" ref="F3829" ca="1">IF(G3829&lt;&gt;"",INDIRECT("'"&amp;G3829&amp;"'!"&amp;H3829),"")</f>
        <v/>
      </c>
      <c r="G3829" s="1665"/>
      <c r="S3829" s="1665"/>
    </row>
    <row r="3830" spans="1:19" ht="15">
      <c r="A3830" s="1">
        <v>3825</v>
      </c>
      <c r="D3830" s="3" t="s">
        <v>6909</v>
      </c>
      <c r="F3830" s="2" t="str" cm="1">
        <f t="array" aca="1" ref="F3830" ca="1">IF(G3830&lt;&gt;"",INDIRECT("'"&amp;G3830&amp;"'!"&amp;H3830),"")</f>
        <v/>
      </c>
      <c r="G3830" s="1665"/>
      <c r="S3830" s="1665"/>
    </row>
    <row r="3831" spans="1:19" ht="15">
      <c r="A3831" s="1">
        <v>3826</v>
      </c>
      <c r="D3831" s="3" t="s">
        <v>6909</v>
      </c>
      <c r="F3831" s="2" t="str" cm="1">
        <f t="array" aca="1" ref="F3831" ca="1">IF(G3831&lt;&gt;"",INDIRECT("'"&amp;G3831&amp;"'!"&amp;H3831),"")</f>
        <v/>
      </c>
      <c r="G3831" s="1665"/>
      <c r="S3831" s="1663"/>
    </row>
    <row r="3832" spans="1:19" ht="15">
      <c r="A3832" s="1">
        <v>3827</v>
      </c>
      <c r="D3832" s="3" t="s">
        <v>6909</v>
      </c>
      <c r="F3832" s="2" t="str" cm="1">
        <f t="array" aca="1" ref="F3832" ca="1">IF(G3832&lt;&gt;"",INDIRECT("'"&amp;G3832&amp;"'!"&amp;H3832),"")</f>
        <v/>
      </c>
      <c r="G3832" s="1665"/>
      <c r="S3832" s="1663"/>
    </row>
    <row r="3833" spans="1:19" ht="15">
      <c r="A3833" s="1">
        <v>3828</v>
      </c>
      <c r="D3833" s="3" t="s">
        <v>6909</v>
      </c>
      <c r="F3833" s="2" t="str" cm="1">
        <f t="array" aca="1" ref="F3833" ca="1">IF(G3833&lt;&gt;"",INDIRECT("'"&amp;G3833&amp;"'!"&amp;H3833),"")</f>
        <v/>
      </c>
      <c r="G3833" s="1665"/>
      <c r="S3833" s="1663"/>
    </row>
    <row r="3834" spans="1:19" ht="15">
      <c r="A3834" s="1">
        <v>3829</v>
      </c>
      <c r="D3834" s="3" t="s">
        <v>6909</v>
      </c>
      <c r="F3834" s="2" t="str" cm="1">
        <f t="array" aca="1" ref="F3834" ca="1">IF(G3834&lt;&gt;"",INDIRECT("'"&amp;G3834&amp;"'!"&amp;H3834),"")</f>
        <v/>
      </c>
      <c r="G3834" s="1665"/>
      <c r="S3834" s="1663"/>
    </row>
    <row r="3835" spans="1:19" ht="15">
      <c r="A3835" s="1">
        <v>3830</v>
      </c>
      <c r="D3835" s="3" t="s">
        <v>6909</v>
      </c>
      <c r="F3835" s="2" t="str" cm="1">
        <f t="array" aca="1" ref="F3835" ca="1">IF(G3835&lt;&gt;"",INDIRECT("'"&amp;G3835&amp;"'!"&amp;H3835),"")</f>
        <v/>
      </c>
      <c r="G3835" s="1665"/>
      <c r="S3835" s="1663"/>
    </row>
    <row r="3836" spans="1:19" ht="15">
      <c r="A3836" s="1">
        <v>3831</v>
      </c>
      <c r="D3836" s="3" t="s">
        <v>6909</v>
      </c>
      <c r="F3836" s="2" t="str" cm="1">
        <f t="array" aca="1" ref="F3836" ca="1">IF(G3836&lt;&gt;"",INDIRECT("'"&amp;G3836&amp;"'!"&amp;H3836),"")</f>
        <v/>
      </c>
      <c r="G3836" s="1665"/>
      <c r="S3836" s="1663"/>
    </row>
    <row r="3837" spans="1:19" ht="15">
      <c r="A3837" s="1">
        <v>3832</v>
      </c>
      <c r="D3837" s="3" t="s">
        <v>6909</v>
      </c>
      <c r="F3837" s="2" t="str" cm="1">
        <f t="array" aca="1" ref="F3837" ca="1">IF(G3837&lt;&gt;"",INDIRECT("'"&amp;G3837&amp;"'!"&amp;H3837),"")</f>
        <v/>
      </c>
      <c r="G3837" s="1665"/>
      <c r="S3837" s="1663"/>
    </row>
    <row r="3838" spans="1:19" ht="15">
      <c r="A3838" s="1">
        <v>3833</v>
      </c>
      <c r="D3838" s="3" t="s">
        <v>6909</v>
      </c>
      <c r="F3838" s="2" t="str" cm="1">
        <f t="array" aca="1" ref="F3838" ca="1">IF(G3838&lt;&gt;"",INDIRECT("'"&amp;G3838&amp;"'!"&amp;H3838),"")</f>
        <v/>
      </c>
      <c r="G3838" s="1665"/>
      <c r="S3838" s="1663"/>
    </row>
    <row r="3839" spans="1:19" ht="15">
      <c r="A3839" s="1">
        <v>3834</v>
      </c>
      <c r="D3839" s="3" t="s">
        <v>6909</v>
      </c>
      <c r="F3839" s="2" t="str" cm="1">
        <f t="array" aca="1" ref="F3839" ca="1">IF(G3839&lt;&gt;"",INDIRECT("'"&amp;G3839&amp;"'!"&amp;H3839),"")</f>
        <v/>
      </c>
      <c r="G3839" s="1665"/>
      <c r="S3839" s="1663"/>
    </row>
    <row r="3840" spans="1:19" ht="15">
      <c r="A3840" s="1">
        <v>3835</v>
      </c>
      <c r="D3840" s="3" t="s">
        <v>6909</v>
      </c>
      <c r="F3840" s="2" t="str" cm="1">
        <f t="array" aca="1" ref="F3840" ca="1">IF(G3840&lt;&gt;"",INDIRECT("'"&amp;G3840&amp;"'!"&amp;H3840),"")</f>
        <v/>
      </c>
      <c r="G3840" s="1665"/>
      <c r="S3840" s="1663"/>
    </row>
    <row r="3841" spans="1:19" ht="15">
      <c r="A3841" s="1">
        <v>3836</v>
      </c>
      <c r="D3841" s="3" t="s">
        <v>6909</v>
      </c>
      <c r="F3841" s="2" t="str" cm="1">
        <f t="array" aca="1" ref="F3841" ca="1">IF(G3841&lt;&gt;"",INDIRECT("'"&amp;G3841&amp;"'!"&amp;H3841),"")</f>
        <v/>
      </c>
      <c r="G3841" s="1665"/>
      <c r="S3841" s="1665"/>
    </row>
    <row r="3842" spans="1:19" ht="15">
      <c r="A3842" s="1">
        <v>3837</v>
      </c>
      <c r="D3842" s="3" t="s">
        <v>6909</v>
      </c>
      <c r="F3842" s="2" t="str" cm="1">
        <f t="array" aca="1" ref="F3842" ca="1">IF(G3842&lt;&gt;"",INDIRECT("'"&amp;G3842&amp;"'!"&amp;H3842),"")</f>
        <v/>
      </c>
      <c r="G3842" s="1665"/>
      <c r="S3842" s="1663"/>
    </row>
    <row r="3843" spans="1:19" ht="15">
      <c r="A3843" s="1">
        <v>3838</v>
      </c>
      <c r="D3843" s="3" t="s">
        <v>6909</v>
      </c>
      <c r="F3843" s="2" t="str" cm="1">
        <f t="array" aca="1" ref="F3843" ca="1">IF(G3843&lt;&gt;"",INDIRECT("'"&amp;G3843&amp;"'!"&amp;H3843),"")</f>
        <v/>
      </c>
      <c r="G3843" s="1665"/>
      <c r="S3843" s="1663"/>
    </row>
    <row r="3844" spans="1:19" ht="15">
      <c r="A3844" s="1">
        <v>3839</v>
      </c>
      <c r="D3844" s="3" t="s">
        <v>6909</v>
      </c>
      <c r="F3844" s="2" t="str" cm="1">
        <f t="array" aca="1" ref="F3844" ca="1">IF(G3844&lt;&gt;"",INDIRECT("'"&amp;G3844&amp;"'!"&amp;H3844),"")</f>
        <v/>
      </c>
      <c r="G3844" s="1665"/>
      <c r="S3844" s="1663"/>
    </row>
    <row r="3845" spans="1:19" ht="15">
      <c r="A3845" s="1">
        <v>3840</v>
      </c>
      <c r="D3845" s="3" t="s">
        <v>6909</v>
      </c>
      <c r="F3845" s="2" t="str" cm="1">
        <f t="array" aca="1" ref="F3845" ca="1">IF(G3845&lt;&gt;"",INDIRECT("'"&amp;G3845&amp;"'!"&amp;H3845),"")</f>
        <v/>
      </c>
      <c r="G3845" s="1665"/>
      <c r="S3845" s="1663"/>
    </row>
    <row r="3846" spans="1:19" ht="15">
      <c r="A3846" s="1">
        <v>3841</v>
      </c>
      <c r="D3846" s="3" t="s">
        <v>6909</v>
      </c>
      <c r="F3846" s="2" t="str" cm="1">
        <f t="array" aca="1" ref="F3846" ca="1">IF(G3846&lt;&gt;"",INDIRECT("'"&amp;G3846&amp;"'!"&amp;H3846),"")</f>
        <v/>
      </c>
      <c r="G3846" s="1665"/>
      <c r="S3846" s="1663"/>
    </row>
    <row r="3847" spans="1:19" ht="15">
      <c r="A3847" s="1">
        <v>3842</v>
      </c>
      <c r="D3847" s="3" t="s">
        <v>6909</v>
      </c>
      <c r="F3847" s="2" t="str" cm="1">
        <f t="array" aca="1" ref="F3847" ca="1">IF(G3847&lt;&gt;"",INDIRECT("'"&amp;G3847&amp;"'!"&amp;H3847),"")</f>
        <v/>
      </c>
      <c r="G3847" s="1665"/>
      <c r="S3847" s="1663"/>
    </row>
    <row r="3848" spans="1:19" ht="15">
      <c r="A3848" s="1">
        <v>3843</v>
      </c>
      <c r="D3848" s="3" t="s">
        <v>6909</v>
      </c>
      <c r="F3848" s="2" t="str" cm="1">
        <f t="array" aca="1" ref="F3848" ca="1">IF(G3848&lt;&gt;"",INDIRECT("'"&amp;G3848&amp;"'!"&amp;H3848),"")</f>
        <v/>
      </c>
      <c r="G3848" s="1665"/>
      <c r="S3848" s="1663"/>
    </row>
    <row r="3849" spans="1:19" ht="15">
      <c r="A3849" s="1">
        <v>3844</v>
      </c>
      <c r="D3849" s="3" t="s">
        <v>6909</v>
      </c>
      <c r="F3849" s="2" t="str" cm="1">
        <f t="array" aca="1" ref="F3849" ca="1">IF(G3849&lt;&gt;"",INDIRECT("'"&amp;G3849&amp;"'!"&amp;H3849),"")</f>
        <v/>
      </c>
      <c r="G3849" s="1665"/>
      <c r="S3849" s="1663"/>
    </row>
    <row r="3850" spans="1:19" ht="15">
      <c r="A3850" s="1">
        <v>3845</v>
      </c>
      <c r="D3850" s="3" t="s">
        <v>6909</v>
      </c>
      <c r="F3850" s="2" t="str" cm="1">
        <f t="array" aca="1" ref="F3850" ca="1">IF(G3850&lt;&gt;"",INDIRECT("'"&amp;G3850&amp;"'!"&amp;H3850),"")</f>
        <v/>
      </c>
      <c r="G3850" s="1665"/>
      <c r="S3850" s="1663"/>
    </row>
    <row r="3851" spans="1:19" ht="15">
      <c r="A3851" s="1">
        <v>3846</v>
      </c>
      <c r="D3851" s="3" t="s">
        <v>6909</v>
      </c>
      <c r="F3851" s="2" t="str" cm="1">
        <f t="array" aca="1" ref="F3851" ca="1">IF(G3851&lt;&gt;"",INDIRECT("'"&amp;G3851&amp;"'!"&amp;H3851),"")</f>
        <v/>
      </c>
      <c r="G3851" s="1665"/>
      <c r="S3851" s="1663"/>
    </row>
    <row r="3852" spans="1:19" ht="15">
      <c r="A3852" s="1">
        <v>3847</v>
      </c>
      <c r="D3852" s="3" t="s">
        <v>6909</v>
      </c>
      <c r="F3852" s="2" t="str" cm="1">
        <f t="array" aca="1" ref="F3852" ca="1">IF(G3852&lt;&gt;"",INDIRECT("'"&amp;G3852&amp;"'!"&amp;H3852),"")</f>
        <v/>
      </c>
      <c r="G3852" s="1665"/>
      <c r="S3852" s="1663"/>
    </row>
    <row r="3853" spans="1:19" ht="15">
      <c r="A3853" s="1">
        <v>3848</v>
      </c>
      <c r="D3853" s="3" t="s">
        <v>6909</v>
      </c>
      <c r="F3853" s="2" t="str" cm="1">
        <f t="array" aca="1" ref="F3853" ca="1">IF(G3853&lt;&gt;"",INDIRECT("'"&amp;G3853&amp;"'!"&amp;H3853),"")</f>
        <v/>
      </c>
      <c r="G3853" s="1665"/>
      <c r="S3853" s="1663"/>
    </row>
    <row r="3854" spans="1:19" ht="15">
      <c r="A3854" s="1">
        <v>3849</v>
      </c>
      <c r="D3854" s="3" t="s">
        <v>6909</v>
      </c>
      <c r="F3854" s="2" t="str" cm="1">
        <f t="array" aca="1" ref="F3854" ca="1">IF(G3854&lt;&gt;"",INDIRECT("'"&amp;G3854&amp;"'!"&amp;H3854),"")</f>
        <v/>
      </c>
      <c r="G3854" s="1665"/>
      <c r="S3854" s="1663"/>
    </row>
    <row r="3855" spans="1:19" ht="15">
      <c r="A3855" s="1">
        <v>3850</v>
      </c>
      <c r="D3855" s="3" t="s">
        <v>6909</v>
      </c>
      <c r="F3855" s="2" t="str" cm="1">
        <f t="array" aca="1" ref="F3855" ca="1">IF(G3855&lt;&gt;"",INDIRECT("'"&amp;G3855&amp;"'!"&amp;H3855),"")</f>
        <v/>
      </c>
      <c r="G3855" s="1665"/>
      <c r="S3855" s="1663"/>
    </row>
    <row r="3856" spans="1:19" ht="15">
      <c r="A3856" s="1">
        <v>3851</v>
      </c>
      <c r="D3856" s="3" t="s">
        <v>6909</v>
      </c>
      <c r="F3856" s="2" t="str" cm="1">
        <f t="array" aca="1" ref="F3856" ca="1">IF(G3856&lt;&gt;"",INDIRECT("'"&amp;G3856&amp;"'!"&amp;H3856),"")</f>
        <v/>
      </c>
      <c r="G3856" s="1665"/>
      <c r="S3856" s="1663"/>
    </row>
    <row r="3857" spans="1:19" ht="15">
      <c r="A3857" s="1">
        <v>3852</v>
      </c>
      <c r="D3857" s="3" t="s">
        <v>6909</v>
      </c>
      <c r="F3857" s="2" t="str" cm="1">
        <f t="array" aca="1" ref="F3857" ca="1">IF(G3857&lt;&gt;"",INDIRECT("'"&amp;G3857&amp;"'!"&amp;H3857),"")</f>
        <v/>
      </c>
      <c r="G3857" s="1665"/>
      <c r="S3857" s="1663"/>
    </row>
    <row r="3858" spans="1:19" ht="15">
      <c r="A3858" s="1">
        <v>3853</v>
      </c>
      <c r="D3858" s="3" t="s">
        <v>6909</v>
      </c>
      <c r="F3858" s="2" t="str" cm="1">
        <f t="array" aca="1" ref="F3858" ca="1">IF(G3858&lt;&gt;"",INDIRECT("'"&amp;G3858&amp;"'!"&amp;H3858),"")</f>
        <v/>
      </c>
      <c r="G3858" s="1665"/>
      <c r="S3858" s="1663"/>
    </row>
    <row r="3859" spans="1:19" ht="15">
      <c r="A3859" s="1">
        <v>3854</v>
      </c>
      <c r="D3859" s="3" t="s">
        <v>6909</v>
      </c>
      <c r="F3859" s="2" t="str" cm="1">
        <f t="array" aca="1" ref="F3859" ca="1">IF(G3859&lt;&gt;"",INDIRECT("'"&amp;G3859&amp;"'!"&amp;H3859),"")</f>
        <v/>
      </c>
      <c r="G3859" s="1665"/>
      <c r="S3859" s="1663"/>
    </row>
    <row r="3860" spans="1:19" ht="15">
      <c r="A3860" s="1">
        <v>3855</v>
      </c>
      <c r="D3860" s="3" t="s">
        <v>6909</v>
      </c>
      <c r="F3860" s="2" t="str" cm="1">
        <f t="array" aca="1" ref="F3860" ca="1">IF(G3860&lt;&gt;"",INDIRECT("'"&amp;G3860&amp;"'!"&amp;H3860),"")</f>
        <v/>
      </c>
      <c r="G3860" s="1665"/>
      <c r="S3860" s="1663"/>
    </row>
    <row r="3861" spans="1:19" ht="15">
      <c r="A3861" s="1">
        <v>3856</v>
      </c>
      <c r="D3861" s="3" t="s">
        <v>6909</v>
      </c>
      <c r="F3861" s="2" t="str" cm="1">
        <f t="array" aca="1" ref="F3861" ca="1">IF(G3861&lt;&gt;"",INDIRECT("'"&amp;G3861&amp;"'!"&amp;H3861),"")</f>
        <v/>
      </c>
      <c r="G3861" s="1665"/>
      <c r="S3861" s="1663"/>
    </row>
    <row r="3862" spans="1:19" ht="15">
      <c r="A3862" s="1">
        <v>3857</v>
      </c>
      <c r="D3862" s="3" t="s">
        <v>6909</v>
      </c>
      <c r="F3862" s="2" t="str" cm="1">
        <f t="array" aca="1" ref="F3862" ca="1">IF(G3862&lt;&gt;"",INDIRECT("'"&amp;G3862&amp;"'!"&amp;H3862),"")</f>
        <v/>
      </c>
      <c r="G3862" s="1665"/>
      <c r="S3862" s="1663"/>
    </row>
    <row r="3863" spans="1:19" ht="15">
      <c r="A3863" s="1">
        <v>3858</v>
      </c>
      <c r="D3863" s="3" t="s">
        <v>6909</v>
      </c>
      <c r="F3863" s="2" t="str" cm="1">
        <f t="array" aca="1" ref="F3863" ca="1">IF(G3863&lt;&gt;"",INDIRECT("'"&amp;G3863&amp;"'!"&amp;H3863),"")</f>
        <v/>
      </c>
      <c r="G3863" s="1665"/>
      <c r="S3863" s="1663"/>
    </row>
    <row r="3864" spans="1:19" ht="15">
      <c r="A3864" s="1">
        <v>3859</v>
      </c>
      <c r="D3864" s="3" t="s">
        <v>6909</v>
      </c>
      <c r="F3864" s="2" t="str" cm="1">
        <f t="array" aca="1" ref="F3864" ca="1">IF(G3864&lt;&gt;"",INDIRECT("'"&amp;G3864&amp;"'!"&amp;H3864),"")</f>
        <v/>
      </c>
      <c r="G3864" s="1665"/>
      <c r="S3864" s="1663"/>
    </row>
    <row r="3865" spans="1:19" ht="15">
      <c r="A3865" s="1">
        <v>3860</v>
      </c>
      <c r="D3865" s="3" t="s">
        <v>6909</v>
      </c>
      <c r="F3865" s="2" t="str" cm="1">
        <f t="array" aca="1" ref="F3865" ca="1">IF(G3865&lt;&gt;"",INDIRECT("'"&amp;G3865&amp;"'!"&amp;H3865),"")</f>
        <v/>
      </c>
      <c r="G3865" s="1665"/>
      <c r="S3865" s="1663"/>
    </row>
    <row r="3866" spans="1:19" ht="15">
      <c r="A3866" s="1">
        <v>3861</v>
      </c>
      <c r="D3866" s="3" t="s">
        <v>6909</v>
      </c>
      <c r="F3866" s="2" t="str" cm="1">
        <f t="array" aca="1" ref="F3866" ca="1">IF(G3866&lt;&gt;"",INDIRECT("'"&amp;G3866&amp;"'!"&amp;H3866),"")</f>
        <v/>
      </c>
      <c r="G3866" s="1665"/>
      <c r="S3866" s="1663"/>
    </row>
    <row r="3867" spans="1:19" ht="15">
      <c r="A3867" s="1">
        <v>3862</v>
      </c>
      <c r="D3867" s="3" t="s">
        <v>6909</v>
      </c>
      <c r="F3867" s="2" t="str" cm="1">
        <f t="array" aca="1" ref="F3867" ca="1">IF(G3867&lt;&gt;"",INDIRECT("'"&amp;G3867&amp;"'!"&amp;H3867),"")</f>
        <v/>
      </c>
      <c r="G3867" s="1665"/>
      <c r="S3867" s="1663"/>
    </row>
    <row r="3868" spans="1:19" ht="15">
      <c r="A3868" s="1">
        <v>3863</v>
      </c>
      <c r="D3868" s="3" t="s">
        <v>6909</v>
      </c>
      <c r="F3868" s="2" t="str" cm="1">
        <f t="array" aca="1" ref="F3868" ca="1">IF(G3868&lt;&gt;"",INDIRECT("'"&amp;G3868&amp;"'!"&amp;H3868),"")</f>
        <v/>
      </c>
      <c r="G3868" s="1665"/>
      <c r="S3868" s="1663"/>
    </row>
    <row r="3869" spans="1:19" ht="15">
      <c r="A3869" s="1">
        <v>3864</v>
      </c>
      <c r="D3869" s="3" t="s">
        <v>6909</v>
      </c>
      <c r="F3869" s="2" t="str" cm="1">
        <f t="array" aca="1" ref="F3869" ca="1">IF(G3869&lt;&gt;"",INDIRECT("'"&amp;G3869&amp;"'!"&amp;H3869),"")</f>
        <v/>
      </c>
      <c r="G3869" s="1665"/>
      <c r="S3869" s="1663"/>
    </row>
    <row r="3870" spans="1:19" ht="15">
      <c r="A3870" s="1">
        <v>3865</v>
      </c>
      <c r="D3870" s="3" t="s">
        <v>6909</v>
      </c>
      <c r="F3870" s="2" t="str" cm="1">
        <f t="array" aca="1" ref="F3870" ca="1">IF(G3870&lt;&gt;"",INDIRECT("'"&amp;G3870&amp;"'!"&amp;H3870),"")</f>
        <v/>
      </c>
      <c r="G3870" s="1665"/>
      <c r="S3870" s="1663"/>
    </row>
    <row r="3871" spans="1:19" ht="15">
      <c r="A3871" s="1">
        <v>3866</v>
      </c>
      <c r="D3871" s="3" t="s">
        <v>6909</v>
      </c>
      <c r="F3871" s="2" t="str" cm="1">
        <f t="array" aca="1" ref="F3871" ca="1">IF(G3871&lt;&gt;"",INDIRECT("'"&amp;G3871&amp;"'!"&amp;H3871),"")</f>
        <v/>
      </c>
      <c r="G3871" s="1665"/>
      <c r="S3871" s="1663"/>
    </row>
    <row r="3872" spans="1:19" ht="15">
      <c r="A3872" s="1">
        <v>3867</v>
      </c>
      <c r="D3872" s="3" t="s">
        <v>6909</v>
      </c>
      <c r="F3872" s="2" t="str" cm="1">
        <f t="array" aca="1" ref="F3872" ca="1">IF(G3872&lt;&gt;"",INDIRECT("'"&amp;G3872&amp;"'!"&amp;H3872),"")</f>
        <v/>
      </c>
      <c r="G3872" s="1665"/>
      <c r="S3872" s="1663"/>
    </row>
    <row r="3873" spans="1:19" ht="15">
      <c r="A3873" s="1">
        <v>3868</v>
      </c>
      <c r="D3873" s="3" t="s">
        <v>6909</v>
      </c>
      <c r="F3873" s="2" t="str" cm="1">
        <f t="array" aca="1" ref="F3873" ca="1">IF(G3873&lt;&gt;"",INDIRECT("'"&amp;G3873&amp;"'!"&amp;H3873),"")</f>
        <v/>
      </c>
      <c r="G3873" s="1665"/>
      <c r="S3873" s="1663"/>
    </row>
    <row r="3874" spans="1:19" ht="15">
      <c r="A3874" s="1">
        <v>3869</v>
      </c>
      <c r="D3874" s="3" t="s">
        <v>6909</v>
      </c>
      <c r="F3874" s="2" t="str" cm="1">
        <f t="array" aca="1" ref="F3874" ca="1">IF(G3874&lt;&gt;"",INDIRECT("'"&amp;G3874&amp;"'!"&amp;H3874),"")</f>
        <v/>
      </c>
      <c r="G3874" s="1665"/>
      <c r="S3874" s="1663"/>
    </row>
    <row r="3875" spans="1:19" ht="15">
      <c r="A3875" s="1">
        <v>3870</v>
      </c>
      <c r="D3875" s="3" t="s">
        <v>6909</v>
      </c>
      <c r="F3875" s="2" t="str" cm="1">
        <f t="array" aca="1" ref="F3875" ca="1">IF(G3875&lt;&gt;"",INDIRECT("'"&amp;G3875&amp;"'!"&amp;H3875),"")</f>
        <v/>
      </c>
      <c r="G3875" s="1665"/>
      <c r="S3875" s="1663"/>
    </row>
    <row r="3876" spans="1:19" ht="15">
      <c r="A3876" s="1">
        <v>3871</v>
      </c>
      <c r="D3876" s="3" t="s">
        <v>6909</v>
      </c>
      <c r="F3876" s="2" t="str" cm="1">
        <f t="array" aca="1" ref="F3876" ca="1">IF(G3876&lt;&gt;"",INDIRECT("'"&amp;G3876&amp;"'!"&amp;H3876),"")</f>
        <v/>
      </c>
      <c r="G3876" s="1665"/>
      <c r="S3876" s="1663"/>
    </row>
    <row r="3877" spans="1:19" ht="15">
      <c r="A3877" s="1">
        <v>3872</v>
      </c>
      <c r="D3877" s="3" t="s">
        <v>6909</v>
      </c>
      <c r="F3877" s="2" t="str" cm="1">
        <f t="array" aca="1" ref="F3877" ca="1">IF(G3877&lt;&gt;"",INDIRECT("'"&amp;G3877&amp;"'!"&amp;H3877),"")</f>
        <v/>
      </c>
      <c r="G3877" s="1665"/>
      <c r="S3877" s="1665"/>
    </row>
    <row r="3878" spans="1:19" ht="15">
      <c r="A3878" s="1">
        <v>3873</v>
      </c>
      <c r="D3878" s="3" t="s">
        <v>6909</v>
      </c>
      <c r="F3878" s="2" t="str" cm="1">
        <f t="array" aca="1" ref="F3878" ca="1">IF(G3878&lt;&gt;"",INDIRECT("'"&amp;G3878&amp;"'!"&amp;H3878),"")</f>
        <v/>
      </c>
      <c r="G3878" s="1665"/>
      <c r="S3878" s="1663"/>
    </row>
    <row r="3879" spans="1:19" ht="15">
      <c r="A3879" s="1">
        <v>3874</v>
      </c>
      <c r="D3879" s="3" t="s">
        <v>6909</v>
      </c>
      <c r="F3879" s="2" t="str" cm="1">
        <f t="array" aca="1" ref="F3879" ca="1">IF(G3879&lt;&gt;"",INDIRECT("'"&amp;G3879&amp;"'!"&amp;H3879),"")</f>
        <v/>
      </c>
      <c r="G3879" s="1665"/>
      <c r="S3879" s="1663"/>
    </row>
    <row r="3880" spans="1:19" ht="15">
      <c r="A3880" s="1">
        <v>3875</v>
      </c>
      <c r="D3880" s="3" t="s">
        <v>6909</v>
      </c>
      <c r="F3880" s="2" t="str" cm="1">
        <f t="array" aca="1" ref="F3880" ca="1">IF(G3880&lt;&gt;"",INDIRECT("'"&amp;G3880&amp;"'!"&amp;H3880),"")</f>
        <v/>
      </c>
      <c r="G3880" s="1665"/>
      <c r="S3880" s="1663"/>
    </row>
    <row r="3881" spans="1:19" ht="15">
      <c r="A3881" s="1">
        <v>3876</v>
      </c>
      <c r="D3881" s="3" t="s">
        <v>6909</v>
      </c>
      <c r="F3881" s="2" t="str" cm="1">
        <f t="array" aca="1" ref="F3881" ca="1">IF(G3881&lt;&gt;"",INDIRECT("'"&amp;G3881&amp;"'!"&amp;H3881),"")</f>
        <v/>
      </c>
      <c r="G3881" s="1665"/>
      <c r="S3881" s="1663"/>
    </row>
    <row r="3882" spans="1:19" ht="15">
      <c r="A3882" s="1">
        <v>3877</v>
      </c>
      <c r="D3882" s="3" t="s">
        <v>6909</v>
      </c>
      <c r="F3882" s="2" t="str" cm="1">
        <f t="array" aca="1" ref="F3882" ca="1">IF(G3882&lt;&gt;"",INDIRECT("'"&amp;G3882&amp;"'!"&amp;H3882),"")</f>
        <v/>
      </c>
      <c r="G3882" s="1665"/>
      <c r="S3882" s="1663"/>
    </row>
    <row r="3883" spans="1:19" ht="15">
      <c r="A3883" s="1">
        <v>3878</v>
      </c>
      <c r="D3883" s="3" t="s">
        <v>6909</v>
      </c>
      <c r="F3883" s="2" t="str" cm="1">
        <f t="array" aca="1" ref="F3883" ca="1">IF(G3883&lt;&gt;"",INDIRECT("'"&amp;G3883&amp;"'!"&amp;H3883),"")</f>
        <v/>
      </c>
      <c r="G3883" s="1665"/>
      <c r="S3883" s="1663"/>
    </row>
    <row r="3884" spans="1:19" ht="15">
      <c r="A3884" s="1">
        <v>3879</v>
      </c>
      <c r="D3884" s="3" t="s">
        <v>6909</v>
      </c>
      <c r="F3884" s="2" t="str" cm="1">
        <f t="array" aca="1" ref="F3884" ca="1">IF(G3884&lt;&gt;"",INDIRECT("'"&amp;G3884&amp;"'!"&amp;H3884),"")</f>
        <v/>
      </c>
      <c r="G3884" s="1665"/>
      <c r="S3884" s="1663"/>
    </row>
    <row r="3885" spans="1:19" ht="15">
      <c r="A3885" s="1">
        <v>3880</v>
      </c>
      <c r="D3885" s="3" t="s">
        <v>6909</v>
      </c>
      <c r="F3885" s="2" t="str" cm="1">
        <f t="array" aca="1" ref="F3885" ca="1">IF(G3885&lt;&gt;"",INDIRECT("'"&amp;G3885&amp;"'!"&amp;H3885),"")</f>
        <v/>
      </c>
      <c r="G3885" s="1665"/>
      <c r="S3885" s="1663"/>
    </row>
    <row r="3886" spans="1:19" ht="15">
      <c r="A3886" s="1">
        <v>3881</v>
      </c>
      <c r="D3886" s="3" t="s">
        <v>6909</v>
      </c>
      <c r="F3886" s="2" t="str" cm="1">
        <f t="array" aca="1" ref="F3886" ca="1">IF(G3886&lt;&gt;"",INDIRECT("'"&amp;G3886&amp;"'!"&amp;H3886),"")</f>
        <v/>
      </c>
      <c r="G3886" s="1665"/>
      <c r="S3886" s="1663"/>
    </row>
    <row r="3887" spans="1:19" ht="15">
      <c r="A3887" s="1">
        <v>3882</v>
      </c>
      <c r="D3887" s="3" t="s">
        <v>6909</v>
      </c>
      <c r="F3887" s="2" t="str" cm="1">
        <f t="array" aca="1" ref="F3887" ca="1">IF(G3887&lt;&gt;"",INDIRECT("'"&amp;G3887&amp;"'!"&amp;H3887),"")</f>
        <v/>
      </c>
      <c r="G3887" s="1665"/>
      <c r="S3887" s="1663"/>
    </row>
    <row r="3888" spans="1:19" ht="15">
      <c r="A3888" s="1">
        <v>3883</v>
      </c>
      <c r="D3888" s="3" t="s">
        <v>6909</v>
      </c>
      <c r="F3888" s="2" t="str" cm="1">
        <f t="array" aca="1" ref="F3888" ca="1">IF(G3888&lt;&gt;"",INDIRECT("'"&amp;G3888&amp;"'!"&amp;H3888),"")</f>
        <v/>
      </c>
      <c r="G3888" s="1665"/>
      <c r="S3888" s="1663"/>
    </row>
    <row r="3889" spans="1:19" ht="15">
      <c r="A3889" s="1">
        <v>3884</v>
      </c>
      <c r="D3889" s="3" t="s">
        <v>6909</v>
      </c>
      <c r="F3889" s="2" t="str" cm="1">
        <f t="array" aca="1" ref="F3889" ca="1">IF(G3889&lt;&gt;"",INDIRECT("'"&amp;G3889&amp;"'!"&amp;H3889),"")</f>
        <v/>
      </c>
      <c r="G3889" s="1665"/>
      <c r="S3889" s="1663"/>
    </row>
    <row r="3890" spans="1:19" ht="15">
      <c r="A3890" s="1">
        <v>3885</v>
      </c>
      <c r="D3890" s="3" t="s">
        <v>6909</v>
      </c>
      <c r="F3890" s="2" t="str" cm="1">
        <f t="array" aca="1" ref="F3890" ca="1">IF(G3890&lt;&gt;"",INDIRECT("'"&amp;G3890&amp;"'!"&amp;H3890),"")</f>
        <v/>
      </c>
      <c r="G3890" s="1665"/>
      <c r="S3890" s="1663"/>
    </row>
    <row r="3891" spans="1:19" ht="15">
      <c r="A3891" s="1">
        <v>3886</v>
      </c>
      <c r="D3891" s="3" t="s">
        <v>6909</v>
      </c>
      <c r="F3891" s="2" t="str" cm="1">
        <f t="array" aca="1" ref="F3891" ca="1">IF(G3891&lt;&gt;"",INDIRECT("'"&amp;G3891&amp;"'!"&amp;H3891),"")</f>
        <v/>
      </c>
      <c r="G3891" s="1665"/>
      <c r="S3891" s="1663"/>
    </row>
    <row r="3892" spans="1:19" ht="15">
      <c r="A3892" s="1">
        <v>3887</v>
      </c>
      <c r="D3892" s="3" t="s">
        <v>6909</v>
      </c>
      <c r="F3892" s="2" t="str" cm="1">
        <f t="array" aca="1" ref="F3892" ca="1">IF(G3892&lt;&gt;"",INDIRECT("'"&amp;G3892&amp;"'!"&amp;H3892),"")</f>
        <v/>
      </c>
      <c r="G3892" s="1665"/>
      <c r="S3892" s="1663"/>
    </row>
    <row r="3893" spans="1:19" ht="15">
      <c r="A3893" s="1">
        <v>3888</v>
      </c>
      <c r="D3893" s="3" t="s">
        <v>6909</v>
      </c>
      <c r="F3893" s="2" t="str" cm="1">
        <f t="array" aca="1" ref="F3893" ca="1">IF(G3893&lt;&gt;"",INDIRECT("'"&amp;G3893&amp;"'!"&amp;H3893),"")</f>
        <v/>
      </c>
      <c r="G3893" s="1665"/>
      <c r="S3893" s="1663"/>
    </row>
    <row r="3894" spans="1:19" ht="15">
      <c r="A3894" s="1">
        <v>3889</v>
      </c>
      <c r="D3894" s="3" t="s">
        <v>6909</v>
      </c>
      <c r="F3894" s="2" t="str" cm="1">
        <f t="array" aca="1" ref="F3894" ca="1">IF(G3894&lt;&gt;"",INDIRECT("'"&amp;G3894&amp;"'!"&amp;H3894),"")</f>
        <v/>
      </c>
      <c r="G3894" s="1665"/>
      <c r="S3894" s="1663"/>
    </row>
    <row r="3895" spans="1:19" ht="15">
      <c r="A3895" s="1">
        <v>3890</v>
      </c>
      <c r="D3895" s="3" t="s">
        <v>6909</v>
      </c>
      <c r="F3895" s="2" t="str" cm="1">
        <f t="array" aca="1" ref="F3895" ca="1">IF(G3895&lt;&gt;"",INDIRECT("'"&amp;G3895&amp;"'!"&amp;H3895),"")</f>
        <v/>
      </c>
      <c r="G3895" s="1665"/>
      <c r="S3895" s="1663"/>
    </row>
    <row r="3896" spans="1:19" ht="15">
      <c r="A3896" s="1">
        <v>3891</v>
      </c>
      <c r="D3896" s="3" t="s">
        <v>6909</v>
      </c>
      <c r="F3896" s="2" t="str" cm="1">
        <f t="array" aca="1" ref="F3896" ca="1">IF(G3896&lt;&gt;"",INDIRECT("'"&amp;G3896&amp;"'!"&amp;H3896),"")</f>
        <v/>
      </c>
      <c r="G3896" s="1665"/>
      <c r="S3896" s="1663"/>
    </row>
    <row r="3897" spans="1:19" ht="15">
      <c r="A3897" s="1">
        <v>3892</v>
      </c>
      <c r="D3897" s="3" t="s">
        <v>6909</v>
      </c>
      <c r="F3897" s="2" t="str" cm="1">
        <f t="array" aca="1" ref="F3897" ca="1">IF(G3897&lt;&gt;"",INDIRECT("'"&amp;G3897&amp;"'!"&amp;H3897),"")</f>
        <v/>
      </c>
      <c r="G3897" s="1665"/>
      <c r="S3897" s="1663"/>
    </row>
    <row r="3898" spans="1:19" ht="15">
      <c r="A3898" s="1">
        <v>3893</v>
      </c>
      <c r="D3898" s="3" t="s">
        <v>6909</v>
      </c>
      <c r="F3898" s="2" t="str" cm="1">
        <f t="array" aca="1" ref="F3898" ca="1">IF(G3898&lt;&gt;"",INDIRECT("'"&amp;G3898&amp;"'!"&amp;H3898),"")</f>
        <v/>
      </c>
      <c r="G3898" s="1665"/>
      <c r="S3898" s="1663"/>
    </row>
    <row r="3899" spans="1:19" ht="15">
      <c r="A3899" s="1">
        <v>3894</v>
      </c>
      <c r="D3899" s="3" t="s">
        <v>6909</v>
      </c>
      <c r="F3899" s="2" t="str" cm="1">
        <f t="array" aca="1" ref="F3899" ca="1">IF(G3899&lt;&gt;"",INDIRECT("'"&amp;G3899&amp;"'!"&amp;H3899),"")</f>
        <v/>
      </c>
      <c r="G3899" s="1665"/>
      <c r="S3899" s="1663"/>
    </row>
    <row r="3900" spans="1:19" ht="15">
      <c r="A3900" s="1">
        <v>3895</v>
      </c>
      <c r="D3900" s="3" t="s">
        <v>6909</v>
      </c>
      <c r="F3900" s="2" t="str" cm="1">
        <f t="array" aca="1" ref="F3900" ca="1">IF(G3900&lt;&gt;"",INDIRECT("'"&amp;G3900&amp;"'!"&amp;H3900),"")</f>
        <v/>
      </c>
      <c r="G3900" s="1665"/>
      <c r="S3900" s="1663"/>
    </row>
    <row r="3901" spans="1:19" ht="15">
      <c r="A3901" s="1">
        <v>3896</v>
      </c>
      <c r="D3901" s="3" t="s">
        <v>6909</v>
      </c>
      <c r="F3901" s="2" t="str" cm="1">
        <f t="array" aca="1" ref="F3901" ca="1">IF(G3901&lt;&gt;"",INDIRECT("'"&amp;G3901&amp;"'!"&amp;H3901),"")</f>
        <v/>
      </c>
      <c r="G3901" s="1665"/>
      <c r="S3901" s="1663"/>
    </row>
    <row r="3902" spans="1:19" ht="15">
      <c r="A3902" s="1">
        <v>3897</v>
      </c>
      <c r="D3902" s="3" t="s">
        <v>6909</v>
      </c>
      <c r="F3902" s="2" t="str" cm="1">
        <f t="array" aca="1" ref="F3902" ca="1">IF(G3902&lt;&gt;"",INDIRECT("'"&amp;G3902&amp;"'!"&amp;H3902),"")</f>
        <v/>
      </c>
      <c r="G3902" s="1665"/>
      <c r="S3902" s="1663"/>
    </row>
    <row r="3903" spans="1:19" ht="15">
      <c r="A3903" s="1">
        <v>3898</v>
      </c>
      <c r="D3903" s="3" t="s">
        <v>6909</v>
      </c>
      <c r="F3903" s="2" t="str" cm="1">
        <f t="array" aca="1" ref="F3903" ca="1">IF(G3903&lt;&gt;"",INDIRECT("'"&amp;G3903&amp;"'!"&amp;H3903),"")</f>
        <v/>
      </c>
      <c r="G3903" s="1665"/>
      <c r="S3903" s="1663"/>
    </row>
    <row r="3904" spans="1:19" ht="15">
      <c r="A3904" s="1">
        <v>3899</v>
      </c>
      <c r="D3904" s="3" t="s">
        <v>6909</v>
      </c>
      <c r="F3904" s="2" t="str" cm="1">
        <f t="array" aca="1" ref="F3904" ca="1">IF(G3904&lt;&gt;"",INDIRECT("'"&amp;G3904&amp;"'!"&amp;H3904),"")</f>
        <v/>
      </c>
      <c r="G3904" s="1665"/>
      <c r="S3904" s="1663"/>
    </row>
    <row r="3905" spans="1:19" ht="15">
      <c r="A3905" s="1">
        <v>3900</v>
      </c>
      <c r="D3905" s="3" t="s">
        <v>6909</v>
      </c>
      <c r="F3905" s="2" t="str" cm="1">
        <f t="array" aca="1" ref="F3905" ca="1">IF(G3905&lt;&gt;"",INDIRECT("'"&amp;G3905&amp;"'!"&amp;H3905),"")</f>
        <v/>
      </c>
      <c r="G3905" s="1665"/>
      <c r="S3905" s="1663"/>
    </row>
    <row r="3906" spans="1:19" ht="15">
      <c r="A3906" s="1">
        <v>3901</v>
      </c>
      <c r="D3906" s="3" t="s">
        <v>6909</v>
      </c>
      <c r="F3906" s="2" t="str" cm="1">
        <f t="array" aca="1" ref="F3906" ca="1">IF(G3906&lt;&gt;"",INDIRECT("'"&amp;G3906&amp;"'!"&amp;H3906),"")</f>
        <v/>
      </c>
      <c r="G3906" s="1665"/>
      <c r="S3906" s="1663"/>
    </row>
    <row r="3907" spans="1:19" ht="15">
      <c r="A3907" s="1">
        <v>3902</v>
      </c>
      <c r="D3907" s="3" t="s">
        <v>6909</v>
      </c>
      <c r="F3907" s="2" t="str" cm="1">
        <f t="array" aca="1" ref="F3907" ca="1">IF(G3907&lt;&gt;"",INDIRECT("'"&amp;G3907&amp;"'!"&amp;H3907),"")</f>
        <v/>
      </c>
      <c r="G3907" s="1665"/>
      <c r="S3907" s="1663"/>
    </row>
    <row r="3908" spans="1:19" ht="15">
      <c r="A3908" s="1">
        <v>3903</v>
      </c>
      <c r="D3908" s="3" t="s">
        <v>6909</v>
      </c>
      <c r="F3908" s="2" t="str" cm="1">
        <f t="array" aca="1" ref="F3908" ca="1">IF(G3908&lt;&gt;"",INDIRECT("'"&amp;G3908&amp;"'!"&amp;H3908),"")</f>
        <v/>
      </c>
      <c r="G3908" s="1665"/>
      <c r="S3908" s="1663"/>
    </row>
    <row r="3909" spans="1:19" ht="15">
      <c r="A3909" s="1">
        <v>3904</v>
      </c>
      <c r="D3909" s="3" t="s">
        <v>6909</v>
      </c>
      <c r="F3909" s="2" t="str" cm="1">
        <f t="array" aca="1" ref="F3909" ca="1">IF(G3909&lt;&gt;"",INDIRECT("'"&amp;G3909&amp;"'!"&amp;H3909),"")</f>
        <v/>
      </c>
      <c r="G3909" s="1665"/>
      <c r="S3909" s="1663"/>
    </row>
    <row r="3910" spans="1:19" ht="15">
      <c r="A3910" s="1">
        <v>3905</v>
      </c>
      <c r="D3910" s="3" t="s">
        <v>6909</v>
      </c>
      <c r="F3910" s="2" t="str" cm="1">
        <f t="array" aca="1" ref="F3910" ca="1">IF(G3910&lt;&gt;"",INDIRECT("'"&amp;G3910&amp;"'!"&amp;H3910),"")</f>
        <v/>
      </c>
      <c r="G3910" s="1665"/>
      <c r="S3910" s="1663"/>
    </row>
    <row r="3911" spans="1:19" ht="15">
      <c r="A3911" s="1">
        <v>3906</v>
      </c>
      <c r="D3911" s="3" t="s">
        <v>6909</v>
      </c>
      <c r="F3911" s="2" t="str" cm="1">
        <f t="array" aca="1" ref="F3911" ca="1">IF(G3911&lt;&gt;"",INDIRECT("'"&amp;G3911&amp;"'!"&amp;H3911),"")</f>
        <v/>
      </c>
      <c r="G3911" s="1665"/>
      <c r="S3911" s="1663"/>
    </row>
    <row r="3912" spans="1:19" ht="15">
      <c r="A3912" s="1">
        <v>3907</v>
      </c>
      <c r="D3912" s="3" t="s">
        <v>6909</v>
      </c>
      <c r="F3912" s="2" t="str" cm="1">
        <f t="array" aca="1" ref="F3912" ca="1">IF(G3912&lt;&gt;"",INDIRECT("'"&amp;G3912&amp;"'!"&amp;H3912),"")</f>
        <v/>
      </c>
      <c r="G3912" s="1665"/>
      <c r="S3912" s="1663"/>
    </row>
    <row r="3913" spans="1:19" ht="15">
      <c r="A3913" s="1">
        <v>3908</v>
      </c>
      <c r="D3913" s="3" t="s">
        <v>6909</v>
      </c>
      <c r="F3913" s="2" t="str" cm="1">
        <f t="array" aca="1" ref="F3913" ca="1">IF(G3913&lt;&gt;"",INDIRECT("'"&amp;G3913&amp;"'!"&amp;H3913),"")</f>
        <v/>
      </c>
      <c r="G3913" s="1665"/>
      <c r="S3913" s="1663"/>
    </row>
    <row r="3914" spans="1:19" ht="15">
      <c r="A3914" s="1">
        <v>3909</v>
      </c>
      <c r="D3914" s="3" t="s">
        <v>6909</v>
      </c>
      <c r="F3914" s="2" t="str" cm="1">
        <f t="array" aca="1" ref="F3914" ca="1">IF(G3914&lt;&gt;"",INDIRECT("'"&amp;G3914&amp;"'!"&amp;H3914),"")</f>
        <v/>
      </c>
      <c r="G3914" s="1665"/>
      <c r="S3914" s="1663"/>
    </row>
    <row r="3915" spans="1:19" ht="15">
      <c r="A3915" s="1">
        <v>3910</v>
      </c>
      <c r="D3915" s="3" t="s">
        <v>6909</v>
      </c>
      <c r="F3915" s="2" t="str" cm="1">
        <f t="array" aca="1" ref="F3915" ca="1">IF(G3915&lt;&gt;"",INDIRECT("'"&amp;G3915&amp;"'!"&amp;H3915),"")</f>
        <v/>
      </c>
      <c r="G3915" s="1665"/>
      <c r="S3915" s="1663"/>
    </row>
    <row r="3916" spans="1:19" ht="15">
      <c r="A3916" s="1">
        <v>3911</v>
      </c>
      <c r="D3916" s="3" t="s">
        <v>6909</v>
      </c>
      <c r="F3916" s="2" t="str" cm="1">
        <f t="array" aca="1" ref="F3916" ca="1">IF(G3916&lt;&gt;"",INDIRECT("'"&amp;G3916&amp;"'!"&amp;H3916),"")</f>
        <v/>
      </c>
      <c r="G3916" s="1665"/>
      <c r="S3916" s="1663"/>
    </row>
    <row r="3917" spans="1:19" ht="15">
      <c r="A3917" s="1">
        <v>3912</v>
      </c>
      <c r="D3917" s="3" t="s">
        <v>6909</v>
      </c>
      <c r="F3917" s="2" t="str" cm="1">
        <f t="array" aca="1" ref="F3917" ca="1">IF(G3917&lt;&gt;"",INDIRECT("'"&amp;G3917&amp;"'!"&amp;H3917),"")</f>
        <v/>
      </c>
      <c r="G3917" s="1665"/>
      <c r="S3917" s="1663"/>
    </row>
    <row r="3918" spans="1:19" ht="15">
      <c r="A3918" s="1">
        <v>3913</v>
      </c>
      <c r="D3918" s="3" t="s">
        <v>6909</v>
      </c>
      <c r="F3918" s="2" t="str" cm="1">
        <f t="array" aca="1" ref="F3918" ca="1">IF(G3918&lt;&gt;"",INDIRECT("'"&amp;G3918&amp;"'!"&amp;H3918),"")</f>
        <v/>
      </c>
      <c r="G3918" s="1665"/>
      <c r="S3918" s="1663"/>
    </row>
    <row r="3919" spans="1:19" ht="15">
      <c r="A3919" s="1">
        <v>3914</v>
      </c>
      <c r="D3919" s="3" t="s">
        <v>6909</v>
      </c>
      <c r="F3919" s="2" t="str" cm="1">
        <f t="array" aca="1" ref="F3919" ca="1">IF(G3919&lt;&gt;"",INDIRECT("'"&amp;G3919&amp;"'!"&amp;H3919),"")</f>
        <v/>
      </c>
      <c r="G3919" s="1665"/>
      <c r="S3919" s="1663"/>
    </row>
    <row r="3920" spans="1:19" ht="15">
      <c r="A3920" s="1">
        <v>3915</v>
      </c>
      <c r="D3920" s="3" t="s">
        <v>6909</v>
      </c>
      <c r="F3920" s="2" t="str" cm="1">
        <f t="array" aca="1" ref="F3920" ca="1">IF(G3920&lt;&gt;"",INDIRECT("'"&amp;G3920&amp;"'!"&amp;H3920),"")</f>
        <v/>
      </c>
      <c r="G3920" s="1665"/>
      <c r="S3920" s="1663"/>
    </row>
    <row r="3921" spans="1:19" ht="15">
      <c r="A3921" s="1">
        <v>3916</v>
      </c>
      <c r="D3921" s="3" t="s">
        <v>6909</v>
      </c>
      <c r="F3921" s="2" t="str" cm="1">
        <f t="array" aca="1" ref="F3921" ca="1">IF(G3921&lt;&gt;"",INDIRECT("'"&amp;G3921&amp;"'!"&amp;H3921),"")</f>
        <v/>
      </c>
      <c r="G3921" s="1665"/>
      <c r="S3921" s="1663"/>
    </row>
    <row r="3922" spans="1:19" ht="15">
      <c r="A3922" s="1">
        <v>3917</v>
      </c>
      <c r="D3922" s="3" t="s">
        <v>6909</v>
      </c>
      <c r="F3922" s="2" t="str" cm="1">
        <f t="array" aca="1" ref="F3922" ca="1">IF(G3922&lt;&gt;"",INDIRECT("'"&amp;G3922&amp;"'!"&amp;H3922),"")</f>
        <v/>
      </c>
      <c r="G3922" s="1665"/>
      <c r="S3922" s="1663"/>
    </row>
    <row r="3923" spans="1:19" ht="15">
      <c r="A3923" s="1">
        <v>3918</v>
      </c>
      <c r="D3923" s="3" t="s">
        <v>6909</v>
      </c>
      <c r="F3923" s="2" t="str" cm="1">
        <f t="array" aca="1" ref="F3923" ca="1">IF(G3923&lt;&gt;"",INDIRECT("'"&amp;G3923&amp;"'!"&amp;H3923),"")</f>
        <v/>
      </c>
      <c r="G3923" s="1665"/>
      <c r="S3923" s="1663"/>
    </row>
    <row r="3924" spans="1:19" ht="15">
      <c r="A3924" s="1">
        <v>3919</v>
      </c>
      <c r="D3924" s="3" t="s">
        <v>6909</v>
      </c>
      <c r="F3924" s="2" t="str" cm="1">
        <f t="array" aca="1" ref="F3924" ca="1">IF(G3924&lt;&gt;"",INDIRECT("'"&amp;G3924&amp;"'!"&amp;H3924),"")</f>
        <v/>
      </c>
      <c r="G3924" s="1665"/>
      <c r="S3924" s="1663"/>
    </row>
    <row r="3925" spans="1:19" ht="15">
      <c r="A3925" s="1">
        <v>3920</v>
      </c>
      <c r="D3925" s="3" t="s">
        <v>6909</v>
      </c>
      <c r="F3925" s="2" t="str" cm="1">
        <f t="array" aca="1" ref="F3925" ca="1">IF(G3925&lt;&gt;"",INDIRECT("'"&amp;G3925&amp;"'!"&amp;H3925),"")</f>
        <v/>
      </c>
      <c r="G3925" s="1665"/>
      <c r="S3925" s="1663"/>
    </row>
    <row r="3926" spans="1:19" ht="15">
      <c r="A3926" s="1">
        <v>3921</v>
      </c>
      <c r="D3926" s="3" t="s">
        <v>6909</v>
      </c>
      <c r="F3926" s="2" t="str" cm="1">
        <f t="array" aca="1" ref="F3926" ca="1">IF(G3926&lt;&gt;"",INDIRECT("'"&amp;G3926&amp;"'!"&amp;H3926),"")</f>
        <v/>
      </c>
      <c r="G3926" s="1665"/>
      <c r="S3926" s="1663"/>
    </row>
    <row r="3927" spans="1:19" ht="15">
      <c r="A3927" s="1">
        <v>3922</v>
      </c>
      <c r="D3927" s="3" t="s">
        <v>6909</v>
      </c>
      <c r="F3927" s="2" t="str" cm="1">
        <f t="array" aca="1" ref="F3927" ca="1">IF(G3927&lt;&gt;"",INDIRECT("'"&amp;G3927&amp;"'!"&amp;H3927),"")</f>
        <v/>
      </c>
      <c r="G3927" s="1665"/>
      <c r="S3927" s="1663"/>
    </row>
    <row r="3928" spans="1:19" ht="15">
      <c r="A3928" s="1">
        <v>3923</v>
      </c>
      <c r="D3928" s="3" t="s">
        <v>6909</v>
      </c>
      <c r="F3928" s="2" t="str" cm="1">
        <f t="array" aca="1" ref="F3928" ca="1">IF(G3928&lt;&gt;"",INDIRECT("'"&amp;G3928&amp;"'!"&amp;H3928),"")</f>
        <v/>
      </c>
      <c r="G3928" s="1665"/>
      <c r="S3928" s="1663"/>
    </row>
    <row r="3929" spans="1:19" ht="15">
      <c r="A3929" s="1">
        <v>3924</v>
      </c>
      <c r="D3929" s="3" t="s">
        <v>6909</v>
      </c>
      <c r="F3929" s="2" t="str" cm="1">
        <f t="array" aca="1" ref="F3929" ca="1">IF(G3929&lt;&gt;"",INDIRECT("'"&amp;G3929&amp;"'!"&amp;H3929),"")</f>
        <v/>
      </c>
      <c r="G3929" s="1665"/>
      <c r="S3929" s="1663"/>
    </row>
    <row r="3930" spans="1:19" ht="15">
      <c r="A3930" s="1">
        <v>3925</v>
      </c>
      <c r="D3930" s="3" t="s">
        <v>6909</v>
      </c>
      <c r="F3930" s="2" t="str" cm="1">
        <f t="array" aca="1" ref="F3930" ca="1">IF(G3930&lt;&gt;"",INDIRECT("'"&amp;G3930&amp;"'!"&amp;H3930),"")</f>
        <v/>
      </c>
      <c r="G3930" s="1665"/>
      <c r="S3930" s="1663"/>
    </row>
    <row r="3931" spans="1:19" ht="15">
      <c r="A3931" s="1">
        <v>3926</v>
      </c>
      <c r="D3931" s="3" t="s">
        <v>6909</v>
      </c>
      <c r="F3931" s="2" t="str" cm="1">
        <f t="array" aca="1" ref="F3931" ca="1">IF(G3931&lt;&gt;"",INDIRECT("'"&amp;G3931&amp;"'!"&amp;H3931),"")</f>
        <v/>
      </c>
      <c r="G3931" s="1665"/>
      <c r="S3931" s="1663"/>
    </row>
    <row r="3932" spans="1:19" ht="15">
      <c r="A3932" s="1">
        <v>3927</v>
      </c>
      <c r="D3932" s="3" t="s">
        <v>6909</v>
      </c>
      <c r="F3932" s="2" t="str" cm="1">
        <f t="array" aca="1" ref="F3932" ca="1">IF(G3932&lt;&gt;"",INDIRECT("'"&amp;G3932&amp;"'!"&amp;H3932),"")</f>
        <v/>
      </c>
      <c r="G3932" s="1665"/>
      <c r="S3932" s="1663"/>
    </row>
    <row r="3933" spans="1:19" ht="15">
      <c r="A3933" s="1">
        <v>3928</v>
      </c>
      <c r="D3933" s="3" t="s">
        <v>6909</v>
      </c>
      <c r="F3933" s="2" t="str" cm="1">
        <f t="array" aca="1" ref="F3933" ca="1">IF(G3933&lt;&gt;"",INDIRECT("'"&amp;G3933&amp;"'!"&amp;H3933),"")</f>
        <v/>
      </c>
      <c r="G3933" s="1665"/>
      <c r="S3933" s="1663"/>
    </row>
    <row r="3934" spans="1:19" ht="15">
      <c r="A3934" s="1">
        <v>3929</v>
      </c>
      <c r="D3934" s="3" t="s">
        <v>6909</v>
      </c>
      <c r="F3934" s="2" t="str" cm="1">
        <f t="array" aca="1" ref="F3934" ca="1">IF(G3934&lt;&gt;"",INDIRECT("'"&amp;G3934&amp;"'!"&amp;H3934),"")</f>
        <v/>
      </c>
      <c r="G3934" s="1665"/>
      <c r="S3934" s="1663"/>
    </row>
    <row r="3935" spans="1:19" ht="15">
      <c r="A3935" s="1">
        <v>3930</v>
      </c>
      <c r="D3935" s="3" t="s">
        <v>6909</v>
      </c>
      <c r="F3935" s="2" t="str" cm="1">
        <f t="array" aca="1" ref="F3935" ca="1">IF(G3935&lt;&gt;"",INDIRECT("'"&amp;G3935&amp;"'!"&amp;H3935),"")</f>
        <v/>
      </c>
      <c r="G3935" s="1665"/>
      <c r="S3935" s="1663"/>
    </row>
    <row r="3936" spans="1:19" ht="15">
      <c r="A3936" s="1">
        <v>3931</v>
      </c>
      <c r="D3936" s="3" t="s">
        <v>6909</v>
      </c>
      <c r="F3936" s="2" t="str" cm="1">
        <f t="array" aca="1" ref="F3936" ca="1">IF(G3936&lt;&gt;"",INDIRECT("'"&amp;G3936&amp;"'!"&amp;H3936),"")</f>
        <v/>
      </c>
      <c r="G3936" s="1665"/>
      <c r="S3936" s="1663"/>
    </row>
    <row r="3937" spans="1:19" ht="15">
      <c r="A3937" s="1">
        <v>3932</v>
      </c>
      <c r="D3937" s="3" t="s">
        <v>6909</v>
      </c>
      <c r="F3937" s="2" t="str" cm="1">
        <f t="array" aca="1" ref="F3937" ca="1">IF(G3937&lt;&gt;"",INDIRECT("'"&amp;G3937&amp;"'!"&amp;H3937),"")</f>
        <v/>
      </c>
      <c r="G3937" s="1665"/>
      <c r="S3937" s="1663"/>
    </row>
    <row r="3938" spans="1:19" ht="15">
      <c r="A3938" s="1">
        <v>3933</v>
      </c>
      <c r="D3938" s="3" t="s">
        <v>6909</v>
      </c>
      <c r="F3938" s="2" t="str" cm="1">
        <f t="array" aca="1" ref="F3938" ca="1">IF(G3938&lt;&gt;"",INDIRECT("'"&amp;G3938&amp;"'!"&amp;H3938),"")</f>
        <v/>
      </c>
      <c r="G3938" s="1665"/>
      <c r="S3938" s="1663"/>
    </row>
    <row r="3939" spans="1:19" ht="15">
      <c r="A3939" s="1">
        <v>3934</v>
      </c>
      <c r="D3939" s="3" t="s">
        <v>6909</v>
      </c>
      <c r="F3939" s="2" t="str" cm="1">
        <f t="array" aca="1" ref="F3939" ca="1">IF(G3939&lt;&gt;"",INDIRECT("'"&amp;G3939&amp;"'!"&amp;H3939),"")</f>
        <v/>
      </c>
      <c r="G3939" s="1665"/>
      <c r="S3939" s="1663"/>
    </row>
    <row r="3940" spans="1:19" ht="15">
      <c r="A3940" s="1">
        <v>3935</v>
      </c>
      <c r="D3940" s="3" t="s">
        <v>6909</v>
      </c>
      <c r="F3940" s="2" t="str" cm="1">
        <f t="array" aca="1" ref="F3940" ca="1">IF(G3940&lt;&gt;"",INDIRECT("'"&amp;G3940&amp;"'!"&amp;H3940),"")</f>
        <v/>
      </c>
      <c r="G3940" s="1665"/>
      <c r="S3940" s="1663"/>
    </row>
    <row r="3941" spans="1:19" ht="15">
      <c r="A3941" s="1">
        <v>3936</v>
      </c>
      <c r="D3941" s="3" t="s">
        <v>6909</v>
      </c>
      <c r="F3941" s="2" t="str" cm="1">
        <f t="array" aca="1" ref="F3941" ca="1">IF(G3941&lt;&gt;"",INDIRECT("'"&amp;G3941&amp;"'!"&amp;H3941),"")</f>
        <v/>
      </c>
      <c r="G3941" s="1665"/>
      <c r="S3941" s="1663"/>
    </row>
    <row r="3942" spans="1:19" ht="15">
      <c r="A3942" s="1">
        <v>3937</v>
      </c>
      <c r="D3942" s="3" t="s">
        <v>6909</v>
      </c>
      <c r="F3942" s="2" t="str" cm="1">
        <f t="array" aca="1" ref="F3942" ca="1">IF(G3942&lt;&gt;"",INDIRECT("'"&amp;G3942&amp;"'!"&amp;H3942),"")</f>
        <v/>
      </c>
      <c r="G3942" s="1665"/>
      <c r="S3942" s="1663"/>
    </row>
    <row r="3943" spans="1:19" ht="15">
      <c r="A3943" s="1">
        <v>3938</v>
      </c>
      <c r="D3943" s="3" t="s">
        <v>6909</v>
      </c>
      <c r="F3943" s="2" t="str" cm="1">
        <f t="array" aca="1" ref="F3943" ca="1">IF(G3943&lt;&gt;"",INDIRECT("'"&amp;G3943&amp;"'!"&amp;H3943),"")</f>
        <v/>
      </c>
      <c r="G3943" s="1665"/>
      <c r="S3943" s="1663"/>
    </row>
    <row r="3944" spans="1:19" ht="15">
      <c r="A3944" s="1">
        <v>3939</v>
      </c>
      <c r="D3944" s="3" t="s">
        <v>6909</v>
      </c>
      <c r="F3944" s="2" t="str" cm="1">
        <f t="array" aca="1" ref="F3944" ca="1">IF(G3944&lt;&gt;"",INDIRECT("'"&amp;G3944&amp;"'!"&amp;H3944),"")</f>
        <v/>
      </c>
      <c r="G3944" s="1665"/>
      <c r="S3944" s="1663"/>
    </row>
    <row r="3945" spans="1:19" ht="15">
      <c r="A3945" s="1">
        <v>3940</v>
      </c>
      <c r="D3945" s="3" t="s">
        <v>6909</v>
      </c>
      <c r="F3945" s="2" t="str" cm="1">
        <f t="array" aca="1" ref="F3945" ca="1">IF(G3945&lt;&gt;"",INDIRECT("'"&amp;G3945&amp;"'!"&amp;H3945),"")</f>
        <v/>
      </c>
      <c r="G3945" s="1665"/>
      <c r="S3945" s="1663"/>
    </row>
    <row r="3946" spans="1:19" ht="15">
      <c r="A3946" s="1">
        <v>3941</v>
      </c>
      <c r="D3946" s="3" t="s">
        <v>6909</v>
      </c>
      <c r="F3946" s="2" t="str" cm="1">
        <f t="array" aca="1" ref="F3946" ca="1">IF(G3946&lt;&gt;"",INDIRECT("'"&amp;G3946&amp;"'!"&amp;H3946),"")</f>
        <v/>
      </c>
      <c r="G3946" s="1665"/>
      <c r="S3946" s="1663"/>
    </row>
    <row r="3947" spans="1:19" ht="15">
      <c r="A3947" s="1">
        <v>3942</v>
      </c>
      <c r="D3947" s="3" t="s">
        <v>6909</v>
      </c>
      <c r="F3947" s="2" t="str" cm="1">
        <f t="array" aca="1" ref="F3947" ca="1">IF(G3947&lt;&gt;"",INDIRECT("'"&amp;G3947&amp;"'!"&amp;H3947),"")</f>
        <v/>
      </c>
      <c r="G3947" s="1665"/>
      <c r="S3947" s="1663"/>
    </row>
    <row r="3948" spans="1:19" ht="15">
      <c r="A3948" s="1">
        <v>3943</v>
      </c>
      <c r="D3948" s="3" t="s">
        <v>6909</v>
      </c>
      <c r="F3948" s="2" t="str" cm="1">
        <f t="array" aca="1" ref="F3948" ca="1">IF(G3948&lt;&gt;"",INDIRECT("'"&amp;G3948&amp;"'!"&amp;H3948),"")</f>
        <v/>
      </c>
      <c r="G3948" s="1665"/>
      <c r="S3948" s="1663"/>
    </row>
    <row r="3949" spans="1:19" ht="15">
      <c r="A3949" s="1">
        <v>3944</v>
      </c>
      <c r="D3949" s="3" t="s">
        <v>6909</v>
      </c>
      <c r="F3949" s="2" t="str" cm="1">
        <f t="array" aca="1" ref="F3949" ca="1">IF(G3949&lt;&gt;"",INDIRECT("'"&amp;G3949&amp;"'!"&amp;H3949),"")</f>
        <v/>
      </c>
      <c r="G3949" s="1665"/>
      <c r="S3949" s="1663"/>
    </row>
    <row r="3950" spans="1:19" ht="15">
      <c r="A3950" s="1">
        <v>3945</v>
      </c>
      <c r="D3950" s="3" t="s">
        <v>6909</v>
      </c>
      <c r="F3950" s="2" t="str" cm="1">
        <f t="array" aca="1" ref="F3950" ca="1">IF(G3950&lt;&gt;"",INDIRECT("'"&amp;G3950&amp;"'!"&amp;H3950),"")</f>
        <v/>
      </c>
      <c r="G3950" s="1665"/>
      <c r="S3950" s="1663"/>
    </row>
    <row r="3951" spans="1:19" ht="15">
      <c r="A3951" s="1">
        <v>3946</v>
      </c>
      <c r="D3951" s="3" t="s">
        <v>6909</v>
      </c>
      <c r="F3951" s="2" t="str" cm="1">
        <f t="array" aca="1" ref="F3951" ca="1">IF(G3951&lt;&gt;"",INDIRECT("'"&amp;G3951&amp;"'!"&amp;H3951),"")</f>
        <v/>
      </c>
      <c r="G3951" s="1665"/>
      <c r="S3951" s="1663"/>
    </row>
    <row r="3952" spans="1:19" ht="15">
      <c r="A3952" s="1">
        <v>3947</v>
      </c>
      <c r="D3952" s="3" t="s">
        <v>6909</v>
      </c>
      <c r="F3952" s="2" t="str" cm="1">
        <f t="array" aca="1" ref="F3952" ca="1">IF(G3952&lt;&gt;"",INDIRECT("'"&amp;G3952&amp;"'!"&amp;H3952),"")</f>
        <v/>
      </c>
      <c r="G3952" s="1665"/>
      <c r="S3952" s="1663"/>
    </row>
    <row r="3953" spans="1:19" ht="15">
      <c r="A3953" s="1">
        <v>3948</v>
      </c>
      <c r="D3953" s="3" t="s">
        <v>6909</v>
      </c>
      <c r="F3953" s="2" t="str" cm="1">
        <f t="array" aca="1" ref="F3953" ca="1">IF(G3953&lt;&gt;"",INDIRECT("'"&amp;G3953&amp;"'!"&amp;H3953),"")</f>
        <v/>
      </c>
      <c r="G3953" s="1665"/>
      <c r="S3953" s="1663"/>
    </row>
    <row r="3954" spans="1:19" ht="15">
      <c r="A3954" s="1">
        <v>3949</v>
      </c>
      <c r="D3954" s="3" t="s">
        <v>6909</v>
      </c>
      <c r="F3954" s="2" t="str" cm="1">
        <f t="array" aca="1" ref="F3954" ca="1">IF(G3954&lt;&gt;"",INDIRECT("'"&amp;G3954&amp;"'!"&amp;H3954),"")</f>
        <v/>
      </c>
      <c r="G3954" s="1665"/>
      <c r="S3954" s="1663"/>
    </row>
    <row r="3955" spans="1:19" ht="15">
      <c r="A3955" s="1">
        <v>3950</v>
      </c>
      <c r="D3955" s="3" t="s">
        <v>6909</v>
      </c>
      <c r="F3955" s="2" t="str" cm="1">
        <f t="array" aca="1" ref="F3955" ca="1">IF(G3955&lt;&gt;"",INDIRECT("'"&amp;G3955&amp;"'!"&amp;H3955),"")</f>
        <v/>
      </c>
      <c r="G3955" s="1665"/>
      <c r="S3955" s="1663"/>
    </row>
    <row r="3956" spans="1:19" ht="15">
      <c r="A3956" s="1">
        <v>3951</v>
      </c>
      <c r="D3956" s="3" t="s">
        <v>6909</v>
      </c>
      <c r="F3956" s="2" t="str" cm="1">
        <f t="array" aca="1" ref="F3956" ca="1">IF(G3956&lt;&gt;"",INDIRECT("'"&amp;G3956&amp;"'!"&amp;H3956),"")</f>
        <v/>
      </c>
      <c r="G3956" s="1665"/>
      <c r="S3956" s="1663"/>
    </row>
    <row r="3957" spans="1:19" ht="15">
      <c r="A3957" s="1">
        <v>3952</v>
      </c>
      <c r="D3957" s="3" t="s">
        <v>6909</v>
      </c>
      <c r="F3957" s="2" t="str" cm="1">
        <f t="array" aca="1" ref="F3957" ca="1">IF(G3957&lt;&gt;"",INDIRECT("'"&amp;G3957&amp;"'!"&amp;H3957),"")</f>
        <v/>
      </c>
      <c r="G3957" s="1665"/>
      <c r="S3957" s="1663"/>
    </row>
    <row r="3958" spans="1:19" ht="15">
      <c r="A3958" s="1">
        <v>3953</v>
      </c>
      <c r="D3958" s="3" t="s">
        <v>6909</v>
      </c>
      <c r="F3958" s="2" t="str" cm="1">
        <f t="array" aca="1" ref="F3958" ca="1">IF(G3958&lt;&gt;"",INDIRECT("'"&amp;G3958&amp;"'!"&amp;H3958),"")</f>
        <v/>
      </c>
      <c r="G3958" s="1665"/>
      <c r="S3958" s="1663"/>
    </row>
    <row r="3959" spans="1:19" ht="15">
      <c r="A3959" s="1">
        <v>3954</v>
      </c>
      <c r="D3959" s="3" t="s">
        <v>6909</v>
      </c>
      <c r="F3959" s="2" t="str" cm="1">
        <f t="array" aca="1" ref="F3959" ca="1">IF(G3959&lt;&gt;"",INDIRECT("'"&amp;G3959&amp;"'!"&amp;H3959),"")</f>
        <v/>
      </c>
      <c r="G3959" s="1665"/>
      <c r="S3959" s="1663"/>
    </row>
    <row r="3960" spans="1:19" ht="15">
      <c r="A3960" s="1">
        <v>3955</v>
      </c>
      <c r="D3960" s="3" t="s">
        <v>6909</v>
      </c>
      <c r="F3960" s="2" t="str" cm="1">
        <f t="array" aca="1" ref="F3960" ca="1">IF(G3960&lt;&gt;"",INDIRECT("'"&amp;G3960&amp;"'!"&amp;H3960),"")</f>
        <v/>
      </c>
      <c r="G3960" s="1665"/>
      <c r="S3960" s="1663"/>
    </row>
    <row r="3961" spans="1:19" ht="15">
      <c r="A3961" s="1">
        <v>3956</v>
      </c>
      <c r="D3961" s="3" t="s">
        <v>6909</v>
      </c>
      <c r="F3961" s="2" t="str" cm="1">
        <f t="array" aca="1" ref="F3961" ca="1">IF(G3961&lt;&gt;"",INDIRECT("'"&amp;G3961&amp;"'!"&amp;H3961),"")</f>
        <v/>
      </c>
      <c r="G3961" s="1665"/>
      <c r="S3961" s="1663"/>
    </row>
    <row r="3962" spans="1:19" ht="15">
      <c r="A3962" s="1">
        <v>3957</v>
      </c>
      <c r="D3962" s="3" t="s">
        <v>6909</v>
      </c>
      <c r="F3962" s="2" t="str" cm="1">
        <f t="array" aca="1" ref="F3962" ca="1">IF(G3962&lt;&gt;"",INDIRECT("'"&amp;G3962&amp;"'!"&amp;H3962),"")</f>
        <v/>
      </c>
      <c r="G3962" s="1665"/>
      <c r="S3962" s="1663"/>
    </row>
    <row r="3963" spans="1:19" ht="15">
      <c r="A3963" s="1">
        <v>3958</v>
      </c>
      <c r="D3963" s="3" t="s">
        <v>6909</v>
      </c>
      <c r="F3963" s="2" t="str" cm="1">
        <f t="array" aca="1" ref="F3963" ca="1">IF(G3963&lt;&gt;"",INDIRECT("'"&amp;G3963&amp;"'!"&amp;H3963),"")</f>
        <v/>
      </c>
      <c r="G3963" s="1665"/>
      <c r="S3963" s="1663"/>
    </row>
    <row r="3964" spans="1:19" ht="15">
      <c r="A3964" s="1">
        <v>3959</v>
      </c>
      <c r="D3964" s="3" t="s">
        <v>6909</v>
      </c>
      <c r="F3964" s="2" t="str" cm="1">
        <f t="array" aca="1" ref="F3964" ca="1">IF(G3964&lt;&gt;"",INDIRECT("'"&amp;G3964&amp;"'!"&amp;H3964),"")</f>
        <v/>
      </c>
      <c r="G3964" s="1665"/>
      <c r="S3964" s="1663"/>
    </row>
    <row r="3965" spans="1:19" ht="15">
      <c r="A3965" s="1">
        <v>3960</v>
      </c>
      <c r="D3965" s="3" t="s">
        <v>6909</v>
      </c>
      <c r="F3965" s="2" t="str" cm="1">
        <f t="array" aca="1" ref="F3965" ca="1">IF(G3965&lt;&gt;"",INDIRECT("'"&amp;G3965&amp;"'!"&amp;H3965),"")</f>
        <v/>
      </c>
      <c r="G3965" s="1665"/>
      <c r="S3965" s="1663"/>
    </row>
    <row r="3966" spans="1:19" ht="15">
      <c r="A3966" s="1">
        <v>3961</v>
      </c>
      <c r="D3966" s="3" t="s">
        <v>6909</v>
      </c>
      <c r="F3966" s="2" t="str" cm="1">
        <f t="array" aca="1" ref="F3966" ca="1">IF(G3966&lt;&gt;"",INDIRECT("'"&amp;G3966&amp;"'!"&amp;H3966),"")</f>
        <v/>
      </c>
      <c r="G3966" s="1665"/>
      <c r="S3966" s="1663"/>
    </row>
    <row r="3967" spans="1:19" ht="15">
      <c r="A3967" s="1">
        <v>3962</v>
      </c>
      <c r="D3967" s="3" t="s">
        <v>6909</v>
      </c>
      <c r="F3967" s="2" t="str" cm="1">
        <f t="array" aca="1" ref="F3967" ca="1">IF(G3967&lt;&gt;"",INDIRECT("'"&amp;G3967&amp;"'!"&amp;H3967),"")</f>
        <v/>
      </c>
      <c r="G3967" s="1665"/>
      <c r="S3967" s="1663"/>
    </row>
    <row r="3968" spans="1:19" ht="15">
      <c r="A3968" s="1">
        <v>3963</v>
      </c>
      <c r="D3968" s="3" t="s">
        <v>6909</v>
      </c>
      <c r="F3968" s="2" t="str" cm="1">
        <f t="array" aca="1" ref="F3968" ca="1">IF(G3968&lt;&gt;"",INDIRECT("'"&amp;G3968&amp;"'!"&amp;H3968),"")</f>
        <v/>
      </c>
      <c r="G3968" s="1665"/>
      <c r="S3968" s="1663"/>
    </row>
    <row r="3969" spans="1:19" ht="15">
      <c r="A3969" s="1">
        <v>3964</v>
      </c>
      <c r="D3969" s="3" t="s">
        <v>6909</v>
      </c>
      <c r="F3969" s="2" t="str" cm="1">
        <f t="array" aca="1" ref="F3969" ca="1">IF(G3969&lt;&gt;"",INDIRECT("'"&amp;G3969&amp;"'!"&amp;H3969),"")</f>
        <v/>
      </c>
      <c r="G3969" s="1665"/>
      <c r="S3969" s="1663"/>
    </row>
    <row r="3970" spans="1:19" ht="15">
      <c r="A3970" s="1">
        <v>3965</v>
      </c>
      <c r="D3970" s="3" t="s">
        <v>6909</v>
      </c>
      <c r="F3970" s="2" t="str" cm="1">
        <f t="array" aca="1" ref="F3970" ca="1">IF(G3970&lt;&gt;"",INDIRECT("'"&amp;G3970&amp;"'!"&amp;H3970),"")</f>
        <v/>
      </c>
      <c r="G3970" s="1665"/>
      <c r="S3970" s="1663"/>
    </row>
    <row r="3971" spans="1:19" ht="15">
      <c r="A3971" s="1">
        <v>3966</v>
      </c>
      <c r="D3971" s="3" t="s">
        <v>6909</v>
      </c>
      <c r="F3971" s="2" t="str" cm="1">
        <f t="array" aca="1" ref="F3971" ca="1">IF(G3971&lt;&gt;"",INDIRECT("'"&amp;G3971&amp;"'!"&amp;H3971),"")</f>
        <v/>
      </c>
      <c r="G3971" s="1665"/>
      <c r="S3971" s="1663"/>
    </row>
    <row r="3972" spans="1:19" ht="15">
      <c r="A3972" s="1">
        <v>3967</v>
      </c>
      <c r="D3972" s="3" t="s">
        <v>6909</v>
      </c>
      <c r="F3972" s="2" t="str" cm="1">
        <f t="array" aca="1" ref="F3972" ca="1">IF(G3972&lt;&gt;"",INDIRECT("'"&amp;G3972&amp;"'!"&amp;H3972),"")</f>
        <v/>
      </c>
      <c r="G3972" s="1665"/>
      <c r="S3972" s="1663"/>
    </row>
    <row r="3973" spans="1:19" ht="15">
      <c r="A3973" s="1">
        <v>3968</v>
      </c>
      <c r="D3973" s="3" t="s">
        <v>6909</v>
      </c>
      <c r="F3973" s="2" t="str" cm="1">
        <f t="array" aca="1" ref="F3973" ca="1">IF(G3973&lt;&gt;"",INDIRECT("'"&amp;G3973&amp;"'!"&amp;H3973),"")</f>
        <v/>
      </c>
      <c r="G3973" s="1665"/>
      <c r="S3973" s="1663"/>
    </row>
    <row r="3974" spans="1:19" ht="15">
      <c r="A3974" s="1">
        <v>3969</v>
      </c>
      <c r="D3974" s="3" t="s">
        <v>6909</v>
      </c>
      <c r="F3974" s="2" t="str" cm="1">
        <f t="array" aca="1" ref="F3974" ca="1">IF(G3974&lt;&gt;"",INDIRECT("'"&amp;G3974&amp;"'!"&amp;H3974),"")</f>
        <v/>
      </c>
      <c r="G3974" s="1665"/>
      <c r="S3974" s="1663"/>
    </row>
    <row r="3975" spans="1:19" ht="15">
      <c r="A3975" s="1">
        <v>3970</v>
      </c>
      <c r="D3975" s="3" t="s">
        <v>6909</v>
      </c>
      <c r="F3975" s="2" t="str" cm="1">
        <f t="array" aca="1" ref="F3975" ca="1">IF(G3975&lt;&gt;"",INDIRECT("'"&amp;G3975&amp;"'!"&amp;H3975),"")</f>
        <v/>
      </c>
      <c r="G3975" s="1665"/>
      <c r="S3975" s="1663"/>
    </row>
    <row r="3976" spans="1:19" ht="15">
      <c r="A3976" s="1">
        <v>3971</v>
      </c>
      <c r="D3976" s="3" t="s">
        <v>6909</v>
      </c>
      <c r="F3976" s="2" t="str" cm="1">
        <f t="array" aca="1" ref="F3976" ca="1">IF(G3976&lt;&gt;"",INDIRECT("'"&amp;G3976&amp;"'!"&amp;H3976),"")</f>
        <v/>
      </c>
      <c r="G3976" s="1665"/>
      <c r="S3976" s="1665"/>
    </row>
    <row r="3977" spans="1:19" ht="15">
      <c r="A3977" s="1">
        <v>3972</v>
      </c>
      <c r="D3977" s="3" t="s">
        <v>6909</v>
      </c>
      <c r="F3977" s="2" t="str" cm="1">
        <f t="array" aca="1" ref="F3977" ca="1">IF(G3977&lt;&gt;"",INDIRECT("'"&amp;G3977&amp;"'!"&amp;H3977),"")</f>
        <v/>
      </c>
      <c r="G3977" s="1665"/>
      <c r="S3977" s="1663"/>
    </row>
    <row r="3978" spans="1:19" ht="15">
      <c r="A3978" s="1">
        <v>3973</v>
      </c>
      <c r="D3978" s="3" t="s">
        <v>6909</v>
      </c>
      <c r="F3978" s="2" t="str" cm="1">
        <f t="array" aca="1" ref="F3978" ca="1">IF(G3978&lt;&gt;"",INDIRECT("'"&amp;G3978&amp;"'!"&amp;H3978),"")</f>
        <v/>
      </c>
      <c r="G3978" s="1665"/>
      <c r="S3978" s="1663"/>
    </row>
    <row r="3979" spans="1:19" ht="15">
      <c r="A3979" s="1">
        <v>3974</v>
      </c>
      <c r="D3979" s="3" t="s">
        <v>6909</v>
      </c>
      <c r="F3979" s="2" t="str" cm="1">
        <f t="array" aca="1" ref="F3979" ca="1">IF(G3979&lt;&gt;"",INDIRECT("'"&amp;G3979&amp;"'!"&amp;H3979),"")</f>
        <v/>
      </c>
      <c r="G3979" s="1665"/>
      <c r="S3979" s="1663"/>
    </row>
    <row r="3980" spans="1:19" ht="15">
      <c r="A3980" s="1">
        <v>3975</v>
      </c>
      <c r="D3980" s="3" t="s">
        <v>6909</v>
      </c>
      <c r="F3980" s="2" t="str" cm="1">
        <f t="array" aca="1" ref="F3980" ca="1">IF(G3980&lt;&gt;"",INDIRECT("'"&amp;G3980&amp;"'!"&amp;H3980),"")</f>
        <v/>
      </c>
      <c r="G3980" s="1665"/>
      <c r="S3980" s="1663"/>
    </row>
    <row r="3981" spans="1:19" ht="15">
      <c r="A3981" s="1">
        <v>3976</v>
      </c>
      <c r="D3981" s="3" t="s">
        <v>6909</v>
      </c>
      <c r="F3981" s="2" t="str" cm="1">
        <f t="array" aca="1" ref="F3981" ca="1">IF(G3981&lt;&gt;"",INDIRECT("'"&amp;G3981&amp;"'!"&amp;H3981),"")</f>
        <v/>
      </c>
      <c r="G3981" s="1665"/>
      <c r="S3981" s="1663"/>
    </row>
    <row r="3982" spans="1:19" ht="15">
      <c r="A3982" s="1">
        <v>3977</v>
      </c>
      <c r="D3982" s="3" t="s">
        <v>6909</v>
      </c>
      <c r="F3982" s="2" t="str" cm="1">
        <f t="array" aca="1" ref="F3982" ca="1">IF(G3982&lt;&gt;"",INDIRECT("'"&amp;G3982&amp;"'!"&amp;H3982),"")</f>
        <v/>
      </c>
      <c r="G3982" s="1665"/>
      <c r="S3982" s="1663"/>
    </row>
    <row r="3983" spans="1:19" ht="15">
      <c r="A3983" s="1">
        <v>3978</v>
      </c>
      <c r="D3983" s="3" t="s">
        <v>6909</v>
      </c>
      <c r="F3983" s="2" t="str" cm="1">
        <f t="array" aca="1" ref="F3983" ca="1">IF(G3983&lt;&gt;"",INDIRECT("'"&amp;G3983&amp;"'!"&amp;H3983),"")</f>
        <v/>
      </c>
      <c r="G3983" s="1665"/>
      <c r="S3983" s="1663"/>
    </row>
    <row r="3984" spans="1:19" ht="15">
      <c r="A3984" s="1">
        <v>3979</v>
      </c>
      <c r="D3984" s="3" t="s">
        <v>6909</v>
      </c>
      <c r="F3984" s="2" t="str" cm="1">
        <f t="array" aca="1" ref="F3984" ca="1">IF(G3984&lt;&gt;"",INDIRECT("'"&amp;G3984&amp;"'!"&amp;H3984),"")</f>
        <v/>
      </c>
      <c r="G3984" s="1665"/>
      <c r="S3984" s="1663"/>
    </row>
    <row r="3985" spans="1:19" ht="15">
      <c r="A3985" s="1">
        <v>3980</v>
      </c>
      <c r="D3985" s="3" t="s">
        <v>6909</v>
      </c>
      <c r="F3985" s="2" t="str" cm="1">
        <f t="array" aca="1" ref="F3985" ca="1">IF(G3985&lt;&gt;"",INDIRECT("'"&amp;G3985&amp;"'!"&amp;H3985),"")</f>
        <v/>
      </c>
      <c r="G3985" s="1665"/>
      <c r="S3985" s="1663"/>
    </row>
    <row r="3986" spans="1:19" ht="15">
      <c r="A3986" s="1">
        <v>3981</v>
      </c>
      <c r="D3986" s="3" t="s">
        <v>6909</v>
      </c>
      <c r="F3986" s="2" t="str" cm="1">
        <f t="array" aca="1" ref="F3986" ca="1">IF(G3986&lt;&gt;"",INDIRECT("'"&amp;G3986&amp;"'!"&amp;H3986),"")</f>
        <v/>
      </c>
      <c r="G3986" s="1665"/>
      <c r="S3986" s="1663"/>
    </row>
    <row r="3987" spans="1:19" ht="15">
      <c r="A3987" s="1">
        <v>3982</v>
      </c>
      <c r="D3987" s="3" t="s">
        <v>6909</v>
      </c>
      <c r="F3987" s="2" t="str" cm="1">
        <f t="array" aca="1" ref="F3987" ca="1">IF(G3987&lt;&gt;"",INDIRECT("'"&amp;G3987&amp;"'!"&amp;H3987),"")</f>
        <v/>
      </c>
      <c r="G3987" s="1665"/>
      <c r="S3987" s="1663"/>
    </row>
    <row r="3988" spans="1:19" ht="15">
      <c r="A3988" s="1">
        <v>3983</v>
      </c>
      <c r="D3988" s="3" t="s">
        <v>6909</v>
      </c>
      <c r="F3988" s="2" t="str" cm="1">
        <f t="array" aca="1" ref="F3988" ca="1">IF(G3988&lt;&gt;"",INDIRECT("'"&amp;G3988&amp;"'!"&amp;H3988),"")</f>
        <v/>
      </c>
      <c r="G3988" s="1665"/>
      <c r="S3988" s="1663"/>
    </row>
    <row r="3989" spans="1:19" ht="15">
      <c r="A3989" s="1">
        <v>3984</v>
      </c>
      <c r="D3989" s="3" t="s">
        <v>6909</v>
      </c>
      <c r="F3989" s="2" t="str" cm="1">
        <f t="array" aca="1" ref="F3989" ca="1">IF(G3989&lt;&gt;"",INDIRECT("'"&amp;G3989&amp;"'!"&amp;H3989),"")</f>
        <v/>
      </c>
      <c r="G3989" s="1665"/>
      <c r="S3989" s="1663"/>
    </row>
    <row r="3990" spans="1:19" ht="15">
      <c r="A3990" s="1">
        <v>3985</v>
      </c>
      <c r="D3990" s="3" t="s">
        <v>6909</v>
      </c>
      <c r="F3990" s="2" t="str" cm="1">
        <f t="array" aca="1" ref="F3990" ca="1">IF(G3990&lt;&gt;"",INDIRECT("'"&amp;G3990&amp;"'!"&amp;H3990),"")</f>
        <v/>
      </c>
      <c r="G3990" s="1665"/>
      <c r="S3990" s="1663"/>
    </row>
    <row r="3991" spans="1:19" ht="15">
      <c r="A3991" s="1">
        <v>3986</v>
      </c>
      <c r="D3991" s="3" t="s">
        <v>6909</v>
      </c>
      <c r="F3991" s="2" t="str" cm="1">
        <f t="array" aca="1" ref="F3991" ca="1">IF(G3991&lt;&gt;"",INDIRECT("'"&amp;G3991&amp;"'!"&amp;H3991),"")</f>
        <v/>
      </c>
      <c r="G3991" s="1665"/>
      <c r="S3991" s="1663"/>
    </row>
    <row r="3992" spans="1:19" ht="15">
      <c r="A3992" s="1">
        <v>3987</v>
      </c>
      <c r="D3992" s="3" t="s">
        <v>6909</v>
      </c>
      <c r="F3992" s="2" t="str" cm="1">
        <f t="array" aca="1" ref="F3992" ca="1">IF(G3992&lt;&gt;"",INDIRECT("'"&amp;G3992&amp;"'!"&amp;H3992),"")</f>
        <v/>
      </c>
      <c r="G3992" s="1665"/>
      <c r="S3992" s="1663"/>
    </row>
    <row r="3993" spans="1:19" ht="15">
      <c r="A3993" s="1">
        <v>3988</v>
      </c>
      <c r="D3993" s="3" t="s">
        <v>6909</v>
      </c>
      <c r="F3993" s="2" t="str" cm="1">
        <f t="array" aca="1" ref="F3993" ca="1">IF(G3993&lt;&gt;"",INDIRECT("'"&amp;G3993&amp;"'!"&amp;H3993),"")</f>
        <v/>
      </c>
      <c r="G3993" s="1665"/>
      <c r="S3993" s="1663"/>
    </row>
    <row r="3994" spans="1:19" ht="15">
      <c r="A3994" s="1">
        <v>3989</v>
      </c>
      <c r="D3994" s="3" t="s">
        <v>6909</v>
      </c>
      <c r="F3994" s="2" t="str" cm="1">
        <f t="array" aca="1" ref="F3994" ca="1">IF(G3994&lt;&gt;"",INDIRECT("'"&amp;G3994&amp;"'!"&amp;H3994),"")</f>
        <v/>
      </c>
      <c r="G3994" s="1665"/>
      <c r="S3994" s="1663"/>
    </row>
    <row r="3995" spans="1:19" ht="15">
      <c r="A3995" s="1">
        <v>3990</v>
      </c>
      <c r="D3995" s="3" t="s">
        <v>6909</v>
      </c>
      <c r="F3995" s="2" t="str" cm="1">
        <f t="array" aca="1" ref="F3995" ca="1">IF(G3995&lt;&gt;"",INDIRECT("'"&amp;G3995&amp;"'!"&amp;H3995),"")</f>
        <v/>
      </c>
      <c r="G3995" s="1665"/>
      <c r="S3995" s="1663"/>
    </row>
    <row r="3996" spans="1:19" ht="15">
      <c r="A3996" s="1">
        <v>3991</v>
      </c>
      <c r="D3996" s="3" t="s">
        <v>6909</v>
      </c>
      <c r="F3996" s="2" t="str" cm="1">
        <f t="array" aca="1" ref="F3996" ca="1">IF(G3996&lt;&gt;"",INDIRECT("'"&amp;G3996&amp;"'!"&amp;H3996),"")</f>
        <v/>
      </c>
      <c r="G3996" s="1665"/>
      <c r="S3996" s="1663"/>
    </row>
    <row r="3997" spans="1:19" ht="15">
      <c r="A3997" s="1">
        <v>3992</v>
      </c>
      <c r="D3997" s="3" t="s">
        <v>6909</v>
      </c>
      <c r="F3997" s="2" t="str" cm="1">
        <f t="array" aca="1" ref="F3997" ca="1">IF(G3997&lt;&gt;"",INDIRECT("'"&amp;G3997&amp;"'!"&amp;H3997),"")</f>
        <v/>
      </c>
      <c r="G3997" s="1665"/>
      <c r="S3997" s="1663"/>
    </row>
    <row r="3998" spans="1:19" ht="15">
      <c r="A3998" s="1">
        <v>3993</v>
      </c>
      <c r="D3998" s="3" t="s">
        <v>6909</v>
      </c>
      <c r="F3998" s="2" t="str" cm="1">
        <f t="array" aca="1" ref="F3998" ca="1">IF(G3998&lt;&gt;"",INDIRECT("'"&amp;G3998&amp;"'!"&amp;H3998),"")</f>
        <v/>
      </c>
      <c r="G3998" s="1665"/>
      <c r="S3998" s="1663"/>
    </row>
    <row r="3999" spans="1:19" ht="15">
      <c r="A3999" s="1">
        <v>3994</v>
      </c>
      <c r="D3999" s="3" t="s">
        <v>6909</v>
      </c>
      <c r="F3999" s="2" t="str" cm="1">
        <f t="array" aca="1" ref="F3999" ca="1">IF(G3999&lt;&gt;"",INDIRECT("'"&amp;G3999&amp;"'!"&amp;H3999),"")</f>
        <v/>
      </c>
      <c r="G3999" s="1665"/>
      <c r="S3999" s="1663"/>
    </row>
    <row r="4000" spans="1:19" ht="15">
      <c r="A4000" s="1">
        <v>3995</v>
      </c>
      <c r="D4000" s="3" t="s">
        <v>6909</v>
      </c>
      <c r="F4000" s="2" t="str" cm="1">
        <f t="array" aca="1" ref="F4000" ca="1">IF(G4000&lt;&gt;"",INDIRECT("'"&amp;G4000&amp;"'!"&amp;H4000),"")</f>
        <v/>
      </c>
      <c r="G4000" s="1665"/>
      <c r="S4000" s="1663"/>
    </row>
    <row r="4001" spans="1:19" ht="15">
      <c r="A4001" s="1">
        <v>3996</v>
      </c>
      <c r="D4001" s="3" t="s">
        <v>6909</v>
      </c>
      <c r="F4001" s="2" t="str" cm="1">
        <f t="array" aca="1" ref="F4001" ca="1">IF(G4001&lt;&gt;"",INDIRECT("'"&amp;G4001&amp;"'!"&amp;H4001),"")</f>
        <v/>
      </c>
      <c r="G4001" s="1665"/>
      <c r="S4001" s="1663"/>
    </row>
    <row r="4002" spans="1:19" ht="15">
      <c r="A4002" s="1">
        <v>3997</v>
      </c>
      <c r="D4002" s="3" t="s">
        <v>6909</v>
      </c>
      <c r="F4002" s="2" t="str" cm="1">
        <f t="array" aca="1" ref="F4002" ca="1">IF(G4002&lt;&gt;"",INDIRECT("'"&amp;G4002&amp;"'!"&amp;H4002),"")</f>
        <v/>
      </c>
      <c r="G4002" s="1665"/>
      <c r="S4002" s="1663"/>
    </row>
    <row r="4003" spans="1:19" ht="15">
      <c r="A4003" s="1">
        <v>3998</v>
      </c>
      <c r="D4003" s="3" t="s">
        <v>6909</v>
      </c>
      <c r="F4003" s="2" t="str" cm="1">
        <f t="array" aca="1" ref="F4003" ca="1">IF(G4003&lt;&gt;"",INDIRECT("'"&amp;G4003&amp;"'!"&amp;H4003),"")</f>
        <v/>
      </c>
      <c r="G4003" s="1665"/>
      <c r="S4003" s="1663"/>
    </row>
    <row r="4004" spans="1:19" ht="15">
      <c r="A4004" s="1">
        <v>3999</v>
      </c>
      <c r="D4004" s="3" t="s">
        <v>6909</v>
      </c>
      <c r="F4004" s="2" t="str" cm="1">
        <f t="array" aca="1" ref="F4004" ca="1">IF(G4004&lt;&gt;"",INDIRECT("'"&amp;G4004&amp;"'!"&amp;H4004),"")</f>
        <v/>
      </c>
      <c r="G4004" s="1665"/>
      <c r="S4004" s="1665"/>
    </row>
    <row r="4005" spans="1:19" ht="15">
      <c r="A4005" s="1">
        <v>4000</v>
      </c>
      <c r="D4005" s="3" t="s">
        <v>6909</v>
      </c>
      <c r="F4005" s="2" t="str" cm="1">
        <f t="array" aca="1" ref="F4005" ca="1">IF(G4005&lt;&gt;"",INDIRECT("'"&amp;G4005&amp;"'!"&amp;H4005),"")</f>
        <v/>
      </c>
      <c r="G4005" s="1665"/>
      <c r="S4005" s="1665"/>
    </row>
    <row r="4006" spans="1:19" ht="15">
      <c r="A4006" s="1">
        <v>4001</v>
      </c>
      <c r="D4006" s="3" t="s">
        <v>6909</v>
      </c>
      <c r="F4006" s="2" t="str" cm="1">
        <f t="array" aca="1" ref="F4006" ca="1">IF(G4006&lt;&gt;"",INDIRECT("'"&amp;G4006&amp;"'!"&amp;H4006),"")</f>
        <v/>
      </c>
      <c r="G4006" s="1665"/>
      <c r="S4006" s="1665"/>
    </row>
    <row r="4007" spans="1:19" ht="15">
      <c r="A4007" s="1">
        <v>4002</v>
      </c>
      <c r="D4007" s="3" t="s">
        <v>6909</v>
      </c>
      <c r="F4007" s="2" t="str" cm="1">
        <f t="array" aca="1" ref="F4007" ca="1">IF(G4007&lt;&gt;"",INDIRECT("'"&amp;G4007&amp;"'!"&amp;H4007),"")</f>
        <v/>
      </c>
      <c r="G4007" s="1665"/>
      <c r="S4007" s="1665"/>
    </row>
    <row r="4008" spans="1:19" ht="15">
      <c r="A4008" s="1">
        <v>4003</v>
      </c>
      <c r="D4008" s="3" t="s">
        <v>6909</v>
      </c>
      <c r="F4008" s="2" t="str" cm="1">
        <f t="array" aca="1" ref="F4008" ca="1">IF(G4008&lt;&gt;"",INDIRECT("'"&amp;G4008&amp;"'!"&amp;H4008),"")</f>
        <v/>
      </c>
      <c r="G4008" s="1665"/>
      <c r="S4008" s="1665"/>
    </row>
    <row r="4009" spans="1:19" ht="15">
      <c r="A4009" s="1">
        <v>4004</v>
      </c>
      <c r="D4009" s="3" t="s">
        <v>6909</v>
      </c>
      <c r="F4009" s="2" t="str" cm="1">
        <f t="array" aca="1" ref="F4009" ca="1">IF(G4009&lt;&gt;"",INDIRECT("'"&amp;G4009&amp;"'!"&amp;H4009),"")</f>
        <v/>
      </c>
      <c r="G4009" s="1665"/>
      <c r="S4009" s="1665"/>
    </row>
    <row r="4010" spans="1:19" ht="15">
      <c r="A4010" s="1">
        <v>4005</v>
      </c>
      <c r="D4010" s="3" t="s">
        <v>6909</v>
      </c>
      <c r="F4010" s="2" t="str" cm="1">
        <f t="array" aca="1" ref="F4010" ca="1">IF(G4010&lt;&gt;"",INDIRECT("'"&amp;G4010&amp;"'!"&amp;H4010),"")</f>
        <v/>
      </c>
      <c r="G4010" s="1665"/>
      <c r="S4010" s="1663"/>
    </row>
    <row r="4011" spans="1:19" ht="15">
      <c r="A4011" s="1">
        <v>4006</v>
      </c>
      <c r="D4011" s="3" t="s">
        <v>6909</v>
      </c>
      <c r="F4011" s="2" t="str" cm="1">
        <f t="array" aca="1" ref="F4011" ca="1">IF(G4011&lt;&gt;"",INDIRECT("'"&amp;G4011&amp;"'!"&amp;H4011),"")</f>
        <v/>
      </c>
      <c r="G4011" s="1665"/>
      <c r="S4011" s="1663"/>
    </row>
    <row r="4012" spans="1:19" ht="15">
      <c r="A4012" s="1">
        <v>4007</v>
      </c>
      <c r="D4012" s="3" t="s">
        <v>6909</v>
      </c>
      <c r="F4012" s="2" t="str" cm="1">
        <f t="array" aca="1" ref="F4012" ca="1">IF(G4012&lt;&gt;"",INDIRECT("'"&amp;G4012&amp;"'!"&amp;H4012),"")</f>
        <v/>
      </c>
      <c r="G4012" s="1665"/>
      <c r="S4012" s="1663"/>
    </row>
    <row r="4013" spans="1:19" ht="15">
      <c r="A4013" s="1">
        <v>4008</v>
      </c>
      <c r="D4013" s="3" t="s">
        <v>6909</v>
      </c>
      <c r="F4013" s="2" t="str" cm="1">
        <f t="array" aca="1" ref="F4013" ca="1">IF(G4013&lt;&gt;"",INDIRECT("'"&amp;G4013&amp;"'!"&amp;H4013),"")</f>
        <v/>
      </c>
      <c r="G4013" s="1665"/>
      <c r="S4013" s="1663"/>
    </row>
    <row r="4014" spans="1:19" ht="15">
      <c r="A4014" s="1">
        <v>4009</v>
      </c>
      <c r="D4014" s="3" t="s">
        <v>6909</v>
      </c>
      <c r="F4014" s="2" t="str" cm="1">
        <f t="array" aca="1" ref="F4014" ca="1">IF(G4014&lt;&gt;"",INDIRECT("'"&amp;G4014&amp;"'!"&amp;H4014),"")</f>
        <v/>
      </c>
      <c r="G4014" s="1665"/>
      <c r="S4014" s="1663"/>
    </row>
    <row r="4015" spans="1:19" ht="15">
      <c r="A4015" s="1">
        <v>4010</v>
      </c>
      <c r="D4015" s="3" t="s">
        <v>6909</v>
      </c>
      <c r="F4015" s="2" t="str" cm="1">
        <f t="array" aca="1" ref="F4015" ca="1">IF(G4015&lt;&gt;"",INDIRECT("'"&amp;G4015&amp;"'!"&amp;H4015),"")</f>
        <v/>
      </c>
      <c r="G4015" s="1665"/>
      <c r="S4015" s="1663"/>
    </row>
    <row r="4016" spans="1:19" ht="15">
      <c r="A4016" s="1">
        <v>4011</v>
      </c>
      <c r="D4016" s="3" t="s">
        <v>6909</v>
      </c>
      <c r="F4016" s="2" t="str" cm="1">
        <f t="array" aca="1" ref="F4016" ca="1">IF(G4016&lt;&gt;"",INDIRECT("'"&amp;G4016&amp;"'!"&amp;H4016),"")</f>
        <v/>
      </c>
      <c r="G4016" s="1665"/>
      <c r="S4016" s="1663"/>
    </row>
    <row r="4017" spans="1:19" ht="15">
      <c r="A4017" s="1">
        <v>4012</v>
      </c>
      <c r="D4017" s="3" t="s">
        <v>6909</v>
      </c>
      <c r="F4017" s="2" t="str" cm="1">
        <f t="array" aca="1" ref="F4017" ca="1">IF(G4017&lt;&gt;"",INDIRECT("'"&amp;G4017&amp;"'!"&amp;H4017),"")</f>
        <v/>
      </c>
      <c r="G4017" s="1665"/>
      <c r="S4017" s="1663"/>
    </row>
    <row r="4018" spans="1:19">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5">
      <c r="A4032" s="1">
        <v>4027</v>
      </c>
      <c r="D4032" s="3" t="s">
        <v>6909</v>
      </c>
      <c r="F4032" s="2" t="str" cm="1">
        <f t="array" aca="1" ref="F4032" ca="1">IF(G4032&lt;&gt;"",INDIRECT("'"&amp;G4032&amp;"'!"&amp;H4032),"")</f>
        <v/>
      </c>
      <c r="G4032" s="1665"/>
      <c r="S4032" s="1663"/>
    </row>
    <row r="4033" spans="1:19" ht="15">
      <c r="A4033" s="1">
        <v>4028</v>
      </c>
      <c r="D4033" s="3" t="s">
        <v>6909</v>
      </c>
      <c r="F4033" s="2" t="str" cm="1">
        <f t="array" aca="1" ref="F4033" ca="1">IF(G4033&lt;&gt;"",INDIRECT("'"&amp;G4033&amp;"'!"&amp;H4033),"")</f>
        <v/>
      </c>
      <c r="G4033" s="1665"/>
      <c r="S4033" s="1663"/>
    </row>
    <row r="4034" spans="1:19" ht="15">
      <c r="A4034" s="1">
        <v>4029</v>
      </c>
      <c r="D4034" s="3" t="s">
        <v>6909</v>
      </c>
      <c r="F4034" s="2" t="str" cm="1">
        <f t="array" aca="1" ref="F4034" ca="1">IF(G4034&lt;&gt;"",INDIRECT("'"&amp;G4034&amp;"'!"&amp;H4034),"")</f>
        <v/>
      </c>
      <c r="G4034" s="1665"/>
      <c r="S4034" s="1663"/>
    </row>
    <row r="4035" spans="1:19" ht="15">
      <c r="A4035" s="1">
        <v>4030</v>
      </c>
      <c r="D4035" s="3" t="s">
        <v>6909</v>
      </c>
      <c r="F4035" s="2" t="str" cm="1">
        <f t="array" aca="1" ref="F4035" ca="1">IF(G4035&lt;&gt;"",INDIRECT("'"&amp;G4035&amp;"'!"&amp;H4035),"")</f>
        <v/>
      </c>
      <c r="G4035" s="1665"/>
      <c r="S4035" s="1663"/>
    </row>
    <row r="4036" spans="1:19" ht="15">
      <c r="A4036" s="1">
        <v>4031</v>
      </c>
      <c r="D4036" s="3" t="s">
        <v>6909</v>
      </c>
      <c r="F4036" s="2" t="str" cm="1">
        <f t="array" aca="1" ref="F4036" ca="1">IF(G4036&lt;&gt;"",INDIRECT("'"&amp;G4036&amp;"'!"&amp;H4036),"")</f>
        <v/>
      </c>
      <c r="G4036" s="1665"/>
      <c r="S4036" s="1663"/>
    </row>
    <row r="4037" spans="1:19" ht="15">
      <c r="A4037" s="1">
        <v>4032</v>
      </c>
      <c r="D4037" s="3" t="s">
        <v>6909</v>
      </c>
      <c r="F4037" s="2" t="str" cm="1">
        <f t="array" aca="1" ref="F4037" ca="1">IF(G4037&lt;&gt;"",INDIRECT("'"&amp;G4037&amp;"'!"&amp;H4037),"")</f>
        <v/>
      </c>
      <c r="G4037" s="1665"/>
      <c r="S4037" s="1663"/>
    </row>
    <row r="4038" spans="1:19" ht="15">
      <c r="A4038" s="1">
        <v>4033</v>
      </c>
      <c r="D4038" s="3" t="s">
        <v>6909</v>
      </c>
      <c r="F4038" s="2" t="str" cm="1">
        <f t="array" aca="1" ref="F4038" ca="1">IF(G4038&lt;&gt;"",INDIRECT("'"&amp;G4038&amp;"'!"&amp;H4038),"")</f>
        <v/>
      </c>
      <c r="G4038" s="1665"/>
      <c r="S4038" s="1663"/>
    </row>
    <row r="4039" spans="1:19" ht="15">
      <c r="A4039" s="1">
        <v>4034</v>
      </c>
      <c r="D4039" s="3" t="s">
        <v>6909</v>
      </c>
      <c r="F4039" s="2" t="str" cm="1">
        <f t="array" aca="1" ref="F4039" ca="1">IF(G4039&lt;&gt;"",INDIRECT("'"&amp;G4039&amp;"'!"&amp;H4039),"")</f>
        <v/>
      </c>
      <c r="G4039" s="1665"/>
      <c r="S4039" s="1663"/>
    </row>
    <row r="4040" spans="1:19" ht="15">
      <c r="A4040" s="1">
        <v>4035</v>
      </c>
      <c r="D4040" s="3" t="s">
        <v>3376</v>
      </c>
      <c r="F4040" s="2" t="str" cm="1">
        <f t="array" aca="1" ref="F4040" ca="1">IF(G4040&lt;&gt;"",INDIRECT("'"&amp;G4040&amp;"'!"&amp;H4040),"")</f>
        <v/>
      </c>
      <c r="G4040" s="1665"/>
      <c r="S4040" s="1663"/>
    </row>
    <row r="4041" spans="1:19" ht="15">
      <c r="A4041" s="1">
        <v>4036</v>
      </c>
      <c r="D4041" s="3" t="s">
        <v>3376</v>
      </c>
      <c r="F4041" s="2" t="str" cm="1">
        <f t="array" aca="1" ref="F4041" ca="1">IF(G4041&lt;&gt;"",INDIRECT("'"&amp;G4041&amp;"'!"&amp;H4041),"")</f>
        <v/>
      </c>
      <c r="G4041" s="1665"/>
      <c r="S4041" s="1663"/>
    </row>
    <row r="4042" spans="1:19" ht="15">
      <c r="A4042" s="1">
        <v>4037</v>
      </c>
      <c r="D4042" s="3" t="s">
        <v>3376</v>
      </c>
      <c r="F4042" s="2" t="str" cm="1">
        <f t="array" aca="1" ref="F4042" ca="1">IF(G4042&lt;&gt;"",INDIRECT("'"&amp;G4042&amp;"'!"&amp;H4042),"")</f>
        <v/>
      </c>
      <c r="G4042" s="1665"/>
      <c r="S4042" s="1663"/>
    </row>
    <row r="4043" spans="1:19">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5">
      <c r="A4045" s="1">
        <v>4040</v>
      </c>
      <c r="D4045" s="3" t="s">
        <v>6911</v>
      </c>
      <c r="F4045" s="2" t="str" cm="1">
        <f t="array" aca="1" ref="F4045" ca="1">IF(G4045&lt;&gt;"",INDIRECT("'"&amp;G4045&amp;"'!"&amp;H4045),"")</f>
        <v/>
      </c>
      <c r="G4045" s="1665"/>
      <c r="S4045" s="1663"/>
    </row>
    <row r="4046" spans="1:19" ht="15">
      <c r="A4046" s="1">
        <v>4041</v>
      </c>
      <c r="D4046" s="3" t="s">
        <v>3376</v>
      </c>
      <c r="F4046" s="2" t="str" cm="1">
        <f t="array" aca="1" ref="F4046" ca="1">IF(G4046&lt;&gt;"",INDIRECT("'"&amp;G4046&amp;"'!"&amp;H4046),"")</f>
        <v/>
      </c>
      <c r="G4046" s="1665"/>
      <c r="S4046" s="1663"/>
    </row>
    <row r="4047" spans="1:19" ht="15">
      <c r="A4047" s="1">
        <v>4042</v>
      </c>
      <c r="D4047" s="3" t="s">
        <v>6909</v>
      </c>
      <c r="F4047" s="2" t="str" cm="1">
        <f t="array" aca="1" ref="F4047" ca="1">IF(G4047&lt;&gt;"",INDIRECT("'"&amp;G4047&amp;"'!"&amp;H4047),"")</f>
        <v/>
      </c>
      <c r="G4047" s="1665"/>
      <c r="S4047" s="1663"/>
    </row>
    <row r="4048" spans="1:19" ht="15">
      <c r="A4048" s="1">
        <v>4043</v>
      </c>
      <c r="D4048" s="3" t="s">
        <v>6909</v>
      </c>
      <c r="F4048" s="2" t="str" cm="1">
        <f t="array" aca="1" ref="F4048" ca="1">IF(G4048&lt;&gt;"",INDIRECT("'"&amp;G4048&amp;"'!"&amp;H4048),"")</f>
        <v/>
      </c>
      <c r="G4048" s="1665"/>
      <c r="S4048" s="1665"/>
    </row>
    <row r="4049" spans="1:19" ht="15">
      <c r="A4049" s="1">
        <v>4044</v>
      </c>
      <c r="D4049" s="3" t="s">
        <v>6909</v>
      </c>
      <c r="F4049" s="2" t="str" cm="1">
        <f t="array" aca="1" ref="F4049" ca="1">IF(G4049&lt;&gt;"",INDIRECT("'"&amp;G4049&amp;"'!"&amp;H4049),"")</f>
        <v/>
      </c>
      <c r="G4049" s="1665"/>
      <c r="S4049" s="1665"/>
    </row>
    <row r="4050" spans="1:19" ht="15">
      <c r="A4050" s="1">
        <v>4045</v>
      </c>
      <c r="D4050" s="3" t="s">
        <v>6909</v>
      </c>
      <c r="F4050" s="2" t="str" cm="1">
        <f t="array" aca="1" ref="F4050" ca="1">IF(G4050&lt;&gt;"",INDIRECT("'"&amp;G4050&amp;"'!"&amp;H4050),"")</f>
        <v/>
      </c>
      <c r="G4050" s="1665"/>
      <c r="S4050" s="1665"/>
    </row>
    <row r="4051" spans="1:19" ht="15">
      <c r="A4051" s="1">
        <v>4046</v>
      </c>
      <c r="D4051" s="3" t="s">
        <v>6909</v>
      </c>
      <c r="F4051" s="2" t="str" cm="1">
        <f t="array" aca="1" ref="F4051" ca="1">IF(G4051&lt;&gt;"",INDIRECT("'"&amp;G4051&amp;"'!"&amp;H4051),"")</f>
        <v/>
      </c>
      <c r="G4051" s="1665"/>
      <c r="S4051" s="1663"/>
    </row>
    <row r="4052" spans="1:19" ht="15">
      <c r="A4052" s="1">
        <v>4047</v>
      </c>
      <c r="D4052" s="3" t="s">
        <v>6909</v>
      </c>
      <c r="F4052" s="2" t="str" cm="1">
        <f t="array" aca="1" ref="F4052" ca="1">IF(G4052&lt;&gt;"",INDIRECT("'"&amp;G4052&amp;"'!"&amp;H4052),"")</f>
        <v/>
      </c>
      <c r="G4052" s="1665"/>
      <c r="S4052" s="1663"/>
    </row>
    <row r="4053" spans="1:19" ht="15">
      <c r="A4053" s="1">
        <v>4048</v>
      </c>
      <c r="D4053" s="3" t="s">
        <v>6909</v>
      </c>
      <c r="F4053" s="2" t="str" cm="1">
        <f t="array" aca="1" ref="F4053" ca="1">IF(G4053&lt;&gt;"",INDIRECT("'"&amp;G4053&amp;"'!"&amp;H4053),"")</f>
        <v/>
      </c>
      <c r="G4053" s="1665"/>
      <c r="S4053" s="1663"/>
    </row>
    <row r="4054" spans="1:19" ht="15">
      <c r="A4054" s="1">
        <v>4049</v>
      </c>
      <c r="D4054" s="3" t="s">
        <v>6909</v>
      </c>
      <c r="F4054" s="2" t="str" cm="1">
        <f t="array" aca="1" ref="F4054" ca="1">IF(G4054&lt;&gt;"",INDIRECT("'"&amp;G4054&amp;"'!"&amp;H4054),"")</f>
        <v/>
      </c>
      <c r="G4054" s="1665"/>
      <c r="S4054" s="1663"/>
    </row>
    <row r="4055" spans="1:19" ht="15">
      <c r="A4055" s="1">
        <v>4050</v>
      </c>
      <c r="D4055" s="3" t="s">
        <v>6909</v>
      </c>
      <c r="F4055" s="2" t="str" cm="1">
        <f t="array" aca="1" ref="F4055" ca="1">IF(G4055&lt;&gt;"",INDIRECT("'"&amp;G4055&amp;"'!"&amp;H4055),"")</f>
        <v/>
      </c>
      <c r="G4055" s="1665"/>
      <c r="S4055" s="1663"/>
    </row>
    <row r="4056" spans="1:19" ht="15">
      <c r="A4056" s="1">
        <v>4051</v>
      </c>
      <c r="D4056" s="3" t="s">
        <v>6909</v>
      </c>
      <c r="F4056" s="2" t="str" cm="1">
        <f t="array" aca="1" ref="F4056" ca="1">IF(G4056&lt;&gt;"",INDIRECT("'"&amp;G4056&amp;"'!"&amp;H4056),"")</f>
        <v/>
      </c>
      <c r="G4056" s="1665"/>
      <c r="S4056" s="1663"/>
    </row>
    <row r="4057" spans="1:19">
      <c r="A4057">
        <v>4052</v>
      </c>
      <c r="B4057" s="7">
        <f>'BudgetSum 2-4'!C10</f>
        <v>0</v>
      </c>
      <c r="C4057" s="3">
        <f t="shared" ref="C4057:C4062" si="125">A4057-B4057</f>
        <v>4052</v>
      </c>
      <c r="E4057" s="2" t="b">
        <f t="shared" ref="E4057:E4062" ca="1" si="126">F4057=B4057</f>
        <v>1</v>
      </c>
      <c r="F4057" s="2" cm="1">
        <f t="array" aca="1" ref="F4057" ca="1">IF(G4057&lt;&gt;"",INDIRECT("'"&amp;G4057&amp;"'!"&amp;H4057),"")</f>
        <v>0</v>
      </c>
      <c r="G4057" s="1663" t="s">
        <v>3335</v>
      </c>
      <c r="H4057" t="s">
        <v>3346</v>
      </c>
      <c r="S4057" s="1663"/>
    </row>
    <row r="4058" spans="1:19">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5">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5">
      <c r="A4063" s="1">
        <v>4058</v>
      </c>
      <c r="D4063" s="3" t="s">
        <v>6909</v>
      </c>
      <c r="F4063" s="2" t="str" cm="1">
        <f t="array" aca="1" ref="F4063" ca="1">IF(G4063&lt;&gt;"",INDIRECT("'"&amp;G4063&amp;"'!"&amp;H4063),"")</f>
        <v/>
      </c>
      <c r="G4063" s="1665"/>
      <c r="S4063" s="1663"/>
    </row>
    <row r="4064" spans="1:19" ht="15">
      <c r="A4064" s="1">
        <v>4059</v>
      </c>
      <c r="D4064" s="3" t="s">
        <v>6909</v>
      </c>
      <c r="F4064" s="2" t="str" cm="1">
        <f t="array" aca="1" ref="F4064" ca="1">IF(G4064&lt;&gt;"",INDIRECT("'"&amp;G4064&amp;"'!"&amp;H4064),"")</f>
        <v/>
      </c>
      <c r="G4064" s="1665"/>
      <c r="S4064" s="1663"/>
    </row>
    <row r="4065" spans="1:19">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c r="A4066">
        <v>4061</v>
      </c>
      <c r="B4066" s="7">
        <f>'BudgetSum 2-4'!C11</f>
        <v>16038208.069999997</v>
      </c>
      <c r="C4066" s="3">
        <f t="shared" si="127"/>
        <v>-16034147.069999997</v>
      </c>
      <c r="E4066" s="2" t="b">
        <f t="shared" ca="1" si="128"/>
        <v>1</v>
      </c>
      <c r="F4066" s="2" cm="1">
        <f t="array" aca="1" ref="F4066" ca="1">IF(G4066&lt;&gt;"",INDIRECT("'"&amp;G4066&amp;"'!"&amp;H4066),"")</f>
        <v>16038208.069999997</v>
      </c>
      <c r="G4066" s="1663" t="s">
        <v>3335</v>
      </c>
      <c r="H4066" t="s">
        <v>3347</v>
      </c>
      <c r="S4066" s="1663"/>
    </row>
    <row r="4067" spans="1:19">
      <c r="A4067">
        <v>4062</v>
      </c>
      <c r="B4067" s="7">
        <f>'BudgetSum 2-4'!D11</f>
        <v>1729314.11</v>
      </c>
      <c r="C4067" s="3">
        <f t="shared" si="127"/>
        <v>-1725252.11</v>
      </c>
      <c r="E4067" s="2" t="b">
        <f t="shared" ca="1" si="128"/>
        <v>1</v>
      </c>
      <c r="F4067" s="2" cm="1">
        <f t="array" aca="1" ref="F4067" ca="1">IF(G4067&lt;&gt;"",INDIRECT("'"&amp;G4067&amp;"'!"&amp;H4067),"")</f>
        <v>1729314.11</v>
      </c>
      <c r="G4067" s="1663" t="s">
        <v>3335</v>
      </c>
      <c r="H4067" t="s">
        <v>3360</v>
      </c>
      <c r="S4067" s="1663"/>
    </row>
    <row r="4068" spans="1:19" ht="15">
      <c r="A4068">
        <v>4063</v>
      </c>
      <c r="B4068" s="7">
        <f>'BudgetSum 2-4'!E11</f>
        <v>1154656.71</v>
      </c>
      <c r="C4068" s="3">
        <f t="shared" si="127"/>
        <v>-1150593.71</v>
      </c>
      <c r="E4068" s="2" t="b">
        <f t="shared" ca="1" si="128"/>
        <v>1</v>
      </c>
      <c r="F4068" s="2" cm="1">
        <f t="array" aca="1" ref="F4068" ca="1">IF(G4068&lt;&gt;"",INDIRECT("'"&amp;G4068&amp;"'!"&amp;H4068),"")</f>
        <v>1154656.71</v>
      </c>
      <c r="G4068" s="1663" t="s">
        <v>3335</v>
      </c>
      <c r="H4068" t="s">
        <v>3371</v>
      </c>
      <c r="I4068" s="4"/>
      <c r="J4068" s="4"/>
      <c r="K4068" s="4"/>
      <c r="S4068" s="1665"/>
    </row>
    <row r="4069" spans="1:19">
      <c r="A4069">
        <v>4064</v>
      </c>
      <c r="B4069" s="7">
        <f>'BudgetSum 2-4'!F11</f>
        <v>866407.85</v>
      </c>
      <c r="C4069" s="3">
        <f t="shared" si="127"/>
        <v>-862343.85</v>
      </c>
      <c r="E4069" s="2" t="b">
        <f t="shared" ca="1" si="128"/>
        <v>1</v>
      </c>
      <c r="F4069" s="2" cm="1">
        <f t="array" aca="1" ref="F4069" ca="1">IF(G4069&lt;&gt;"",INDIRECT("'"&amp;G4069&amp;"'!"&amp;H4069),"")</f>
        <v>866407.85</v>
      </c>
      <c r="G4069" s="1663" t="s">
        <v>3335</v>
      </c>
      <c r="H4069" t="s">
        <v>3383</v>
      </c>
      <c r="S4069" s="1663"/>
    </row>
    <row r="4070" spans="1:19" ht="15">
      <c r="A4070">
        <v>4065</v>
      </c>
      <c r="B4070" s="7">
        <f>'BudgetSum 2-4'!G11</f>
        <v>413073.58</v>
      </c>
      <c r="C4070" s="3">
        <f t="shared" si="127"/>
        <v>-409008.58</v>
      </c>
      <c r="E4070" s="2" t="b">
        <f t="shared" ca="1" si="128"/>
        <v>1</v>
      </c>
      <c r="F4070" s="2" cm="1">
        <f t="array" aca="1" ref="F4070" ca="1">IF(G4070&lt;&gt;"",INDIRECT("'"&amp;G4070&amp;"'!"&amp;H4070),"")</f>
        <v>413073.58</v>
      </c>
      <c r="G4070" s="1663" t="s">
        <v>3335</v>
      </c>
      <c r="H4070" t="s">
        <v>3394</v>
      </c>
      <c r="I4070" s="4"/>
      <c r="J4070" s="4"/>
      <c r="K4070" s="4"/>
      <c r="S4070" s="1665"/>
    </row>
    <row r="4071" spans="1:19">
      <c r="A4071">
        <v>4066</v>
      </c>
      <c r="B4071" s="7">
        <f>'BudgetSum 2-4'!H11</f>
        <v>0</v>
      </c>
      <c r="C4071" s="3">
        <f t="shared" si="127"/>
        <v>4066</v>
      </c>
      <c r="E4071" s="2" t="b">
        <f t="shared" ca="1" si="128"/>
        <v>1</v>
      </c>
      <c r="F4071" s="2" cm="1">
        <f t="array" aca="1" ref="F4071" ca="1">IF(G4071&lt;&gt;"",INDIRECT("'"&amp;G4071&amp;"'!"&amp;H4071),"")</f>
        <v>0</v>
      </c>
      <c r="G4071" s="1663" t="s">
        <v>3335</v>
      </c>
      <c r="H4071" t="s">
        <v>3404</v>
      </c>
      <c r="S4071" s="1663"/>
    </row>
    <row r="4072" spans="1:19">
      <c r="A4072">
        <v>4067</v>
      </c>
      <c r="B4072" s="7">
        <f>'BudgetSum 2-4'!I11</f>
        <v>0</v>
      </c>
      <c r="C4072" s="3">
        <f t="shared" si="127"/>
        <v>4067</v>
      </c>
      <c r="E4072" s="2" t="b">
        <f t="shared" ca="1" si="128"/>
        <v>1</v>
      </c>
      <c r="F4072" s="2" cm="1">
        <f t="array" aca="1" ref="F4072" ca="1">IF(G4072&lt;&gt;"",INDIRECT("'"&amp;G4072&amp;"'!"&amp;H4072),"")</f>
        <v>0</v>
      </c>
      <c r="G4072" s="1663" t="s">
        <v>3335</v>
      </c>
      <c r="H4072" t="s">
        <v>3413</v>
      </c>
      <c r="S4072" s="1663"/>
    </row>
    <row r="4073" spans="1:19" ht="15">
      <c r="A4073" s="1">
        <v>4068</v>
      </c>
      <c r="D4073" s="3" t="s">
        <v>3376</v>
      </c>
      <c r="F4073" s="2" t="str" cm="1">
        <f t="array" aca="1" ref="F4073" ca="1">IF(G4073&lt;&gt;"",INDIRECT("'"&amp;G4073&amp;"'!"&amp;H4073),"")</f>
        <v/>
      </c>
      <c r="G4073" s="1665"/>
      <c r="S4073" s="1663"/>
    </row>
    <row r="4074" spans="1:19">
      <c r="A4074">
        <v>4069</v>
      </c>
      <c r="B4074" s="7">
        <f>'BudgetSum 2-4'!K11</f>
        <v>0</v>
      </c>
      <c r="C4074" s="3">
        <f t="shared" ref="C4074:C4085" si="129">A4074-B4074</f>
        <v>4069</v>
      </c>
      <c r="E4074" s="2" t="b">
        <f t="shared" ref="E4074:E4085" ca="1" si="130">F4074=B4074</f>
        <v>1</v>
      </c>
      <c r="F4074" s="2" cm="1">
        <f t="array" aca="1" ref="F4074" ca="1">IF(G4074&lt;&gt;"",INDIRECT("'"&amp;G4074&amp;"'!"&amp;H4074),"")</f>
        <v>0</v>
      </c>
      <c r="G4074" s="1663" t="s">
        <v>3335</v>
      </c>
      <c r="H4074" t="s">
        <v>3422</v>
      </c>
      <c r="S4074" s="1663"/>
    </row>
    <row r="4075" spans="1:19">
      <c r="A4075">
        <v>4070</v>
      </c>
      <c r="B4075" s="7">
        <f>'BudgetSum 2-4'!C20</f>
        <v>0</v>
      </c>
      <c r="C4075" s="3">
        <f t="shared" si="129"/>
        <v>4070</v>
      </c>
      <c r="E4075" s="2" t="b">
        <f t="shared" ca="1" si="130"/>
        <v>1</v>
      </c>
      <c r="F4075" s="2" cm="1">
        <f t="array" aca="1" ref="F4075" ca="1">IF(G4075&lt;&gt;"",INDIRECT("'"&amp;G4075&amp;"'!"&amp;H4075),"")</f>
        <v>0</v>
      </c>
      <c r="G4075" s="1663" t="s">
        <v>3335</v>
      </c>
      <c r="H4075" t="s">
        <v>3355</v>
      </c>
      <c r="S4075" s="1663"/>
    </row>
    <row r="4076" spans="1:19">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5">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c r="A4080">
        <v>4075</v>
      </c>
      <c r="B4080" s="7">
        <f>'BudgetSum 2-4'!C21</f>
        <v>15791000.969999999</v>
      </c>
      <c r="C4080" s="3">
        <f t="shared" si="129"/>
        <v>-15786925.969999999</v>
      </c>
      <c r="E4080" s="2" t="b">
        <f t="shared" ca="1" si="130"/>
        <v>1</v>
      </c>
      <c r="F4080" s="2" cm="1">
        <f t="array" aca="1" ref="F4080" ca="1">IF(G4080&lt;&gt;"",INDIRECT("'"&amp;G4080&amp;"'!"&amp;H4080),"")</f>
        <v>15791000.969999999</v>
      </c>
      <c r="G4080" s="1663" t="s">
        <v>3335</v>
      </c>
      <c r="H4080" t="s">
        <v>3356</v>
      </c>
      <c r="S4080" s="1663"/>
    </row>
    <row r="4081" spans="1:19" ht="15">
      <c r="A4081">
        <v>4076</v>
      </c>
      <c r="B4081" s="7">
        <f>'BudgetSum 2-4'!D21</f>
        <v>1624955.43</v>
      </c>
      <c r="C4081" s="3">
        <f t="shared" si="129"/>
        <v>-1620879.43</v>
      </c>
      <c r="E4081" s="2" t="b">
        <f t="shared" ca="1" si="130"/>
        <v>1</v>
      </c>
      <c r="F4081" s="2" cm="1">
        <f t="array" aca="1" ref="F4081" ca="1">IF(G4081&lt;&gt;"",INDIRECT("'"&amp;G4081&amp;"'!"&amp;H4081),"")</f>
        <v>1624955.43</v>
      </c>
      <c r="G4081" s="1663" t="s">
        <v>3335</v>
      </c>
      <c r="H4081" t="s">
        <v>3368</v>
      </c>
      <c r="I4081" s="4"/>
      <c r="J4081" s="4"/>
      <c r="K4081" s="4"/>
      <c r="S4081" s="1665"/>
    </row>
    <row r="4082" spans="1:19">
      <c r="A4082">
        <v>4077</v>
      </c>
      <c r="B4082" s="7">
        <f>'BudgetSum 2-4'!E21</f>
        <v>1137200</v>
      </c>
      <c r="C4082" s="3">
        <f t="shared" si="129"/>
        <v>-1133123</v>
      </c>
      <c r="E4082" s="2" t="b">
        <f t="shared" ca="1" si="130"/>
        <v>1</v>
      </c>
      <c r="F4082" s="2" cm="1">
        <f t="array" aca="1" ref="F4082" ca="1">IF(G4082&lt;&gt;"",INDIRECT("'"&amp;G4082&amp;"'!"&amp;H4082),"")</f>
        <v>1137200</v>
      </c>
      <c r="G4082" s="1663" t="s">
        <v>3335</v>
      </c>
      <c r="H4082" t="s">
        <v>3379</v>
      </c>
      <c r="S4082" s="1663"/>
    </row>
    <row r="4083" spans="1:19">
      <c r="A4083">
        <v>4078</v>
      </c>
      <c r="B4083" s="7">
        <f>'BudgetSum 2-4'!F21</f>
        <v>963755.29999999993</v>
      </c>
      <c r="C4083" s="3">
        <f t="shared" si="129"/>
        <v>-959677.29999999993</v>
      </c>
      <c r="E4083" s="2" t="b">
        <f t="shared" ca="1" si="130"/>
        <v>1</v>
      </c>
      <c r="F4083" s="2" cm="1">
        <f t="array" aca="1" ref="F4083" ca="1">IF(G4083&lt;&gt;"",INDIRECT("'"&amp;G4083&amp;"'!"&amp;H4083),"")</f>
        <v>963755.29999999993</v>
      </c>
      <c r="G4083" s="1663" t="s">
        <v>3335</v>
      </c>
      <c r="H4083" t="s">
        <v>3391</v>
      </c>
      <c r="S4083" s="1663"/>
    </row>
    <row r="4084" spans="1:19">
      <c r="A4084">
        <v>4079</v>
      </c>
      <c r="B4084" s="7">
        <f>'BudgetSum 2-4'!G21</f>
        <v>454343.68999999994</v>
      </c>
      <c r="C4084" s="3">
        <f t="shared" si="129"/>
        <v>-450264.68999999994</v>
      </c>
      <c r="E4084" s="2" t="b">
        <f t="shared" ca="1" si="130"/>
        <v>1</v>
      </c>
      <c r="F4084" s="2" cm="1">
        <f t="array" aca="1" ref="F4084" ca="1">IF(G4084&lt;&gt;"",INDIRECT("'"&amp;G4084&amp;"'!"&amp;H4084),"")</f>
        <v>454343.68999999994</v>
      </c>
      <c r="G4084" s="1663" t="s">
        <v>3335</v>
      </c>
      <c r="H4084" t="s">
        <v>3401</v>
      </c>
      <c r="S4084" s="1663"/>
    </row>
    <row r="4085" spans="1:19" ht="15">
      <c r="A4085">
        <v>4080</v>
      </c>
      <c r="B4085" s="7">
        <f>'BudgetSum 2-4'!H21</f>
        <v>0</v>
      </c>
      <c r="C4085" s="3">
        <f t="shared" si="129"/>
        <v>4080</v>
      </c>
      <c r="E4085" s="2" t="b">
        <f t="shared" ca="1" si="130"/>
        <v>1</v>
      </c>
      <c r="F4085" s="2" cm="1">
        <f t="array" aca="1" ref="F4085" ca="1">IF(G4085&lt;&gt;"",INDIRECT("'"&amp;G4085&amp;"'!"&amp;H4085),"")</f>
        <v>0</v>
      </c>
      <c r="G4085" s="1663" t="s">
        <v>3335</v>
      </c>
      <c r="H4085" t="s">
        <v>3409</v>
      </c>
      <c r="I4085" s="4"/>
      <c r="J4085" s="4"/>
      <c r="K4085" s="4"/>
      <c r="S4085" s="1665"/>
    </row>
    <row r="4086" spans="1:19" ht="15">
      <c r="A4086" s="1">
        <v>4081</v>
      </c>
      <c r="D4086" s="3" t="s">
        <v>6909</v>
      </c>
      <c r="F4086" s="2" t="str" cm="1">
        <f t="array" aca="1" ref="F4086" ca="1">IF(G4086&lt;&gt;"",INDIRECT("'"&amp;G4086&amp;"'!"&amp;H4086),"")</f>
        <v/>
      </c>
      <c r="G4086" s="1665"/>
      <c r="S4086" s="1663"/>
    </row>
    <row r="4087" spans="1:19" ht="15">
      <c r="A4087" s="1">
        <v>4082</v>
      </c>
      <c r="D4087" s="3" t="s">
        <v>3376</v>
      </c>
      <c r="F4087" s="2" t="str" cm="1">
        <f t="array" aca="1" ref="F4087" ca="1">IF(G4087&lt;&gt;"",INDIRECT("'"&amp;G4087&amp;"'!"&amp;H4087),"")</f>
        <v/>
      </c>
      <c r="G4087" s="1665"/>
      <c r="S4087" s="1663"/>
    </row>
    <row r="4088" spans="1:19" ht="15">
      <c r="A4088">
        <v>4083</v>
      </c>
      <c r="B4088" s="7">
        <f>'BudgetSum 2-4'!K21</f>
        <v>0</v>
      </c>
      <c r="C4088" s="3">
        <f>A4088-B4088</f>
        <v>4083</v>
      </c>
      <c r="E4088" s="2" t="b">
        <f ca="1">F4088=B4088</f>
        <v>1</v>
      </c>
      <c r="F4088" s="2" cm="1">
        <f t="array" aca="1" ref="F4088" ca="1">IF(G4088&lt;&gt;"",INDIRECT("'"&amp;G4088&amp;"'!"&amp;H4088),"")</f>
        <v>0</v>
      </c>
      <c r="G4088" s="1663" t="s">
        <v>3335</v>
      </c>
      <c r="H4088" t="s">
        <v>3429</v>
      </c>
      <c r="I4088" s="4"/>
      <c r="J4088" s="4"/>
      <c r="K4088" s="4"/>
      <c r="S4088" s="1665"/>
    </row>
    <row r="4089" spans="1:19" ht="15">
      <c r="A4089" s="1">
        <v>4084</v>
      </c>
      <c r="D4089" s="3" t="s">
        <v>3376</v>
      </c>
      <c r="F4089" s="2" t="str" cm="1">
        <f t="array" aca="1" ref="F4089" ca="1">IF(G4089&lt;&gt;"",INDIRECT("'"&amp;G4089&amp;"'!"&amp;H4089),"")</f>
        <v/>
      </c>
      <c r="G4089" s="1665"/>
      <c r="S4089" s="1663"/>
    </row>
    <row r="4090" spans="1:19" ht="15">
      <c r="A4090" s="1">
        <v>4085</v>
      </c>
      <c r="D4090" s="3" t="s">
        <v>6909</v>
      </c>
      <c r="F4090" s="2" t="str" cm="1">
        <f t="array" aca="1" ref="F4090" ca="1">IF(G4090&lt;&gt;"",INDIRECT("'"&amp;G4090&amp;"'!"&amp;H4090),"")</f>
        <v/>
      </c>
      <c r="G4090" s="1665"/>
      <c r="S4090" s="1663"/>
    </row>
    <row r="4091" spans="1:19" ht="15">
      <c r="A4091" s="1">
        <v>4086</v>
      </c>
      <c r="D4091" s="3" t="s">
        <v>6909</v>
      </c>
      <c r="F4091" s="2" t="str" cm="1">
        <f t="array" aca="1" ref="F4091" ca="1">IF(G4091&lt;&gt;"",INDIRECT("'"&amp;G4091&amp;"'!"&amp;H4091),"")</f>
        <v/>
      </c>
      <c r="G4091" s="1665"/>
      <c r="S4091" s="1663"/>
    </row>
    <row r="4092" spans="1:19" ht="15">
      <c r="A4092" s="1">
        <v>4087</v>
      </c>
      <c r="D4092" s="3" t="s">
        <v>6909</v>
      </c>
      <c r="F4092" s="2" t="str" cm="1">
        <f t="array" aca="1" ref="F4092" ca="1">IF(G4092&lt;&gt;"",INDIRECT("'"&amp;G4092&amp;"'!"&amp;H4092),"")</f>
        <v/>
      </c>
      <c r="G4092" s="1665"/>
      <c r="S4092" s="1663"/>
    </row>
    <row r="4093" spans="1:19" ht="15">
      <c r="A4093" s="1">
        <v>4088</v>
      </c>
      <c r="D4093" s="3" t="s">
        <v>6909</v>
      </c>
      <c r="F4093" s="2" t="str" cm="1">
        <f t="array" aca="1" ref="F4093" ca="1">IF(G4093&lt;&gt;"",INDIRECT("'"&amp;G4093&amp;"'!"&amp;H4093),"")</f>
        <v/>
      </c>
      <c r="G4093" s="1665"/>
      <c r="S4093" s="1663"/>
    </row>
    <row r="4094" spans="1:19" ht="15">
      <c r="A4094" s="1">
        <v>4089</v>
      </c>
      <c r="D4094" s="3" t="s">
        <v>3376</v>
      </c>
      <c r="F4094" s="2" t="str" cm="1">
        <f t="array" aca="1" ref="F4094" ca="1">IF(G4094&lt;&gt;"",INDIRECT("'"&amp;G4094&amp;"'!"&amp;H4094),"")</f>
        <v/>
      </c>
      <c r="G4094" s="1665"/>
      <c r="S4094" s="1663"/>
    </row>
    <row r="4095" spans="1:19" ht="15">
      <c r="A4095" s="1">
        <v>4090</v>
      </c>
      <c r="D4095" s="3" t="s">
        <v>3376</v>
      </c>
      <c r="F4095" s="2" t="str" cm="1">
        <f t="array" aca="1" ref="F4095" ca="1">IF(G4095&lt;&gt;"",INDIRECT("'"&amp;G4095&amp;"'!"&amp;H4095),"")</f>
        <v/>
      </c>
      <c r="G4095" s="1665"/>
      <c r="S4095" s="1663"/>
    </row>
    <row r="4096" spans="1:19" ht="15">
      <c r="A4096" s="1">
        <v>4091</v>
      </c>
      <c r="D4096" s="3" t="s">
        <v>6909</v>
      </c>
      <c r="F4096" s="2" t="str" cm="1">
        <f t="array" aca="1" ref="F4096" ca="1">IF(G4096&lt;&gt;"",INDIRECT("'"&amp;G4096&amp;"'!"&amp;H4096),"")</f>
        <v/>
      </c>
      <c r="G4096" s="1665"/>
      <c r="S4096" s="1663"/>
    </row>
    <row r="4097" spans="1:19" ht="15">
      <c r="A4097" s="1">
        <v>4092</v>
      </c>
      <c r="D4097" s="3" t="s">
        <v>6909</v>
      </c>
      <c r="F4097" s="2" t="str" cm="1">
        <f t="array" aca="1" ref="F4097" ca="1">IF(G4097&lt;&gt;"",INDIRECT("'"&amp;G4097&amp;"'!"&amp;H4097),"")</f>
        <v/>
      </c>
      <c r="G4097" s="1665"/>
      <c r="S4097" s="1663"/>
    </row>
    <row r="4098" spans="1:19" ht="15">
      <c r="A4098" s="1">
        <v>4093</v>
      </c>
      <c r="D4098" s="3" t="s">
        <v>6909</v>
      </c>
      <c r="F4098" s="2" t="str" cm="1">
        <f t="array" aca="1" ref="F4098" ca="1">IF(G4098&lt;&gt;"",INDIRECT("'"&amp;G4098&amp;"'!"&amp;H4098),"")</f>
        <v/>
      </c>
      <c r="G4098" s="1665"/>
      <c r="S4098" s="1663"/>
    </row>
    <row r="4099" spans="1:19" ht="15">
      <c r="A4099" s="1">
        <v>4094</v>
      </c>
      <c r="D4099" s="3" t="s">
        <v>6909</v>
      </c>
      <c r="F4099" s="2" t="str" cm="1">
        <f t="array" aca="1" ref="F4099" ca="1">IF(G4099&lt;&gt;"",INDIRECT("'"&amp;G4099&amp;"'!"&amp;H4099),"")</f>
        <v/>
      </c>
      <c r="G4099" s="1665"/>
      <c r="S4099" s="1663"/>
    </row>
    <row r="4100" spans="1:19" ht="15">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5">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5">
      <c r="A4102" s="1">
        <v>4097</v>
      </c>
      <c r="D4102" s="3" t="s">
        <v>6909</v>
      </c>
      <c r="F4102" s="2" t="str" cm="1">
        <f t="array" aca="1" ref="F4102" ca="1">IF(G4102&lt;&gt;"",INDIRECT("'"&amp;G4102&amp;"'!"&amp;H4102),"")</f>
        <v/>
      </c>
      <c r="G4102" s="1665"/>
      <c r="S4102" s="1663"/>
    </row>
    <row r="4103" spans="1:19" ht="15">
      <c r="A4103" s="1">
        <v>4098</v>
      </c>
      <c r="D4103" s="3" t="s">
        <v>6909</v>
      </c>
      <c r="F4103" s="2" t="str" cm="1">
        <f t="array" aca="1" ref="F4103" ca="1">IF(G4103&lt;&gt;"",INDIRECT("'"&amp;G4103&amp;"'!"&amp;H4103),"")</f>
        <v/>
      </c>
      <c r="G4103" s="1665"/>
      <c r="S4103" s="1663"/>
    </row>
    <row r="4104" spans="1:19" ht="15">
      <c r="A4104" s="1">
        <v>4099</v>
      </c>
      <c r="D4104" s="3" t="s">
        <v>6909</v>
      </c>
      <c r="F4104" s="2" t="str" cm="1">
        <f t="array" aca="1" ref="F4104" ca="1">IF(G4104&lt;&gt;"",INDIRECT("'"&amp;G4104&amp;"'!"&amp;H4104),"")</f>
        <v/>
      </c>
      <c r="G4104" s="1665"/>
      <c r="S4104" s="1663"/>
    </row>
    <row r="4105" spans="1:19" ht="15">
      <c r="A4105" s="1">
        <v>4100</v>
      </c>
      <c r="D4105" s="3" t="s">
        <v>3376</v>
      </c>
      <c r="F4105" s="2" t="str" cm="1">
        <f t="array" aca="1" ref="F4105" ca="1">IF(G4105&lt;&gt;"",INDIRECT("'"&amp;G4105&amp;"'!"&amp;H4105),"")</f>
        <v/>
      </c>
      <c r="G4105" s="1665"/>
      <c r="S4105" s="1663"/>
    </row>
    <row r="4106" spans="1:19" ht="15">
      <c r="A4106" s="1">
        <v>4101</v>
      </c>
      <c r="D4106" s="3" t="s">
        <v>3376</v>
      </c>
      <c r="F4106" s="2" t="str" cm="1">
        <f t="array" aca="1" ref="F4106" ca="1">IF(G4106&lt;&gt;"",INDIRECT("'"&amp;G4106&amp;"'!"&amp;H4106),"")</f>
        <v/>
      </c>
      <c r="G4106" s="1665"/>
      <c r="S4106" s="1663"/>
    </row>
    <row r="4107" spans="1:19" ht="15">
      <c r="A4107" s="1">
        <v>4102</v>
      </c>
      <c r="D4107" s="3" t="s">
        <v>3376</v>
      </c>
      <c r="F4107" s="2" t="str" cm="1">
        <f t="array" aca="1" ref="F4107" ca="1">IF(G4107&lt;&gt;"",INDIRECT("'"&amp;G4107&amp;"'!"&amp;H4107),"")</f>
        <v/>
      </c>
      <c r="G4107" s="1665"/>
      <c r="S4107" s="1663"/>
    </row>
    <row r="4108" spans="1:19" ht="15">
      <c r="A4108" s="1">
        <v>4103</v>
      </c>
      <c r="D4108" s="3" t="s">
        <v>6909</v>
      </c>
      <c r="F4108" s="2" t="str" cm="1">
        <f t="array" aca="1" ref="F4108" ca="1">IF(G4108&lt;&gt;"",INDIRECT("'"&amp;G4108&amp;"'!"&amp;H4108),"")</f>
        <v/>
      </c>
      <c r="G4108" s="1665"/>
      <c r="S4108" s="1663"/>
    </row>
    <row r="4109" spans="1:19" ht="15">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5">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5">
      <c r="A4111" s="1">
        <v>4106</v>
      </c>
      <c r="D4111" s="3" t="s">
        <v>6909</v>
      </c>
      <c r="F4111" s="2" t="str" cm="1">
        <f t="array" aca="1" ref="F4111" ca="1">IF(G4111&lt;&gt;"",INDIRECT("'"&amp;G4111&amp;"'!"&amp;H4111),"")</f>
        <v/>
      </c>
      <c r="G4111" s="1665"/>
      <c r="S4111" s="1663"/>
    </row>
    <row r="4112" spans="1:19" ht="15">
      <c r="A4112" s="1">
        <v>4107</v>
      </c>
      <c r="D4112" s="3" t="s">
        <v>6909</v>
      </c>
      <c r="F4112" s="2" t="str" cm="1">
        <f t="array" aca="1" ref="F4112" ca="1">IF(G4112&lt;&gt;"",INDIRECT("'"&amp;G4112&amp;"'!"&amp;H4112),"")</f>
        <v/>
      </c>
      <c r="G4112" s="1665"/>
      <c r="S4112" s="1663"/>
    </row>
    <row r="4113" spans="1:19" ht="15">
      <c r="A4113" s="1">
        <v>4108</v>
      </c>
      <c r="D4113" s="3" t="s">
        <v>6909</v>
      </c>
      <c r="F4113" s="2" t="str" cm="1">
        <f t="array" aca="1" ref="F4113" ca="1">IF(G4113&lt;&gt;"",INDIRECT("'"&amp;G4113&amp;"'!"&amp;H4113),"")</f>
        <v/>
      </c>
      <c r="G4113" s="1665"/>
      <c r="S4113" s="1663"/>
    </row>
    <row r="4114" spans="1:19" ht="15">
      <c r="A4114" s="1">
        <v>4109</v>
      </c>
      <c r="D4114" s="3" t="s">
        <v>3376</v>
      </c>
      <c r="F4114" s="2" t="str" cm="1">
        <f t="array" aca="1" ref="F4114" ca="1">IF(G4114&lt;&gt;"",INDIRECT("'"&amp;G4114&amp;"'!"&amp;H4114),"")</f>
        <v/>
      </c>
      <c r="G4114" s="1665"/>
      <c r="S4114" s="1663"/>
    </row>
    <row r="4115" spans="1:19" ht="15">
      <c r="A4115" s="1">
        <v>4110</v>
      </c>
      <c r="D4115" s="3" t="s">
        <v>6909</v>
      </c>
      <c r="F4115" s="2" t="str" cm="1">
        <f t="array" aca="1" ref="F4115" ca="1">IF(G4115&lt;&gt;"",INDIRECT("'"&amp;G4115&amp;"'!"&amp;H4115),"")</f>
        <v/>
      </c>
      <c r="G4115" s="1665"/>
      <c r="S4115" s="1663"/>
    </row>
    <row r="4116" spans="1:19" ht="15">
      <c r="A4116" s="1">
        <v>4111</v>
      </c>
      <c r="D4116" s="3" t="s">
        <v>6909</v>
      </c>
      <c r="F4116" s="2" t="str" cm="1">
        <f t="array" aca="1" ref="F4116" ca="1">IF(G4116&lt;&gt;"",INDIRECT("'"&amp;G4116&amp;"'!"&amp;H4116),"")</f>
        <v/>
      </c>
      <c r="G4116" s="1665"/>
      <c r="S4116" s="1663"/>
    </row>
    <row r="4117" spans="1:19" ht="15">
      <c r="A4117" s="1">
        <v>4112</v>
      </c>
      <c r="D4117" s="3" t="s">
        <v>6909</v>
      </c>
      <c r="F4117" s="2" t="str" cm="1">
        <f t="array" aca="1" ref="F4117" ca="1">IF(G4117&lt;&gt;"",INDIRECT("'"&amp;G4117&amp;"'!"&amp;H4117),"")</f>
        <v/>
      </c>
      <c r="G4117" s="1665"/>
      <c r="S4117" s="1663"/>
    </row>
    <row r="4118" spans="1:19" ht="15">
      <c r="A4118" s="1">
        <v>4113</v>
      </c>
      <c r="D4118" s="3" t="s">
        <v>6909</v>
      </c>
      <c r="F4118" s="2" t="str" cm="1">
        <f t="array" aca="1" ref="F4118" ca="1">IF(G4118&lt;&gt;"",INDIRECT("'"&amp;G4118&amp;"'!"&amp;H4118),"")</f>
        <v/>
      </c>
      <c r="G4118" s="1665"/>
      <c r="S4118" s="1663"/>
    </row>
    <row r="4119" spans="1:19" ht="15">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5">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5">
      <c r="A4121" s="1">
        <v>4116</v>
      </c>
      <c r="D4121" s="3" t="s">
        <v>6909</v>
      </c>
      <c r="F4121" s="2" t="str" cm="1">
        <f t="array" aca="1" ref="F4121" ca="1">IF(G4121&lt;&gt;"",INDIRECT("'"&amp;G4121&amp;"'!"&amp;H4121),"")</f>
        <v/>
      </c>
      <c r="G4121" s="1665"/>
      <c r="S4121" s="1663"/>
    </row>
    <row r="4122" spans="1:19" ht="15">
      <c r="A4122" s="1">
        <v>4117</v>
      </c>
      <c r="D4122" s="3" t="s">
        <v>3376</v>
      </c>
      <c r="F4122" s="2" t="str" cm="1">
        <f t="array" aca="1" ref="F4122" ca="1">IF(G4122&lt;&gt;"",INDIRECT("'"&amp;G4122&amp;"'!"&amp;H4122),"")</f>
        <v/>
      </c>
      <c r="G4122" s="1665"/>
      <c r="S4122" s="1663"/>
    </row>
    <row r="4123" spans="1:19" ht="15">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5">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5">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5">
      <c r="A4126" s="1">
        <v>4121</v>
      </c>
      <c r="D4126" s="3" t="s">
        <v>6909</v>
      </c>
      <c r="F4126" s="2" t="str" cm="1">
        <f t="array" aca="1" ref="F4126" ca="1">IF(G4126&lt;&gt;"",INDIRECT("'"&amp;G4126&amp;"'!"&amp;H4126),"")</f>
        <v/>
      </c>
      <c r="G4126" s="1665"/>
      <c r="S4126" s="1663"/>
    </row>
    <row r="4127" spans="1:19" ht="15">
      <c r="A4127" s="1">
        <v>4122</v>
      </c>
      <c r="D4127" s="3" t="s">
        <v>6909</v>
      </c>
      <c r="F4127" s="2" t="str" cm="1">
        <f t="array" aca="1" ref="F4127" ca="1">IF(G4127&lt;&gt;"",INDIRECT("'"&amp;G4127&amp;"'!"&amp;H4127),"")</f>
        <v/>
      </c>
      <c r="G4127" s="1665"/>
      <c r="S4127" s="1663"/>
    </row>
    <row r="4128" spans="1:19" ht="15">
      <c r="A4128" s="1">
        <v>4123</v>
      </c>
      <c r="D4128" s="3" t="s">
        <v>6909</v>
      </c>
      <c r="F4128" s="2" t="str" cm="1">
        <f t="array" aca="1" ref="F4128" ca="1">IF(G4128&lt;&gt;"",INDIRECT("'"&amp;G4128&amp;"'!"&amp;H4128),"")</f>
        <v/>
      </c>
      <c r="G4128" s="1665"/>
      <c r="S4128" s="1663"/>
    </row>
    <row r="4129" spans="1:19" ht="15">
      <c r="A4129" s="1">
        <v>4124</v>
      </c>
      <c r="D4129" s="3" t="s">
        <v>6909</v>
      </c>
      <c r="F4129" s="2" t="str" cm="1">
        <f t="array" aca="1" ref="F4129" ca="1">IF(G4129&lt;&gt;"",INDIRECT("'"&amp;G4129&amp;"'!"&amp;H4129),"")</f>
        <v/>
      </c>
      <c r="G4129" s="1665"/>
      <c r="S4129" s="1663"/>
    </row>
    <row r="4130" spans="1:19" ht="15">
      <c r="A4130" s="1">
        <v>4125</v>
      </c>
      <c r="D4130" s="3" t="s">
        <v>6909</v>
      </c>
      <c r="F4130" s="2" t="str" cm="1">
        <f t="array" aca="1" ref="F4130" ca="1">IF(G4130&lt;&gt;"",INDIRECT("'"&amp;G4130&amp;"'!"&amp;H4130),"")</f>
        <v/>
      </c>
      <c r="G4130" s="1665"/>
      <c r="S4130" s="1663"/>
    </row>
    <row r="4131" spans="1:19" ht="15">
      <c r="A4131" s="1">
        <v>4126</v>
      </c>
      <c r="D4131" s="3" t="s">
        <v>6909</v>
      </c>
      <c r="F4131" s="2" t="str" cm="1">
        <f t="array" aca="1" ref="F4131" ca="1">IF(G4131&lt;&gt;"",INDIRECT("'"&amp;G4131&amp;"'!"&amp;H4131),"")</f>
        <v/>
      </c>
      <c r="G4131" s="1665"/>
      <c r="S4131" s="1663"/>
    </row>
    <row r="4132" spans="1:19" ht="15">
      <c r="A4132" s="1">
        <v>4127</v>
      </c>
      <c r="D4132" s="3" t="s">
        <v>6909</v>
      </c>
      <c r="F4132" s="2" t="str" cm="1">
        <f t="array" aca="1" ref="F4132" ca="1">IF(G4132&lt;&gt;"",INDIRECT("'"&amp;G4132&amp;"'!"&amp;H4132),"")</f>
        <v/>
      </c>
      <c r="G4132" s="1665"/>
      <c r="S4132" s="1663"/>
    </row>
    <row r="4133" spans="1:19" ht="15">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5">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5">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5">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5">
      <c r="A4137" s="1">
        <v>4132</v>
      </c>
      <c r="D4137" s="3" t="s">
        <v>6909</v>
      </c>
      <c r="F4137" s="2" t="str" cm="1">
        <f t="array" aca="1" ref="F4137" ca="1">IF(G4137&lt;&gt;"",INDIRECT("'"&amp;G4137&amp;"'!"&amp;H4137),"")</f>
        <v/>
      </c>
      <c r="G4137" s="1665"/>
      <c r="S4137" s="1663"/>
    </row>
    <row r="4138" spans="1:19" ht="15">
      <c r="A4138" s="1">
        <v>4133</v>
      </c>
      <c r="D4138" s="3" t="s">
        <v>6909</v>
      </c>
      <c r="F4138" s="2" t="str" cm="1">
        <f t="array" aca="1" ref="F4138" ca="1">IF(G4138&lt;&gt;"",INDIRECT("'"&amp;G4138&amp;"'!"&amp;H4138),"")</f>
        <v/>
      </c>
      <c r="G4138" s="1665"/>
      <c r="S4138" s="1663"/>
    </row>
    <row r="4139" spans="1:19" ht="15">
      <c r="A4139" s="1">
        <v>4134</v>
      </c>
      <c r="D4139" s="3" t="s">
        <v>6909</v>
      </c>
      <c r="F4139" s="2" t="str" cm="1">
        <f t="array" aca="1" ref="F4139" ca="1">IF(G4139&lt;&gt;"",INDIRECT("'"&amp;G4139&amp;"'!"&amp;H4139),"")</f>
        <v/>
      </c>
      <c r="G4139" s="1665"/>
      <c r="S4139" s="1663"/>
    </row>
    <row r="4140" spans="1:19" ht="15">
      <c r="A4140" s="1">
        <v>4135</v>
      </c>
      <c r="D4140" s="3" t="s">
        <v>6909</v>
      </c>
      <c r="F4140" s="2" t="str" cm="1">
        <f t="array" aca="1" ref="F4140" ca="1">IF(G4140&lt;&gt;"",INDIRECT("'"&amp;G4140&amp;"'!"&amp;H4140),"")</f>
        <v/>
      </c>
      <c r="G4140" s="1665"/>
      <c r="S4140" s="1663"/>
    </row>
    <row r="4141" spans="1:19" ht="15">
      <c r="A4141" s="1">
        <v>4136</v>
      </c>
      <c r="D4141" s="3" t="s">
        <v>3376</v>
      </c>
      <c r="F4141" s="2" t="str" cm="1">
        <f t="array" aca="1" ref="F4141" ca="1">IF(G4141&lt;&gt;"",INDIRECT("'"&amp;G4141&amp;"'!"&amp;H4141),"")</f>
        <v/>
      </c>
      <c r="G4141" s="1665"/>
      <c r="S4141" s="1663"/>
    </row>
    <row r="4142" spans="1:19" ht="15">
      <c r="A4142" s="1">
        <v>4137</v>
      </c>
      <c r="D4142" s="3" t="s">
        <v>3376</v>
      </c>
      <c r="F4142" s="2" t="str" cm="1">
        <f t="array" aca="1" ref="F4142" ca="1">IF(G4142&lt;&gt;"",INDIRECT("'"&amp;G4142&amp;"'!"&amp;H4142),"")</f>
        <v/>
      </c>
      <c r="G4142" s="1665"/>
      <c r="S4142" s="1663"/>
    </row>
    <row r="4143" spans="1:19" ht="15">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5">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5">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5">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5">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5">
      <c r="A4148" s="1">
        <v>4143</v>
      </c>
      <c r="D4148" s="3" t="s">
        <v>3376</v>
      </c>
      <c r="F4148" s="2" t="str" cm="1">
        <f t="array" aca="1" ref="F4148" ca="1">IF(G4148&lt;&gt;"",INDIRECT("'"&amp;G4148&amp;"'!"&amp;H4148),"")</f>
        <v/>
      </c>
      <c r="G4148" s="1665"/>
      <c r="S4148" s="1663"/>
    </row>
    <row r="4149" spans="1:19" ht="15">
      <c r="A4149" s="1">
        <v>4144</v>
      </c>
      <c r="D4149" s="3" t="s">
        <v>3376</v>
      </c>
      <c r="F4149" s="2" t="str" cm="1">
        <f t="array" aca="1" ref="F4149" ca="1">IF(G4149&lt;&gt;"",INDIRECT("'"&amp;G4149&amp;"'!"&amp;H4149),"")</f>
        <v/>
      </c>
      <c r="G4149" s="1665"/>
      <c r="S4149" s="1663"/>
    </row>
    <row r="4150" spans="1:19" ht="15">
      <c r="A4150" s="1">
        <v>4145</v>
      </c>
      <c r="D4150" s="3" t="s">
        <v>3376</v>
      </c>
      <c r="F4150" s="2" t="str" cm="1">
        <f t="array" aca="1" ref="F4150" ca="1">IF(G4150&lt;&gt;"",INDIRECT("'"&amp;G4150&amp;"'!"&amp;H4150),"")</f>
        <v/>
      </c>
      <c r="G4150" s="1665"/>
      <c r="S4150" s="1663"/>
    </row>
    <row r="4151" spans="1:19" ht="15">
      <c r="A4151" s="1">
        <v>4146</v>
      </c>
      <c r="D4151" s="3" t="s">
        <v>3376</v>
      </c>
      <c r="F4151" s="2" t="str" cm="1">
        <f t="array" aca="1" ref="F4151" ca="1">IF(G4151&lt;&gt;"",INDIRECT("'"&amp;G4151&amp;"'!"&amp;H4151),"")</f>
        <v/>
      </c>
      <c r="G4151" s="1665"/>
      <c r="S4151" s="1663"/>
    </row>
    <row r="4152" spans="1:19" ht="15">
      <c r="A4152" s="1">
        <v>4147</v>
      </c>
      <c r="D4152" s="3" t="s">
        <v>3376</v>
      </c>
      <c r="F4152" s="2" t="str" cm="1">
        <f t="array" aca="1" ref="F4152" ca="1">IF(G4152&lt;&gt;"",INDIRECT("'"&amp;G4152&amp;"'!"&amp;H4152),"")</f>
        <v/>
      </c>
      <c r="G4152" s="1665"/>
      <c r="S4152" s="1663"/>
    </row>
    <row r="4153" spans="1:19" ht="15">
      <c r="A4153" s="1">
        <v>4148</v>
      </c>
      <c r="D4153" s="3" t="s">
        <v>3376</v>
      </c>
      <c r="F4153" s="2" t="str" cm="1">
        <f t="array" aca="1" ref="F4153" ca="1">IF(G4153&lt;&gt;"",INDIRECT("'"&amp;G4153&amp;"'!"&amp;H4153),"")</f>
        <v/>
      </c>
      <c r="G4153" s="1665"/>
      <c r="S4153" s="1663"/>
    </row>
    <row r="4154" spans="1:19" ht="15">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5">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5">
      <c r="A4156" s="1">
        <v>4151</v>
      </c>
      <c r="D4156" s="3" t="s">
        <v>3376</v>
      </c>
      <c r="F4156" s="2" t="str" cm="1">
        <f t="array" aca="1" ref="F4156" ca="1">IF(G4156&lt;&gt;"",INDIRECT("'"&amp;G4156&amp;"'!"&amp;H4156),"")</f>
        <v/>
      </c>
      <c r="G4156" s="1665"/>
      <c r="S4156" s="1663"/>
    </row>
    <row r="4157" spans="1:19" ht="15">
      <c r="A4157" s="1">
        <v>4152</v>
      </c>
      <c r="D4157" s="3" t="s">
        <v>3376</v>
      </c>
      <c r="F4157" s="2" t="str" cm="1">
        <f t="array" aca="1" ref="F4157" ca="1">IF(G4157&lt;&gt;"",INDIRECT("'"&amp;G4157&amp;"'!"&amp;H4157),"")</f>
        <v/>
      </c>
      <c r="G4157" s="1665"/>
      <c r="S4157" s="1663"/>
    </row>
    <row r="4158" spans="1:19" ht="15">
      <c r="A4158" s="1">
        <v>4153</v>
      </c>
      <c r="D4158" s="3" t="s">
        <v>3376</v>
      </c>
      <c r="F4158" s="2" t="str" cm="1">
        <f t="array" aca="1" ref="F4158" ca="1">IF(G4158&lt;&gt;"",INDIRECT("'"&amp;G4158&amp;"'!"&amp;H4158),"")</f>
        <v/>
      </c>
      <c r="G4158" s="1665"/>
      <c r="S4158" s="1663"/>
    </row>
    <row r="4159" spans="1:19" ht="15">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5">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5">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5">
      <c r="A4162" s="1">
        <v>4157</v>
      </c>
      <c r="D4162" s="3" t="s">
        <v>3376</v>
      </c>
      <c r="F4162" s="2" t="str" cm="1">
        <f t="array" aca="1" ref="F4162" ca="1">IF(G4162&lt;&gt;"",INDIRECT("'"&amp;G4162&amp;"'!"&amp;H4162),"")</f>
        <v/>
      </c>
      <c r="G4162" s="1665"/>
      <c r="S4162" s="1663"/>
    </row>
    <row r="4163" spans="1:19" ht="15">
      <c r="A4163" s="1">
        <v>4158</v>
      </c>
      <c r="D4163" s="3" t="s">
        <v>3376</v>
      </c>
      <c r="F4163" s="2" t="str" cm="1">
        <f t="array" aca="1" ref="F4163" ca="1">IF(G4163&lt;&gt;"",INDIRECT("'"&amp;G4163&amp;"'!"&amp;H4163),"")</f>
        <v/>
      </c>
      <c r="G4163" s="1665"/>
      <c r="S4163" s="1663"/>
    </row>
    <row r="4164" spans="1:19" ht="15">
      <c r="A4164" s="1">
        <v>4159</v>
      </c>
      <c r="D4164" s="3" t="s">
        <v>6909</v>
      </c>
      <c r="F4164" s="2" t="str" cm="1">
        <f t="array" aca="1" ref="F4164" ca="1">IF(G4164&lt;&gt;"",INDIRECT("'"&amp;G4164&amp;"'!"&amp;H4164),"")</f>
        <v/>
      </c>
      <c r="G4164" s="1665"/>
      <c r="S4164" s="1663"/>
    </row>
    <row r="4165" spans="1:19" ht="15">
      <c r="A4165" s="1">
        <v>4160</v>
      </c>
      <c r="D4165" s="3" t="s">
        <v>6909</v>
      </c>
      <c r="F4165" s="2" t="str" cm="1">
        <f t="array" aca="1" ref="F4165" ca="1">IF(G4165&lt;&gt;"",INDIRECT("'"&amp;G4165&amp;"'!"&amp;H4165),"")</f>
        <v/>
      </c>
      <c r="G4165" s="1665"/>
      <c r="S4165" s="1663"/>
    </row>
    <row r="4166" spans="1:19" ht="15">
      <c r="A4166" s="1">
        <v>4161</v>
      </c>
      <c r="D4166" s="3" t="s">
        <v>6909</v>
      </c>
      <c r="F4166" s="2" t="str" cm="1">
        <f t="array" aca="1" ref="F4166" ca="1">IF(G4166&lt;&gt;"",INDIRECT("'"&amp;G4166&amp;"'!"&amp;H4166),"")</f>
        <v/>
      </c>
      <c r="G4166" s="1665"/>
      <c r="S4166" s="1663"/>
    </row>
    <row r="4167" spans="1:19" ht="15">
      <c r="A4167" s="1">
        <v>4162</v>
      </c>
      <c r="D4167" s="3" t="s">
        <v>6909</v>
      </c>
      <c r="F4167" s="2" t="str" cm="1">
        <f t="array" aca="1" ref="F4167" ca="1">IF(G4167&lt;&gt;"",INDIRECT("'"&amp;G4167&amp;"'!"&amp;H4167),"")</f>
        <v/>
      </c>
      <c r="G4167" s="1665"/>
      <c r="S4167" s="1663"/>
    </row>
    <row r="4168" spans="1:19" ht="15">
      <c r="A4168" s="1">
        <v>4163</v>
      </c>
      <c r="D4168" s="3" t="s">
        <v>6909</v>
      </c>
      <c r="F4168" s="2" t="str" cm="1">
        <f t="array" aca="1" ref="F4168" ca="1">IF(G4168&lt;&gt;"",INDIRECT("'"&amp;G4168&amp;"'!"&amp;H4168),"")</f>
        <v/>
      </c>
      <c r="G4168" s="1665"/>
      <c r="S4168" s="1663"/>
    </row>
    <row r="4169" spans="1:19" ht="15">
      <c r="A4169" s="1">
        <v>4164</v>
      </c>
      <c r="D4169" s="3" t="s">
        <v>6909</v>
      </c>
      <c r="F4169" s="2" t="str" cm="1">
        <f t="array" aca="1" ref="F4169" ca="1">IF(G4169&lt;&gt;"",INDIRECT("'"&amp;G4169&amp;"'!"&amp;H4169),"")</f>
        <v/>
      </c>
      <c r="G4169" s="1665"/>
      <c r="S4169" s="1663"/>
    </row>
    <row r="4170" spans="1:19" ht="15">
      <c r="A4170" s="1">
        <v>4165</v>
      </c>
      <c r="D4170" s="3" t="s">
        <v>6909</v>
      </c>
      <c r="F4170" s="2" t="str" cm="1">
        <f t="array" aca="1" ref="F4170" ca="1">IF(G4170&lt;&gt;"",INDIRECT("'"&amp;G4170&amp;"'!"&amp;H4170),"")</f>
        <v/>
      </c>
      <c r="G4170" s="1665"/>
      <c r="S4170" s="1663"/>
    </row>
    <row r="4171" spans="1:19" ht="15">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5">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5">
      <c r="A4173" s="1">
        <v>4168</v>
      </c>
      <c r="D4173" s="3" t="s">
        <v>3376</v>
      </c>
      <c r="F4173" s="2" t="str" cm="1">
        <f t="array" aca="1" ref="F4173" ca="1">IF(G4173&lt;&gt;"",INDIRECT("'"&amp;G4173&amp;"'!"&amp;H4173),"")</f>
        <v/>
      </c>
      <c r="G4173" s="1665"/>
      <c r="S4173" s="1663"/>
    </row>
    <row r="4174" spans="1:19" ht="15">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5">
      <c r="A4175" s="1">
        <v>4170</v>
      </c>
      <c r="D4175" s="3" t="s">
        <v>6909</v>
      </c>
      <c r="F4175" s="2" t="str" cm="1">
        <f t="array" aca="1" ref="F4175" ca="1">IF(G4175&lt;&gt;"",INDIRECT("'"&amp;G4175&amp;"'!"&amp;H4175),"")</f>
        <v/>
      </c>
      <c r="G4175" s="1665"/>
      <c r="S4175" s="1663"/>
    </row>
    <row r="4176" spans="1:19" ht="15">
      <c r="A4176" s="1">
        <v>4171</v>
      </c>
      <c r="D4176" s="3" t="s">
        <v>6909</v>
      </c>
      <c r="F4176" s="2" t="str" cm="1">
        <f t="array" aca="1" ref="F4176" ca="1">IF(G4176&lt;&gt;"",INDIRECT("'"&amp;G4176&amp;"'!"&amp;H4176),"")</f>
        <v/>
      </c>
      <c r="G4176" s="1665"/>
      <c r="S4176" s="1663"/>
    </row>
    <row r="4177" spans="1:19" ht="15">
      <c r="A4177" s="1">
        <v>4172</v>
      </c>
      <c r="D4177" s="3" t="s">
        <v>6909</v>
      </c>
      <c r="F4177" s="2" t="str" cm="1">
        <f t="array" aca="1" ref="F4177" ca="1">IF(G4177&lt;&gt;"",INDIRECT("'"&amp;G4177&amp;"'!"&amp;H4177),"")</f>
        <v/>
      </c>
      <c r="G4177" s="1665"/>
      <c r="S4177" s="1663"/>
    </row>
    <row r="4178" spans="1:19" ht="15">
      <c r="A4178" s="1">
        <v>4173</v>
      </c>
      <c r="D4178" s="3" t="s">
        <v>6909</v>
      </c>
      <c r="F4178" s="2" t="str" cm="1">
        <f t="array" aca="1" ref="F4178" ca="1">IF(G4178&lt;&gt;"",INDIRECT("'"&amp;G4178&amp;"'!"&amp;H4178),"")</f>
        <v/>
      </c>
      <c r="G4178" s="1665"/>
      <c r="S4178" s="1663"/>
    </row>
    <row r="4179" spans="1:19" ht="15">
      <c r="A4179" s="1">
        <v>4174</v>
      </c>
      <c r="D4179" s="3" t="s">
        <v>6909</v>
      </c>
      <c r="F4179" s="2" t="str" cm="1">
        <f t="array" aca="1" ref="F4179" ca="1">IF(G4179&lt;&gt;"",INDIRECT("'"&amp;G4179&amp;"'!"&amp;H4179),"")</f>
        <v/>
      </c>
      <c r="G4179" s="1665"/>
      <c r="S4179" s="1663"/>
    </row>
    <row r="4180" spans="1:19" ht="15">
      <c r="A4180" s="1">
        <v>4175</v>
      </c>
      <c r="D4180" s="3" t="s">
        <v>6909</v>
      </c>
      <c r="F4180" s="2" t="str" cm="1">
        <f t="array" aca="1" ref="F4180" ca="1">IF(G4180&lt;&gt;"",INDIRECT("'"&amp;G4180&amp;"'!"&amp;H4180),"")</f>
        <v/>
      </c>
      <c r="G4180" s="1665"/>
      <c r="S4180" s="1663"/>
    </row>
    <row r="4181" spans="1:19" ht="15">
      <c r="A4181" s="1">
        <v>4176</v>
      </c>
      <c r="D4181" s="3" t="s">
        <v>6909</v>
      </c>
      <c r="F4181" s="2" t="str" cm="1">
        <f t="array" aca="1" ref="F4181" ca="1">IF(G4181&lt;&gt;"",INDIRECT("'"&amp;G4181&amp;"'!"&amp;H4181),"")</f>
        <v/>
      </c>
      <c r="G4181" s="1665"/>
      <c r="S4181" s="1663"/>
    </row>
    <row r="4182" spans="1:19" ht="15">
      <c r="A4182" s="1">
        <v>4177</v>
      </c>
      <c r="D4182" s="3" t="s">
        <v>6909</v>
      </c>
      <c r="F4182" s="2" t="str" cm="1">
        <f t="array" aca="1" ref="F4182" ca="1">IF(G4182&lt;&gt;"",INDIRECT("'"&amp;G4182&amp;"'!"&amp;H4182),"")</f>
        <v/>
      </c>
      <c r="G4182" s="1665"/>
      <c r="S4182" s="1663"/>
    </row>
    <row r="4183" spans="1:19" ht="15">
      <c r="A4183" s="1">
        <v>4178</v>
      </c>
      <c r="D4183" s="3" t="s">
        <v>6909</v>
      </c>
      <c r="F4183" s="2" t="str" cm="1">
        <f t="array" aca="1" ref="F4183" ca="1">IF(G4183&lt;&gt;"",INDIRECT("'"&amp;G4183&amp;"'!"&amp;H4183),"")</f>
        <v/>
      </c>
      <c r="G4183" s="1665"/>
      <c r="S4183" s="1663"/>
    </row>
    <row r="4184" spans="1:19" ht="15">
      <c r="A4184" s="1">
        <v>4179</v>
      </c>
      <c r="D4184" s="3" t="s">
        <v>6909</v>
      </c>
      <c r="F4184" s="2" t="str" cm="1">
        <f t="array" aca="1" ref="F4184" ca="1">IF(G4184&lt;&gt;"",INDIRECT("'"&amp;G4184&amp;"'!"&amp;H4184),"")</f>
        <v/>
      </c>
      <c r="G4184" s="1665"/>
      <c r="S4184" s="1663"/>
    </row>
    <row r="4185" spans="1:19" ht="15">
      <c r="A4185" s="1">
        <v>4180</v>
      </c>
      <c r="D4185" s="3" t="s">
        <v>6909</v>
      </c>
      <c r="F4185" s="2" t="str" cm="1">
        <f t="array" aca="1" ref="F4185" ca="1">IF(G4185&lt;&gt;"",INDIRECT("'"&amp;G4185&amp;"'!"&amp;H4185),"")</f>
        <v/>
      </c>
      <c r="G4185" s="1665"/>
      <c r="S4185" s="1663"/>
    </row>
    <row r="4186" spans="1:19" ht="15">
      <c r="A4186" s="1">
        <v>4181</v>
      </c>
      <c r="D4186" s="3" t="s">
        <v>6909</v>
      </c>
      <c r="F4186" s="2" t="str" cm="1">
        <f t="array" aca="1" ref="F4186" ca="1">IF(G4186&lt;&gt;"",INDIRECT("'"&amp;G4186&amp;"'!"&amp;H4186),"")</f>
        <v/>
      </c>
      <c r="G4186" s="1665"/>
      <c r="S4186" s="1663"/>
    </row>
    <row r="4187" spans="1:19" ht="15">
      <c r="A4187" s="1">
        <v>4182</v>
      </c>
      <c r="D4187" s="3" t="s">
        <v>6909</v>
      </c>
      <c r="F4187" s="2" t="str" cm="1">
        <f t="array" aca="1" ref="F4187" ca="1">IF(G4187&lt;&gt;"",INDIRECT("'"&amp;G4187&amp;"'!"&amp;H4187),"")</f>
        <v/>
      </c>
      <c r="G4187" s="1665"/>
      <c r="S4187" s="1663"/>
    </row>
    <row r="4188" spans="1:19" ht="15">
      <c r="A4188" s="1">
        <v>4183</v>
      </c>
      <c r="D4188" s="3" t="s">
        <v>6909</v>
      </c>
      <c r="F4188" s="2" t="str" cm="1">
        <f t="array" aca="1" ref="F4188" ca="1">IF(G4188&lt;&gt;"",INDIRECT("'"&amp;G4188&amp;"'!"&amp;H4188),"")</f>
        <v/>
      </c>
      <c r="G4188" s="1665"/>
      <c r="S4188" s="1663"/>
    </row>
    <row r="4189" spans="1:19" ht="15">
      <c r="A4189" s="1">
        <v>4184</v>
      </c>
      <c r="D4189" s="3" t="s">
        <v>6909</v>
      </c>
      <c r="F4189" s="2" t="str" cm="1">
        <f t="array" aca="1" ref="F4189" ca="1">IF(G4189&lt;&gt;"",INDIRECT("'"&amp;G4189&amp;"'!"&amp;H4189),"")</f>
        <v/>
      </c>
      <c r="G4189" s="1665"/>
      <c r="S4189" s="1663"/>
    </row>
    <row r="4190" spans="1:19" ht="15">
      <c r="A4190" s="1">
        <v>4185</v>
      </c>
      <c r="D4190" s="3" t="s">
        <v>6909</v>
      </c>
      <c r="F4190" s="2" t="str" cm="1">
        <f t="array" aca="1" ref="F4190" ca="1">IF(G4190&lt;&gt;"",INDIRECT("'"&amp;G4190&amp;"'!"&amp;H4190),"")</f>
        <v/>
      </c>
      <c r="G4190" s="1665"/>
      <c r="S4190" s="1663"/>
    </row>
    <row r="4191" spans="1:19" ht="15">
      <c r="A4191" s="1">
        <v>4186</v>
      </c>
      <c r="D4191" s="3" t="s">
        <v>6909</v>
      </c>
      <c r="F4191" s="2" t="str" cm="1">
        <f t="array" aca="1" ref="F4191" ca="1">IF(G4191&lt;&gt;"",INDIRECT("'"&amp;G4191&amp;"'!"&amp;H4191),"")</f>
        <v/>
      </c>
      <c r="G4191" s="1665"/>
      <c r="S4191" s="1663"/>
    </row>
    <row r="4192" spans="1:19" ht="15">
      <c r="A4192" s="1">
        <v>4187</v>
      </c>
      <c r="D4192" s="3" t="s">
        <v>6909</v>
      </c>
      <c r="F4192" s="2" t="str" cm="1">
        <f t="array" aca="1" ref="F4192" ca="1">IF(G4192&lt;&gt;"",INDIRECT("'"&amp;G4192&amp;"'!"&amp;H4192),"")</f>
        <v/>
      </c>
      <c r="G4192" s="1665"/>
      <c r="S4192" s="1663"/>
    </row>
    <row r="4193" spans="1:19" ht="15">
      <c r="A4193" s="1">
        <v>4188</v>
      </c>
      <c r="D4193" s="3" t="s">
        <v>6909</v>
      </c>
      <c r="F4193" s="2" t="str" cm="1">
        <f t="array" aca="1" ref="F4193" ca="1">IF(G4193&lt;&gt;"",INDIRECT("'"&amp;G4193&amp;"'!"&amp;H4193),"")</f>
        <v/>
      </c>
      <c r="G4193" s="1665"/>
      <c r="S4193" s="1663"/>
    </row>
    <row r="4194" spans="1:19" ht="15">
      <c r="A4194" s="1">
        <v>4189</v>
      </c>
      <c r="D4194" s="3" t="s">
        <v>6909</v>
      </c>
      <c r="F4194" s="2" t="str" cm="1">
        <f t="array" aca="1" ref="F4194" ca="1">IF(G4194&lt;&gt;"",INDIRECT("'"&amp;G4194&amp;"'!"&amp;H4194),"")</f>
        <v/>
      </c>
      <c r="G4194" s="1665"/>
      <c r="S4194" s="1663"/>
    </row>
    <row r="4195" spans="1:19" ht="15">
      <c r="A4195" s="1">
        <v>4190</v>
      </c>
      <c r="D4195" s="3" t="s">
        <v>3376</v>
      </c>
      <c r="F4195" s="2" t="str" cm="1">
        <f t="array" aca="1" ref="F4195" ca="1">IF(G4195&lt;&gt;"",INDIRECT("'"&amp;G4195&amp;"'!"&amp;H4195),"")</f>
        <v/>
      </c>
      <c r="G4195" s="1665"/>
      <c r="S4195" s="1663"/>
    </row>
    <row r="4196" spans="1:19" ht="15">
      <c r="A4196" s="1">
        <v>4191</v>
      </c>
      <c r="D4196" s="3" t="s">
        <v>3376</v>
      </c>
      <c r="F4196" s="2" t="str" cm="1">
        <f t="array" aca="1" ref="F4196" ca="1">IF(G4196&lt;&gt;"",INDIRECT("'"&amp;G4196&amp;"'!"&amp;H4196),"")</f>
        <v/>
      </c>
      <c r="G4196" s="1665"/>
      <c r="S4196" s="1663"/>
    </row>
    <row r="4197" spans="1:19" ht="15">
      <c r="A4197" s="1">
        <v>4192</v>
      </c>
      <c r="D4197" s="3" t="s">
        <v>3376</v>
      </c>
      <c r="F4197" s="2" t="str" cm="1">
        <f t="array" aca="1" ref="F4197" ca="1">IF(G4197&lt;&gt;"",INDIRECT("'"&amp;G4197&amp;"'!"&amp;H4197),"")</f>
        <v/>
      </c>
      <c r="G4197" s="1665"/>
      <c r="S4197" s="1663"/>
    </row>
    <row r="4198" spans="1:19" ht="15">
      <c r="A4198" s="1">
        <v>4193</v>
      </c>
      <c r="D4198" s="3" t="s">
        <v>3376</v>
      </c>
      <c r="F4198" s="2" t="str" cm="1">
        <f t="array" aca="1" ref="F4198" ca="1">IF(G4198&lt;&gt;"",INDIRECT("'"&amp;G4198&amp;"'!"&amp;H4198),"")</f>
        <v/>
      </c>
      <c r="G4198" s="1665"/>
      <c r="S4198" s="1663"/>
    </row>
    <row r="4199" spans="1:19" ht="15">
      <c r="A4199" s="1">
        <v>4194</v>
      </c>
      <c r="D4199" s="3" t="s">
        <v>3376</v>
      </c>
      <c r="F4199" s="2" t="str" cm="1">
        <f t="array" aca="1" ref="F4199" ca="1">IF(G4199&lt;&gt;"",INDIRECT("'"&amp;G4199&amp;"'!"&amp;H4199),"")</f>
        <v/>
      </c>
      <c r="G4199" s="1665"/>
      <c r="S4199" s="1663"/>
    </row>
    <row r="4200" spans="1:19" ht="15">
      <c r="A4200" s="1">
        <v>4195</v>
      </c>
      <c r="D4200" s="3" t="s">
        <v>3376</v>
      </c>
      <c r="F4200" s="2" t="str" cm="1">
        <f t="array" aca="1" ref="F4200" ca="1">IF(G4200&lt;&gt;"",INDIRECT("'"&amp;G4200&amp;"'!"&amp;H4200),"")</f>
        <v/>
      </c>
      <c r="G4200" s="1665"/>
      <c r="S4200" s="1663"/>
    </row>
    <row r="4201" spans="1:19" ht="15">
      <c r="A4201" s="1">
        <v>4196</v>
      </c>
      <c r="D4201" s="3" t="s">
        <v>3376</v>
      </c>
      <c r="F4201" s="2" t="str" cm="1">
        <f t="array" aca="1" ref="F4201" ca="1">IF(G4201&lt;&gt;"",INDIRECT("'"&amp;G4201&amp;"'!"&amp;H4201),"")</f>
        <v/>
      </c>
      <c r="G4201" s="1665"/>
      <c r="S4201" s="1663"/>
    </row>
    <row r="4202" spans="1:19" ht="15">
      <c r="A4202" s="1">
        <v>4197</v>
      </c>
      <c r="D4202" s="3" t="s">
        <v>6909</v>
      </c>
      <c r="F4202" s="2" t="str" cm="1">
        <f t="array" aca="1" ref="F4202" ca="1">IF(G4202&lt;&gt;"",INDIRECT("'"&amp;G4202&amp;"'!"&amp;H4202),"")</f>
        <v/>
      </c>
      <c r="G4202" s="1665"/>
      <c r="S4202" s="1663"/>
    </row>
    <row r="4203" spans="1:19" ht="15">
      <c r="A4203" s="1">
        <v>4198</v>
      </c>
      <c r="D4203" s="3" t="s">
        <v>6909</v>
      </c>
      <c r="F4203" s="2" t="str" cm="1">
        <f t="array" aca="1" ref="F4203" ca="1">IF(G4203&lt;&gt;"",INDIRECT("'"&amp;G4203&amp;"'!"&amp;H4203),"")</f>
        <v/>
      </c>
      <c r="G4203" s="1665"/>
      <c r="S4203" s="1663"/>
    </row>
    <row r="4204" spans="1:19" ht="15">
      <c r="A4204" s="1">
        <v>4199</v>
      </c>
      <c r="D4204" s="3" t="s">
        <v>6909</v>
      </c>
      <c r="F4204" s="2" t="str" cm="1">
        <f t="array" aca="1" ref="F4204" ca="1">IF(G4204&lt;&gt;"",INDIRECT("'"&amp;G4204&amp;"'!"&amp;H4204),"")</f>
        <v/>
      </c>
      <c r="G4204" s="1665"/>
      <c r="S4204" s="1663"/>
    </row>
    <row r="4205" spans="1:19" ht="15">
      <c r="A4205" s="1">
        <v>4200</v>
      </c>
      <c r="D4205" s="3" t="s">
        <v>6909</v>
      </c>
      <c r="F4205" s="2" t="str" cm="1">
        <f t="array" aca="1" ref="F4205" ca="1">IF(G4205&lt;&gt;"",INDIRECT("'"&amp;G4205&amp;"'!"&amp;H4205),"")</f>
        <v/>
      </c>
      <c r="G4205" s="1665"/>
      <c r="S4205" s="1663"/>
    </row>
    <row r="4206" spans="1:19" ht="15">
      <c r="A4206" s="1">
        <v>4201</v>
      </c>
      <c r="D4206" s="3" t="s">
        <v>3376</v>
      </c>
      <c r="F4206" s="2" t="str" cm="1">
        <f t="array" aca="1" ref="F4206" ca="1">IF(G4206&lt;&gt;"",INDIRECT("'"&amp;G4206&amp;"'!"&amp;H4206),"")</f>
        <v/>
      </c>
      <c r="G4206" s="1665"/>
      <c r="S4206" s="1663"/>
    </row>
    <row r="4207" spans="1:19" ht="15">
      <c r="A4207" s="1">
        <v>4202</v>
      </c>
      <c r="D4207" s="3" t="s">
        <v>3376</v>
      </c>
      <c r="F4207" s="2" t="str" cm="1">
        <f t="array" aca="1" ref="F4207" ca="1">IF(G4207&lt;&gt;"",INDIRECT("'"&amp;G4207&amp;"'!"&amp;H4207),"")</f>
        <v/>
      </c>
      <c r="G4207" s="1665"/>
      <c r="S4207" s="1663"/>
    </row>
    <row r="4208" spans="1:19" ht="15">
      <c r="A4208" s="1">
        <v>4203</v>
      </c>
      <c r="D4208" s="3" t="s">
        <v>6909</v>
      </c>
      <c r="F4208" s="2" t="str" cm="1">
        <f t="array" aca="1" ref="F4208" ca="1">IF(G4208&lt;&gt;"",INDIRECT("'"&amp;G4208&amp;"'!"&amp;H4208),"")</f>
        <v/>
      </c>
      <c r="G4208" s="1665"/>
      <c r="S4208" s="1663"/>
    </row>
    <row r="4209" spans="1:19" ht="15">
      <c r="A4209" s="1">
        <v>4204</v>
      </c>
      <c r="D4209" s="3" t="s">
        <v>6909</v>
      </c>
      <c r="F4209" s="2" t="str" cm="1">
        <f t="array" aca="1" ref="F4209" ca="1">IF(G4209&lt;&gt;"",INDIRECT("'"&amp;G4209&amp;"'!"&amp;H4209),"")</f>
        <v/>
      </c>
      <c r="G4209" s="1665"/>
      <c r="S4209" s="1663"/>
    </row>
    <row r="4210" spans="1:19" ht="15">
      <c r="A4210" s="1">
        <v>4205</v>
      </c>
      <c r="D4210" s="3" t="s">
        <v>6909</v>
      </c>
      <c r="F4210" s="2" t="str" cm="1">
        <f t="array" aca="1" ref="F4210" ca="1">IF(G4210&lt;&gt;"",INDIRECT("'"&amp;G4210&amp;"'!"&amp;H4210),"")</f>
        <v/>
      </c>
      <c r="G4210" s="1665"/>
      <c r="S4210" s="1663"/>
    </row>
    <row r="4211" spans="1:19" ht="15">
      <c r="A4211" s="1">
        <v>4206</v>
      </c>
      <c r="D4211" s="3" t="s">
        <v>6909</v>
      </c>
      <c r="F4211" s="2" t="str" cm="1">
        <f t="array" aca="1" ref="F4211" ca="1">IF(G4211&lt;&gt;"",INDIRECT("'"&amp;G4211&amp;"'!"&amp;H4211),"")</f>
        <v/>
      </c>
      <c r="G4211" s="1665"/>
      <c r="S4211" s="1663"/>
    </row>
    <row r="4212" spans="1:19" ht="15">
      <c r="A4212" s="1">
        <v>4207</v>
      </c>
      <c r="D4212" s="3" t="s">
        <v>6909</v>
      </c>
      <c r="F4212" s="2" t="str" cm="1">
        <f t="array" aca="1" ref="F4212" ca="1">IF(G4212&lt;&gt;"",INDIRECT("'"&amp;G4212&amp;"'!"&amp;H4212),"")</f>
        <v/>
      </c>
      <c r="G4212" s="1665"/>
      <c r="S4212" s="1663"/>
    </row>
    <row r="4213" spans="1:19" ht="15">
      <c r="A4213" s="1">
        <v>4208</v>
      </c>
      <c r="D4213" s="3" t="s">
        <v>6909</v>
      </c>
      <c r="F4213" s="2" t="str" cm="1">
        <f t="array" aca="1" ref="F4213" ca="1">IF(G4213&lt;&gt;"",INDIRECT("'"&amp;G4213&amp;"'!"&amp;H4213),"")</f>
        <v/>
      </c>
      <c r="G4213" s="1665"/>
      <c r="S4213" s="1663"/>
    </row>
    <row r="4214" spans="1:19" ht="15">
      <c r="A4214" s="1">
        <v>4209</v>
      </c>
      <c r="D4214" s="3" t="s">
        <v>6909</v>
      </c>
      <c r="F4214" s="2" t="str" cm="1">
        <f t="array" aca="1" ref="F4214" ca="1">IF(G4214&lt;&gt;"",INDIRECT("'"&amp;G4214&amp;"'!"&amp;H4214),"")</f>
        <v/>
      </c>
      <c r="G4214" s="1665"/>
      <c r="S4214" s="1663"/>
    </row>
    <row r="4215" spans="1:19" ht="15">
      <c r="A4215" s="1">
        <v>4210</v>
      </c>
      <c r="D4215" s="3" t="s">
        <v>6909</v>
      </c>
      <c r="F4215" s="2" t="str" cm="1">
        <f t="array" aca="1" ref="F4215" ca="1">IF(G4215&lt;&gt;"",INDIRECT("'"&amp;G4215&amp;"'!"&amp;H4215),"")</f>
        <v/>
      </c>
      <c r="G4215" s="1665"/>
      <c r="S4215" s="1663"/>
    </row>
    <row r="4216" spans="1:19" ht="15">
      <c r="A4216" s="1">
        <v>4211</v>
      </c>
      <c r="D4216" s="3" t="s">
        <v>6909</v>
      </c>
      <c r="F4216" s="2" t="str" cm="1">
        <f t="array" aca="1" ref="F4216" ca="1">IF(G4216&lt;&gt;"",INDIRECT("'"&amp;G4216&amp;"'!"&amp;H4216),"")</f>
        <v/>
      </c>
      <c r="G4216" s="1665"/>
      <c r="S4216" s="1663"/>
    </row>
    <row r="4217" spans="1:19" ht="15">
      <c r="A4217" s="1">
        <v>4212</v>
      </c>
      <c r="D4217" s="3" t="s">
        <v>6909</v>
      </c>
      <c r="F4217" s="2" t="str" cm="1">
        <f t="array" aca="1" ref="F4217" ca="1">IF(G4217&lt;&gt;"",INDIRECT("'"&amp;G4217&amp;"'!"&amp;H4217),"")</f>
        <v/>
      </c>
      <c r="G4217" s="1665"/>
      <c r="S4217" s="1663"/>
    </row>
    <row r="4218" spans="1:19" ht="15">
      <c r="A4218" s="1">
        <v>4213</v>
      </c>
      <c r="D4218" s="3" t="s">
        <v>6909</v>
      </c>
      <c r="F4218" s="2" t="str" cm="1">
        <f t="array" aca="1" ref="F4218" ca="1">IF(G4218&lt;&gt;"",INDIRECT("'"&amp;G4218&amp;"'!"&amp;H4218),"")</f>
        <v/>
      </c>
      <c r="G4218" s="1665"/>
      <c r="S4218" s="1663"/>
    </row>
    <row r="4219" spans="1:19" ht="15">
      <c r="A4219" s="1">
        <v>4214</v>
      </c>
      <c r="D4219" s="3" t="s">
        <v>6909</v>
      </c>
      <c r="F4219" s="2" t="str" cm="1">
        <f t="array" aca="1" ref="F4219" ca="1">IF(G4219&lt;&gt;"",INDIRECT("'"&amp;G4219&amp;"'!"&amp;H4219),"")</f>
        <v/>
      </c>
      <c r="G4219" s="1665"/>
      <c r="S4219" s="1663"/>
    </row>
    <row r="4220" spans="1:19" ht="15">
      <c r="A4220" s="1">
        <v>4215</v>
      </c>
      <c r="D4220" s="3" t="s">
        <v>6909</v>
      </c>
      <c r="F4220" s="2" t="str" cm="1">
        <f t="array" aca="1" ref="F4220" ca="1">IF(G4220&lt;&gt;"",INDIRECT("'"&amp;G4220&amp;"'!"&amp;H4220),"")</f>
        <v/>
      </c>
      <c r="G4220" s="1665"/>
      <c r="S4220" s="1663"/>
    </row>
    <row r="4221" spans="1:19" ht="15">
      <c r="A4221" s="1">
        <v>4216</v>
      </c>
      <c r="D4221" s="3" t="s">
        <v>6909</v>
      </c>
      <c r="F4221" s="2" t="str" cm="1">
        <f t="array" aca="1" ref="F4221" ca="1">IF(G4221&lt;&gt;"",INDIRECT("'"&amp;G4221&amp;"'!"&amp;H4221),"")</f>
        <v/>
      </c>
      <c r="G4221" s="1665"/>
      <c r="S4221" s="1663"/>
    </row>
    <row r="4222" spans="1:19" ht="15">
      <c r="A4222" s="1">
        <v>4217</v>
      </c>
      <c r="D4222" s="3" t="s">
        <v>6909</v>
      </c>
      <c r="F4222" s="2" t="str" cm="1">
        <f t="array" aca="1" ref="F4222" ca="1">IF(G4222&lt;&gt;"",INDIRECT("'"&amp;G4222&amp;"'!"&amp;H4222),"")</f>
        <v/>
      </c>
      <c r="G4222" s="1665"/>
      <c r="S4222" s="1663"/>
    </row>
    <row r="4223" spans="1:19" ht="15">
      <c r="A4223" s="1">
        <v>4218</v>
      </c>
      <c r="D4223" s="3" t="s">
        <v>6909</v>
      </c>
      <c r="F4223" s="2" t="str" cm="1">
        <f t="array" aca="1" ref="F4223" ca="1">IF(G4223&lt;&gt;"",INDIRECT("'"&amp;G4223&amp;"'!"&amp;H4223),"")</f>
        <v/>
      </c>
      <c r="G4223" s="1665"/>
      <c r="S4223" s="1663"/>
    </row>
    <row r="4224" spans="1:19" ht="15">
      <c r="A4224" s="1">
        <v>4219</v>
      </c>
      <c r="D4224" s="3" t="s">
        <v>6909</v>
      </c>
      <c r="F4224" s="2" t="str" cm="1">
        <f t="array" aca="1" ref="F4224" ca="1">IF(G4224&lt;&gt;"",INDIRECT("'"&amp;G4224&amp;"'!"&amp;H4224),"")</f>
        <v/>
      </c>
      <c r="G4224" s="1665"/>
      <c r="S4224" s="1663"/>
    </row>
    <row r="4225" spans="1:19" ht="15">
      <c r="A4225" s="1">
        <v>4220</v>
      </c>
      <c r="D4225" s="3" t="s">
        <v>6909</v>
      </c>
      <c r="F4225" s="2" t="str" cm="1">
        <f t="array" aca="1" ref="F4225" ca="1">IF(G4225&lt;&gt;"",INDIRECT("'"&amp;G4225&amp;"'!"&amp;H4225),"")</f>
        <v/>
      </c>
      <c r="G4225" s="1665"/>
      <c r="S4225" s="1663"/>
    </row>
    <row r="4226" spans="1:19" ht="15">
      <c r="A4226" s="1">
        <v>4221</v>
      </c>
      <c r="D4226" s="3" t="s">
        <v>6909</v>
      </c>
      <c r="F4226" s="2" t="str" cm="1">
        <f t="array" aca="1" ref="F4226" ca="1">IF(G4226&lt;&gt;"",INDIRECT("'"&amp;G4226&amp;"'!"&amp;H4226),"")</f>
        <v/>
      </c>
      <c r="G4226" s="1665"/>
      <c r="S4226" s="1663"/>
    </row>
    <row r="4227" spans="1:19" ht="15">
      <c r="A4227" s="1">
        <v>4222</v>
      </c>
      <c r="D4227" s="3" t="s">
        <v>6909</v>
      </c>
      <c r="F4227" s="2" t="str" cm="1">
        <f t="array" aca="1" ref="F4227" ca="1">IF(G4227&lt;&gt;"",INDIRECT("'"&amp;G4227&amp;"'!"&amp;H4227),"")</f>
        <v/>
      </c>
      <c r="G4227" s="1665"/>
      <c r="S4227" s="1663"/>
    </row>
    <row r="4228" spans="1:19" ht="15">
      <c r="A4228" s="1">
        <v>4223</v>
      </c>
      <c r="D4228" s="3" t="s">
        <v>6909</v>
      </c>
      <c r="F4228" s="2" t="str" cm="1">
        <f t="array" aca="1" ref="F4228" ca="1">IF(G4228&lt;&gt;"",INDIRECT("'"&amp;G4228&amp;"'!"&amp;H4228),"")</f>
        <v/>
      </c>
      <c r="G4228" s="1665"/>
      <c r="S4228" s="1663"/>
    </row>
    <row r="4229" spans="1:19" ht="15">
      <c r="A4229" s="1">
        <v>4224</v>
      </c>
      <c r="D4229" s="3" t="s">
        <v>6909</v>
      </c>
      <c r="F4229" s="2" t="str" cm="1">
        <f t="array" aca="1" ref="F4229" ca="1">IF(G4229&lt;&gt;"",INDIRECT("'"&amp;G4229&amp;"'!"&amp;H4229),"")</f>
        <v/>
      </c>
      <c r="G4229" s="1665"/>
      <c r="S4229" s="1663"/>
    </row>
    <row r="4230" spans="1:19" ht="15">
      <c r="A4230" s="1">
        <v>4225</v>
      </c>
      <c r="D4230" s="3" t="s">
        <v>6909</v>
      </c>
      <c r="F4230" s="2" t="str" cm="1">
        <f t="array" aca="1" ref="F4230" ca="1">IF(G4230&lt;&gt;"",INDIRECT("'"&amp;G4230&amp;"'!"&amp;H4230),"")</f>
        <v/>
      </c>
      <c r="G4230" s="1665"/>
      <c r="S4230" s="1663"/>
    </row>
    <row r="4231" spans="1:19" ht="15">
      <c r="A4231" s="1">
        <v>4226</v>
      </c>
      <c r="D4231" s="3" t="s">
        <v>6909</v>
      </c>
      <c r="F4231" s="2" t="str" cm="1">
        <f t="array" aca="1" ref="F4231" ca="1">IF(G4231&lt;&gt;"",INDIRECT("'"&amp;G4231&amp;"'!"&amp;H4231),"")</f>
        <v/>
      </c>
      <c r="G4231" s="1665"/>
      <c r="S4231" s="1663"/>
    </row>
    <row r="4232" spans="1:19" ht="15">
      <c r="A4232" s="1">
        <v>4227</v>
      </c>
      <c r="D4232" s="3" t="s">
        <v>6909</v>
      </c>
      <c r="F4232" s="2" t="str" cm="1">
        <f t="array" aca="1" ref="F4232" ca="1">IF(G4232&lt;&gt;"",INDIRECT("'"&amp;G4232&amp;"'!"&amp;H4232),"")</f>
        <v/>
      </c>
      <c r="G4232" s="1665"/>
      <c r="S4232" s="1663"/>
    </row>
    <row r="4233" spans="1:19" ht="15">
      <c r="A4233" s="1">
        <v>4228</v>
      </c>
      <c r="D4233" s="3" t="s">
        <v>6909</v>
      </c>
      <c r="F4233" s="2" t="str" cm="1">
        <f t="array" aca="1" ref="F4233" ca="1">IF(G4233&lt;&gt;"",INDIRECT("'"&amp;G4233&amp;"'!"&amp;H4233),"")</f>
        <v/>
      </c>
      <c r="G4233" s="1665"/>
      <c r="S4233" s="1663"/>
    </row>
    <row r="4234" spans="1:19" ht="15">
      <c r="A4234" s="1">
        <v>4229</v>
      </c>
      <c r="D4234" s="3" t="s">
        <v>6909</v>
      </c>
      <c r="F4234" s="2" t="str" cm="1">
        <f t="array" aca="1" ref="F4234" ca="1">IF(G4234&lt;&gt;"",INDIRECT("'"&amp;G4234&amp;"'!"&amp;H4234),"")</f>
        <v/>
      </c>
      <c r="G4234" s="1665"/>
      <c r="S4234" s="1663"/>
    </row>
    <row r="4235" spans="1:19" ht="15">
      <c r="A4235" s="1">
        <v>4230</v>
      </c>
      <c r="D4235" s="3" t="s">
        <v>6909</v>
      </c>
      <c r="F4235" s="2" t="str" cm="1">
        <f t="array" aca="1" ref="F4235" ca="1">IF(G4235&lt;&gt;"",INDIRECT("'"&amp;G4235&amp;"'!"&amp;H4235),"")</f>
        <v/>
      </c>
      <c r="G4235" s="1665"/>
      <c r="S4235" s="1663"/>
    </row>
    <row r="4236" spans="1:19" ht="15">
      <c r="A4236" s="1">
        <v>4231</v>
      </c>
      <c r="D4236" s="3" t="s">
        <v>6909</v>
      </c>
      <c r="F4236" s="2" t="str" cm="1">
        <f t="array" aca="1" ref="F4236" ca="1">IF(G4236&lt;&gt;"",INDIRECT("'"&amp;G4236&amp;"'!"&amp;H4236),"")</f>
        <v/>
      </c>
      <c r="G4236" s="1665"/>
      <c r="S4236" s="1663"/>
    </row>
    <row r="4237" spans="1:19" ht="15">
      <c r="A4237" s="1">
        <v>4232</v>
      </c>
      <c r="D4237" s="3" t="s">
        <v>6909</v>
      </c>
      <c r="F4237" s="2" t="str" cm="1">
        <f t="array" aca="1" ref="F4237" ca="1">IF(G4237&lt;&gt;"",INDIRECT("'"&amp;G4237&amp;"'!"&amp;H4237),"")</f>
        <v/>
      </c>
      <c r="G4237" s="1665"/>
      <c r="S4237" s="1663"/>
    </row>
    <row r="4238" spans="1:19" ht="15">
      <c r="A4238" s="1">
        <v>4233</v>
      </c>
      <c r="D4238" s="3" t="s">
        <v>6909</v>
      </c>
      <c r="F4238" s="2" t="str" cm="1">
        <f t="array" aca="1" ref="F4238" ca="1">IF(G4238&lt;&gt;"",INDIRECT("'"&amp;G4238&amp;"'!"&amp;H4238),"")</f>
        <v/>
      </c>
      <c r="G4238" s="1665"/>
      <c r="S4238" s="1663"/>
    </row>
    <row r="4239" spans="1:19" ht="15">
      <c r="A4239" s="1">
        <v>4234</v>
      </c>
      <c r="D4239" s="3" t="s">
        <v>6909</v>
      </c>
      <c r="F4239" s="2" t="str" cm="1">
        <f t="array" aca="1" ref="F4239" ca="1">IF(G4239&lt;&gt;"",INDIRECT("'"&amp;G4239&amp;"'!"&amp;H4239),"")</f>
        <v/>
      </c>
      <c r="G4239" s="1665"/>
      <c r="S4239" s="1663"/>
    </row>
    <row r="4240" spans="1:19" ht="15">
      <c r="A4240" s="1">
        <v>4235</v>
      </c>
      <c r="D4240" s="3" t="s">
        <v>6909</v>
      </c>
      <c r="F4240" s="2" t="str" cm="1">
        <f t="array" aca="1" ref="F4240" ca="1">IF(G4240&lt;&gt;"",INDIRECT("'"&amp;G4240&amp;"'!"&amp;H4240),"")</f>
        <v/>
      </c>
      <c r="G4240" s="1665"/>
      <c r="S4240" s="1663"/>
    </row>
    <row r="4241" spans="1:19" ht="15">
      <c r="A4241" s="1">
        <v>4236</v>
      </c>
      <c r="D4241" s="3" t="s">
        <v>6909</v>
      </c>
      <c r="F4241" s="2" t="str" cm="1">
        <f t="array" aca="1" ref="F4241" ca="1">IF(G4241&lt;&gt;"",INDIRECT("'"&amp;G4241&amp;"'!"&amp;H4241),"")</f>
        <v/>
      </c>
      <c r="G4241" s="1665"/>
      <c r="S4241" s="1663"/>
    </row>
    <row r="4242" spans="1:19" ht="15">
      <c r="A4242" s="1">
        <v>4237</v>
      </c>
      <c r="D4242" s="3" t="s">
        <v>6909</v>
      </c>
      <c r="F4242" s="2" t="str" cm="1">
        <f t="array" aca="1" ref="F4242" ca="1">IF(G4242&lt;&gt;"",INDIRECT("'"&amp;G4242&amp;"'!"&amp;H4242),"")</f>
        <v/>
      </c>
      <c r="G4242" s="1665"/>
      <c r="S4242" s="1663"/>
    </row>
    <row r="4243" spans="1:19" ht="15">
      <c r="A4243" s="1">
        <v>4238</v>
      </c>
      <c r="D4243" s="3" t="s">
        <v>6909</v>
      </c>
      <c r="F4243" s="2" t="str" cm="1">
        <f t="array" aca="1" ref="F4243" ca="1">IF(G4243&lt;&gt;"",INDIRECT("'"&amp;G4243&amp;"'!"&amp;H4243),"")</f>
        <v/>
      </c>
      <c r="G4243" s="1665"/>
      <c r="S4243" s="1663"/>
    </row>
    <row r="4244" spans="1:19" ht="15">
      <c r="A4244" s="1">
        <v>4239</v>
      </c>
      <c r="D4244" s="3" t="s">
        <v>6909</v>
      </c>
      <c r="F4244" s="2" t="str" cm="1">
        <f t="array" aca="1" ref="F4244" ca="1">IF(G4244&lt;&gt;"",INDIRECT("'"&amp;G4244&amp;"'!"&amp;H4244),"")</f>
        <v/>
      </c>
      <c r="G4244" s="1665"/>
      <c r="S4244" s="1663"/>
    </row>
    <row r="4245" spans="1:19" ht="15">
      <c r="A4245" s="1">
        <v>4240</v>
      </c>
      <c r="D4245" s="3" t="s">
        <v>6909</v>
      </c>
      <c r="F4245" s="2" t="str" cm="1">
        <f t="array" aca="1" ref="F4245" ca="1">IF(G4245&lt;&gt;"",INDIRECT("'"&amp;G4245&amp;"'!"&amp;H4245),"")</f>
        <v/>
      </c>
      <c r="G4245" s="1665"/>
      <c r="S4245" s="1663"/>
    </row>
    <row r="4246" spans="1:19" ht="15">
      <c r="A4246" s="1">
        <v>4241</v>
      </c>
      <c r="D4246" s="3" t="s">
        <v>6909</v>
      </c>
      <c r="F4246" s="2" t="str" cm="1">
        <f t="array" aca="1" ref="F4246" ca="1">IF(G4246&lt;&gt;"",INDIRECT("'"&amp;G4246&amp;"'!"&amp;H4246),"")</f>
        <v/>
      </c>
      <c r="G4246" s="1665"/>
      <c r="S4246" s="1663"/>
    </row>
    <row r="4247" spans="1:19" ht="15">
      <c r="A4247" s="1">
        <v>4242</v>
      </c>
      <c r="D4247" s="3" t="s">
        <v>6909</v>
      </c>
      <c r="F4247" s="2" t="str" cm="1">
        <f t="array" aca="1" ref="F4247" ca="1">IF(G4247&lt;&gt;"",INDIRECT("'"&amp;G4247&amp;"'!"&amp;H4247),"")</f>
        <v/>
      </c>
      <c r="G4247" s="1665"/>
      <c r="S4247" s="1663"/>
    </row>
    <row r="4248" spans="1:19" ht="15">
      <c r="A4248" s="1">
        <v>4243</v>
      </c>
      <c r="D4248" s="3" t="s">
        <v>6909</v>
      </c>
      <c r="F4248" s="2" t="str" cm="1">
        <f t="array" aca="1" ref="F4248" ca="1">IF(G4248&lt;&gt;"",INDIRECT("'"&amp;G4248&amp;"'!"&amp;H4248),"")</f>
        <v/>
      </c>
      <c r="G4248" s="1665"/>
      <c r="S4248" s="1663"/>
    </row>
    <row r="4249" spans="1:19" ht="15">
      <c r="A4249" s="1">
        <v>4244</v>
      </c>
      <c r="D4249" s="3" t="s">
        <v>6909</v>
      </c>
      <c r="F4249" s="2" t="str" cm="1">
        <f t="array" aca="1" ref="F4249" ca="1">IF(G4249&lt;&gt;"",INDIRECT("'"&amp;G4249&amp;"'!"&amp;H4249),"")</f>
        <v/>
      </c>
      <c r="G4249" s="1665"/>
      <c r="S4249" s="1663"/>
    </row>
    <row r="4250" spans="1:19" ht="15">
      <c r="A4250" s="1">
        <v>4245</v>
      </c>
      <c r="D4250" s="3" t="s">
        <v>6909</v>
      </c>
      <c r="F4250" s="2" t="str" cm="1">
        <f t="array" aca="1" ref="F4250" ca="1">IF(G4250&lt;&gt;"",INDIRECT("'"&amp;G4250&amp;"'!"&amp;H4250),"")</f>
        <v/>
      </c>
      <c r="G4250" s="1665"/>
      <c r="S4250" s="1663"/>
    </row>
    <row r="4251" spans="1:19" ht="15">
      <c r="A4251" s="1">
        <v>4246</v>
      </c>
      <c r="D4251" s="3" t="s">
        <v>6909</v>
      </c>
      <c r="F4251" s="2" t="str" cm="1">
        <f t="array" aca="1" ref="F4251" ca="1">IF(G4251&lt;&gt;"",INDIRECT("'"&amp;G4251&amp;"'!"&amp;H4251),"")</f>
        <v/>
      </c>
      <c r="G4251" s="1665"/>
      <c r="S4251" s="1663"/>
    </row>
    <row r="4252" spans="1:19" ht="15">
      <c r="A4252" s="1">
        <v>4247</v>
      </c>
      <c r="D4252" s="3" t="s">
        <v>6909</v>
      </c>
      <c r="F4252" s="2" t="str" cm="1">
        <f t="array" aca="1" ref="F4252" ca="1">IF(G4252&lt;&gt;"",INDIRECT("'"&amp;G4252&amp;"'!"&amp;H4252),"")</f>
        <v/>
      </c>
      <c r="G4252" s="1665"/>
      <c r="S4252" s="1663"/>
    </row>
    <row r="4253" spans="1:19" ht="15">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5">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5">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5">
      <c r="A4256">
        <v>4251</v>
      </c>
      <c r="B4256" s="7">
        <f>'EstRev 6-11'!C145</f>
        <v>0</v>
      </c>
      <c r="C4256" s="3">
        <f t="shared" si="131"/>
        <v>4251</v>
      </c>
      <c r="E4256" s="2" t="b">
        <f t="shared" ca="1" si="132"/>
        <v>1</v>
      </c>
      <c r="F4256" s="2" cm="1">
        <f t="array" aca="1" ref="F4256" ca="1">IF(G4256&lt;&gt;"",INDIRECT("'"&amp;G4256&amp;"'!"&amp;H4256),"")</f>
        <v>0</v>
      </c>
      <c r="G4256" s="1663" t="s">
        <v>4277</v>
      </c>
      <c r="H4256" t="s">
        <v>4402</v>
      </c>
      <c r="I4256" s="4"/>
      <c r="J4256" s="4"/>
      <c r="K4256" s="4"/>
      <c r="S4256" s="1665"/>
    </row>
    <row r="4257" spans="1:19" ht="15">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5">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5">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5">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5">
      <c r="A4261">
        <v>4256</v>
      </c>
      <c r="B4261" s="7">
        <f>'EstRev 6-11'!C159</f>
        <v>5850</v>
      </c>
      <c r="C4261" s="3">
        <f t="shared" si="131"/>
        <v>-1594</v>
      </c>
      <c r="E4261" s="2" t="b">
        <f t="shared" ca="1" si="132"/>
        <v>1</v>
      </c>
      <c r="F4261" s="2" cm="1">
        <f t="array" aca="1" ref="F4261" ca="1">IF(G4261&lt;&gt;"",INDIRECT("'"&amp;G4261&amp;"'!"&amp;H4261),"")</f>
        <v>5850</v>
      </c>
      <c r="G4261" s="1663" t="s">
        <v>4277</v>
      </c>
      <c r="H4261" t="s">
        <v>4410</v>
      </c>
      <c r="I4261" s="4"/>
      <c r="J4261" s="4"/>
      <c r="K4261" s="4"/>
      <c r="S4261" s="1665"/>
    </row>
    <row r="4262" spans="1:19" ht="15">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5">
      <c r="A4263" s="1">
        <v>4258</v>
      </c>
      <c r="D4263" s="3" t="s">
        <v>6909</v>
      </c>
      <c r="F4263" s="2" t="str" cm="1">
        <f t="array" aca="1" ref="F4263" ca="1">IF(G4263&lt;&gt;"",INDIRECT("'"&amp;G4263&amp;"'!"&amp;H4263),"")</f>
        <v/>
      </c>
      <c r="G4263" s="1665"/>
      <c r="S4263" s="1663"/>
    </row>
    <row r="4264" spans="1:19" ht="15">
      <c r="A4264" s="1">
        <v>4259</v>
      </c>
      <c r="D4264" s="3" t="s">
        <v>6909</v>
      </c>
      <c r="F4264" s="2" t="str" cm="1">
        <f t="array" aca="1" ref="F4264" ca="1">IF(G4264&lt;&gt;"",INDIRECT("'"&amp;G4264&amp;"'!"&amp;H4264),"")</f>
        <v/>
      </c>
      <c r="G4264" s="1665"/>
      <c r="S4264" s="1663"/>
    </row>
    <row r="4265" spans="1:19" ht="15">
      <c r="A4265">
        <v>4260</v>
      </c>
      <c r="B4265" s="7">
        <f>'EstRev 6-11'!C160</f>
        <v>0</v>
      </c>
      <c r="C4265" s="3">
        <f>A4265-B4265</f>
        <v>4260</v>
      </c>
      <c r="E4265" s="2" t="b">
        <f ca="1">F4265=B4265</f>
        <v>1</v>
      </c>
      <c r="F4265" s="2" cm="1">
        <f t="array" aca="1" ref="F4265" ca="1">IF(G4265&lt;&gt;"",INDIRECT("'"&amp;G4265&amp;"'!"&amp;H4265),"")</f>
        <v>0</v>
      </c>
      <c r="G4265" s="1663" t="s">
        <v>4277</v>
      </c>
      <c r="H4265" t="s">
        <v>4411</v>
      </c>
      <c r="I4265" s="4"/>
      <c r="J4265" s="4"/>
      <c r="K4265" s="4"/>
      <c r="S4265" s="1665"/>
    </row>
    <row r="4266" spans="1:19" ht="15">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5">
      <c r="A4267" s="1">
        <v>4262</v>
      </c>
      <c r="D4267" s="3" t="s">
        <v>3376</v>
      </c>
      <c r="F4267" s="2" t="str" cm="1">
        <f t="array" aca="1" ref="F4267" ca="1">IF(G4267&lt;&gt;"",INDIRECT("'"&amp;G4267&amp;"'!"&amp;H4267),"")</f>
        <v/>
      </c>
      <c r="G4267" s="1665"/>
      <c r="S4267" s="1663"/>
    </row>
    <row r="4268" spans="1:19" ht="15">
      <c r="A4268" s="1">
        <v>4263</v>
      </c>
      <c r="D4268" s="3" t="s">
        <v>3376</v>
      </c>
      <c r="F4268" s="2" t="str" cm="1">
        <f t="array" aca="1" ref="F4268" ca="1">IF(G4268&lt;&gt;"",INDIRECT("'"&amp;G4268&amp;"'!"&amp;H4268),"")</f>
        <v/>
      </c>
      <c r="G4268" s="1665"/>
      <c r="S4268" s="1663"/>
    </row>
    <row r="4269" spans="1:19" ht="15">
      <c r="A4269" s="1">
        <v>4264</v>
      </c>
      <c r="D4269" s="3" t="s">
        <v>6909</v>
      </c>
      <c r="F4269" s="2" t="str" cm="1">
        <f t="array" aca="1" ref="F4269" ca="1">IF(G4269&lt;&gt;"",INDIRECT("'"&amp;G4269&amp;"'!"&amp;H4269),"")</f>
        <v/>
      </c>
      <c r="G4269" s="1665"/>
      <c r="S4269" s="1663"/>
    </row>
    <row r="4270" spans="1:19" ht="15">
      <c r="A4270" s="1">
        <v>4265</v>
      </c>
      <c r="D4270" s="3" t="s">
        <v>6909</v>
      </c>
      <c r="F4270" s="2" t="str" cm="1">
        <f t="array" aca="1" ref="F4270" ca="1">IF(G4270&lt;&gt;"",INDIRECT("'"&amp;G4270&amp;"'!"&amp;H4270),"")</f>
        <v/>
      </c>
      <c r="G4270" s="1665"/>
      <c r="S4270" s="1663"/>
    </row>
    <row r="4271" spans="1:19" ht="15">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5">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5">
      <c r="A4273">
        <v>4268</v>
      </c>
      <c r="B4273" s="7">
        <f>'EstRev 6-11'!D162</f>
        <v>50000</v>
      </c>
      <c r="C4273" s="3">
        <f t="shared" si="133"/>
        <v>-45732</v>
      </c>
      <c r="E4273" s="2" t="b">
        <f t="shared" ca="1" si="134"/>
        <v>1</v>
      </c>
      <c r="F4273" s="2" cm="1">
        <f t="array" aca="1" ref="F4273" ca="1">IF(G4273&lt;&gt;"",INDIRECT("'"&amp;G4273&amp;"'!"&amp;H4273),"")</f>
        <v>50000</v>
      </c>
      <c r="G4273" s="1663" t="s">
        <v>4277</v>
      </c>
      <c r="H4273" t="s">
        <v>4369</v>
      </c>
      <c r="I4273" s="4"/>
      <c r="J4273" s="4"/>
      <c r="K4273" s="4"/>
      <c r="S4273" s="1665"/>
    </row>
    <row r="4274" spans="1:19" ht="15">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5">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5">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5">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5">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5">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5">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5">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5">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5">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5">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5">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5">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5">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5">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5">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5">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5">
      <c r="A4291" s="1">
        <v>4286</v>
      </c>
      <c r="D4291" s="3" t="s">
        <v>6909</v>
      </c>
      <c r="F4291" s="2" t="str" cm="1">
        <f t="array" aca="1" ref="F4291" ca="1">IF(G4291&lt;&gt;"",INDIRECT("'"&amp;G4291&amp;"'!"&amp;H4291),"")</f>
        <v/>
      </c>
      <c r="G4291" s="1665"/>
      <c r="S4291" s="1663"/>
    </row>
    <row r="4292" spans="1:19" ht="15">
      <c r="A4292" s="1">
        <v>4287</v>
      </c>
      <c r="D4292" s="3" t="s">
        <v>6909</v>
      </c>
      <c r="F4292" s="2" t="str" cm="1">
        <f t="array" aca="1" ref="F4292" ca="1">IF(G4292&lt;&gt;"",INDIRECT("'"&amp;G4292&amp;"'!"&amp;H4292),"")</f>
        <v/>
      </c>
      <c r="G4292" s="1665"/>
      <c r="S4292" s="1663"/>
    </row>
    <row r="4293" spans="1:19" ht="15">
      <c r="A4293" s="1">
        <v>4288</v>
      </c>
      <c r="D4293" s="3" t="s">
        <v>6909</v>
      </c>
      <c r="F4293" s="2" t="str" cm="1">
        <f t="array" aca="1" ref="F4293" ca="1">IF(G4293&lt;&gt;"",INDIRECT("'"&amp;G4293&amp;"'!"&amp;H4293),"")</f>
        <v/>
      </c>
      <c r="G4293" s="1665"/>
      <c r="S4293" s="1663"/>
    </row>
    <row r="4294" spans="1:19" ht="15">
      <c r="A4294" s="1">
        <v>4289</v>
      </c>
      <c r="D4294" s="3" t="s">
        <v>6909</v>
      </c>
      <c r="F4294" s="2" t="str" cm="1">
        <f t="array" aca="1" ref="F4294" ca="1">IF(G4294&lt;&gt;"",INDIRECT("'"&amp;G4294&amp;"'!"&amp;H4294),"")</f>
        <v/>
      </c>
      <c r="G4294" s="1665"/>
      <c r="S4294" s="1663"/>
    </row>
    <row r="4295" spans="1:19" ht="15">
      <c r="A4295">
        <v>4290</v>
      </c>
      <c r="B4295" s="7">
        <f>'EstRev 6-11'!C142</f>
        <v>0</v>
      </c>
      <c r="C4295" s="3">
        <f t="shared" ref="C4295:C4310" si="135">A4295-B4295</f>
        <v>4290</v>
      </c>
      <c r="E4295" s="2" t="b">
        <f t="shared" ref="E4295:E4310" ca="1" si="136">F4295=B4295</f>
        <v>1</v>
      </c>
      <c r="F4295" s="2" cm="1">
        <f t="array" aca="1" ref="F4295" ca="1">IF(G4295&lt;&gt;"",INDIRECT("'"&amp;G4295&amp;"'!"&amp;H4295),"")</f>
        <v>0</v>
      </c>
      <c r="G4295" s="1663" t="s">
        <v>4277</v>
      </c>
      <c r="H4295" t="s">
        <v>4289</v>
      </c>
      <c r="I4295" s="4"/>
      <c r="J4295" s="4"/>
      <c r="K4295" s="4"/>
      <c r="S4295" s="1665"/>
    </row>
    <row r="4296" spans="1:19" ht="15">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5">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5">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5">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c r="A4302">
        <v>4297</v>
      </c>
      <c r="B4302" s="7">
        <f>'EstRev 6-11'!C235</f>
        <v>118970.77</v>
      </c>
      <c r="C4302" s="3">
        <f t="shared" si="135"/>
        <v>-114673.77</v>
      </c>
      <c r="E4302" s="2" t="b">
        <f t="shared" ca="1" si="136"/>
        <v>1</v>
      </c>
      <c r="F4302" s="2" cm="1">
        <f t="array" aca="1" ref="F4302" ca="1">IF(G4302&lt;&gt;"",INDIRECT("'"&amp;G4302&amp;"'!"&amp;H4302),"")</f>
        <v>118970.77</v>
      </c>
      <c r="G4302" s="1663" t="s">
        <v>4277</v>
      </c>
      <c r="H4302" t="s">
        <v>4884</v>
      </c>
      <c r="S4302" s="1663"/>
    </row>
    <row r="4303" spans="1:19" ht="15">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c r="A4306">
        <v>4301</v>
      </c>
      <c r="B4306" s="7">
        <f>'EstRev 6-11'!C236</f>
        <v>0</v>
      </c>
      <c r="C4306" s="3">
        <f t="shared" si="135"/>
        <v>4301</v>
      </c>
      <c r="E4306" s="2" t="b">
        <f t="shared" ca="1" si="136"/>
        <v>1</v>
      </c>
      <c r="F4306" s="2" cm="1">
        <f t="array" aca="1" ref="F4306" ca="1">IF(G4306&lt;&gt;"",INDIRECT("'"&amp;G4306&amp;"'!"&amp;H4306),"")</f>
        <v>0</v>
      </c>
      <c r="G4306" s="1663" t="s">
        <v>4277</v>
      </c>
      <c r="H4306" t="s">
        <v>4885</v>
      </c>
      <c r="S4306" s="1663"/>
    </row>
    <row r="4307" spans="1:19">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5">
      <c r="A4311" s="1">
        <v>4306</v>
      </c>
      <c r="D4311" s="3" t="s">
        <v>3376</v>
      </c>
      <c r="F4311" s="2" t="str" cm="1">
        <f t="array" aca="1" ref="F4311" ca="1">IF(G4311&lt;&gt;"",INDIRECT("'"&amp;G4311&amp;"'!"&amp;H4311),"")</f>
        <v/>
      </c>
      <c r="G4311" s="1665"/>
      <c r="S4311" s="1663"/>
    </row>
    <row r="4312" spans="1:19" ht="15">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5">
      <c r="A4315" s="1">
        <v>4310</v>
      </c>
      <c r="D4315" s="3" t="s">
        <v>3376</v>
      </c>
      <c r="F4315" s="2" t="str" cm="1">
        <f t="array" aca="1" ref="F4315" ca="1">IF(G4315&lt;&gt;"",INDIRECT("'"&amp;G4315&amp;"'!"&amp;H4315),"")</f>
        <v/>
      </c>
      <c r="G4315" s="1665"/>
      <c r="S4315" s="1663"/>
    </row>
    <row r="4316" spans="1:19">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5">
      <c r="A4318" s="1">
        <v>4313</v>
      </c>
      <c r="D4318" s="3" t="s">
        <v>3376</v>
      </c>
      <c r="F4318" s="2" t="str" cm="1">
        <f t="array" aca="1" ref="F4318" ca="1">IF(G4318&lt;&gt;"",INDIRECT("'"&amp;G4318&amp;"'!"&amp;H4318),"")</f>
        <v/>
      </c>
      <c r="G4318" s="1665"/>
      <c r="S4318" s="1663"/>
    </row>
    <row r="4319" spans="1:19">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5">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c r="A4323">
        <v>4318</v>
      </c>
      <c r="B4323" s="7">
        <f>'EstRev 6-11'!C181</f>
        <v>0</v>
      </c>
      <c r="C4323" s="3">
        <f t="shared" si="137"/>
        <v>4318</v>
      </c>
      <c r="E4323" s="2" t="b">
        <f t="shared" ca="1" si="138"/>
        <v>1</v>
      </c>
      <c r="F4323" s="2" cm="1">
        <f t="array" aca="1" ref="F4323" ca="1">IF(G4323&lt;&gt;"",INDIRECT("'"&amp;G4323&amp;"'!"&amp;H4323),"")</f>
        <v>0</v>
      </c>
      <c r="G4323" s="1663" t="s">
        <v>4277</v>
      </c>
      <c r="H4323" t="s">
        <v>4338</v>
      </c>
      <c r="S4323" s="1663"/>
    </row>
    <row r="4324" spans="1:19">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5">
      <c r="A4327" s="1">
        <v>4322</v>
      </c>
      <c r="D4327" s="3" t="s">
        <v>3376</v>
      </c>
      <c r="F4327" s="2" t="str" cm="1">
        <f t="array" aca="1" ref="F4327" ca="1">IF(G4327&lt;&gt;"",INDIRECT("'"&amp;G4327&amp;"'!"&amp;H4327),"")</f>
        <v/>
      </c>
      <c r="G4327" s="1665"/>
      <c r="S4327" s="1663"/>
    </row>
    <row r="4328" spans="1:19" ht="15">
      <c r="A4328" s="1">
        <v>4323</v>
      </c>
      <c r="D4328" s="3" t="s">
        <v>3376</v>
      </c>
      <c r="F4328" s="2" t="str" cm="1">
        <f t="array" aca="1" ref="F4328" ca="1">IF(G4328&lt;&gt;"",INDIRECT("'"&amp;G4328&amp;"'!"&amp;H4328),"")</f>
        <v/>
      </c>
      <c r="G4328" s="1665"/>
      <c r="S4328" s="1663"/>
    </row>
    <row r="4329" spans="1:19" ht="15">
      <c r="A4329" s="1">
        <v>4324</v>
      </c>
      <c r="D4329" s="3" t="s">
        <v>3376</v>
      </c>
      <c r="F4329" s="2" t="str" cm="1">
        <f t="array" aca="1" ref="F4329" ca="1">IF(G4329&lt;&gt;"",INDIRECT("'"&amp;G4329&amp;"'!"&amp;H4329),"")</f>
        <v/>
      </c>
      <c r="G4329" s="1665"/>
      <c r="S4329" s="1663"/>
    </row>
    <row r="4330" spans="1:19" ht="15">
      <c r="A4330" s="1">
        <v>4325</v>
      </c>
      <c r="D4330" s="3" t="s">
        <v>3376</v>
      </c>
      <c r="F4330" s="2" t="str" cm="1">
        <f t="array" aca="1" ref="F4330" ca="1">IF(G4330&lt;&gt;"",INDIRECT("'"&amp;G4330&amp;"'!"&amp;H4330),"")</f>
        <v/>
      </c>
      <c r="G4330" s="1665"/>
      <c r="S4330" s="1663"/>
    </row>
    <row r="4331" spans="1:19" ht="15">
      <c r="A4331" s="1">
        <v>4326</v>
      </c>
      <c r="D4331" s="3" t="s">
        <v>3376</v>
      </c>
      <c r="F4331" s="2" t="str" cm="1">
        <f t="array" aca="1" ref="F4331" ca="1">IF(G4331&lt;&gt;"",INDIRECT("'"&amp;G4331&amp;"'!"&amp;H4331),"")</f>
        <v/>
      </c>
      <c r="G4331" s="1665"/>
      <c r="S4331" s="1663"/>
    </row>
    <row r="4332" spans="1:19" ht="15">
      <c r="A4332" s="1">
        <v>4327</v>
      </c>
      <c r="D4332" s="3" t="s">
        <v>3376</v>
      </c>
      <c r="F4332" s="2" t="str" cm="1">
        <f t="array" aca="1" ref="F4332" ca="1">IF(G4332&lt;&gt;"",INDIRECT("'"&amp;G4332&amp;"'!"&amp;H4332),"")</f>
        <v/>
      </c>
      <c r="G4332" s="1665"/>
      <c r="S4332" s="1663"/>
    </row>
    <row r="4333" spans="1:19" ht="15">
      <c r="A4333" s="1">
        <v>4328</v>
      </c>
      <c r="D4333" s="3" t="s">
        <v>3376</v>
      </c>
      <c r="F4333" s="2" t="str" cm="1">
        <f t="array" aca="1" ref="F4333" ca="1">IF(G4333&lt;&gt;"",INDIRECT("'"&amp;G4333&amp;"'!"&amp;H4333),"")</f>
        <v/>
      </c>
      <c r="G4333" s="1665"/>
      <c r="S4333" s="1663"/>
    </row>
    <row r="4334" spans="1:19" ht="15">
      <c r="A4334" s="1">
        <v>4329</v>
      </c>
      <c r="D4334" s="3" t="s">
        <v>3376</v>
      </c>
      <c r="F4334" s="2" t="str" cm="1">
        <f t="array" aca="1" ref="F4334" ca="1">IF(G4334&lt;&gt;"",INDIRECT("'"&amp;G4334&amp;"'!"&amp;H4334),"")</f>
        <v/>
      </c>
      <c r="G4334" s="1665"/>
      <c r="S4334" s="1663"/>
    </row>
    <row r="4335" spans="1:19">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5">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c r="A4339">
        <v>4334</v>
      </c>
      <c r="B4339" s="7">
        <f>'EstRev 6-11'!C183</f>
        <v>0</v>
      </c>
      <c r="C4339" s="3">
        <f t="shared" si="139"/>
        <v>4334</v>
      </c>
      <c r="E4339" s="2" t="b">
        <f t="shared" ca="1" si="140"/>
        <v>1</v>
      </c>
      <c r="F4339" s="2" cm="1">
        <f t="array" aca="1" ref="F4339" ca="1">IF(G4339&lt;&gt;"",INDIRECT("'"&amp;G4339&amp;"'!"&amp;H4339),"")</f>
        <v>0</v>
      </c>
      <c r="G4339" s="1663" t="s">
        <v>4277</v>
      </c>
      <c r="H4339" t="s">
        <v>4416</v>
      </c>
      <c r="S4339" s="1663"/>
    </row>
    <row r="4340" spans="1:19">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5">
      <c r="A4343" s="1">
        <v>4338</v>
      </c>
      <c r="D4343" s="3" t="s">
        <v>6912</v>
      </c>
      <c r="F4343" s="2" t="str" cm="1">
        <f t="array" aca="1" ref="F4343" ca="1">IF(G4343&lt;&gt;"",INDIRECT("'"&amp;G4343&amp;"'!"&amp;H4343),"")</f>
        <v/>
      </c>
      <c r="G4343" s="1665"/>
      <c r="S4343" s="1663"/>
    </row>
    <row r="4344" spans="1:19" ht="15">
      <c r="A4344" s="1">
        <v>4339</v>
      </c>
      <c r="D4344" s="3" t="s">
        <v>6912</v>
      </c>
      <c r="F4344" s="2" t="str" cm="1">
        <f t="array" aca="1" ref="F4344" ca="1">IF(G4344&lt;&gt;"",INDIRECT("'"&amp;G4344&amp;"'!"&amp;H4344),"")</f>
        <v/>
      </c>
      <c r="G4344" s="1665"/>
      <c r="S4344" s="1663"/>
    </row>
    <row r="4345" spans="1:19" ht="15">
      <c r="A4345" s="1">
        <v>4340</v>
      </c>
      <c r="D4345" s="3" t="s">
        <v>6912</v>
      </c>
      <c r="F4345" s="2" t="str" cm="1">
        <f t="array" aca="1" ref="F4345" ca="1">IF(G4345&lt;&gt;"",INDIRECT("'"&amp;G4345&amp;"'!"&amp;H4345),"")</f>
        <v/>
      </c>
      <c r="G4345" s="1665"/>
      <c r="S4345" s="1663"/>
    </row>
    <row r="4346" spans="1:19" ht="15">
      <c r="A4346" s="1">
        <v>4341</v>
      </c>
      <c r="D4346" s="3" t="s">
        <v>6912</v>
      </c>
      <c r="F4346" s="2" t="str" cm="1">
        <f t="array" aca="1" ref="F4346" ca="1">IF(G4346&lt;&gt;"",INDIRECT("'"&amp;G4346&amp;"'!"&amp;H4346),"")</f>
        <v/>
      </c>
      <c r="G4346" s="1665"/>
      <c r="S4346" s="1663"/>
    </row>
    <row r="4347" spans="1:19" ht="15">
      <c r="A4347" s="1">
        <v>4342</v>
      </c>
      <c r="D4347" s="3" t="s">
        <v>3376</v>
      </c>
      <c r="F4347" s="2" t="str" cm="1">
        <f t="array" aca="1" ref="F4347" ca="1">IF(G4347&lt;&gt;"",INDIRECT("'"&amp;G4347&amp;"'!"&amp;H4347),"")</f>
        <v/>
      </c>
      <c r="G4347" s="1665"/>
      <c r="S4347" s="1663"/>
    </row>
    <row r="4348" spans="1:19" ht="15">
      <c r="A4348" s="1">
        <v>4343</v>
      </c>
      <c r="D4348" s="3" t="s">
        <v>3376</v>
      </c>
      <c r="F4348" s="2" t="str" cm="1">
        <f t="array" aca="1" ref="F4348" ca="1">IF(G4348&lt;&gt;"",INDIRECT("'"&amp;G4348&amp;"'!"&amp;H4348),"")</f>
        <v/>
      </c>
      <c r="G4348" s="1665"/>
      <c r="S4348" s="1663"/>
    </row>
    <row r="4349" spans="1:19" ht="15">
      <c r="A4349" s="1">
        <v>4344</v>
      </c>
      <c r="D4349" s="3" t="s">
        <v>3376</v>
      </c>
      <c r="F4349" s="2" t="str" cm="1">
        <f t="array" aca="1" ref="F4349" ca="1">IF(G4349&lt;&gt;"",INDIRECT("'"&amp;G4349&amp;"'!"&amp;H4349),"")</f>
        <v/>
      </c>
      <c r="G4349" s="1665"/>
      <c r="S4349" s="1663"/>
    </row>
    <row r="4350" spans="1:19" ht="15">
      <c r="A4350" s="1">
        <v>4345</v>
      </c>
      <c r="D4350" s="3" t="s">
        <v>3376</v>
      </c>
      <c r="F4350" s="2" t="str" cm="1">
        <f t="array" aca="1" ref="F4350" ca="1">IF(G4350&lt;&gt;"",INDIRECT("'"&amp;G4350&amp;"'!"&amp;H4350),"")</f>
        <v/>
      </c>
      <c r="G4350" s="1665"/>
      <c r="S4350" s="1663"/>
    </row>
    <row r="4351" spans="1:19">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5">
      <c r="A4355">
        <v>4350</v>
      </c>
      <c r="B4355" s="7">
        <f>'EstRev 6-11'!C205</f>
        <v>9900</v>
      </c>
      <c r="C4355" s="3">
        <f t="shared" si="141"/>
        <v>-5550</v>
      </c>
      <c r="E4355" s="2" t="b">
        <f t="shared" ca="1" si="142"/>
        <v>1</v>
      </c>
      <c r="F4355" s="2" cm="1">
        <f t="array" aca="1" ref="F4355" ca="1">IF(G4355&lt;&gt;"",INDIRECT("'"&amp;G4355&amp;"'!"&amp;H4355),"")</f>
        <v>9900</v>
      </c>
      <c r="G4355" s="1663" t="s">
        <v>4277</v>
      </c>
      <c r="H4355" t="s">
        <v>4300</v>
      </c>
      <c r="I4355" s="4"/>
      <c r="J4355" s="4"/>
      <c r="K4355" s="4"/>
      <c r="S4355" s="1665"/>
    </row>
    <row r="4356" spans="1:19">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c r="A4359">
        <v>4354</v>
      </c>
      <c r="B4359" s="7">
        <f>'EstRev 6-11'!C227</f>
        <v>0</v>
      </c>
      <c r="C4359" s="3">
        <f t="shared" si="141"/>
        <v>4354</v>
      </c>
      <c r="E4359" s="2" t="b">
        <f t="shared" ca="1" si="142"/>
        <v>1</v>
      </c>
      <c r="F4359" s="2" cm="1">
        <f t="array" aca="1" ref="F4359" ca="1">IF(G4359&lt;&gt;"",INDIRECT("'"&amp;G4359&amp;"'!"&amp;H4359),"")</f>
        <v>0</v>
      </c>
      <c r="G4359" s="1663" t="s">
        <v>4277</v>
      </c>
      <c r="H4359" t="s">
        <v>4876</v>
      </c>
      <c r="S4359" s="1663"/>
    </row>
    <row r="4360" spans="1:19">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c r="A4362">
        <v>4357</v>
      </c>
      <c r="B4362" s="7">
        <f>'EstRev 6-11'!C230</f>
        <v>0</v>
      </c>
      <c r="C4362" s="3">
        <f t="shared" si="141"/>
        <v>4357</v>
      </c>
      <c r="E4362" s="2" t="b">
        <f t="shared" ca="1" si="142"/>
        <v>1</v>
      </c>
      <c r="F4362" s="2" cm="1">
        <f t="array" aca="1" ref="F4362" ca="1">IF(G4362&lt;&gt;"",INDIRECT("'"&amp;G4362&amp;"'!"&amp;H4362),"")</f>
        <v>0</v>
      </c>
      <c r="G4362" s="1663" t="s">
        <v>4277</v>
      </c>
      <c r="H4362" t="s">
        <v>4879</v>
      </c>
      <c r="S4362" s="1663"/>
    </row>
    <row r="4363" spans="1:19" ht="15">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5">
      <c r="A4366" s="1">
        <v>4361</v>
      </c>
      <c r="D4366" s="3" t="s">
        <v>3376</v>
      </c>
      <c r="F4366" s="2" t="str" cm="1">
        <f t="array" aca="1" ref="F4366" ca="1">IF(G4366&lt;&gt;"",INDIRECT("'"&amp;G4366&amp;"'!"&amp;H4366),"")</f>
        <v/>
      </c>
      <c r="G4366" s="1665"/>
      <c r="S4366" s="1663"/>
    </row>
    <row r="4367" spans="1:19" ht="15">
      <c r="A4367" s="1">
        <v>4362</v>
      </c>
      <c r="D4367" s="3" t="s">
        <v>3376</v>
      </c>
      <c r="F4367" s="2" t="str" cm="1">
        <f t="array" aca="1" ref="F4367" ca="1">IF(G4367&lt;&gt;"",INDIRECT("'"&amp;G4367&amp;"'!"&amp;H4367),"")</f>
        <v/>
      </c>
      <c r="G4367" s="1665"/>
      <c r="S4367" s="1663"/>
    </row>
    <row r="4368" spans="1:19" ht="15">
      <c r="A4368" s="1">
        <v>4363</v>
      </c>
      <c r="D4368" s="3" t="s">
        <v>3376</v>
      </c>
      <c r="F4368" s="2" t="str" cm="1">
        <f t="array" aca="1" ref="F4368" ca="1">IF(G4368&lt;&gt;"",INDIRECT("'"&amp;G4368&amp;"'!"&amp;H4368),"")</f>
        <v/>
      </c>
      <c r="G4368" s="1665"/>
      <c r="S4368" s="1663"/>
    </row>
    <row r="4369" spans="1:19" ht="15">
      <c r="A4369" s="1">
        <v>4364</v>
      </c>
      <c r="D4369" s="3" t="s">
        <v>3376</v>
      </c>
      <c r="F4369" s="2" t="str" cm="1">
        <f t="array" aca="1" ref="F4369" ca="1">IF(G4369&lt;&gt;"",INDIRECT("'"&amp;G4369&amp;"'!"&amp;H4369),"")</f>
        <v/>
      </c>
      <c r="G4369" s="1665"/>
      <c r="S4369" s="1663"/>
    </row>
    <row r="4370" spans="1:19" ht="15">
      <c r="A4370" s="1">
        <v>4365</v>
      </c>
      <c r="D4370" s="3" t="s">
        <v>3376</v>
      </c>
      <c r="F4370" s="2" t="str" cm="1">
        <f t="array" aca="1" ref="F4370" ca="1">IF(G4370&lt;&gt;"",INDIRECT("'"&amp;G4370&amp;"'!"&amp;H4370),"")</f>
        <v/>
      </c>
      <c r="G4370" s="1665"/>
      <c r="S4370" s="1663"/>
    </row>
    <row r="4371" spans="1:19" ht="15">
      <c r="A4371" s="1">
        <v>4366</v>
      </c>
      <c r="D4371" s="3" t="s">
        <v>3376</v>
      </c>
      <c r="F4371" s="2" t="str" cm="1">
        <f t="array" aca="1" ref="F4371" ca="1">IF(G4371&lt;&gt;"",INDIRECT("'"&amp;G4371&amp;"'!"&amp;H4371),"")</f>
        <v/>
      </c>
      <c r="G4371" s="1665"/>
      <c r="S4371" s="1663"/>
    </row>
    <row r="4372" spans="1:19" ht="15">
      <c r="A4372" s="1">
        <v>4367</v>
      </c>
      <c r="D4372" s="3" t="s">
        <v>3376</v>
      </c>
      <c r="F4372" s="2" t="str" cm="1">
        <f t="array" aca="1" ref="F4372" ca="1">IF(G4372&lt;&gt;"",INDIRECT("'"&amp;G4372&amp;"'!"&amp;H4372),"")</f>
        <v/>
      </c>
      <c r="G4372" s="1665"/>
      <c r="S4372" s="1663"/>
    </row>
    <row r="4373" spans="1:19" ht="15">
      <c r="A4373" s="1">
        <v>4368</v>
      </c>
      <c r="D4373" s="3" t="s">
        <v>3376</v>
      </c>
      <c r="F4373" s="2" t="str" cm="1">
        <f t="array" aca="1" ref="F4373" ca="1">IF(G4373&lt;&gt;"",INDIRECT("'"&amp;G4373&amp;"'!"&amp;H4373),"")</f>
        <v/>
      </c>
      <c r="G4373" s="1665"/>
      <c r="S4373" s="1663"/>
    </row>
    <row r="4374" spans="1:19" ht="15">
      <c r="A4374" s="1">
        <v>4369</v>
      </c>
      <c r="D4374" s="3" t="s">
        <v>3376</v>
      </c>
      <c r="F4374" s="2" t="str" cm="1">
        <f t="array" aca="1" ref="F4374" ca="1">IF(G4374&lt;&gt;"",INDIRECT("'"&amp;G4374&amp;"'!"&amp;H4374),"")</f>
        <v/>
      </c>
      <c r="G4374" s="1665"/>
      <c r="S4374" s="1663"/>
    </row>
    <row r="4375" spans="1:19" ht="15">
      <c r="A4375" s="1">
        <v>4370</v>
      </c>
      <c r="D4375" s="3" t="s">
        <v>3376</v>
      </c>
      <c r="F4375" s="2" t="str" cm="1">
        <f t="array" aca="1" ref="F4375" ca="1">IF(G4375&lt;&gt;"",INDIRECT("'"&amp;G4375&amp;"'!"&amp;H4375),"")</f>
        <v/>
      </c>
      <c r="G4375" s="1665"/>
      <c r="S4375" s="1663"/>
    </row>
    <row r="4376" spans="1:19" ht="15">
      <c r="A4376" s="1">
        <v>4371</v>
      </c>
      <c r="D4376" s="3" t="s">
        <v>3376</v>
      </c>
      <c r="F4376" s="2" t="str" cm="1">
        <f t="array" aca="1" ref="F4376" ca="1">IF(G4376&lt;&gt;"",INDIRECT("'"&amp;G4376&amp;"'!"&amp;H4376),"")</f>
        <v/>
      </c>
      <c r="G4376" s="1665"/>
      <c r="S4376" s="1663"/>
    </row>
    <row r="4377" spans="1:19" ht="15">
      <c r="A4377" s="1">
        <v>4372</v>
      </c>
      <c r="D4377" s="3" t="s">
        <v>3376</v>
      </c>
      <c r="F4377" s="2" t="str" cm="1">
        <f t="array" aca="1" ref="F4377" ca="1">IF(G4377&lt;&gt;"",INDIRECT("'"&amp;G4377&amp;"'!"&amp;H4377),"")</f>
        <v/>
      </c>
      <c r="G4377" s="1665"/>
      <c r="S4377" s="1663"/>
    </row>
    <row r="4378" spans="1:19">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5">
      <c r="A4380" s="1">
        <v>4375</v>
      </c>
      <c r="D4380" s="3" t="s">
        <v>3376</v>
      </c>
      <c r="F4380" s="2" t="str" cm="1">
        <f t="array" aca="1" ref="F4380" ca="1">IF(G4380&lt;&gt;"",INDIRECT("'"&amp;G4380&amp;"'!"&amp;H4380),"")</f>
        <v/>
      </c>
      <c r="G4380" s="1665"/>
      <c r="S4380" s="1663"/>
    </row>
    <row r="4381" spans="1:19" ht="15">
      <c r="A4381" s="1">
        <v>4376</v>
      </c>
      <c r="D4381" s="3" t="s">
        <v>6909</v>
      </c>
      <c r="F4381" s="2" t="str" cm="1">
        <f t="array" aca="1" ref="F4381" ca="1">IF(G4381&lt;&gt;"",INDIRECT("'"&amp;G4381&amp;"'!"&amp;H4381),"")</f>
        <v/>
      </c>
      <c r="G4381" s="1665"/>
      <c r="S4381" s="1663"/>
    </row>
    <row r="4382" spans="1:19" ht="15">
      <c r="A4382" s="1">
        <v>4377</v>
      </c>
      <c r="D4382" s="3" t="s">
        <v>3376</v>
      </c>
      <c r="F4382" s="2" t="str" cm="1">
        <f t="array" aca="1" ref="F4382" ca="1">IF(G4382&lt;&gt;"",INDIRECT("'"&amp;G4382&amp;"'!"&amp;H4382),"")</f>
        <v/>
      </c>
      <c r="G4382" s="1665"/>
      <c r="S4382" s="1663"/>
    </row>
    <row r="4383" spans="1:19" ht="15">
      <c r="A4383" s="1">
        <v>4378</v>
      </c>
      <c r="D4383" s="3" t="s">
        <v>3376</v>
      </c>
      <c r="F4383" s="2" t="str" cm="1">
        <f t="array" aca="1" ref="F4383" ca="1">IF(G4383&lt;&gt;"",INDIRECT("'"&amp;G4383&amp;"'!"&amp;H4383),"")</f>
        <v/>
      </c>
      <c r="G4383" s="1665"/>
      <c r="S4383" s="1663"/>
    </row>
    <row r="4384" spans="1:19" ht="15">
      <c r="A4384" s="1">
        <v>4379</v>
      </c>
      <c r="D4384" s="3" t="s">
        <v>3376</v>
      </c>
      <c r="F4384" s="2" t="str" cm="1">
        <f t="array" aca="1" ref="F4384" ca="1">IF(G4384&lt;&gt;"",INDIRECT("'"&amp;G4384&amp;"'!"&amp;H4384),"")</f>
        <v/>
      </c>
      <c r="G4384" s="1665"/>
      <c r="S4384" s="1663"/>
    </row>
    <row r="4385" spans="1:19">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5">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5">
      <c r="A4389" s="1">
        <v>4384</v>
      </c>
      <c r="D4389" s="3" t="s">
        <v>3376</v>
      </c>
      <c r="F4389" s="2" t="str" cm="1">
        <f t="array" aca="1" ref="F4389" ca="1">IF(G4389&lt;&gt;"",INDIRECT("'"&amp;G4389&amp;"'!"&amp;H4389),"")</f>
        <v/>
      </c>
      <c r="G4389" s="1665"/>
      <c r="S4389" s="1663"/>
    </row>
    <row r="4390" spans="1:19">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5">
      <c r="A4393" s="1">
        <v>4388</v>
      </c>
      <c r="D4393" s="3" t="s">
        <v>6909</v>
      </c>
      <c r="F4393" s="2" t="str" cm="1">
        <f t="array" aca="1" ref="F4393" ca="1">IF(G4393&lt;&gt;"",INDIRECT("'"&amp;G4393&amp;"'!"&amp;H4393),"")</f>
        <v/>
      </c>
      <c r="G4393" s="1665"/>
      <c r="S4393" s="1663"/>
    </row>
    <row r="4394" spans="1:19" ht="15">
      <c r="A4394" s="1">
        <v>4389</v>
      </c>
      <c r="D4394" s="3" t="s">
        <v>6909</v>
      </c>
      <c r="F4394" s="2" t="str" cm="1">
        <f t="array" aca="1" ref="F4394" ca="1">IF(G4394&lt;&gt;"",INDIRECT("'"&amp;G4394&amp;"'!"&amp;H4394),"")</f>
        <v/>
      </c>
      <c r="G4394" s="1665"/>
      <c r="S4394" s="1663"/>
    </row>
    <row r="4395" spans="1:19" ht="15">
      <c r="A4395" s="1">
        <v>4390</v>
      </c>
      <c r="D4395" s="3" t="s">
        <v>6909</v>
      </c>
      <c r="F4395" s="2" t="str" cm="1">
        <f t="array" aca="1" ref="F4395" ca="1">IF(G4395&lt;&gt;"",INDIRECT("'"&amp;G4395&amp;"'!"&amp;H4395),"")</f>
        <v/>
      </c>
      <c r="G4395" s="1665"/>
      <c r="S4395" s="1663"/>
    </row>
    <row r="4396" spans="1:19" ht="15">
      <c r="A4396" s="1">
        <v>4391</v>
      </c>
      <c r="D4396" s="3" t="s">
        <v>6909</v>
      </c>
      <c r="F4396" s="2" t="str" cm="1">
        <f t="array" aca="1" ref="F4396" ca="1">IF(G4396&lt;&gt;"",INDIRECT("'"&amp;G4396&amp;"'!"&amp;H4396),"")</f>
        <v/>
      </c>
      <c r="G4396" s="1665"/>
      <c r="S4396" s="1663"/>
    </row>
    <row r="4397" spans="1:19" ht="15">
      <c r="A4397" s="1">
        <v>4392</v>
      </c>
      <c r="D4397" s="3" t="s">
        <v>6909</v>
      </c>
      <c r="F4397" s="2" t="str" cm="1">
        <f t="array" aca="1" ref="F4397" ca="1">IF(G4397&lt;&gt;"",INDIRECT("'"&amp;G4397&amp;"'!"&amp;H4397),"")</f>
        <v/>
      </c>
      <c r="G4397" s="1665"/>
      <c r="S4397" s="1663"/>
    </row>
    <row r="4398" spans="1:19" ht="15">
      <c r="A4398" s="1">
        <v>4393</v>
      </c>
      <c r="D4398" s="3" t="s">
        <v>6909</v>
      </c>
      <c r="F4398" s="2" t="str" cm="1">
        <f t="array" aca="1" ref="F4398" ca="1">IF(G4398&lt;&gt;"",INDIRECT("'"&amp;G4398&amp;"'!"&amp;H4398),"")</f>
        <v/>
      </c>
      <c r="G4398" s="1665"/>
      <c r="S4398" s="1663"/>
    </row>
    <row r="4399" spans="1:19" ht="15">
      <c r="A4399" s="1">
        <v>4394</v>
      </c>
      <c r="D4399" s="3" t="s">
        <v>6909</v>
      </c>
      <c r="F4399" s="2" t="str" cm="1">
        <f t="array" aca="1" ref="F4399" ca="1">IF(G4399&lt;&gt;"",INDIRECT("'"&amp;G4399&amp;"'!"&amp;H4399),"")</f>
        <v/>
      </c>
      <c r="G4399" s="1665"/>
      <c r="S4399" s="1663"/>
    </row>
    <row r="4400" spans="1:19" ht="15">
      <c r="A4400" s="1">
        <v>4395</v>
      </c>
      <c r="D4400" s="3" t="s">
        <v>6909</v>
      </c>
      <c r="F4400" s="2" t="str" cm="1">
        <f t="array" aca="1" ref="F4400" ca="1">IF(G4400&lt;&gt;"",INDIRECT("'"&amp;G4400&amp;"'!"&amp;H4400),"")</f>
        <v/>
      </c>
      <c r="G4400" s="1665"/>
      <c r="S4400" s="1663"/>
    </row>
    <row r="4401" spans="1:19" ht="15">
      <c r="A4401" s="1">
        <v>4396</v>
      </c>
      <c r="D4401" s="3" t="s">
        <v>6909</v>
      </c>
      <c r="F4401" s="2" t="str" cm="1">
        <f t="array" aca="1" ref="F4401" ca="1">IF(G4401&lt;&gt;"",INDIRECT("'"&amp;G4401&amp;"'!"&amp;H4401),"")</f>
        <v/>
      </c>
      <c r="G4401" s="1665"/>
      <c r="S4401" s="1663"/>
    </row>
    <row r="4402" spans="1:19" ht="15">
      <c r="A4402" s="1">
        <v>4397</v>
      </c>
      <c r="D4402" s="3" t="s">
        <v>6909</v>
      </c>
      <c r="F4402" s="2" t="str" cm="1">
        <f t="array" aca="1" ref="F4402" ca="1">IF(G4402&lt;&gt;"",INDIRECT("'"&amp;G4402&amp;"'!"&amp;H4402),"")</f>
        <v/>
      </c>
      <c r="G4402" s="1665"/>
      <c r="S4402" s="1663"/>
    </row>
    <row r="4403" spans="1:19" ht="15">
      <c r="A4403" s="1">
        <v>4398</v>
      </c>
      <c r="D4403" s="3" t="s">
        <v>6909</v>
      </c>
      <c r="F4403" s="2" t="str" cm="1">
        <f t="array" aca="1" ref="F4403" ca="1">IF(G4403&lt;&gt;"",INDIRECT("'"&amp;G4403&amp;"'!"&amp;H4403),"")</f>
        <v/>
      </c>
      <c r="G4403" s="1665"/>
      <c r="S4403" s="1665"/>
    </row>
    <row r="4404" spans="1:19" ht="15">
      <c r="A4404" s="1">
        <v>4399</v>
      </c>
      <c r="D4404" s="3" t="s">
        <v>6909</v>
      </c>
      <c r="F4404" s="2" t="str" cm="1">
        <f t="array" aca="1" ref="F4404" ca="1">IF(G4404&lt;&gt;"",INDIRECT("'"&amp;G4404&amp;"'!"&amp;H4404),"")</f>
        <v/>
      </c>
      <c r="G4404" s="1665"/>
      <c r="S4404" s="1665"/>
    </row>
    <row r="4405" spans="1:19" ht="15">
      <c r="A4405" s="1">
        <v>4400</v>
      </c>
      <c r="D4405" s="3" t="s">
        <v>6909</v>
      </c>
      <c r="F4405" s="2" t="str" cm="1">
        <f t="array" aca="1" ref="F4405" ca="1">IF(G4405&lt;&gt;"",INDIRECT("'"&amp;G4405&amp;"'!"&amp;H4405),"")</f>
        <v/>
      </c>
      <c r="G4405" s="1665"/>
      <c r="S4405" s="1665"/>
    </row>
    <row r="4406" spans="1:19" ht="15">
      <c r="A4406" s="1">
        <v>4401</v>
      </c>
      <c r="D4406" s="3" t="s">
        <v>6909</v>
      </c>
      <c r="F4406" s="2" t="str" cm="1">
        <f t="array" aca="1" ref="F4406" ca="1">IF(G4406&lt;&gt;"",INDIRECT("'"&amp;G4406&amp;"'!"&amp;H4406),"")</f>
        <v/>
      </c>
      <c r="G4406" s="1665"/>
      <c r="S4406" s="1665"/>
    </row>
    <row r="4407" spans="1:19" ht="15">
      <c r="A4407" s="1">
        <v>4402</v>
      </c>
      <c r="D4407" s="3" t="s">
        <v>6909</v>
      </c>
      <c r="F4407" s="2" t="str" cm="1">
        <f t="array" aca="1" ref="F4407" ca="1">IF(G4407&lt;&gt;"",INDIRECT("'"&amp;G4407&amp;"'!"&amp;H4407),"")</f>
        <v/>
      </c>
      <c r="G4407" s="1665"/>
      <c r="S4407" s="1663"/>
    </row>
    <row r="4408" spans="1:19" ht="15">
      <c r="A4408" s="1">
        <v>4403</v>
      </c>
      <c r="D4408" s="3" t="s">
        <v>6909</v>
      </c>
      <c r="F4408" s="2" t="str" cm="1">
        <f t="array" aca="1" ref="F4408" ca="1">IF(G4408&lt;&gt;"",INDIRECT("'"&amp;G4408&amp;"'!"&amp;H4408),"")</f>
        <v/>
      </c>
      <c r="G4408" s="1665"/>
      <c r="S4408" s="1663"/>
    </row>
    <row r="4409" spans="1:19" ht="15">
      <c r="A4409" s="1">
        <v>4404</v>
      </c>
      <c r="D4409" s="3" t="s">
        <v>6909</v>
      </c>
      <c r="F4409" s="2" t="str" cm="1">
        <f t="array" aca="1" ref="F4409" ca="1">IF(G4409&lt;&gt;"",INDIRECT("'"&amp;G4409&amp;"'!"&amp;H4409),"")</f>
        <v/>
      </c>
      <c r="G4409" s="1665"/>
      <c r="S4409" s="1663"/>
    </row>
    <row r="4410" spans="1:19" ht="15">
      <c r="A4410" s="1">
        <v>4405</v>
      </c>
      <c r="D4410" s="3" t="s">
        <v>6909</v>
      </c>
      <c r="F4410" s="2" t="str" cm="1">
        <f t="array" aca="1" ref="F4410" ca="1">IF(G4410&lt;&gt;"",INDIRECT("'"&amp;G4410&amp;"'!"&amp;H4410),"")</f>
        <v/>
      </c>
      <c r="G4410" s="1665"/>
      <c r="S4410" s="1663"/>
    </row>
    <row r="4411" spans="1:19" ht="15">
      <c r="A4411" s="1">
        <v>4406</v>
      </c>
      <c r="D4411" s="3" t="s">
        <v>6909</v>
      </c>
      <c r="F4411" s="2" t="str" cm="1">
        <f t="array" aca="1" ref="F4411" ca="1">IF(G4411&lt;&gt;"",INDIRECT("'"&amp;G4411&amp;"'!"&amp;H4411),"")</f>
        <v/>
      </c>
      <c r="G4411" s="1665"/>
      <c r="S4411" s="1663"/>
    </row>
    <row r="4412" spans="1:19" ht="15">
      <c r="A4412" s="1">
        <v>4407</v>
      </c>
      <c r="D4412" s="3" t="s">
        <v>6909</v>
      </c>
      <c r="F4412" s="2" t="str" cm="1">
        <f t="array" aca="1" ref="F4412" ca="1">IF(G4412&lt;&gt;"",INDIRECT("'"&amp;G4412&amp;"'!"&amp;H4412),"")</f>
        <v/>
      </c>
      <c r="G4412" s="1665"/>
      <c r="S4412" s="1663"/>
    </row>
    <row r="4413" spans="1:19" ht="15">
      <c r="A4413" s="1">
        <v>4408</v>
      </c>
      <c r="D4413" s="3" t="s">
        <v>6909</v>
      </c>
      <c r="F4413" s="2" t="str" cm="1">
        <f t="array" aca="1" ref="F4413" ca="1">IF(G4413&lt;&gt;"",INDIRECT("'"&amp;G4413&amp;"'!"&amp;H4413),"")</f>
        <v/>
      </c>
      <c r="G4413" s="1665"/>
      <c r="S4413" s="1663"/>
    </row>
    <row r="4414" spans="1:19" ht="15">
      <c r="A4414" s="1">
        <v>4409</v>
      </c>
      <c r="D4414" s="3" t="s">
        <v>6909</v>
      </c>
      <c r="F4414" s="2" t="str" cm="1">
        <f t="array" aca="1" ref="F4414" ca="1">IF(G4414&lt;&gt;"",INDIRECT("'"&amp;G4414&amp;"'!"&amp;H4414),"")</f>
        <v/>
      </c>
      <c r="G4414" s="1665"/>
      <c r="S4414" s="1663"/>
    </row>
    <row r="4415" spans="1:19" ht="15">
      <c r="A4415" s="1">
        <v>4410</v>
      </c>
      <c r="D4415" s="3" t="s">
        <v>6909</v>
      </c>
      <c r="F4415" s="2" t="str" cm="1">
        <f t="array" aca="1" ref="F4415" ca="1">IF(G4415&lt;&gt;"",INDIRECT("'"&amp;G4415&amp;"'!"&amp;H4415),"")</f>
        <v/>
      </c>
      <c r="G4415" s="1665"/>
      <c r="S4415" s="1663"/>
    </row>
    <row r="4416" spans="1:19" ht="15">
      <c r="A4416" s="1">
        <v>4411</v>
      </c>
      <c r="D4416" s="3" t="s">
        <v>6909</v>
      </c>
      <c r="F4416" s="2" t="str" cm="1">
        <f t="array" aca="1" ref="F4416" ca="1">IF(G4416&lt;&gt;"",INDIRECT("'"&amp;G4416&amp;"'!"&amp;H4416),"")</f>
        <v/>
      </c>
      <c r="G4416" s="1665"/>
      <c r="S4416" s="1663"/>
    </row>
    <row r="4417" spans="1:19" ht="15">
      <c r="A4417" s="1">
        <v>4412</v>
      </c>
      <c r="D4417" s="3" t="s">
        <v>6909</v>
      </c>
      <c r="F4417" s="2" t="str" cm="1">
        <f t="array" aca="1" ref="F4417" ca="1">IF(G4417&lt;&gt;"",INDIRECT("'"&amp;G4417&amp;"'!"&amp;H4417),"")</f>
        <v/>
      </c>
      <c r="G4417" s="1665"/>
      <c r="S4417" s="1663"/>
    </row>
    <row r="4418" spans="1:19" ht="15">
      <c r="A4418" s="1">
        <v>4413</v>
      </c>
      <c r="D4418" s="3" t="s">
        <v>6909</v>
      </c>
      <c r="F4418" s="2" t="str" cm="1">
        <f t="array" aca="1" ref="F4418" ca="1">IF(G4418&lt;&gt;"",INDIRECT("'"&amp;G4418&amp;"'!"&amp;H4418),"")</f>
        <v/>
      </c>
      <c r="G4418" s="1665"/>
      <c r="S4418" s="1663"/>
    </row>
    <row r="4419" spans="1:19" ht="15">
      <c r="A4419" s="1">
        <v>4414</v>
      </c>
      <c r="D4419" s="3" t="s">
        <v>6909</v>
      </c>
      <c r="F4419" s="2" t="str" cm="1">
        <f t="array" aca="1" ref="F4419" ca="1">IF(G4419&lt;&gt;"",INDIRECT("'"&amp;G4419&amp;"'!"&amp;H4419),"")</f>
        <v/>
      </c>
      <c r="G4419" s="1665"/>
      <c r="S4419" s="1663"/>
    </row>
    <row r="4420" spans="1:19" ht="15">
      <c r="A4420" s="1">
        <v>4415</v>
      </c>
      <c r="D4420" s="3" t="s">
        <v>6909</v>
      </c>
      <c r="F4420" s="2" t="str" cm="1">
        <f t="array" aca="1" ref="F4420" ca="1">IF(G4420&lt;&gt;"",INDIRECT("'"&amp;G4420&amp;"'!"&amp;H4420),"")</f>
        <v/>
      </c>
      <c r="G4420" s="1665"/>
      <c r="S4420" s="1663"/>
    </row>
    <row r="4421" spans="1:19" ht="15">
      <c r="A4421" s="1">
        <v>4416</v>
      </c>
      <c r="D4421" s="3" t="s">
        <v>6909</v>
      </c>
      <c r="F4421" s="2" t="str" cm="1">
        <f t="array" aca="1" ref="F4421" ca="1">IF(G4421&lt;&gt;"",INDIRECT("'"&amp;G4421&amp;"'!"&amp;H4421),"")</f>
        <v/>
      </c>
      <c r="G4421" s="1665"/>
      <c r="S4421" s="1663"/>
    </row>
    <row r="4422" spans="1:19" ht="15">
      <c r="A4422" s="1">
        <v>4417</v>
      </c>
      <c r="D4422" s="3" t="s">
        <v>6909</v>
      </c>
      <c r="F4422" s="2" t="str" cm="1">
        <f t="array" aca="1" ref="F4422" ca="1">IF(G4422&lt;&gt;"",INDIRECT("'"&amp;G4422&amp;"'!"&amp;H4422),"")</f>
        <v/>
      </c>
      <c r="G4422" s="1665"/>
      <c r="S4422" s="1663"/>
    </row>
    <row r="4423" spans="1:19" ht="15">
      <c r="A4423" s="1">
        <v>4418</v>
      </c>
      <c r="D4423" s="3" t="s">
        <v>6909</v>
      </c>
      <c r="F4423" s="2" t="str" cm="1">
        <f t="array" aca="1" ref="F4423" ca="1">IF(G4423&lt;&gt;"",INDIRECT("'"&amp;G4423&amp;"'!"&amp;H4423),"")</f>
        <v/>
      </c>
      <c r="G4423" s="1665"/>
      <c r="S4423" s="1663"/>
    </row>
    <row r="4424" spans="1:19" ht="15">
      <c r="A4424" s="1">
        <v>4419</v>
      </c>
      <c r="D4424" s="3" t="s">
        <v>6909</v>
      </c>
      <c r="F4424" s="2" t="str" cm="1">
        <f t="array" aca="1" ref="F4424" ca="1">IF(G4424&lt;&gt;"",INDIRECT("'"&amp;G4424&amp;"'!"&amp;H4424),"")</f>
        <v/>
      </c>
      <c r="G4424" s="1665"/>
      <c r="S4424" s="1663"/>
    </row>
    <row r="4425" spans="1:19" ht="15">
      <c r="A4425" s="1">
        <v>4420</v>
      </c>
      <c r="D4425" s="3" t="s">
        <v>6909</v>
      </c>
      <c r="F4425" s="2" t="str" cm="1">
        <f t="array" aca="1" ref="F4425" ca="1">IF(G4425&lt;&gt;"",INDIRECT("'"&amp;G4425&amp;"'!"&amp;H4425),"")</f>
        <v/>
      </c>
      <c r="G4425" s="1665"/>
      <c r="S4425" s="1663"/>
    </row>
    <row r="4426" spans="1:19" ht="15">
      <c r="A4426" s="1">
        <v>4421</v>
      </c>
      <c r="D4426" s="3" t="s">
        <v>6909</v>
      </c>
      <c r="F4426" s="2" t="str" cm="1">
        <f t="array" aca="1" ref="F4426" ca="1">IF(G4426&lt;&gt;"",INDIRECT("'"&amp;G4426&amp;"'!"&amp;H4426),"")</f>
        <v/>
      </c>
      <c r="G4426" s="1665"/>
      <c r="S4426" s="1663"/>
    </row>
    <row r="4427" spans="1:19" ht="15">
      <c r="A4427" s="1">
        <v>4422</v>
      </c>
      <c r="D4427" s="3" t="s">
        <v>6909</v>
      </c>
      <c r="F4427" s="2" t="str" cm="1">
        <f t="array" aca="1" ref="F4427" ca="1">IF(G4427&lt;&gt;"",INDIRECT("'"&amp;G4427&amp;"'!"&amp;H4427),"")</f>
        <v/>
      </c>
      <c r="G4427" s="1665"/>
      <c r="S4427" s="1665"/>
    </row>
    <row r="4428" spans="1:19" ht="15">
      <c r="A4428" s="1">
        <v>4423</v>
      </c>
      <c r="D4428" s="3" t="s">
        <v>6909</v>
      </c>
      <c r="F4428" s="2" t="str" cm="1">
        <f t="array" aca="1" ref="F4428" ca="1">IF(G4428&lt;&gt;"",INDIRECT("'"&amp;G4428&amp;"'!"&amp;H4428),"")</f>
        <v/>
      </c>
      <c r="G4428" s="1665"/>
      <c r="S4428" s="1665"/>
    </row>
    <row r="4429" spans="1:19" ht="15">
      <c r="A4429" s="1">
        <v>4424</v>
      </c>
      <c r="D4429" s="3" t="s">
        <v>6909</v>
      </c>
      <c r="F4429" s="2" t="str" cm="1">
        <f t="array" aca="1" ref="F4429" ca="1">IF(G4429&lt;&gt;"",INDIRECT("'"&amp;G4429&amp;"'!"&amp;H4429),"")</f>
        <v/>
      </c>
      <c r="G4429" s="1665"/>
      <c r="S4429" s="1663"/>
    </row>
    <row r="4430" spans="1:19" ht="15">
      <c r="A4430" s="1">
        <v>4425</v>
      </c>
      <c r="D4430" s="3" t="s">
        <v>6909</v>
      </c>
      <c r="F4430" s="2" t="str" cm="1">
        <f t="array" aca="1" ref="F4430" ca="1">IF(G4430&lt;&gt;"",INDIRECT("'"&amp;G4430&amp;"'!"&amp;H4430),"")</f>
        <v/>
      </c>
      <c r="G4430" s="1665"/>
      <c r="S4430" s="1663"/>
    </row>
    <row r="4431" spans="1:19" ht="15">
      <c r="A4431" s="1">
        <v>4426</v>
      </c>
      <c r="D4431" s="3" t="s">
        <v>6909</v>
      </c>
      <c r="F4431" s="2" t="str" cm="1">
        <f t="array" aca="1" ref="F4431" ca="1">IF(G4431&lt;&gt;"",INDIRECT("'"&amp;G4431&amp;"'!"&amp;H4431),"")</f>
        <v/>
      </c>
      <c r="G4431" s="1665"/>
      <c r="S4431" s="1665"/>
    </row>
    <row r="4432" spans="1:19" ht="15">
      <c r="A4432" s="1">
        <v>4427</v>
      </c>
      <c r="D4432" s="3" t="s">
        <v>6909</v>
      </c>
      <c r="F4432" s="2" t="str" cm="1">
        <f t="array" aca="1" ref="F4432" ca="1">IF(G4432&lt;&gt;"",INDIRECT("'"&amp;G4432&amp;"'!"&amp;H4432),"")</f>
        <v/>
      </c>
      <c r="G4432" s="1665"/>
      <c r="S4432" s="1665"/>
    </row>
    <row r="4433" spans="1:19" ht="15">
      <c r="A4433" s="1">
        <v>4428</v>
      </c>
      <c r="D4433" s="3" t="s">
        <v>6909</v>
      </c>
      <c r="F4433" s="2" t="str" cm="1">
        <f t="array" aca="1" ref="F4433" ca="1">IF(G4433&lt;&gt;"",INDIRECT("'"&amp;G4433&amp;"'!"&amp;H4433),"")</f>
        <v/>
      </c>
      <c r="G4433" s="1665"/>
      <c r="S4433" s="1665"/>
    </row>
    <row r="4434" spans="1:19" ht="15">
      <c r="A4434" s="1">
        <v>4429</v>
      </c>
      <c r="D4434" s="3" t="s">
        <v>6909</v>
      </c>
      <c r="F4434" s="2" t="str" cm="1">
        <f t="array" aca="1" ref="F4434" ca="1">IF(G4434&lt;&gt;"",INDIRECT("'"&amp;G4434&amp;"'!"&amp;H4434),"")</f>
        <v/>
      </c>
      <c r="G4434" s="1665"/>
      <c r="S4434" s="1665"/>
    </row>
    <row r="4435" spans="1:19" ht="15">
      <c r="A4435" s="1">
        <v>4430</v>
      </c>
      <c r="D4435" s="3" t="s">
        <v>6909</v>
      </c>
      <c r="F4435" s="2" t="str" cm="1">
        <f t="array" aca="1" ref="F4435" ca="1">IF(G4435&lt;&gt;"",INDIRECT("'"&amp;G4435&amp;"'!"&amp;H4435),"")</f>
        <v/>
      </c>
      <c r="G4435" s="1665"/>
      <c r="S4435" s="1665"/>
    </row>
    <row r="4436" spans="1:19" ht="15">
      <c r="A4436" s="1">
        <v>4431</v>
      </c>
      <c r="D4436" s="3" t="s">
        <v>6909</v>
      </c>
      <c r="F4436" s="2" t="str" cm="1">
        <f t="array" aca="1" ref="F4436" ca="1">IF(G4436&lt;&gt;"",INDIRECT("'"&amp;G4436&amp;"'!"&amp;H4436),"")</f>
        <v/>
      </c>
      <c r="G4436" s="1665"/>
      <c r="S4436" s="1665"/>
    </row>
    <row r="4437" spans="1:19" ht="15">
      <c r="A4437" s="1">
        <v>4432</v>
      </c>
      <c r="D4437" s="3" t="s">
        <v>6909</v>
      </c>
      <c r="F4437" s="2" t="str" cm="1">
        <f t="array" aca="1" ref="F4437" ca="1">IF(G4437&lt;&gt;"",INDIRECT("'"&amp;G4437&amp;"'!"&amp;H4437),"")</f>
        <v/>
      </c>
      <c r="G4437" s="1665"/>
      <c r="S4437" s="1663"/>
    </row>
    <row r="4438" spans="1:19" ht="15">
      <c r="A4438" s="1">
        <v>4433</v>
      </c>
      <c r="D4438" s="3" t="s">
        <v>6909</v>
      </c>
      <c r="F4438" s="2" t="str" cm="1">
        <f t="array" aca="1" ref="F4438" ca="1">IF(G4438&lt;&gt;"",INDIRECT("'"&amp;G4438&amp;"'!"&amp;H4438),"")</f>
        <v/>
      </c>
      <c r="G4438" s="1665"/>
      <c r="S4438" s="1663"/>
    </row>
    <row r="4439" spans="1:19" ht="15">
      <c r="A4439" s="1">
        <v>4434</v>
      </c>
      <c r="D4439" s="3" t="s">
        <v>6909</v>
      </c>
      <c r="F4439" s="2" t="str" cm="1">
        <f t="array" aca="1" ref="F4439" ca="1">IF(G4439&lt;&gt;"",INDIRECT("'"&amp;G4439&amp;"'!"&amp;H4439),"")</f>
        <v/>
      </c>
      <c r="G4439" s="1665"/>
      <c r="S4439" s="1665"/>
    </row>
    <row r="4440" spans="1:19" ht="15">
      <c r="A4440" s="1">
        <v>4435</v>
      </c>
      <c r="D4440" s="3" t="s">
        <v>6909</v>
      </c>
      <c r="F4440" s="2" t="str" cm="1">
        <f t="array" aca="1" ref="F4440" ca="1">IF(G4440&lt;&gt;"",INDIRECT("'"&amp;G4440&amp;"'!"&amp;H4440),"")</f>
        <v/>
      </c>
      <c r="G4440" s="1665"/>
      <c r="S4440" s="1665"/>
    </row>
    <row r="4441" spans="1:19" ht="15">
      <c r="A4441" s="1">
        <v>4436</v>
      </c>
      <c r="D4441" s="3" t="s">
        <v>6909</v>
      </c>
      <c r="F4441" s="2" t="str" cm="1">
        <f t="array" aca="1" ref="F4441" ca="1">IF(G4441&lt;&gt;"",INDIRECT("'"&amp;G4441&amp;"'!"&amp;H4441),"")</f>
        <v/>
      </c>
      <c r="G4441" s="1665"/>
      <c r="S4441" s="1665"/>
    </row>
    <row r="4442" spans="1:19" ht="15">
      <c r="A4442" s="1">
        <v>4437</v>
      </c>
      <c r="D4442" s="3" t="s">
        <v>6909</v>
      </c>
      <c r="F4442" s="2" t="str" cm="1">
        <f t="array" aca="1" ref="F4442" ca="1">IF(G4442&lt;&gt;"",INDIRECT("'"&amp;G4442&amp;"'!"&amp;H4442),"")</f>
        <v/>
      </c>
      <c r="G4442" s="1665"/>
      <c r="S4442" s="1665"/>
    </row>
    <row r="4443" spans="1:19" ht="15">
      <c r="A4443" s="1">
        <v>4438</v>
      </c>
      <c r="D4443" s="3" t="s">
        <v>6909</v>
      </c>
      <c r="F4443" s="2" t="str" cm="1">
        <f t="array" aca="1" ref="F4443" ca="1">IF(G4443&lt;&gt;"",INDIRECT("'"&amp;G4443&amp;"'!"&amp;H4443),"")</f>
        <v/>
      </c>
      <c r="G4443" s="1665"/>
      <c r="S4443" s="1665"/>
    </row>
    <row r="4444" spans="1:19" ht="15">
      <c r="A4444" s="1">
        <v>4439</v>
      </c>
      <c r="D4444" s="3" t="s">
        <v>6909</v>
      </c>
      <c r="F4444" s="2" t="str" cm="1">
        <f t="array" aca="1" ref="F4444" ca="1">IF(G4444&lt;&gt;"",INDIRECT("'"&amp;G4444&amp;"'!"&amp;H4444),"")</f>
        <v/>
      </c>
      <c r="G4444" s="1665"/>
      <c r="S4444" s="1665"/>
    </row>
    <row r="4445" spans="1:19" ht="15">
      <c r="A4445" s="1">
        <v>4440</v>
      </c>
      <c r="D4445" s="3" t="s">
        <v>6909</v>
      </c>
      <c r="F4445" s="2" t="str" cm="1">
        <f t="array" aca="1" ref="F4445" ca="1">IF(G4445&lt;&gt;"",INDIRECT("'"&amp;G4445&amp;"'!"&amp;H4445),"")</f>
        <v/>
      </c>
      <c r="G4445" s="1665"/>
      <c r="S4445" s="1665"/>
    </row>
    <row r="4446" spans="1:19" ht="15">
      <c r="A4446" s="1">
        <v>4441</v>
      </c>
      <c r="D4446" s="3" t="s">
        <v>6909</v>
      </c>
      <c r="F4446" s="2" t="str" cm="1">
        <f t="array" aca="1" ref="F4446" ca="1">IF(G4446&lt;&gt;"",INDIRECT("'"&amp;G4446&amp;"'!"&amp;H4446),"")</f>
        <v/>
      </c>
      <c r="G4446" s="1665"/>
      <c r="S4446" s="1665"/>
    </row>
    <row r="4447" spans="1:19" ht="15">
      <c r="A4447" s="1">
        <v>4442</v>
      </c>
      <c r="D4447" s="3" t="s">
        <v>6909</v>
      </c>
      <c r="F4447" s="2" t="str" cm="1">
        <f t="array" aca="1" ref="F4447" ca="1">IF(G4447&lt;&gt;"",INDIRECT("'"&amp;G4447&amp;"'!"&amp;H4447),"")</f>
        <v/>
      </c>
      <c r="G4447" s="1665"/>
      <c r="S4447" s="1663"/>
    </row>
    <row r="4448" spans="1:19" ht="15">
      <c r="A4448" s="1">
        <v>4443</v>
      </c>
      <c r="D4448" s="3" t="s">
        <v>6909</v>
      </c>
      <c r="F4448" s="2" t="str" cm="1">
        <f t="array" aca="1" ref="F4448" ca="1">IF(G4448&lt;&gt;"",INDIRECT("'"&amp;G4448&amp;"'!"&amp;H4448),"")</f>
        <v/>
      </c>
      <c r="G4448" s="1665"/>
      <c r="S4448" s="1663"/>
    </row>
    <row r="4449" spans="1:19" ht="15">
      <c r="A4449" s="1">
        <v>4444</v>
      </c>
      <c r="D4449" s="3" t="s">
        <v>6909</v>
      </c>
      <c r="F4449" s="2" t="str" cm="1">
        <f t="array" aca="1" ref="F4449" ca="1">IF(G4449&lt;&gt;"",INDIRECT("'"&amp;G4449&amp;"'!"&amp;H4449),"")</f>
        <v/>
      </c>
      <c r="G4449" s="1665"/>
      <c r="S4449" s="1663"/>
    </row>
    <row r="4450" spans="1:19" ht="15">
      <c r="A4450" s="1">
        <v>4445</v>
      </c>
      <c r="D4450" s="3" t="s">
        <v>6909</v>
      </c>
      <c r="F4450" s="2" t="str" cm="1">
        <f t="array" aca="1" ref="F4450" ca="1">IF(G4450&lt;&gt;"",INDIRECT("'"&amp;G4450&amp;"'!"&amp;H4450),"")</f>
        <v/>
      </c>
      <c r="G4450" s="1665"/>
      <c r="S4450" s="1663"/>
    </row>
    <row r="4451" spans="1:19" ht="15">
      <c r="A4451" s="1">
        <v>4446</v>
      </c>
      <c r="D4451" s="3" t="s">
        <v>6909</v>
      </c>
      <c r="F4451" s="2" t="str" cm="1">
        <f t="array" aca="1" ref="F4451" ca="1">IF(G4451&lt;&gt;"",INDIRECT("'"&amp;G4451&amp;"'!"&amp;H4451),"")</f>
        <v/>
      </c>
      <c r="G4451" s="1665"/>
      <c r="S4451" s="1665"/>
    </row>
    <row r="4452" spans="1:19" ht="15">
      <c r="A4452" s="1">
        <v>4447</v>
      </c>
      <c r="D4452" s="3" t="s">
        <v>6909</v>
      </c>
      <c r="F4452" s="2" t="str" cm="1">
        <f t="array" aca="1" ref="F4452" ca="1">IF(G4452&lt;&gt;"",INDIRECT("'"&amp;G4452&amp;"'!"&amp;H4452),"")</f>
        <v/>
      </c>
      <c r="G4452" s="1665"/>
      <c r="S4452" s="1665"/>
    </row>
    <row r="4453" spans="1:19" ht="15">
      <c r="A4453" s="1">
        <v>4448</v>
      </c>
      <c r="D4453" s="3" t="s">
        <v>6909</v>
      </c>
      <c r="F4453" s="2" t="str" cm="1">
        <f t="array" aca="1" ref="F4453" ca="1">IF(G4453&lt;&gt;"",INDIRECT("'"&amp;G4453&amp;"'!"&amp;H4453),"")</f>
        <v/>
      </c>
      <c r="G4453" s="1665"/>
      <c r="S4453" s="1665"/>
    </row>
    <row r="4454" spans="1:19" ht="15">
      <c r="A4454" s="1">
        <v>4449</v>
      </c>
      <c r="D4454" s="3" t="s">
        <v>6909</v>
      </c>
      <c r="F4454" s="2" t="str" cm="1">
        <f t="array" aca="1" ref="F4454" ca="1">IF(G4454&lt;&gt;"",INDIRECT("'"&amp;G4454&amp;"'!"&amp;H4454),"")</f>
        <v/>
      </c>
      <c r="G4454" s="1665"/>
      <c r="S4454" s="1665"/>
    </row>
    <row r="4455" spans="1:19" ht="15">
      <c r="A4455" s="1">
        <v>4450</v>
      </c>
      <c r="D4455" s="3" t="s">
        <v>6909</v>
      </c>
      <c r="F4455" s="2" t="str" cm="1">
        <f t="array" aca="1" ref="F4455" ca="1">IF(G4455&lt;&gt;"",INDIRECT("'"&amp;G4455&amp;"'!"&amp;H4455),"")</f>
        <v/>
      </c>
      <c r="G4455" s="1665"/>
      <c r="S4455" s="1665"/>
    </row>
    <row r="4456" spans="1:19" ht="15">
      <c r="A4456" s="1">
        <v>4451</v>
      </c>
      <c r="D4456" s="3" t="s">
        <v>6909</v>
      </c>
      <c r="F4456" s="2" t="str" cm="1">
        <f t="array" aca="1" ref="F4456" ca="1">IF(G4456&lt;&gt;"",INDIRECT("'"&amp;G4456&amp;"'!"&amp;H4456),"")</f>
        <v/>
      </c>
      <c r="G4456" s="1665"/>
      <c r="S4456" s="1665"/>
    </row>
    <row r="4457" spans="1:19" ht="15">
      <c r="A4457" s="1">
        <v>4452</v>
      </c>
      <c r="D4457" s="3" t="s">
        <v>6909</v>
      </c>
      <c r="F4457" s="2" t="str" cm="1">
        <f t="array" aca="1" ref="F4457" ca="1">IF(G4457&lt;&gt;"",INDIRECT("'"&amp;G4457&amp;"'!"&amp;H4457),"")</f>
        <v/>
      </c>
      <c r="G4457" s="1665"/>
      <c r="S4457" s="1665"/>
    </row>
    <row r="4458" spans="1:19" ht="15">
      <c r="A4458" s="1">
        <v>4453</v>
      </c>
      <c r="D4458" s="3" t="s">
        <v>6909</v>
      </c>
      <c r="F4458" s="2" t="str" cm="1">
        <f t="array" aca="1" ref="F4458" ca="1">IF(G4458&lt;&gt;"",INDIRECT("'"&amp;G4458&amp;"'!"&amp;H4458),"")</f>
        <v/>
      </c>
      <c r="G4458" s="1665"/>
      <c r="S4458" s="1665"/>
    </row>
    <row r="4459" spans="1:19" ht="15">
      <c r="A4459" s="1">
        <v>4454</v>
      </c>
      <c r="D4459" s="3" t="s">
        <v>6909</v>
      </c>
      <c r="F4459" s="2" t="str" cm="1">
        <f t="array" aca="1" ref="F4459" ca="1">IF(G4459&lt;&gt;"",INDIRECT("'"&amp;G4459&amp;"'!"&amp;H4459),"")</f>
        <v/>
      </c>
      <c r="G4459" s="1665"/>
      <c r="S4459" s="1665"/>
    </row>
    <row r="4460" spans="1:19" ht="15">
      <c r="A4460" s="1">
        <v>4455</v>
      </c>
      <c r="D4460" s="3" t="s">
        <v>6909</v>
      </c>
      <c r="F4460" s="2" t="str" cm="1">
        <f t="array" aca="1" ref="F4460" ca="1">IF(G4460&lt;&gt;"",INDIRECT("'"&amp;G4460&amp;"'!"&amp;H4460),"")</f>
        <v/>
      </c>
      <c r="G4460" s="1665"/>
      <c r="S4460" s="1665"/>
    </row>
    <row r="4461" spans="1:19" ht="15">
      <c r="A4461" s="1">
        <v>4456</v>
      </c>
      <c r="D4461" s="3" t="s">
        <v>6909</v>
      </c>
      <c r="F4461" s="2" t="str" cm="1">
        <f t="array" aca="1" ref="F4461" ca="1">IF(G4461&lt;&gt;"",INDIRECT("'"&amp;G4461&amp;"'!"&amp;H4461),"")</f>
        <v/>
      </c>
      <c r="G4461" s="1665"/>
      <c r="S4461" s="1665"/>
    </row>
    <row r="4462" spans="1:19" ht="15">
      <c r="A4462" s="1">
        <v>4457</v>
      </c>
      <c r="D4462" s="3" t="s">
        <v>6909</v>
      </c>
      <c r="F4462" s="2" t="str" cm="1">
        <f t="array" aca="1" ref="F4462" ca="1">IF(G4462&lt;&gt;"",INDIRECT("'"&amp;G4462&amp;"'!"&amp;H4462),"")</f>
        <v/>
      </c>
      <c r="G4462" s="1665"/>
      <c r="S4462" s="1665"/>
    </row>
    <row r="4463" spans="1:19" ht="15">
      <c r="A4463" s="1">
        <v>4458</v>
      </c>
      <c r="D4463" s="3" t="s">
        <v>6909</v>
      </c>
      <c r="F4463" s="2" t="str" cm="1">
        <f t="array" aca="1" ref="F4463" ca="1">IF(G4463&lt;&gt;"",INDIRECT("'"&amp;G4463&amp;"'!"&amp;H4463),"")</f>
        <v/>
      </c>
      <c r="G4463" s="1665"/>
      <c r="S4463" s="1665"/>
    </row>
    <row r="4464" spans="1:19" ht="15">
      <c r="A4464" s="1">
        <v>4459</v>
      </c>
      <c r="D4464" s="3" t="s">
        <v>6909</v>
      </c>
      <c r="F4464" s="2" t="str" cm="1">
        <f t="array" aca="1" ref="F4464" ca="1">IF(G4464&lt;&gt;"",INDIRECT("'"&amp;G4464&amp;"'!"&amp;H4464),"")</f>
        <v/>
      </c>
      <c r="G4464" s="1665"/>
      <c r="S4464" s="1665"/>
    </row>
    <row r="4465" spans="1:19" ht="15">
      <c r="A4465" s="1">
        <v>4460</v>
      </c>
      <c r="D4465" s="3" t="s">
        <v>6909</v>
      </c>
      <c r="F4465" s="2" t="str" cm="1">
        <f t="array" aca="1" ref="F4465" ca="1">IF(G4465&lt;&gt;"",INDIRECT("'"&amp;G4465&amp;"'!"&amp;H4465),"")</f>
        <v/>
      </c>
      <c r="G4465" s="1665"/>
      <c r="S4465" s="1665"/>
    </row>
    <row r="4466" spans="1:19" ht="15">
      <c r="A4466" s="1">
        <v>4461</v>
      </c>
      <c r="D4466" s="3" t="s">
        <v>6909</v>
      </c>
      <c r="F4466" s="2" t="str" cm="1">
        <f t="array" aca="1" ref="F4466" ca="1">IF(G4466&lt;&gt;"",INDIRECT("'"&amp;G4466&amp;"'!"&amp;H4466),"")</f>
        <v/>
      </c>
      <c r="G4466" s="1665"/>
      <c r="S4466" s="1665"/>
    </row>
    <row r="4467" spans="1:19" ht="15">
      <c r="A4467" s="1">
        <v>4462</v>
      </c>
      <c r="D4467" s="3" t="s">
        <v>6909</v>
      </c>
      <c r="F4467" s="2" t="str" cm="1">
        <f t="array" aca="1" ref="F4467" ca="1">IF(G4467&lt;&gt;"",INDIRECT("'"&amp;G4467&amp;"'!"&amp;H4467),"")</f>
        <v/>
      </c>
      <c r="G4467" s="1665"/>
      <c r="S4467" s="1665"/>
    </row>
    <row r="4468" spans="1:19" ht="15">
      <c r="A4468" s="1">
        <v>4463</v>
      </c>
      <c r="D4468" s="3" t="s">
        <v>6909</v>
      </c>
      <c r="F4468" s="2" t="str" cm="1">
        <f t="array" aca="1" ref="F4468" ca="1">IF(G4468&lt;&gt;"",INDIRECT("'"&amp;G4468&amp;"'!"&amp;H4468),"")</f>
        <v/>
      </c>
      <c r="G4468" s="1665"/>
      <c r="S4468" s="1665"/>
    </row>
    <row r="4469" spans="1:19" ht="15">
      <c r="A4469" s="1">
        <v>4464</v>
      </c>
      <c r="D4469" s="3" t="s">
        <v>6909</v>
      </c>
      <c r="F4469" s="2" t="str" cm="1">
        <f t="array" aca="1" ref="F4469" ca="1">IF(G4469&lt;&gt;"",INDIRECT("'"&amp;G4469&amp;"'!"&amp;H4469),"")</f>
        <v/>
      </c>
      <c r="G4469" s="1665"/>
      <c r="S4469" s="1665"/>
    </row>
    <row r="4470" spans="1:19" ht="15">
      <c r="A4470" s="1">
        <v>4465</v>
      </c>
      <c r="D4470" s="3" t="s">
        <v>6909</v>
      </c>
      <c r="F4470" s="2" t="str" cm="1">
        <f t="array" aca="1" ref="F4470" ca="1">IF(G4470&lt;&gt;"",INDIRECT("'"&amp;G4470&amp;"'!"&amp;H4470),"")</f>
        <v/>
      </c>
      <c r="G4470" s="1665"/>
      <c r="S4470" s="1665"/>
    </row>
    <row r="4471" spans="1:19" ht="15">
      <c r="A4471" s="1">
        <v>4466</v>
      </c>
      <c r="D4471" s="3" t="s">
        <v>6909</v>
      </c>
      <c r="F4471" s="2" t="str" cm="1">
        <f t="array" aca="1" ref="F4471" ca="1">IF(G4471&lt;&gt;"",INDIRECT("'"&amp;G4471&amp;"'!"&amp;H4471),"")</f>
        <v/>
      </c>
      <c r="G4471" s="1665"/>
      <c r="S4471" s="1665"/>
    </row>
    <row r="4472" spans="1:19" ht="15">
      <c r="A4472" s="1">
        <v>4467</v>
      </c>
      <c r="D4472" s="3" t="s">
        <v>6909</v>
      </c>
      <c r="F4472" s="2" t="str" cm="1">
        <f t="array" aca="1" ref="F4472" ca="1">IF(G4472&lt;&gt;"",INDIRECT("'"&amp;G4472&amp;"'!"&amp;H4472),"")</f>
        <v/>
      </c>
      <c r="G4472" s="1665"/>
      <c r="S4472" s="1665"/>
    </row>
    <row r="4473" spans="1:19" ht="15">
      <c r="A4473" s="1">
        <v>4468</v>
      </c>
      <c r="D4473" s="3" t="s">
        <v>6909</v>
      </c>
      <c r="F4473" s="2" t="str" cm="1">
        <f t="array" aca="1" ref="F4473" ca="1">IF(G4473&lt;&gt;"",INDIRECT("'"&amp;G4473&amp;"'!"&amp;H4473),"")</f>
        <v/>
      </c>
      <c r="G4473" s="1665"/>
      <c r="S4473" s="1663"/>
    </row>
    <row r="4474" spans="1:19" ht="15">
      <c r="A4474" s="1">
        <v>4469</v>
      </c>
      <c r="D4474" s="3" t="s">
        <v>6909</v>
      </c>
      <c r="F4474" s="2" t="str" cm="1">
        <f t="array" aca="1" ref="F4474" ca="1">IF(G4474&lt;&gt;"",INDIRECT("'"&amp;G4474&amp;"'!"&amp;H4474),"")</f>
        <v/>
      </c>
      <c r="G4474" s="1665"/>
      <c r="S4474" s="1665"/>
    </row>
    <row r="4475" spans="1:19" ht="15">
      <c r="A4475" s="1">
        <v>4470</v>
      </c>
      <c r="D4475" s="3" t="s">
        <v>6909</v>
      </c>
      <c r="F4475" s="2" t="str" cm="1">
        <f t="array" aca="1" ref="F4475" ca="1">IF(G4475&lt;&gt;"",INDIRECT("'"&amp;G4475&amp;"'!"&amp;H4475),"")</f>
        <v/>
      </c>
      <c r="G4475" s="1665"/>
      <c r="S4475" s="1663"/>
    </row>
    <row r="4476" spans="1:19" ht="15">
      <c r="A4476" s="1">
        <v>4471</v>
      </c>
      <c r="D4476" s="3" t="s">
        <v>6909</v>
      </c>
      <c r="F4476" s="2" t="str" cm="1">
        <f t="array" aca="1" ref="F4476" ca="1">IF(G4476&lt;&gt;"",INDIRECT("'"&amp;G4476&amp;"'!"&amp;H4476),"")</f>
        <v/>
      </c>
      <c r="G4476" s="1665"/>
      <c r="S4476" s="1665"/>
    </row>
    <row r="4477" spans="1:19" ht="15">
      <c r="A4477" s="1">
        <v>4472</v>
      </c>
      <c r="D4477" s="3" t="s">
        <v>6909</v>
      </c>
      <c r="F4477" s="2" t="str" cm="1">
        <f t="array" aca="1" ref="F4477" ca="1">IF(G4477&lt;&gt;"",INDIRECT("'"&amp;G4477&amp;"'!"&amp;H4477),"")</f>
        <v/>
      </c>
      <c r="G4477" s="1665"/>
      <c r="S4477" s="1663"/>
    </row>
    <row r="4478" spans="1:19" ht="15">
      <c r="A4478" s="1">
        <v>4473</v>
      </c>
      <c r="D4478" s="3" t="s">
        <v>6909</v>
      </c>
      <c r="F4478" s="2" t="str" cm="1">
        <f t="array" aca="1" ref="F4478" ca="1">IF(G4478&lt;&gt;"",INDIRECT("'"&amp;G4478&amp;"'!"&amp;H4478),"")</f>
        <v/>
      </c>
      <c r="G4478" s="1665"/>
      <c r="S4478" s="1665"/>
    </row>
    <row r="4479" spans="1:19" ht="15">
      <c r="A4479" s="1">
        <v>4474</v>
      </c>
      <c r="D4479" s="3" t="s">
        <v>6909</v>
      </c>
      <c r="F4479" s="2" t="str" cm="1">
        <f t="array" aca="1" ref="F4479" ca="1">IF(G4479&lt;&gt;"",INDIRECT("'"&amp;G4479&amp;"'!"&amp;H4479),"")</f>
        <v/>
      </c>
      <c r="G4479" s="1665"/>
      <c r="S4479" s="1665"/>
    </row>
    <row r="4480" spans="1:19" ht="15">
      <c r="A4480" s="1">
        <v>4475</v>
      </c>
      <c r="D4480" s="3" t="s">
        <v>6909</v>
      </c>
      <c r="F4480" s="2" t="str" cm="1">
        <f t="array" aca="1" ref="F4480" ca="1">IF(G4480&lt;&gt;"",INDIRECT("'"&amp;G4480&amp;"'!"&amp;H4480),"")</f>
        <v/>
      </c>
      <c r="G4480" s="1665"/>
      <c r="S4480" s="1665"/>
    </row>
    <row r="4481" spans="1:19" ht="15">
      <c r="A4481" s="1">
        <v>4476</v>
      </c>
      <c r="D4481" s="3" t="s">
        <v>6909</v>
      </c>
      <c r="F4481" s="2" t="str" cm="1">
        <f t="array" aca="1" ref="F4481" ca="1">IF(G4481&lt;&gt;"",INDIRECT("'"&amp;G4481&amp;"'!"&amp;H4481),"")</f>
        <v/>
      </c>
      <c r="G4481" s="1665"/>
      <c r="S4481" s="1665"/>
    </row>
    <row r="4482" spans="1:19" ht="15">
      <c r="A4482" s="1">
        <v>4477</v>
      </c>
      <c r="D4482" s="3" t="s">
        <v>6909</v>
      </c>
      <c r="F4482" s="2" t="str" cm="1">
        <f t="array" aca="1" ref="F4482" ca="1">IF(G4482&lt;&gt;"",INDIRECT("'"&amp;G4482&amp;"'!"&amp;H4482),"")</f>
        <v/>
      </c>
      <c r="G4482" s="1665"/>
      <c r="S4482" s="1663"/>
    </row>
    <row r="4483" spans="1:19" ht="15">
      <c r="A4483" s="1">
        <v>4478</v>
      </c>
      <c r="D4483" s="3" t="s">
        <v>6909</v>
      </c>
      <c r="F4483" s="2" t="str" cm="1">
        <f t="array" aca="1" ref="F4483" ca="1">IF(G4483&lt;&gt;"",INDIRECT("'"&amp;G4483&amp;"'!"&amp;H4483),"")</f>
        <v/>
      </c>
      <c r="G4483" s="1665"/>
      <c r="S4483" s="1663"/>
    </row>
    <row r="4484" spans="1:19" ht="15">
      <c r="A4484" s="1">
        <v>4479</v>
      </c>
      <c r="D4484" s="3" t="s">
        <v>6909</v>
      </c>
      <c r="F4484" s="2" t="str" cm="1">
        <f t="array" aca="1" ref="F4484" ca="1">IF(G4484&lt;&gt;"",INDIRECT("'"&amp;G4484&amp;"'!"&amp;H4484),"")</f>
        <v/>
      </c>
      <c r="G4484" s="1665"/>
      <c r="S4484" s="1663"/>
    </row>
    <row r="4485" spans="1:19" ht="15">
      <c r="A4485" s="1">
        <v>4480</v>
      </c>
      <c r="D4485" s="3" t="s">
        <v>6909</v>
      </c>
      <c r="F4485" s="2" t="str" cm="1">
        <f t="array" aca="1" ref="F4485" ca="1">IF(G4485&lt;&gt;"",INDIRECT("'"&amp;G4485&amp;"'!"&amp;H4485),"")</f>
        <v/>
      </c>
      <c r="G4485" s="1665"/>
      <c r="S4485" s="1663"/>
    </row>
    <row r="4486" spans="1:19" ht="15">
      <c r="A4486" s="1">
        <v>4481</v>
      </c>
      <c r="D4486" s="3" t="s">
        <v>6909</v>
      </c>
      <c r="F4486" s="2" t="str" cm="1">
        <f t="array" aca="1" ref="F4486" ca="1">IF(G4486&lt;&gt;"",INDIRECT("'"&amp;G4486&amp;"'!"&amp;H4486),"")</f>
        <v/>
      </c>
      <c r="G4486" s="1665"/>
      <c r="S4486" s="1663"/>
    </row>
    <row r="4487" spans="1:19" ht="15">
      <c r="A4487" s="1">
        <v>4482</v>
      </c>
      <c r="D4487" s="3" t="s">
        <v>6909</v>
      </c>
      <c r="F4487" s="2" t="str" cm="1">
        <f t="array" aca="1" ref="F4487" ca="1">IF(G4487&lt;&gt;"",INDIRECT("'"&amp;G4487&amp;"'!"&amp;H4487),"")</f>
        <v/>
      </c>
      <c r="G4487" s="1665"/>
      <c r="S4487" s="1663"/>
    </row>
    <row r="4488" spans="1:19" ht="15">
      <c r="A4488" s="1">
        <v>4483</v>
      </c>
      <c r="D4488" s="3" t="s">
        <v>6909</v>
      </c>
      <c r="F4488" s="2" t="str" cm="1">
        <f t="array" aca="1" ref="F4488" ca="1">IF(G4488&lt;&gt;"",INDIRECT("'"&amp;G4488&amp;"'!"&amp;H4488),"")</f>
        <v/>
      </c>
      <c r="G4488" s="1665"/>
      <c r="S4488" s="1665"/>
    </row>
    <row r="4489" spans="1:19" ht="15">
      <c r="A4489" s="1">
        <v>4484</v>
      </c>
      <c r="D4489" s="3" t="s">
        <v>6909</v>
      </c>
      <c r="F4489" s="2" t="str" cm="1">
        <f t="array" aca="1" ref="F4489" ca="1">IF(G4489&lt;&gt;"",INDIRECT("'"&amp;G4489&amp;"'!"&amp;H4489),"")</f>
        <v/>
      </c>
      <c r="G4489" s="1665"/>
      <c r="S4489" s="1665"/>
    </row>
    <row r="4490" spans="1:19" ht="15">
      <c r="A4490" s="1">
        <v>4485</v>
      </c>
      <c r="D4490" s="3" t="s">
        <v>6909</v>
      </c>
      <c r="F4490" s="2" t="str" cm="1">
        <f t="array" aca="1" ref="F4490" ca="1">IF(G4490&lt;&gt;"",INDIRECT("'"&amp;G4490&amp;"'!"&amp;H4490),"")</f>
        <v/>
      </c>
      <c r="G4490" s="1665"/>
      <c r="S4490" s="1663"/>
    </row>
    <row r="4491" spans="1:19" ht="15">
      <c r="A4491" s="1">
        <v>4486</v>
      </c>
      <c r="D4491" s="3" t="s">
        <v>6909</v>
      </c>
      <c r="F4491" s="2" t="str" cm="1">
        <f t="array" aca="1" ref="F4491" ca="1">IF(G4491&lt;&gt;"",INDIRECT("'"&amp;G4491&amp;"'!"&amp;H4491),"")</f>
        <v/>
      </c>
      <c r="G4491" s="1665"/>
      <c r="S4491" s="1663"/>
    </row>
    <row r="4492" spans="1:19" ht="15">
      <c r="A4492" s="1">
        <v>4487</v>
      </c>
      <c r="D4492" s="3" t="s">
        <v>6909</v>
      </c>
      <c r="F4492" s="2" t="str" cm="1">
        <f t="array" aca="1" ref="F4492" ca="1">IF(G4492&lt;&gt;"",INDIRECT("'"&amp;G4492&amp;"'!"&amp;H4492),"")</f>
        <v/>
      </c>
      <c r="G4492" s="1665"/>
      <c r="S4492" s="1663"/>
    </row>
    <row r="4493" spans="1:19" ht="15">
      <c r="A4493" s="1">
        <v>4488</v>
      </c>
      <c r="D4493" s="3" t="s">
        <v>6909</v>
      </c>
      <c r="F4493" s="2" t="str" cm="1">
        <f t="array" aca="1" ref="F4493" ca="1">IF(G4493&lt;&gt;"",INDIRECT("'"&amp;G4493&amp;"'!"&amp;H4493),"")</f>
        <v/>
      </c>
      <c r="G4493" s="1665"/>
      <c r="S4493" s="1665"/>
    </row>
    <row r="4494" spans="1:19" ht="15">
      <c r="A4494" s="1">
        <v>4489</v>
      </c>
      <c r="D4494" s="3" t="s">
        <v>6909</v>
      </c>
      <c r="F4494" s="2" t="str" cm="1">
        <f t="array" aca="1" ref="F4494" ca="1">IF(G4494&lt;&gt;"",INDIRECT("'"&amp;G4494&amp;"'!"&amp;H4494),"")</f>
        <v/>
      </c>
      <c r="G4494" s="1665"/>
      <c r="S4494" s="1663"/>
    </row>
    <row r="4495" spans="1:19" ht="15">
      <c r="A4495" s="1">
        <v>4490</v>
      </c>
      <c r="D4495" s="3" t="s">
        <v>6909</v>
      </c>
      <c r="F4495" s="2" t="str" cm="1">
        <f t="array" aca="1" ref="F4495" ca="1">IF(G4495&lt;&gt;"",INDIRECT("'"&amp;G4495&amp;"'!"&amp;H4495),"")</f>
        <v/>
      </c>
      <c r="G4495" s="1665"/>
      <c r="S4495" s="1663"/>
    </row>
    <row r="4496" spans="1:19" ht="15">
      <c r="A4496" s="1">
        <v>4491</v>
      </c>
      <c r="D4496" s="3" t="s">
        <v>6909</v>
      </c>
      <c r="F4496" s="2" t="str" cm="1">
        <f t="array" aca="1" ref="F4496" ca="1">IF(G4496&lt;&gt;"",INDIRECT("'"&amp;G4496&amp;"'!"&amp;H4496),"")</f>
        <v/>
      </c>
      <c r="G4496" s="1665"/>
      <c r="S4496" s="1663"/>
    </row>
    <row r="4497" spans="1:19" ht="15">
      <c r="A4497" s="1">
        <v>4492</v>
      </c>
      <c r="D4497" s="3" t="s">
        <v>6909</v>
      </c>
      <c r="F4497" s="2" t="str" cm="1">
        <f t="array" aca="1" ref="F4497" ca="1">IF(G4497&lt;&gt;"",INDIRECT("'"&amp;G4497&amp;"'!"&amp;H4497),"")</f>
        <v/>
      </c>
      <c r="G4497" s="1665"/>
      <c r="S4497" s="1663"/>
    </row>
    <row r="4498" spans="1:19" ht="15">
      <c r="A4498" s="1">
        <v>4493</v>
      </c>
      <c r="D4498" s="3" t="s">
        <v>6909</v>
      </c>
      <c r="F4498" s="2" t="str" cm="1">
        <f t="array" aca="1" ref="F4498" ca="1">IF(G4498&lt;&gt;"",INDIRECT("'"&amp;G4498&amp;"'!"&amp;H4498),"")</f>
        <v/>
      </c>
      <c r="G4498" s="1665"/>
      <c r="S4498" s="1663"/>
    </row>
    <row r="4499" spans="1:19" ht="15">
      <c r="A4499" s="1">
        <v>4494</v>
      </c>
      <c r="D4499" s="3" t="s">
        <v>6909</v>
      </c>
      <c r="F4499" s="2" t="str" cm="1">
        <f t="array" aca="1" ref="F4499" ca="1">IF(G4499&lt;&gt;"",INDIRECT("'"&amp;G4499&amp;"'!"&amp;H4499),"")</f>
        <v/>
      </c>
      <c r="G4499" s="1665"/>
      <c r="S4499" s="1663"/>
    </row>
    <row r="4500" spans="1:19" ht="15">
      <c r="A4500" s="1">
        <v>4495</v>
      </c>
      <c r="D4500" s="3" t="s">
        <v>6909</v>
      </c>
      <c r="F4500" s="2" t="str" cm="1">
        <f t="array" aca="1" ref="F4500" ca="1">IF(G4500&lt;&gt;"",INDIRECT("'"&amp;G4500&amp;"'!"&amp;H4500),"")</f>
        <v/>
      </c>
      <c r="G4500" s="1665"/>
      <c r="S4500" s="1663"/>
    </row>
    <row r="4501" spans="1:19" ht="15">
      <c r="A4501" s="1">
        <v>4496</v>
      </c>
      <c r="D4501" s="3" t="s">
        <v>6909</v>
      </c>
      <c r="F4501" s="2" t="str" cm="1">
        <f t="array" aca="1" ref="F4501" ca="1">IF(G4501&lt;&gt;"",INDIRECT("'"&amp;G4501&amp;"'!"&amp;H4501),"")</f>
        <v/>
      </c>
      <c r="G4501" s="1665"/>
      <c r="S4501" s="1665"/>
    </row>
    <row r="4502" spans="1:19" ht="15">
      <c r="A4502" s="1">
        <v>4497</v>
      </c>
      <c r="D4502" s="3" t="s">
        <v>6909</v>
      </c>
      <c r="F4502" s="2" t="str" cm="1">
        <f t="array" aca="1" ref="F4502" ca="1">IF(G4502&lt;&gt;"",INDIRECT("'"&amp;G4502&amp;"'!"&amp;H4502),"")</f>
        <v/>
      </c>
      <c r="G4502" s="1665"/>
      <c r="S4502" s="1663"/>
    </row>
    <row r="4503" spans="1:19" ht="15">
      <c r="A4503" s="1">
        <v>4498</v>
      </c>
      <c r="D4503" s="3" t="s">
        <v>6909</v>
      </c>
      <c r="F4503" s="2" t="str" cm="1">
        <f t="array" aca="1" ref="F4503" ca="1">IF(G4503&lt;&gt;"",INDIRECT("'"&amp;G4503&amp;"'!"&amp;H4503),"")</f>
        <v/>
      </c>
      <c r="G4503" s="1665"/>
      <c r="S4503" s="1665"/>
    </row>
    <row r="4504" spans="1:19" ht="15">
      <c r="A4504" s="1">
        <v>4499</v>
      </c>
      <c r="D4504" s="3" t="s">
        <v>6909</v>
      </c>
      <c r="F4504" s="2" t="str" cm="1">
        <f t="array" aca="1" ref="F4504" ca="1">IF(G4504&lt;&gt;"",INDIRECT("'"&amp;G4504&amp;"'!"&amp;H4504),"")</f>
        <v/>
      </c>
      <c r="G4504" s="1665"/>
      <c r="S4504" s="1665"/>
    </row>
    <row r="4505" spans="1:19" ht="15">
      <c r="A4505" s="1">
        <v>4500</v>
      </c>
      <c r="D4505" s="3" t="s">
        <v>6909</v>
      </c>
      <c r="F4505" s="2" t="str" cm="1">
        <f t="array" aca="1" ref="F4505" ca="1">IF(G4505&lt;&gt;"",INDIRECT("'"&amp;G4505&amp;"'!"&amp;H4505),"")</f>
        <v/>
      </c>
      <c r="G4505" s="1665"/>
      <c r="S4505" s="1665"/>
    </row>
    <row r="4506" spans="1:19" ht="15">
      <c r="A4506" s="1">
        <v>4501</v>
      </c>
      <c r="D4506" s="3" t="s">
        <v>6909</v>
      </c>
      <c r="F4506" s="2" t="str" cm="1">
        <f t="array" aca="1" ref="F4506" ca="1">IF(G4506&lt;&gt;"",INDIRECT("'"&amp;G4506&amp;"'!"&amp;H4506),"")</f>
        <v/>
      </c>
      <c r="G4506" s="1665"/>
      <c r="S4506" s="1665"/>
    </row>
    <row r="4507" spans="1:19" ht="15">
      <c r="A4507" s="1">
        <v>4502</v>
      </c>
      <c r="D4507" s="3" t="s">
        <v>6909</v>
      </c>
      <c r="F4507" s="2" t="str" cm="1">
        <f t="array" aca="1" ref="F4507" ca="1">IF(G4507&lt;&gt;"",INDIRECT("'"&amp;G4507&amp;"'!"&amp;H4507),"")</f>
        <v/>
      </c>
      <c r="G4507" s="1665"/>
      <c r="S4507" s="1665"/>
    </row>
    <row r="4508" spans="1:19" ht="15">
      <c r="A4508" s="1">
        <v>4503</v>
      </c>
      <c r="D4508" s="3" t="s">
        <v>6909</v>
      </c>
      <c r="F4508" s="2" t="str" cm="1">
        <f t="array" aca="1" ref="F4508" ca="1">IF(G4508&lt;&gt;"",INDIRECT("'"&amp;G4508&amp;"'!"&amp;H4508),"")</f>
        <v/>
      </c>
      <c r="G4508" s="1665"/>
      <c r="S4508" s="1665"/>
    </row>
    <row r="4509" spans="1:19" ht="15">
      <c r="A4509" s="1">
        <v>4504</v>
      </c>
      <c r="D4509" s="3" t="s">
        <v>6909</v>
      </c>
      <c r="F4509" s="2" t="str" cm="1">
        <f t="array" aca="1" ref="F4509" ca="1">IF(G4509&lt;&gt;"",INDIRECT("'"&amp;G4509&amp;"'!"&amp;H4509),"")</f>
        <v/>
      </c>
      <c r="G4509" s="1665"/>
      <c r="S4509" s="1665"/>
    </row>
    <row r="4510" spans="1:19" ht="15">
      <c r="A4510" s="1">
        <v>4505</v>
      </c>
      <c r="D4510" s="3" t="s">
        <v>6909</v>
      </c>
      <c r="F4510" s="2" t="str" cm="1">
        <f t="array" aca="1" ref="F4510" ca="1">IF(G4510&lt;&gt;"",INDIRECT("'"&amp;G4510&amp;"'!"&amp;H4510),"")</f>
        <v/>
      </c>
      <c r="G4510" s="1665"/>
      <c r="S4510" s="1665"/>
    </row>
    <row r="4511" spans="1:19" ht="15">
      <c r="A4511" s="1">
        <v>4506</v>
      </c>
      <c r="D4511" s="3" t="s">
        <v>6909</v>
      </c>
      <c r="F4511" s="2" t="str" cm="1">
        <f t="array" aca="1" ref="F4511" ca="1">IF(G4511&lt;&gt;"",INDIRECT("'"&amp;G4511&amp;"'!"&amp;H4511),"")</f>
        <v/>
      </c>
      <c r="G4511" s="1665"/>
      <c r="S4511" s="1665"/>
    </row>
    <row r="4512" spans="1:19" ht="15">
      <c r="A4512" s="1">
        <v>4507</v>
      </c>
      <c r="D4512" s="3" t="s">
        <v>6909</v>
      </c>
      <c r="F4512" s="2" t="str" cm="1">
        <f t="array" aca="1" ref="F4512" ca="1">IF(G4512&lt;&gt;"",INDIRECT("'"&amp;G4512&amp;"'!"&amp;H4512),"")</f>
        <v/>
      </c>
      <c r="G4512" s="1665"/>
      <c r="S4512" s="1665"/>
    </row>
    <row r="4513" spans="1:19" ht="15">
      <c r="A4513" s="1">
        <v>4508</v>
      </c>
      <c r="D4513" s="3" t="s">
        <v>6909</v>
      </c>
      <c r="F4513" s="2" t="str" cm="1">
        <f t="array" aca="1" ref="F4513" ca="1">IF(G4513&lt;&gt;"",INDIRECT("'"&amp;G4513&amp;"'!"&amp;H4513),"")</f>
        <v/>
      </c>
      <c r="G4513" s="1665"/>
      <c r="S4513" s="1665"/>
    </row>
    <row r="4514" spans="1:19" ht="15">
      <c r="A4514" s="1">
        <v>4509</v>
      </c>
      <c r="D4514" s="3" t="s">
        <v>6909</v>
      </c>
      <c r="F4514" s="2" t="str" cm="1">
        <f t="array" aca="1" ref="F4514" ca="1">IF(G4514&lt;&gt;"",INDIRECT("'"&amp;G4514&amp;"'!"&amp;H4514),"")</f>
        <v/>
      </c>
      <c r="G4514" s="1665"/>
      <c r="S4514" s="1665"/>
    </row>
    <row r="4515" spans="1:19" ht="15">
      <c r="A4515" s="1">
        <v>4510</v>
      </c>
      <c r="D4515" s="3" t="s">
        <v>6909</v>
      </c>
      <c r="F4515" s="2" t="str" cm="1">
        <f t="array" aca="1" ref="F4515" ca="1">IF(G4515&lt;&gt;"",INDIRECT("'"&amp;G4515&amp;"'!"&amp;H4515),"")</f>
        <v/>
      </c>
      <c r="G4515" s="1665"/>
      <c r="S4515" s="1665"/>
    </row>
    <row r="4516" spans="1:19" ht="15">
      <c r="A4516" s="1">
        <v>4511</v>
      </c>
      <c r="D4516" s="3" t="s">
        <v>6909</v>
      </c>
      <c r="F4516" s="2" t="str" cm="1">
        <f t="array" aca="1" ref="F4516" ca="1">IF(G4516&lt;&gt;"",INDIRECT("'"&amp;G4516&amp;"'!"&amp;H4516),"")</f>
        <v/>
      </c>
      <c r="G4516" s="1665"/>
      <c r="S4516" s="1665"/>
    </row>
    <row r="4517" spans="1:19" ht="15">
      <c r="A4517" s="1">
        <v>4512</v>
      </c>
      <c r="D4517" s="3" t="s">
        <v>6909</v>
      </c>
      <c r="F4517" s="2" t="str" cm="1">
        <f t="array" aca="1" ref="F4517" ca="1">IF(G4517&lt;&gt;"",INDIRECT("'"&amp;G4517&amp;"'!"&amp;H4517),"")</f>
        <v/>
      </c>
      <c r="G4517" s="1665"/>
      <c r="S4517" s="1665"/>
    </row>
    <row r="4518" spans="1:19" ht="15">
      <c r="A4518" s="1">
        <v>4513</v>
      </c>
      <c r="D4518" s="3" t="s">
        <v>6909</v>
      </c>
      <c r="F4518" s="2" t="str" cm="1">
        <f t="array" aca="1" ref="F4518" ca="1">IF(G4518&lt;&gt;"",INDIRECT("'"&amp;G4518&amp;"'!"&amp;H4518),"")</f>
        <v/>
      </c>
      <c r="G4518" s="1665"/>
      <c r="S4518" s="1665"/>
    </row>
    <row r="4519" spans="1:19" ht="15">
      <c r="A4519" s="1">
        <v>4514</v>
      </c>
      <c r="D4519" s="3" t="s">
        <v>6909</v>
      </c>
      <c r="F4519" s="2" t="str" cm="1">
        <f t="array" aca="1" ref="F4519" ca="1">IF(G4519&lt;&gt;"",INDIRECT("'"&amp;G4519&amp;"'!"&amp;H4519),"")</f>
        <v/>
      </c>
      <c r="G4519" s="1665"/>
      <c r="S4519" s="1665"/>
    </row>
    <row r="4520" spans="1:19" ht="15">
      <c r="A4520" s="1">
        <v>4515</v>
      </c>
      <c r="D4520" s="3" t="s">
        <v>6909</v>
      </c>
      <c r="F4520" s="2" t="str" cm="1">
        <f t="array" aca="1" ref="F4520" ca="1">IF(G4520&lt;&gt;"",INDIRECT("'"&amp;G4520&amp;"'!"&amp;H4520),"")</f>
        <v/>
      </c>
      <c r="G4520" s="1665"/>
      <c r="S4520" s="1665"/>
    </row>
    <row r="4521" spans="1:19" ht="15">
      <c r="A4521" s="1">
        <v>4516</v>
      </c>
      <c r="D4521" s="3" t="s">
        <v>6909</v>
      </c>
      <c r="F4521" s="2" t="str" cm="1">
        <f t="array" aca="1" ref="F4521" ca="1">IF(G4521&lt;&gt;"",INDIRECT("'"&amp;G4521&amp;"'!"&amp;H4521),"")</f>
        <v/>
      </c>
      <c r="G4521" s="1665"/>
      <c r="S4521" s="1665"/>
    </row>
    <row r="4522" spans="1:19" ht="15">
      <c r="A4522" s="1">
        <v>4517</v>
      </c>
      <c r="D4522" s="3" t="s">
        <v>6909</v>
      </c>
      <c r="F4522" s="2" t="str" cm="1">
        <f t="array" aca="1" ref="F4522" ca="1">IF(G4522&lt;&gt;"",INDIRECT("'"&amp;G4522&amp;"'!"&amp;H4522),"")</f>
        <v/>
      </c>
      <c r="G4522" s="1665"/>
      <c r="S4522" s="1665"/>
    </row>
    <row r="4523" spans="1:19" ht="15">
      <c r="A4523" s="1">
        <v>4518</v>
      </c>
      <c r="D4523" s="3" t="s">
        <v>6909</v>
      </c>
      <c r="F4523" s="2" t="str" cm="1">
        <f t="array" aca="1" ref="F4523" ca="1">IF(G4523&lt;&gt;"",INDIRECT("'"&amp;G4523&amp;"'!"&amp;H4523),"")</f>
        <v/>
      </c>
      <c r="G4523" s="1665"/>
      <c r="S4523" s="1665"/>
    </row>
    <row r="4524" spans="1:19" ht="15">
      <c r="A4524" s="1">
        <v>4519</v>
      </c>
      <c r="D4524" s="3" t="s">
        <v>6909</v>
      </c>
      <c r="F4524" s="2" t="str" cm="1">
        <f t="array" aca="1" ref="F4524" ca="1">IF(G4524&lt;&gt;"",INDIRECT("'"&amp;G4524&amp;"'!"&amp;H4524),"")</f>
        <v/>
      </c>
      <c r="G4524" s="1665"/>
      <c r="S4524" s="1665"/>
    </row>
    <row r="4525" spans="1:19" ht="15">
      <c r="A4525" s="1">
        <v>4520</v>
      </c>
      <c r="D4525" s="3" t="s">
        <v>6909</v>
      </c>
      <c r="F4525" s="2" t="str" cm="1">
        <f t="array" aca="1" ref="F4525" ca="1">IF(G4525&lt;&gt;"",INDIRECT("'"&amp;G4525&amp;"'!"&amp;H4525),"")</f>
        <v/>
      </c>
      <c r="G4525" s="1665"/>
      <c r="S4525" s="1665"/>
    </row>
    <row r="4526" spans="1:19" ht="15">
      <c r="A4526" s="1">
        <v>4521</v>
      </c>
      <c r="D4526" s="3" t="s">
        <v>6909</v>
      </c>
      <c r="F4526" s="2" t="str" cm="1">
        <f t="array" aca="1" ref="F4526" ca="1">IF(G4526&lt;&gt;"",INDIRECT("'"&amp;G4526&amp;"'!"&amp;H4526),"")</f>
        <v/>
      </c>
      <c r="G4526" s="1665"/>
      <c r="S4526" s="1665"/>
    </row>
    <row r="4527" spans="1:19" ht="15">
      <c r="A4527" s="1">
        <v>4522</v>
      </c>
      <c r="D4527" s="3" t="s">
        <v>6909</v>
      </c>
      <c r="F4527" s="2" t="str" cm="1">
        <f t="array" aca="1" ref="F4527" ca="1">IF(G4527&lt;&gt;"",INDIRECT("'"&amp;G4527&amp;"'!"&amp;H4527),"")</f>
        <v/>
      </c>
      <c r="G4527" s="1665"/>
      <c r="S4527" s="1665"/>
    </row>
    <row r="4528" spans="1:19" ht="15">
      <c r="A4528" s="1">
        <v>4523</v>
      </c>
      <c r="D4528" s="3" t="s">
        <v>6909</v>
      </c>
      <c r="F4528" s="2" t="str" cm="1">
        <f t="array" aca="1" ref="F4528" ca="1">IF(G4528&lt;&gt;"",INDIRECT("'"&amp;G4528&amp;"'!"&amp;H4528),"")</f>
        <v/>
      </c>
      <c r="G4528" s="1665"/>
      <c r="S4528" s="1665"/>
    </row>
    <row r="4529" spans="1:19" ht="15">
      <c r="A4529" s="1">
        <v>4524</v>
      </c>
      <c r="D4529" s="3" t="s">
        <v>6909</v>
      </c>
      <c r="F4529" s="2" t="str" cm="1">
        <f t="array" aca="1" ref="F4529" ca="1">IF(G4529&lt;&gt;"",INDIRECT("'"&amp;G4529&amp;"'!"&amp;H4529),"")</f>
        <v/>
      </c>
      <c r="G4529" s="1665"/>
      <c r="S4529" s="1665"/>
    </row>
    <row r="4530" spans="1:19" ht="15">
      <c r="A4530" s="1">
        <v>4525</v>
      </c>
      <c r="D4530" s="3" t="s">
        <v>6909</v>
      </c>
      <c r="F4530" s="2" t="str" cm="1">
        <f t="array" aca="1" ref="F4530" ca="1">IF(G4530&lt;&gt;"",INDIRECT("'"&amp;G4530&amp;"'!"&amp;H4530),"")</f>
        <v/>
      </c>
      <c r="G4530" s="1665"/>
      <c r="S4530" s="1663"/>
    </row>
    <row r="4531" spans="1:19" ht="15">
      <c r="A4531" s="1">
        <v>4526</v>
      </c>
      <c r="D4531" s="3" t="s">
        <v>6909</v>
      </c>
      <c r="F4531" s="2" t="str" cm="1">
        <f t="array" aca="1" ref="F4531" ca="1">IF(G4531&lt;&gt;"",INDIRECT("'"&amp;G4531&amp;"'!"&amp;H4531),"")</f>
        <v/>
      </c>
      <c r="G4531" s="1665"/>
      <c r="S4531" s="1663"/>
    </row>
    <row r="4532" spans="1:19" ht="15">
      <c r="A4532" s="1">
        <v>4527</v>
      </c>
      <c r="D4532" s="3" t="s">
        <v>6909</v>
      </c>
      <c r="F4532" s="2" t="str" cm="1">
        <f t="array" aca="1" ref="F4532" ca="1">IF(G4532&lt;&gt;"",INDIRECT("'"&amp;G4532&amp;"'!"&amp;H4532),"")</f>
        <v/>
      </c>
      <c r="G4532" s="1665"/>
      <c r="S4532" s="1663"/>
    </row>
    <row r="4533" spans="1:19" ht="15">
      <c r="A4533" s="1">
        <v>4528</v>
      </c>
      <c r="D4533" s="3" t="s">
        <v>6909</v>
      </c>
      <c r="F4533" s="2" t="str" cm="1">
        <f t="array" aca="1" ref="F4533" ca="1">IF(G4533&lt;&gt;"",INDIRECT("'"&amp;G4533&amp;"'!"&amp;H4533),"")</f>
        <v/>
      </c>
      <c r="G4533" s="1665"/>
      <c r="S4533" s="1663"/>
    </row>
    <row r="4534" spans="1:19" ht="15">
      <c r="A4534" s="1">
        <v>4529</v>
      </c>
      <c r="D4534" s="3" t="s">
        <v>6909</v>
      </c>
      <c r="F4534" s="2" t="str" cm="1">
        <f t="array" aca="1" ref="F4534" ca="1">IF(G4534&lt;&gt;"",INDIRECT("'"&amp;G4534&amp;"'!"&amp;H4534),"")</f>
        <v/>
      </c>
      <c r="G4534" s="1665"/>
      <c r="S4534" s="1663"/>
    </row>
    <row r="4535" spans="1:19" ht="15">
      <c r="A4535" s="1">
        <v>4530</v>
      </c>
      <c r="D4535" s="3" t="s">
        <v>6909</v>
      </c>
      <c r="F4535" s="2" t="str" cm="1">
        <f t="array" aca="1" ref="F4535" ca="1">IF(G4535&lt;&gt;"",INDIRECT("'"&amp;G4535&amp;"'!"&amp;H4535),"")</f>
        <v/>
      </c>
      <c r="G4535" s="1665"/>
      <c r="S4535" s="1663"/>
    </row>
    <row r="4536" spans="1:19" ht="15">
      <c r="A4536" s="1">
        <v>4531</v>
      </c>
      <c r="D4536" s="3" t="s">
        <v>6909</v>
      </c>
      <c r="F4536" s="2" t="str" cm="1">
        <f t="array" aca="1" ref="F4536" ca="1">IF(G4536&lt;&gt;"",INDIRECT("'"&amp;G4536&amp;"'!"&amp;H4536),"")</f>
        <v/>
      </c>
      <c r="G4536" s="1665"/>
      <c r="S4536" s="1663"/>
    </row>
    <row r="4537" spans="1:19" ht="15">
      <c r="A4537" s="1">
        <v>4532</v>
      </c>
      <c r="D4537" s="3" t="s">
        <v>6909</v>
      </c>
      <c r="F4537" s="2" t="str" cm="1">
        <f t="array" aca="1" ref="F4537" ca="1">IF(G4537&lt;&gt;"",INDIRECT("'"&amp;G4537&amp;"'!"&amp;H4537),"")</f>
        <v/>
      </c>
      <c r="G4537" s="1665"/>
      <c r="S4537" s="1665"/>
    </row>
    <row r="4538" spans="1:19" ht="15">
      <c r="A4538" s="1">
        <v>4533</v>
      </c>
      <c r="D4538" s="3" t="s">
        <v>6909</v>
      </c>
      <c r="F4538" s="2" t="str" cm="1">
        <f t="array" aca="1" ref="F4538" ca="1">IF(G4538&lt;&gt;"",INDIRECT("'"&amp;G4538&amp;"'!"&amp;H4538),"")</f>
        <v/>
      </c>
      <c r="G4538" s="1665"/>
      <c r="S4538" s="1663"/>
    </row>
    <row r="4539" spans="1:19" ht="15">
      <c r="A4539" s="1">
        <v>4534</v>
      </c>
      <c r="D4539" s="3" t="s">
        <v>6909</v>
      </c>
      <c r="F4539" s="2" t="str" cm="1">
        <f t="array" aca="1" ref="F4539" ca="1">IF(G4539&lt;&gt;"",INDIRECT("'"&amp;G4539&amp;"'!"&amp;H4539),"")</f>
        <v/>
      </c>
      <c r="G4539" s="1665"/>
      <c r="S4539" s="1665"/>
    </row>
    <row r="4540" spans="1:19" ht="15">
      <c r="A4540" s="1">
        <v>4535</v>
      </c>
      <c r="D4540" s="3" t="s">
        <v>6909</v>
      </c>
      <c r="F4540" s="2" t="str" cm="1">
        <f t="array" aca="1" ref="F4540" ca="1">IF(G4540&lt;&gt;"",INDIRECT("'"&amp;G4540&amp;"'!"&amp;H4540),"")</f>
        <v/>
      </c>
      <c r="G4540" s="1665"/>
      <c r="S4540" s="1665"/>
    </row>
    <row r="4541" spans="1:19" ht="15">
      <c r="A4541" s="1">
        <v>4536</v>
      </c>
      <c r="D4541" s="3" t="s">
        <v>6909</v>
      </c>
      <c r="F4541" s="2" t="str" cm="1">
        <f t="array" aca="1" ref="F4541" ca="1">IF(G4541&lt;&gt;"",INDIRECT("'"&amp;G4541&amp;"'!"&amp;H4541),"")</f>
        <v/>
      </c>
      <c r="G4541" s="1665"/>
      <c r="S4541" s="1665"/>
    </row>
    <row r="4542" spans="1:19" ht="15">
      <c r="A4542" s="1">
        <v>4537</v>
      </c>
      <c r="D4542" s="3" t="s">
        <v>6909</v>
      </c>
      <c r="F4542" s="2" t="str" cm="1">
        <f t="array" aca="1" ref="F4542" ca="1">IF(G4542&lt;&gt;"",INDIRECT("'"&amp;G4542&amp;"'!"&amp;H4542),"")</f>
        <v/>
      </c>
      <c r="G4542" s="1665"/>
      <c r="S4542" s="1665"/>
    </row>
    <row r="4543" spans="1:19" ht="15">
      <c r="A4543" s="1">
        <v>4538</v>
      </c>
      <c r="D4543" s="3" t="s">
        <v>6909</v>
      </c>
      <c r="F4543" s="2" t="str" cm="1">
        <f t="array" aca="1" ref="F4543" ca="1">IF(G4543&lt;&gt;"",INDIRECT("'"&amp;G4543&amp;"'!"&amp;H4543),"")</f>
        <v/>
      </c>
      <c r="G4543" s="1665"/>
      <c r="S4543" s="1665"/>
    </row>
    <row r="4544" spans="1:19" ht="15">
      <c r="A4544" s="1">
        <v>4539</v>
      </c>
      <c r="D4544" s="3" t="s">
        <v>6909</v>
      </c>
      <c r="F4544" s="2" t="str" cm="1">
        <f t="array" aca="1" ref="F4544" ca="1">IF(G4544&lt;&gt;"",INDIRECT("'"&amp;G4544&amp;"'!"&amp;H4544),"")</f>
        <v/>
      </c>
      <c r="G4544" s="1665"/>
      <c r="S4544" s="1665"/>
    </row>
    <row r="4545" spans="1:19" ht="15">
      <c r="A4545" s="1">
        <v>4540</v>
      </c>
      <c r="D4545" s="3" t="s">
        <v>6909</v>
      </c>
      <c r="F4545" s="2" t="str" cm="1">
        <f t="array" aca="1" ref="F4545" ca="1">IF(G4545&lt;&gt;"",INDIRECT("'"&amp;G4545&amp;"'!"&amp;H4545),"")</f>
        <v/>
      </c>
      <c r="G4545" s="1665"/>
      <c r="S4545" s="1665"/>
    </row>
    <row r="4546" spans="1:19" ht="15">
      <c r="A4546" s="1">
        <v>4541</v>
      </c>
      <c r="D4546" s="3" t="s">
        <v>6909</v>
      </c>
      <c r="F4546" s="2" t="str" cm="1">
        <f t="array" aca="1" ref="F4546" ca="1">IF(G4546&lt;&gt;"",INDIRECT("'"&amp;G4546&amp;"'!"&amp;H4546),"")</f>
        <v/>
      </c>
      <c r="G4546" s="1665"/>
      <c r="S4546" s="1665"/>
    </row>
    <row r="4547" spans="1:19" ht="15">
      <c r="A4547" s="1">
        <v>4542</v>
      </c>
      <c r="D4547" s="3" t="s">
        <v>6909</v>
      </c>
      <c r="F4547" s="2" t="str" cm="1">
        <f t="array" aca="1" ref="F4547" ca="1">IF(G4547&lt;&gt;"",INDIRECT("'"&amp;G4547&amp;"'!"&amp;H4547),"")</f>
        <v/>
      </c>
      <c r="G4547" s="1665"/>
      <c r="S4547" s="1665"/>
    </row>
    <row r="4548" spans="1:19" ht="15">
      <c r="A4548" s="1">
        <v>4543</v>
      </c>
      <c r="D4548" s="3" t="s">
        <v>6909</v>
      </c>
      <c r="F4548" s="2" t="str" cm="1">
        <f t="array" aca="1" ref="F4548" ca="1">IF(G4548&lt;&gt;"",INDIRECT("'"&amp;G4548&amp;"'!"&amp;H4548),"")</f>
        <v/>
      </c>
      <c r="G4548" s="1665"/>
      <c r="S4548" s="1665"/>
    </row>
    <row r="4549" spans="1:19" ht="15">
      <c r="A4549" s="1">
        <v>4544</v>
      </c>
      <c r="D4549" s="3" t="s">
        <v>6909</v>
      </c>
      <c r="F4549" s="2" t="str" cm="1">
        <f t="array" aca="1" ref="F4549" ca="1">IF(G4549&lt;&gt;"",INDIRECT("'"&amp;G4549&amp;"'!"&amp;H4549),"")</f>
        <v/>
      </c>
      <c r="G4549" s="1665"/>
      <c r="S4549" s="1665"/>
    </row>
    <row r="4550" spans="1:19" ht="15">
      <c r="A4550" s="1">
        <v>4545</v>
      </c>
      <c r="D4550" s="3" t="s">
        <v>6909</v>
      </c>
      <c r="F4550" s="2" t="str" cm="1">
        <f t="array" aca="1" ref="F4550" ca="1">IF(G4550&lt;&gt;"",INDIRECT("'"&amp;G4550&amp;"'!"&amp;H4550),"")</f>
        <v/>
      </c>
      <c r="G4550" s="1665"/>
      <c r="S4550" s="1665"/>
    </row>
    <row r="4551" spans="1:19" ht="15">
      <c r="A4551" s="1">
        <v>4546</v>
      </c>
      <c r="D4551" s="3" t="s">
        <v>6909</v>
      </c>
      <c r="F4551" s="2" t="str" cm="1">
        <f t="array" aca="1" ref="F4551" ca="1">IF(G4551&lt;&gt;"",INDIRECT("'"&amp;G4551&amp;"'!"&amp;H4551),"")</f>
        <v/>
      </c>
      <c r="G4551" s="1665"/>
      <c r="S4551" s="1665"/>
    </row>
    <row r="4552" spans="1:19" ht="15">
      <c r="A4552" s="1">
        <v>4547</v>
      </c>
      <c r="D4552" s="3" t="s">
        <v>6909</v>
      </c>
      <c r="F4552" s="2" t="str" cm="1">
        <f t="array" aca="1" ref="F4552" ca="1">IF(G4552&lt;&gt;"",INDIRECT("'"&amp;G4552&amp;"'!"&amp;H4552),"")</f>
        <v/>
      </c>
      <c r="G4552" s="1665"/>
      <c r="S4552" s="1665"/>
    </row>
    <row r="4553" spans="1:19" ht="15">
      <c r="A4553" s="1">
        <v>4548</v>
      </c>
      <c r="D4553" s="3" t="s">
        <v>6909</v>
      </c>
      <c r="F4553" s="2" t="str" cm="1">
        <f t="array" aca="1" ref="F4553" ca="1">IF(G4553&lt;&gt;"",INDIRECT("'"&amp;G4553&amp;"'!"&amp;H4553),"")</f>
        <v/>
      </c>
      <c r="G4553" s="1665"/>
      <c r="S4553" s="1665"/>
    </row>
    <row r="4554" spans="1:19" ht="15">
      <c r="A4554" s="1">
        <v>4549</v>
      </c>
      <c r="D4554" s="3" t="s">
        <v>6909</v>
      </c>
      <c r="F4554" s="2" t="str" cm="1">
        <f t="array" aca="1" ref="F4554" ca="1">IF(G4554&lt;&gt;"",INDIRECT("'"&amp;G4554&amp;"'!"&amp;H4554),"")</f>
        <v/>
      </c>
      <c r="G4554" s="1665"/>
      <c r="S4554" s="1665"/>
    </row>
    <row r="4555" spans="1:19" ht="15">
      <c r="A4555" s="1">
        <v>4550</v>
      </c>
      <c r="D4555" s="3" t="s">
        <v>6909</v>
      </c>
      <c r="F4555" s="2" t="str" cm="1">
        <f t="array" aca="1" ref="F4555" ca="1">IF(G4555&lt;&gt;"",INDIRECT("'"&amp;G4555&amp;"'!"&amp;H4555),"")</f>
        <v/>
      </c>
      <c r="G4555" s="1665"/>
      <c r="S4555" s="1665"/>
    </row>
    <row r="4556" spans="1:19" ht="15">
      <c r="A4556" s="1">
        <v>4551</v>
      </c>
      <c r="D4556" s="3" t="s">
        <v>6909</v>
      </c>
      <c r="F4556" s="2" t="str" cm="1">
        <f t="array" aca="1" ref="F4556" ca="1">IF(G4556&lt;&gt;"",INDIRECT("'"&amp;G4556&amp;"'!"&amp;H4556),"")</f>
        <v/>
      </c>
      <c r="G4556" s="1665"/>
      <c r="S4556" s="1665"/>
    </row>
    <row r="4557" spans="1:19" ht="15">
      <c r="A4557" s="1">
        <v>4552</v>
      </c>
      <c r="D4557" s="3" t="s">
        <v>6909</v>
      </c>
      <c r="F4557" s="2" t="str" cm="1">
        <f t="array" aca="1" ref="F4557" ca="1">IF(G4557&lt;&gt;"",INDIRECT("'"&amp;G4557&amp;"'!"&amp;H4557),"")</f>
        <v/>
      </c>
      <c r="G4557" s="1665"/>
      <c r="S4557" s="1665"/>
    </row>
    <row r="4558" spans="1:19" ht="15">
      <c r="A4558" s="1">
        <v>4553</v>
      </c>
      <c r="D4558" s="3" t="s">
        <v>6909</v>
      </c>
      <c r="F4558" s="2" t="str" cm="1">
        <f t="array" aca="1" ref="F4558" ca="1">IF(G4558&lt;&gt;"",INDIRECT("'"&amp;G4558&amp;"'!"&amp;H4558),"")</f>
        <v/>
      </c>
      <c r="G4558" s="1665"/>
      <c r="S4558" s="1665"/>
    </row>
    <row r="4559" spans="1:19" ht="15">
      <c r="A4559" s="1">
        <v>4554</v>
      </c>
      <c r="D4559" s="3" t="s">
        <v>6909</v>
      </c>
      <c r="F4559" s="2" t="str" cm="1">
        <f t="array" aca="1" ref="F4559" ca="1">IF(G4559&lt;&gt;"",INDIRECT("'"&amp;G4559&amp;"'!"&amp;H4559),"")</f>
        <v/>
      </c>
      <c r="G4559" s="1665"/>
      <c r="S4559" s="1665"/>
    </row>
    <row r="4560" spans="1:19" ht="15">
      <c r="A4560" s="1">
        <v>4555</v>
      </c>
      <c r="D4560" s="3" t="s">
        <v>6909</v>
      </c>
      <c r="F4560" s="2" t="str" cm="1">
        <f t="array" aca="1" ref="F4560" ca="1">IF(G4560&lt;&gt;"",INDIRECT("'"&amp;G4560&amp;"'!"&amp;H4560),"")</f>
        <v/>
      </c>
      <c r="G4560" s="1665"/>
      <c r="S4560" s="1665"/>
    </row>
    <row r="4561" spans="1:19" ht="15">
      <c r="A4561" s="1">
        <v>4556</v>
      </c>
      <c r="D4561" s="3" t="s">
        <v>6909</v>
      </c>
      <c r="F4561" s="2" t="str" cm="1">
        <f t="array" aca="1" ref="F4561" ca="1">IF(G4561&lt;&gt;"",INDIRECT("'"&amp;G4561&amp;"'!"&amp;H4561),"")</f>
        <v/>
      </c>
      <c r="G4561" s="1665"/>
      <c r="S4561" s="1665"/>
    </row>
    <row r="4562" spans="1:19" ht="15">
      <c r="A4562" s="1">
        <v>4557</v>
      </c>
      <c r="D4562" s="3" t="s">
        <v>6909</v>
      </c>
      <c r="F4562" s="2" t="str" cm="1">
        <f t="array" aca="1" ref="F4562" ca="1">IF(G4562&lt;&gt;"",INDIRECT("'"&amp;G4562&amp;"'!"&amp;H4562),"")</f>
        <v/>
      </c>
      <c r="G4562" s="1665"/>
      <c r="S4562" s="1665"/>
    </row>
    <row r="4563" spans="1:19" ht="15">
      <c r="A4563" s="1">
        <v>4558</v>
      </c>
      <c r="D4563" s="3" t="s">
        <v>6909</v>
      </c>
      <c r="F4563" s="2" t="str" cm="1">
        <f t="array" aca="1" ref="F4563" ca="1">IF(G4563&lt;&gt;"",INDIRECT("'"&amp;G4563&amp;"'!"&amp;H4563),"")</f>
        <v/>
      </c>
      <c r="G4563" s="1665"/>
      <c r="S4563" s="1665"/>
    </row>
    <row r="4564" spans="1:19" ht="15">
      <c r="A4564" s="1">
        <v>4559</v>
      </c>
      <c r="D4564" s="3" t="s">
        <v>6909</v>
      </c>
      <c r="F4564" s="2" t="str" cm="1">
        <f t="array" aca="1" ref="F4564" ca="1">IF(G4564&lt;&gt;"",INDIRECT("'"&amp;G4564&amp;"'!"&amp;H4564),"")</f>
        <v/>
      </c>
      <c r="G4564" s="1665"/>
      <c r="S4564" s="1665"/>
    </row>
    <row r="4565" spans="1:19" ht="15">
      <c r="A4565" s="1">
        <v>4560</v>
      </c>
      <c r="D4565" s="3" t="s">
        <v>6909</v>
      </c>
      <c r="F4565" s="2" t="str" cm="1">
        <f t="array" aca="1" ref="F4565" ca="1">IF(G4565&lt;&gt;"",INDIRECT("'"&amp;G4565&amp;"'!"&amp;H4565),"")</f>
        <v/>
      </c>
      <c r="G4565" s="1665"/>
      <c r="S4565" s="1665"/>
    </row>
    <row r="4566" spans="1:19" ht="15">
      <c r="A4566" s="1">
        <v>4561</v>
      </c>
      <c r="D4566" s="3" t="s">
        <v>6909</v>
      </c>
      <c r="F4566" s="2" t="str" cm="1">
        <f t="array" aca="1" ref="F4566" ca="1">IF(G4566&lt;&gt;"",INDIRECT("'"&amp;G4566&amp;"'!"&amp;H4566),"")</f>
        <v/>
      </c>
      <c r="G4566" s="1665"/>
      <c r="S4566" s="1665"/>
    </row>
    <row r="4567" spans="1:19" ht="15">
      <c r="A4567" s="1">
        <v>4562</v>
      </c>
      <c r="D4567" s="3" t="s">
        <v>6909</v>
      </c>
      <c r="F4567" s="2" t="str" cm="1">
        <f t="array" aca="1" ref="F4567" ca="1">IF(G4567&lt;&gt;"",INDIRECT("'"&amp;G4567&amp;"'!"&amp;H4567),"")</f>
        <v/>
      </c>
      <c r="G4567" s="1665"/>
      <c r="S4567" s="1665"/>
    </row>
    <row r="4568" spans="1:19" ht="15">
      <c r="A4568" s="1">
        <v>4563</v>
      </c>
      <c r="D4568" s="3" t="s">
        <v>6909</v>
      </c>
      <c r="F4568" s="2" t="str" cm="1">
        <f t="array" aca="1" ref="F4568" ca="1">IF(G4568&lt;&gt;"",INDIRECT("'"&amp;G4568&amp;"'!"&amp;H4568),"")</f>
        <v/>
      </c>
      <c r="G4568" s="1665"/>
      <c r="S4568" s="1665"/>
    </row>
    <row r="4569" spans="1:19" ht="15">
      <c r="A4569" s="1">
        <v>4564</v>
      </c>
      <c r="D4569" s="3" t="s">
        <v>6909</v>
      </c>
      <c r="F4569" s="2" t="str" cm="1">
        <f t="array" aca="1" ref="F4569" ca="1">IF(G4569&lt;&gt;"",INDIRECT("'"&amp;G4569&amp;"'!"&amp;H4569),"")</f>
        <v/>
      </c>
      <c r="G4569" s="1665"/>
      <c r="S4569" s="1665"/>
    </row>
    <row r="4570" spans="1:19" ht="15">
      <c r="A4570" s="1">
        <v>4565</v>
      </c>
      <c r="D4570" s="3" t="s">
        <v>6909</v>
      </c>
      <c r="F4570" s="2" t="str" cm="1">
        <f t="array" aca="1" ref="F4570" ca="1">IF(G4570&lt;&gt;"",INDIRECT("'"&amp;G4570&amp;"'!"&amp;H4570),"")</f>
        <v/>
      </c>
      <c r="G4570" s="1665"/>
      <c r="S4570" s="1665"/>
    </row>
    <row r="4571" spans="1:19" ht="15">
      <c r="A4571" s="1">
        <v>4566</v>
      </c>
      <c r="D4571" s="3" t="s">
        <v>6909</v>
      </c>
      <c r="F4571" s="2" t="str" cm="1">
        <f t="array" aca="1" ref="F4571" ca="1">IF(G4571&lt;&gt;"",INDIRECT("'"&amp;G4571&amp;"'!"&amp;H4571),"")</f>
        <v/>
      </c>
      <c r="G4571" s="1665"/>
      <c r="S4571" s="1665"/>
    </row>
    <row r="4572" spans="1:19" ht="15">
      <c r="A4572" s="1">
        <v>4567</v>
      </c>
      <c r="D4572" s="3" t="s">
        <v>6909</v>
      </c>
      <c r="F4572" s="2" t="str" cm="1">
        <f t="array" aca="1" ref="F4572" ca="1">IF(G4572&lt;&gt;"",INDIRECT("'"&amp;G4572&amp;"'!"&amp;H4572),"")</f>
        <v/>
      </c>
      <c r="G4572" s="1665"/>
      <c r="S4572" s="1665"/>
    </row>
    <row r="4573" spans="1:19" ht="15">
      <c r="A4573" s="1">
        <v>4568</v>
      </c>
      <c r="D4573" s="3" t="s">
        <v>6909</v>
      </c>
      <c r="F4573" s="2" t="str" cm="1">
        <f t="array" aca="1" ref="F4573" ca="1">IF(G4573&lt;&gt;"",INDIRECT("'"&amp;G4573&amp;"'!"&amp;H4573),"")</f>
        <v/>
      </c>
      <c r="G4573" s="1665"/>
      <c r="S4573" s="1665"/>
    </row>
    <row r="4574" spans="1:19" ht="15">
      <c r="A4574" s="1">
        <v>4569</v>
      </c>
      <c r="D4574" s="3" t="s">
        <v>6909</v>
      </c>
      <c r="F4574" s="2" t="str" cm="1">
        <f t="array" aca="1" ref="F4574" ca="1">IF(G4574&lt;&gt;"",INDIRECT("'"&amp;G4574&amp;"'!"&amp;H4574),"")</f>
        <v/>
      </c>
      <c r="G4574" s="1665"/>
      <c r="S4574" s="1665"/>
    </row>
    <row r="4575" spans="1:19" ht="15">
      <c r="A4575" s="1">
        <v>4570</v>
      </c>
      <c r="D4575" s="3" t="s">
        <v>6909</v>
      </c>
      <c r="F4575" s="2" t="str" cm="1">
        <f t="array" aca="1" ref="F4575" ca="1">IF(G4575&lt;&gt;"",INDIRECT("'"&amp;G4575&amp;"'!"&amp;H4575),"")</f>
        <v/>
      </c>
      <c r="G4575" s="1665"/>
      <c r="S4575" s="1663"/>
    </row>
    <row r="4576" spans="1:19" ht="15">
      <c r="A4576" s="1">
        <v>4571</v>
      </c>
      <c r="D4576" s="3" t="s">
        <v>6909</v>
      </c>
      <c r="F4576" s="2" t="str" cm="1">
        <f t="array" aca="1" ref="F4576" ca="1">IF(G4576&lt;&gt;"",INDIRECT("'"&amp;G4576&amp;"'!"&amp;H4576),"")</f>
        <v/>
      </c>
      <c r="G4576" s="1665"/>
      <c r="S4576" s="1663"/>
    </row>
    <row r="4577" spans="1:19" ht="15">
      <c r="A4577" s="1">
        <v>4572</v>
      </c>
      <c r="D4577" s="3" t="s">
        <v>6909</v>
      </c>
      <c r="F4577" s="2" t="str" cm="1">
        <f t="array" aca="1" ref="F4577" ca="1">IF(G4577&lt;&gt;"",INDIRECT("'"&amp;G4577&amp;"'!"&amp;H4577),"")</f>
        <v/>
      </c>
      <c r="G4577" s="1665"/>
      <c r="S4577" s="1663"/>
    </row>
    <row r="4578" spans="1:19" ht="15">
      <c r="A4578" s="1">
        <v>4573</v>
      </c>
      <c r="D4578" s="3" t="s">
        <v>6909</v>
      </c>
      <c r="F4578" s="2" t="str" cm="1">
        <f t="array" aca="1" ref="F4578" ca="1">IF(G4578&lt;&gt;"",INDIRECT("'"&amp;G4578&amp;"'!"&amp;H4578),"")</f>
        <v/>
      </c>
      <c r="G4578" s="1665"/>
      <c r="S4578" s="1663"/>
    </row>
    <row r="4579" spans="1:19" ht="15">
      <c r="A4579" s="1">
        <v>4574</v>
      </c>
      <c r="D4579" s="3" t="s">
        <v>6909</v>
      </c>
      <c r="F4579" s="2" t="str" cm="1">
        <f t="array" aca="1" ref="F4579" ca="1">IF(G4579&lt;&gt;"",INDIRECT("'"&amp;G4579&amp;"'!"&amp;H4579),"")</f>
        <v/>
      </c>
      <c r="G4579" s="1665"/>
      <c r="S4579" s="1663"/>
    </row>
    <row r="4580" spans="1:19" ht="15">
      <c r="A4580" s="1">
        <v>4575</v>
      </c>
      <c r="D4580" s="3" t="s">
        <v>6909</v>
      </c>
      <c r="F4580" s="2" t="str" cm="1">
        <f t="array" aca="1" ref="F4580" ca="1">IF(G4580&lt;&gt;"",INDIRECT("'"&amp;G4580&amp;"'!"&amp;H4580),"")</f>
        <v/>
      </c>
      <c r="G4580" s="1665"/>
      <c r="S4580" s="1663"/>
    </row>
    <row r="4581" spans="1:19" ht="15">
      <c r="A4581" s="1">
        <v>4576</v>
      </c>
      <c r="D4581" s="3" t="s">
        <v>6909</v>
      </c>
      <c r="F4581" s="2" t="str" cm="1">
        <f t="array" aca="1" ref="F4581" ca="1">IF(G4581&lt;&gt;"",INDIRECT("'"&amp;G4581&amp;"'!"&amp;H4581),"")</f>
        <v/>
      </c>
      <c r="G4581" s="1665"/>
      <c r="S4581" s="1663"/>
    </row>
    <row r="4582" spans="1:19" ht="15">
      <c r="A4582" s="1">
        <v>4577</v>
      </c>
      <c r="D4582" s="3" t="s">
        <v>6909</v>
      </c>
      <c r="F4582" s="2" t="str" cm="1">
        <f t="array" aca="1" ref="F4582" ca="1">IF(G4582&lt;&gt;"",INDIRECT("'"&amp;G4582&amp;"'!"&amp;H4582),"")</f>
        <v/>
      </c>
      <c r="G4582" s="1665"/>
      <c r="S4582" s="1665"/>
    </row>
    <row r="4583" spans="1:19" ht="15">
      <c r="A4583" s="1">
        <v>4578</v>
      </c>
      <c r="D4583" s="3" t="s">
        <v>6909</v>
      </c>
      <c r="F4583" s="2" t="str" cm="1">
        <f t="array" aca="1" ref="F4583" ca="1">IF(G4583&lt;&gt;"",INDIRECT("'"&amp;G4583&amp;"'!"&amp;H4583),"")</f>
        <v/>
      </c>
      <c r="G4583" s="1665"/>
      <c r="S4583" s="1663"/>
    </row>
    <row r="4584" spans="1:19" ht="15">
      <c r="A4584" s="1">
        <v>4579</v>
      </c>
      <c r="D4584" s="3" t="s">
        <v>6909</v>
      </c>
      <c r="F4584" s="2" t="str" cm="1">
        <f t="array" aca="1" ref="F4584" ca="1">IF(G4584&lt;&gt;"",INDIRECT("'"&amp;G4584&amp;"'!"&amp;H4584),"")</f>
        <v/>
      </c>
      <c r="G4584" s="1665"/>
      <c r="S4584" s="1663"/>
    </row>
    <row r="4585" spans="1:19" ht="15">
      <c r="A4585" s="1">
        <v>4580</v>
      </c>
      <c r="D4585" s="3" t="s">
        <v>6909</v>
      </c>
      <c r="F4585" s="2" t="str" cm="1">
        <f t="array" aca="1" ref="F4585" ca="1">IF(G4585&lt;&gt;"",INDIRECT("'"&amp;G4585&amp;"'!"&amp;H4585),"")</f>
        <v/>
      </c>
      <c r="G4585" s="1665"/>
      <c r="S4585" s="1663"/>
    </row>
    <row r="4586" spans="1:19" ht="15">
      <c r="A4586" s="1">
        <v>4581</v>
      </c>
      <c r="D4586" s="3" t="s">
        <v>6909</v>
      </c>
      <c r="F4586" s="2" t="str" cm="1">
        <f t="array" aca="1" ref="F4586" ca="1">IF(G4586&lt;&gt;"",INDIRECT("'"&amp;G4586&amp;"'!"&amp;H4586),"")</f>
        <v/>
      </c>
      <c r="G4586" s="1665"/>
      <c r="S4586" s="1663"/>
    </row>
    <row r="4587" spans="1:19" ht="15">
      <c r="A4587" s="1">
        <v>4582</v>
      </c>
      <c r="D4587" s="3" t="s">
        <v>6909</v>
      </c>
      <c r="F4587" s="2" t="str" cm="1">
        <f t="array" aca="1" ref="F4587" ca="1">IF(G4587&lt;&gt;"",INDIRECT("'"&amp;G4587&amp;"'!"&amp;H4587),"")</f>
        <v/>
      </c>
      <c r="G4587" s="1665"/>
      <c r="S4587" s="1663"/>
    </row>
    <row r="4588" spans="1:19" ht="15">
      <c r="A4588" s="1">
        <v>4583</v>
      </c>
      <c r="D4588" s="3" t="s">
        <v>6909</v>
      </c>
      <c r="F4588" s="2" t="str" cm="1">
        <f t="array" aca="1" ref="F4588" ca="1">IF(G4588&lt;&gt;"",INDIRECT("'"&amp;G4588&amp;"'!"&amp;H4588),"")</f>
        <v/>
      </c>
      <c r="G4588" s="1665"/>
      <c r="S4588" s="1663"/>
    </row>
    <row r="4589" spans="1:19" ht="15">
      <c r="A4589" s="1">
        <v>4584</v>
      </c>
      <c r="D4589" s="3" t="s">
        <v>6909</v>
      </c>
      <c r="F4589" s="2" t="str" cm="1">
        <f t="array" aca="1" ref="F4589" ca="1">IF(G4589&lt;&gt;"",INDIRECT("'"&amp;G4589&amp;"'!"&amp;H4589),"")</f>
        <v/>
      </c>
      <c r="G4589" s="1665"/>
      <c r="S4589" s="1663"/>
    </row>
    <row r="4590" spans="1:19" ht="15">
      <c r="A4590" s="1">
        <v>4585</v>
      </c>
      <c r="D4590" s="3" t="s">
        <v>6909</v>
      </c>
      <c r="F4590" s="2" t="str" cm="1">
        <f t="array" aca="1" ref="F4590" ca="1">IF(G4590&lt;&gt;"",INDIRECT("'"&amp;G4590&amp;"'!"&amp;H4590),"")</f>
        <v/>
      </c>
      <c r="G4590" s="1665"/>
      <c r="S4590" s="1663"/>
    </row>
    <row r="4591" spans="1:19" ht="15">
      <c r="A4591" s="1">
        <v>4586</v>
      </c>
      <c r="D4591" s="3" t="s">
        <v>6909</v>
      </c>
      <c r="F4591" s="2" t="str" cm="1">
        <f t="array" aca="1" ref="F4591" ca="1">IF(G4591&lt;&gt;"",INDIRECT("'"&amp;G4591&amp;"'!"&amp;H4591),"")</f>
        <v/>
      </c>
      <c r="G4591" s="1665"/>
      <c r="S4591" s="1663"/>
    </row>
    <row r="4592" spans="1:19" ht="15">
      <c r="A4592" s="1">
        <v>4587</v>
      </c>
      <c r="D4592" s="3" t="s">
        <v>6909</v>
      </c>
      <c r="F4592" s="2" t="str" cm="1">
        <f t="array" aca="1" ref="F4592" ca="1">IF(G4592&lt;&gt;"",INDIRECT("'"&amp;G4592&amp;"'!"&amp;H4592),"")</f>
        <v/>
      </c>
      <c r="G4592" s="1665"/>
      <c r="S4592" s="1663"/>
    </row>
    <row r="4593" spans="1:19" ht="15">
      <c r="A4593" s="1">
        <v>4588</v>
      </c>
      <c r="D4593" s="3" t="s">
        <v>6909</v>
      </c>
      <c r="F4593" s="2" t="str" cm="1">
        <f t="array" aca="1" ref="F4593" ca="1">IF(G4593&lt;&gt;"",INDIRECT("'"&amp;G4593&amp;"'!"&amp;H4593),"")</f>
        <v/>
      </c>
      <c r="G4593" s="1665"/>
      <c r="S4593" s="1665"/>
    </row>
    <row r="4594" spans="1:19" ht="15">
      <c r="A4594" s="1">
        <v>4589</v>
      </c>
      <c r="D4594" s="3" t="s">
        <v>6909</v>
      </c>
      <c r="F4594" s="2" t="str" cm="1">
        <f t="array" aca="1" ref="F4594" ca="1">IF(G4594&lt;&gt;"",INDIRECT("'"&amp;G4594&amp;"'!"&amp;H4594),"")</f>
        <v/>
      </c>
      <c r="G4594" s="1665"/>
      <c r="S4594" s="1663"/>
    </row>
    <row r="4595" spans="1:19" ht="15">
      <c r="A4595" s="1">
        <v>4590</v>
      </c>
      <c r="D4595" s="3" t="s">
        <v>6909</v>
      </c>
      <c r="F4595" s="2" t="str" cm="1">
        <f t="array" aca="1" ref="F4595" ca="1">IF(G4595&lt;&gt;"",INDIRECT("'"&amp;G4595&amp;"'!"&amp;H4595),"")</f>
        <v/>
      </c>
      <c r="G4595" s="1665"/>
      <c r="S4595" s="1665"/>
    </row>
    <row r="4596" spans="1:19" ht="15">
      <c r="A4596" s="1">
        <v>4591</v>
      </c>
      <c r="D4596" s="3" t="s">
        <v>6909</v>
      </c>
      <c r="F4596" s="2" t="str" cm="1">
        <f t="array" aca="1" ref="F4596" ca="1">IF(G4596&lt;&gt;"",INDIRECT("'"&amp;G4596&amp;"'!"&amp;H4596),"")</f>
        <v/>
      </c>
      <c r="G4596" s="1665"/>
      <c r="S4596" s="1663"/>
    </row>
    <row r="4597" spans="1:19" ht="15">
      <c r="A4597" s="1">
        <v>4592</v>
      </c>
      <c r="D4597" s="3" t="s">
        <v>6909</v>
      </c>
      <c r="F4597" s="2" t="str" cm="1">
        <f t="array" aca="1" ref="F4597" ca="1">IF(G4597&lt;&gt;"",INDIRECT("'"&amp;G4597&amp;"'!"&amp;H4597),"")</f>
        <v/>
      </c>
      <c r="G4597" s="1665"/>
      <c r="S4597" s="1665"/>
    </row>
    <row r="4598" spans="1:19" ht="15">
      <c r="A4598" s="1">
        <v>4593</v>
      </c>
      <c r="D4598" s="3" t="s">
        <v>6909</v>
      </c>
      <c r="F4598" s="2" t="str" cm="1">
        <f t="array" aca="1" ref="F4598" ca="1">IF(G4598&lt;&gt;"",INDIRECT("'"&amp;G4598&amp;"'!"&amp;H4598),"")</f>
        <v/>
      </c>
      <c r="G4598" s="1665"/>
      <c r="S4598" s="1663"/>
    </row>
    <row r="4599" spans="1:19" ht="15">
      <c r="A4599" s="1">
        <v>4594</v>
      </c>
      <c r="D4599" s="3" t="s">
        <v>6909</v>
      </c>
      <c r="F4599" s="2" t="str" cm="1">
        <f t="array" aca="1" ref="F4599" ca="1">IF(G4599&lt;&gt;"",INDIRECT("'"&amp;G4599&amp;"'!"&amp;H4599),"")</f>
        <v/>
      </c>
      <c r="G4599" s="1665"/>
      <c r="S4599" s="1665"/>
    </row>
    <row r="4600" spans="1:19" ht="15">
      <c r="A4600" s="1">
        <v>4595</v>
      </c>
      <c r="D4600" s="3" t="s">
        <v>6909</v>
      </c>
      <c r="F4600" s="2" t="str" cm="1">
        <f t="array" aca="1" ref="F4600" ca="1">IF(G4600&lt;&gt;"",INDIRECT("'"&amp;G4600&amp;"'!"&amp;H4600),"")</f>
        <v/>
      </c>
      <c r="G4600" s="1665"/>
      <c r="S4600" s="1663"/>
    </row>
    <row r="4601" spans="1:19" ht="15">
      <c r="A4601" s="1">
        <v>4596</v>
      </c>
      <c r="D4601" s="3" t="s">
        <v>6909</v>
      </c>
      <c r="F4601" s="2" t="str" cm="1">
        <f t="array" aca="1" ref="F4601" ca="1">IF(G4601&lt;&gt;"",INDIRECT("'"&amp;G4601&amp;"'!"&amp;H4601),"")</f>
        <v/>
      </c>
      <c r="G4601" s="1665"/>
      <c r="S4601" s="1665"/>
    </row>
    <row r="4602" spans="1:19" ht="15">
      <c r="A4602" s="1">
        <v>4597</v>
      </c>
      <c r="D4602" s="3" t="s">
        <v>6909</v>
      </c>
      <c r="F4602" s="2" t="str" cm="1">
        <f t="array" aca="1" ref="F4602" ca="1">IF(G4602&lt;&gt;"",INDIRECT("'"&amp;G4602&amp;"'!"&amp;H4602),"")</f>
        <v/>
      </c>
      <c r="G4602" s="1665"/>
      <c r="S4602" s="1663"/>
    </row>
    <row r="4603" spans="1:19" ht="15">
      <c r="A4603" s="1">
        <v>4598</v>
      </c>
      <c r="D4603" s="3" t="s">
        <v>6909</v>
      </c>
      <c r="F4603" s="2" t="str" cm="1">
        <f t="array" aca="1" ref="F4603" ca="1">IF(G4603&lt;&gt;"",INDIRECT("'"&amp;G4603&amp;"'!"&amp;H4603),"")</f>
        <v/>
      </c>
      <c r="G4603" s="1665"/>
      <c r="S4603" s="1665"/>
    </row>
    <row r="4604" spans="1:19" ht="15">
      <c r="A4604" s="1">
        <v>4599</v>
      </c>
      <c r="D4604" s="3" t="s">
        <v>6909</v>
      </c>
      <c r="F4604" s="2" t="str" cm="1">
        <f t="array" aca="1" ref="F4604" ca="1">IF(G4604&lt;&gt;"",INDIRECT("'"&amp;G4604&amp;"'!"&amp;H4604),"")</f>
        <v/>
      </c>
      <c r="G4604" s="1665"/>
      <c r="S4604" s="1663"/>
    </row>
    <row r="4605" spans="1:19" ht="15">
      <c r="A4605" s="1">
        <v>4600</v>
      </c>
      <c r="D4605" s="3" t="s">
        <v>6909</v>
      </c>
      <c r="F4605" s="2" t="str" cm="1">
        <f t="array" aca="1" ref="F4605" ca="1">IF(G4605&lt;&gt;"",INDIRECT("'"&amp;G4605&amp;"'!"&amp;H4605),"")</f>
        <v/>
      </c>
      <c r="G4605" s="1665"/>
      <c r="S4605" s="1663"/>
    </row>
    <row r="4606" spans="1:19" ht="15">
      <c r="A4606" s="1">
        <v>4601</v>
      </c>
      <c r="D4606" s="3" t="s">
        <v>6909</v>
      </c>
      <c r="F4606" s="2" t="str" cm="1">
        <f t="array" aca="1" ref="F4606" ca="1">IF(G4606&lt;&gt;"",INDIRECT("'"&amp;G4606&amp;"'!"&amp;H4606),"")</f>
        <v/>
      </c>
      <c r="G4606" s="1665"/>
      <c r="S4606" s="1663"/>
    </row>
    <row r="4607" spans="1:19" ht="15">
      <c r="A4607" s="1">
        <v>4602</v>
      </c>
      <c r="D4607" s="3" t="s">
        <v>6909</v>
      </c>
      <c r="F4607" s="2" t="str" cm="1">
        <f t="array" aca="1" ref="F4607" ca="1">IF(G4607&lt;&gt;"",INDIRECT("'"&amp;G4607&amp;"'!"&amp;H4607),"")</f>
        <v/>
      </c>
      <c r="G4607" s="1665"/>
      <c r="S4607" s="1665"/>
    </row>
    <row r="4608" spans="1:19" ht="15">
      <c r="A4608" s="1">
        <v>4603</v>
      </c>
      <c r="D4608" s="3" t="s">
        <v>6909</v>
      </c>
      <c r="F4608" s="2" t="str" cm="1">
        <f t="array" aca="1" ref="F4608" ca="1">IF(G4608&lt;&gt;"",INDIRECT("'"&amp;G4608&amp;"'!"&amp;H4608),"")</f>
        <v/>
      </c>
      <c r="G4608" s="1665"/>
      <c r="S4608" s="1663"/>
    </row>
    <row r="4609" spans="1:19" ht="15">
      <c r="A4609" s="1">
        <v>4604</v>
      </c>
      <c r="D4609" s="3" t="s">
        <v>6909</v>
      </c>
      <c r="F4609" s="2" t="str" cm="1">
        <f t="array" aca="1" ref="F4609" ca="1">IF(G4609&lt;&gt;"",INDIRECT("'"&amp;G4609&amp;"'!"&amp;H4609),"")</f>
        <v/>
      </c>
      <c r="G4609" s="1665"/>
      <c r="S4609" s="1663"/>
    </row>
    <row r="4610" spans="1:19" ht="15">
      <c r="A4610" s="1">
        <v>4605</v>
      </c>
      <c r="D4610" s="3" t="s">
        <v>6909</v>
      </c>
      <c r="F4610" s="2" t="str" cm="1">
        <f t="array" aca="1" ref="F4610" ca="1">IF(G4610&lt;&gt;"",INDIRECT("'"&amp;G4610&amp;"'!"&amp;H4610),"")</f>
        <v/>
      </c>
      <c r="G4610" s="1665"/>
      <c r="S4610" s="1665"/>
    </row>
    <row r="4611" spans="1:19" ht="15">
      <c r="A4611" s="1">
        <v>4606</v>
      </c>
      <c r="D4611" s="3" t="s">
        <v>6909</v>
      </c>
      <c r="F4611" s="2" t="str" cm="1">
        <f t="array" aca="1" ref="F4611" ca="1">IF(G4611&lt;&gt;"",INDIRECT("'"&amp;G4611&amp;"'!"&amp;H4611),"")</f>
        <v/>
      </c>
      <c r="G4611" s="1665"/>
      <c r="S4611" s="1665"/>
    </row>
    <row r="4612" spans="1:19" ht="15">
      <c r="A4612" s="1">
        <v>4607</v>
      </c>
      <c r="D4612" s="3" t="s">
        <v>6909</v>
      </c>
      <c r="F4612" s="2" t="str" cm="1">
        <f t="array" aca="1" ref="F4612" ca="1">IF(G4612&lt;&gt;"",INDIRECT("'"&amp;G4612&amp;"'!"&amp;H4612),"")</f>
        <v/>
      </c>
      <c r="G4612" s="1665"/>
      <c r="S4612" s="1665"/>
    </row>
    <row r="4613" spans="1:19" ht="15">
      <c r="A4613" s="1">
        <v>4608</v>
      </c>
      <c r="D4613" s="3" t="s">
        <v>6909</v>
      </c>
      <c r="F4613" s="2" t="str" cm="1">
        <f t="array" aca="1" ref="F4613" ca="1">IF(G4613&lt;&gt;"",INDIRECT("'"&amp;G4613&amp;"'!"&amp;H4613),"")</f>
        <v/>
      </c>
      <c r="G4613" s="1665"/>
      <c r="S4613" s="1665"/>
    </row>
    <row r="4614" spans="1:19" ht="15">
      <c r="A4614" s="1">
        <v>4609</v>
      </c>
      <c r="D4614" s="3" t="s">
        <v>6909</v>
      </c>
      <c r="F4614" s="2" t="str" cm="1">
        <f t="array" aca="1" ref="F4614" ca="1">IF(G4614&lt;&gt;"",INDIRECT("'"&amp;G4614&amp;"'!"&amp;H4614),"")</f>
        <v/>
      </c>
      <c r="G4614" s="1665"/>
      <c r="S4614" s="1665"/>
    </row>
    <row r="4615" spans="1:19" ht="15">
      <c r="A4615" s="1">
        <v>4610</v>
      </c>
      <c r="D4615" s="3" t="s">
        <v>6909</v>
      </c>
      <c r="F4615" s="2" t="str" cm="1">
        <f t="array" aca="1" ref="F4615" ca="1">IF(G4615&lt;&gt;"",INDIRECT("'"&amp;G4615&amp;"'!"&amp;H4615),"")</f>
        <v/>
      </c>
      <c r="G4615" s="1665"/>
      <c r="S4615" s="1663"/>
    </row>
    <row r="4616" spans="1:19" ht="15">
      <c r="A4616" s="1">
        <v>4611</v>
      </c>
      <c r="D4616" s="3" t="s">
        <v>6909</v>
      </c>
      <c r="F4616" s="2" t="str" cm="1">
        <f t="array" aca="1" ref="F4616" ca="1">IF(G4616&lt;&gt;"",INDIRECT("'"&amp;G4616&amp;"'!"&amp;H4616),"")</f>
        <v/>
      </c>
      <c r="G4616" s="1665"/>
      <c r="S4616" s="1663"/>
    </row>
    <row r="4617" spans="1:19" ht="15">
      <c r="A4617" s="1">
        <v>4612</v>
      </c>
      <c r="D4617" s="3" t="s">
        <v>6909</v>
      </c>
      <c r="F4617" s="2" t="str" cm="1">
        <f t="array" aca="1" ref="F4617" ca="1">IF(G4617&lt;&gt;"",INDIRECT("'"&amp;G4617&amp;"'!"&amp;H4617),"")</f>
        <v/>
      </c>
      <c r="G4617" s="1665"/>
      <c r="S4617" s="1663"/>
    </row>
    <row r="4618" spans="1:19" ht="15">
      <c r="A4618" s="1">
        <v>4613</v>
      </c>
      <c r="D4618" s="3" t="s">
        <v>6909</v>
      </c>
      <c r="F4618" s="2" t="str" cm="1">
        <f t="array" aca="1" ref="F4618" ca="1">IF(G4618&lt;&gt;"",INDIRECT("'"&amp;G4618&amp;"'!"&amp;H4618),"")</f>
        <v/>
      </c>
      <c r="G4618" s="1665"/>
      <c r="S4618" s="1663"/>
    </row>
    <row r="4619" spans="1:19" ht="15">
      <c r="A4619" s="1">
        <v>4614</v>
      </c>
      <c r="D4619" s="3" t="s">
        <v>6909</v>
      </c>
      <c r="F4619" s="2" t="str" cm="1">
        <f t="array" aca="1" ref="F4619" ca="1">IF(G4619&lt;&gt;"",INDIRECT("'"&amp;G4619&amp;"'!"&amp;H4619),"")</f>
        <v/>
      </c>
      <c r="G4619" s="1665"/>
      <c r="S4619" s="1663"/>
    </row>
    <row r="4620" spans="1:19" ht="15">
      <c r="A4620" s="1">
        <v>4615</v>
      </c>
      <c r="D4620" s="3" t="s">
        <v>6909</v>
      </c>
      <c r="F4620" s="2" t="str" cm="1">
        <f t="array" aca="1" ref="F4620" ca="1">IF(G4620&lt;&gt;"",INDIRECT("'"&amp;G4620&amp;"'!"&amp;H4620),"")</f>
        <v/>
      </c>
      <c r="G4620" s="1665"/>
      <c r="S4620" s="1663"/>
    </row>
    <row r="4621" spans="1:19" ht="15">
      <c r="A4621" s="1">
        <v>4616</v>
      </c>
      <c r="D4621" s="3" t="s">
        <v>6909</v>
      </c>
      <c r="F4621" s="2" t="str" cm="1">
        <f t="array" aca="1" ref="F4621" ca="1">IF(G4621&lt;&gt;"",INDIRECT("'"&amp;G4621&amp;"'!"&amp;H4621),"")</f>
        <v/>
      </c>
      <c r="G4621" s="1665"/>
      <c r="S4621" s="1663"/>
    </row>
    <row r="4622" spans="1:19" ht="15">
      <c r="A4622" s="1">
        <v>4617</v>
      </c>
      <c r="D4622" s="3" t="s">
        <v>6909</v>
      </c>
      <c r="F4622" s="2" t="str" cm="1">
        <f t="array" aca="1" ref="F4622" ca="1">IF(G4622&lt;&gt;"",INDIRECT("'"&amp;G4622&amp;"'!"&amp;H4622),"")</f>
        <v/>
      </c>
      <c r="G4622" s="1665"/>
      <c r="S4622" s="1663"/>
    </row>
    <row r="4623" spans="1:19" ht="15">
      <c r="A4623" s="1">
        <v>4618</v>
      </c>
      <c r="D4623" s="3" t="s">
        <v>6909</v>
      </c>
      <c r="F4623" s="2" t="str" cm="1">
        <f t="array" aca="1" ref="F4623" ca="1">IF(G4623&lt;&gt;"",INDIRECT("'"&amp;G4623&amp;"'!"&amp;H4623),"")</f>
        <v/>
      </c>
      <c r="G4623" s="1665"/>
      <c r="S4623" s="1663"/>
    </row>
    <row r="4624" spans="1:19" ht="15">
      <c r="A4624" s="1">
        <v>4619</v>
      </c>
      <c r="D4624" s="3" t="s">
        <v>6909</v>
      </c>
      <c r="F4624" s="2" t="str" cm="1">
        <f t="array" aca="1" ref="F4624" ca="1">IF(G4624&lt;&gt;"",INDIRECT("'"&amp;G4624&amp;"'!"&amp;H4624),"")</f>
        <v/>
      </c>
      <c r="G4624" s="1665"/>
      <c r="S4624" s="1663"/>
    </row>
    <row r="4625" spans="1:19" ht="15">
      <c r="A4625" s="1">
        <v>4620</v>
      </c>
      <c r="D4625" s="3" t="s">
        <v>6909</v>
      </c>
      <c r="F4625" s="2" t="str" cm="1">
        <f t="array" aca="1" ref="F4625" ca="1">IF(G4625&lt;&gt;"",INDIRECT("'"&amp;G4625&amp;"'!"&amp;H4625),"")</f>
        <v/>
      </c>
      <c r="G4625" s="1665"/>
      <c r="S4625" s="1663"/>
    </row>
    <row r="4626" spans="1:19" ht="15">
      <c r="A4626" s="1">
        <v>4621</v>
      </c>
      <c r="D4626" s="3" t="s">
        <v>6909</v>
      </c>
      <c r="F4626" s="2" t="str" cm="1">
        <f t="array" aca="1" ref="F4626" ca="1">IF(G4626&lt;&gt;"",INDIRECT("'"&amp;G4626&amp;"'!"&amp;H4626),"")</f>
        <v/>
      </c>
      <c r="G4626" s="1665"/>
      <c r="S4626" s="1663"/>
    </row>
    <row r="4627" spans="1:19" ht="15">
      <c r="A4627" s="1">
        <v>4622</v>
      </c>
      <c r="D4627" s="3" t="s">
        <v>6909</v>
      </c>
      <c r="F4627" s="2" t="str" cm="1">
        <f t="array" aca="1" ref="F4627" ca="1">IF(G4627&lt;&gt;"",INDIRECT("'"&amp;G4627&amp;"'!"&amp;H4627),"")</f>
        <v/>
      </c>
      <c r="G4627" s="1665"/>
      <c r="S4627" s="1663"/>
    </row>
    <row r="4628" spans="1:19" ht="15">
      <c r="A4628" s="1">
        <v>4623</v>
      </c>
      <c r="D4628" s="3" t="s">
        <v>6909</v>
      </c>
      <c r="F4628" s="2" t="str" cm="1">
        <f t="array" aca="1" ref="F4628" ca="1">IF(G4628&lt;&gt;"",INDIRECT("'"&amp;G4628&amp;"'!"&amp;H4628),"")</f>
        <v/>
      </c>
      <c r="G4628" s="1665"/>
      <c r="S4628" s="1665"/>
    </row>
    <row r="4629" spans="1:19" ht="15">
      <c r="A4629" s="1">
        <v>4624</v>
      </c>
      <c r="D4629" s="3" t="s">
        <v>6909</v>
      </c>
      <c r="F4629" s="2" t="str" cm="1">
        <f t="array" aca="1" ref="F4629" ca="1">IF(G4629&lt;&gt;"",INDIRECT("'"&amp;G4629&amp;"'!"&amp;H4629),"")</f>
        <v/>
      </c>
      <c r="G4629" s="1665"/>
      <c r="S4629" s="1665"/>
    </row>
    <row r="4630" spans="1:19" ht="15">
      <c r="A4630" s="1">
        <v>4625</v>
      </c>
      <c r="D4630" s="3" t="s">
        <v>6909</v>
      </c>
      <c r="F4630" s="2" t="str" cm="1">
        <f t="array" aca="1" ref="F4630" ca="1">IF(G4630&lt;&gt;"",INDIRECT("'"&amp;G4630&amp;"'!"&amp;H4630),"")</f>
        <v/>
      </c>
      <c r="G4630" s="1665"/>
      <c r="L4630"/>
      <c r="M4630"/>
      <c r="S4630" s="1663"/>
    </row>
    <row r="4631" spans="1:19" ht="15">
      <c r="A4631" s="1">
        <v>4626</v>
      </c>
      <c r="D4631" s="3" t="s">
        <v>6909</v>
      </c>
      <c r="F4631" s="2" t="str" cm="1">
        <f t="array" aca="1" ref="F4631" ca="1">IF(G4631&lt;&gt;"",INDIRECT("'"&amp;G4631&amp;"'!"&amp;H4631),"")</f>
        <v/>
      </c>
      <c r="G4631" s="1665"/>
      <c r="S4631" s="1665"/>
    </row>
    <row r="4632" spans="1:19" ht="15">
      <c r="A4632" s="1">
        <v>4627</v>
      </c>
      <c r="D4632" s="3" t="s">
        <v>6909</v>
      </c>
      <c r="F4632" s="2" t="str" cm="1">
        <f t="array" aca="1" ref="F4632" ca="1">IF(G4632&lt;&gt;"",INDIRECT("'"&amp;G4632&amp;"'!"&amp;H4632),"")</f>
        <v/>
      </c>
      <c r="G4632" s="1665"/>
      <c r="S4632" s="1665"/>
    </row>
    <row r="4633" spans="1:19" ht="15">
      <c r="A4633" s="1">
        <v>4628</v>
      </c>
      <c r="D4633" s="3" t="s">
        <v>6909</v>
      </c>
      <c r="F4633" s="2" t="str" cm="1">
        <f t="array" aca="1" ref="F4633" ca="1">IF(G4633&lt;&gt;"",INDIRECT("'"&amp;G4633&amp;"'!"&amp;H4633),"")</f>
        <v/>
      </c>
      <c r="G4633" s="1665"/>
      <c r="L4633"/>
      <c r="M4633"/>
      <c r="S4633" s="1663"/>
    </row>
    <row r="4634" spans="1:19" ht="15">
      <c r="A4634" s="1">
        <v>4629</v>
      </c>
      <c r="D4634" s="3" t="s">
        <v>6909</v>
      </c>
      <c r="F4634" s="2" t="str" cm="1">
        <f t="array" aca="1" ref="F4634" ca="1">IF(G4634&lt;&gt;"",INDIRECT("'"&amp;G4634&amp;"'!"&amp;H4634),"")</f>
        <v/>
      </c>
      <c r="G4634" s="1665"/>
      <c r="S4634" s="1665"/>
    </row>
    <row r="4635" spans="1:19" ht="15">
      <c r="A4635" s="1">
        <v>4630</v>
      </c>
      <c r="D4635" s="3" t="s">
        <v>6909</v>
      </c>
      <c r="F4635" s="2" t="str" cm="1">
        <f t="array" aca="1" ref="F4635" ca="1">IF(G4635&lt;&gt;"",INDIRECT("'"&amp;G4635&amp;"'!"&amp;H4635),"")</f>
        <v/>
      </c>
      <c r="G4635" s="1665"/>
      <c r="S4635" s="1665"/>
    </row>
    <row r="4636" spans="1:19" ht="15">
      <c r="A4636" s="1">
        <v>4631</v>
      </c>
      <c r="D4636" s="3" t="s">
        <v>6909</v>
      </c>
      <c r="F4636" s="2" t="str" cm="1">
        <f t="array" aca="1" ref="F4636" ca="1">IF(G4636&lt;&gt;"",INDIRECT("'"&amp;G4636&amp;"'!"&amp;H4636),"")</f>
        <v/>
      </c>
      <c r="G4636" s="1665"/>
      <c r="S4636" s="1665"/>
    </row>
    <row r="4637" spans="1:19" ht="15">
      <c r="A4637" s="1">
        <v>4632</v>
      </c>
      <c r="D4637" s="3" t="s">
        <v>6909</v>
      </c>
      <c r="F4637" s="2" t="str" cm="1">
        <f t="array" aca="1" ref="F4637" ca="1">IF(G4637&lt;&gt;"",INDIRECT("'"&amp;G4637&amp;"'!"&amp;H4637),"")</f>
        <v/>
      </c>
      <c r="G4637" s="1665"/>
      <c r="S4637" s="1663"/>
    </row>
    <row r="4638" spans="1:19" ht="15">
      <c r="A4638" s="1">
        <v>4633</v>
      </c>
      <c r="D4638" s="3" t="s">
        <v>6909</v>
      </c>
      <c r="F4638" s="2" t="str" cm="1">
        <f t="array" aca="1" ref="F4638" ca="1">IF(G4638&lt;&gt;"",INDIRECT("'"&amp;G4638&amp;"'!"&amp;H4638),"")</f>
        <v/>
      </c>
      <c r="G4638" s="1665"/>
      <c r="S4638" s="1663"/>
    </row>
    <row r="4639" spans="1:19" ht="15">
      <c r="A4639" s="1">
        <v>4634</v>
      </c>
      <c r="D4639" s="3" t="s">
        <v>6909</v>
      </c>
      <c r="F4639" s="2" t="str" cm="1">
        <f t="array" aca="1" ref="F4639" ca="1">IF(G4639&lt;&gt;"",INDIRECT("'"&amp;G4639&amp;"'!"&amp;H4639),"")</f>
        <v/>
      </c>
      <c r="G4639" s="1665"/>
      <c r="S4639" s="1663"/>
    </row>
    <row r="4640" spans="1:19" ht="15">
      <c r="A4640" s="1">
        <v>4635</v>
      </c>
      <c r="D4640" s="3" t="s">
        <v>6909</v>
      </c>
      <c r="F4640" s="2" t="str" cm="1">
        <f t="array" aca="1" ref="F4640" ca="1">IF(G4640&lt;&gt;"",INDIRECT("'"&amp;G4640&amp;"'!"&amp;H4640),"")</f>
        <v/>
      </c>
      <c r="G4640" s="1665"/>
      <c r="S4640" s="1663"/>
    </row>
    <row r="4641" spans="1:19" ht="15">
      <c r="A4641" s="1">
        <v>4636</v>
      </c>
      <c r="D4641" s="3" t="s">
        <v>6909</v>
      </c>
      <c r="F4641" s="2" t="str" cm="1">
        <f t="array" aca="1" ref="F4641" ca="1">IF(G4641&lt;&gt;"",INDIRECT("'"&amp;G4641&amp;"'!"&amp;H4641),"")</f>
        <v/>
      </c>
      <c r="G4641" s="1665"/>
      <c r="S4641" s="1663"/>
    </row>
    <row r="4642" spans="1:19" ht="15">
      <c r="A4642" s="1">
        <v>4637</v>
      </c>
      <c r="D4642" s="3" t="s">
        <v>6909</v>
      </c>
      <c r="F4642" s="2" t="str" cm="1">
        <f t="array" aca="1" ref="F4642" ca="1">IF(G4642&lt;&gt;"",INDIRECT("'"&amp;G4642&amp;"'!"&amp;H4642),"")</f>
        <v/>
      </c>
      <c r="G4642" s="1665"/>
      <c r="S4642" s="1663"/>
    </row>
    <row r="4643" spans="1:19" ht="15">
      <c r="A4643" s="1">
        <v>4638</v>
      </c>
      <c r="D4643" s="3" t="s">
        <v>6909</v>
      </c>
      <c r="F4643" s="2" t="str" cm="1">
        <f t="array" aca="1" ref="F4643" ca="1">IF(G4643&lt;&gt;"",INDIRECT("'"&amp;G4643&amp;"'!"&amp;H4643),"")</f>
        <v/>
      </c>
      <c r="G4643" s="1665"/>
      <c r="S4643" s="1663"/>
    </row>
    <row r="4644" spans="1:19" ht="15">
      <c r="A4644" s="1">
        <v>4639</v>
      </c>
      <c r="D4644" s="3" t="s">
        <v>6909</v>
      </c>
      <c r="F4644" s="2" t="str" cm="1">
        <f t="array" aca="1" ref="F4644" ca="1">IF(G4644&lt;&gt;"",INDIRECT("'"&amp;G4644&amp;"'!"&amp;H4644),"")</f>
        <v/>
      </c>
      <c r="G4644" s="1665"/>
      <c r="S4644" s="1663"/>
    </row>
    <row r="4645" spans="1:19" ht="15">
      <c r="A4645" s="1">
        <v>4640</v>
      </c>
      <c r="D4645" s="3" t="s">
        <v>6909</v>
      </c>
      <c r="F4645" s="2" t="str" cm="1">
        <f t="array" aca="1" ref="F4645" ca="1">IF(G4645&lt;&gt;"",INDIRECT("'"&amp;G4645&amp;"'!"&amp;H4645),"")</f>
        <v/>
      </c>
      <c r="G4645" s="1665"/>
      <c r="S4645" s="1663"/>
    </row>
    <row r="4646" spans="1:19" ht="15">
      <c r="A4646" s="1">
        <v>4641</v>
      </c>
      <c r="D4646" s="3" t="s">
        <v>6909</v>
      </c>
      <c r="F4646" s="2" t="str" cm="1">
        <f t="array" aca="1" ref="F4646" ca="1">IF(G4646&lt;&gt;"",INDIRECT("'"&amp;G4646&amp;"'!"&amp;H4646),"")</f>
        <v/>
      </c>
      <c r="G4646" s="1665"/>
      <c r="S4646" s="1663"/>
    </row>
    <row r="4647" spans="1:19" ht="15">
      <c r="A4647" s="1">
        <v>4642</v>
      </c>
      <c r="D4647" s="3" t="s">
        <v>6909</v>
      </c>
      <c r="F4647" s="2" t="str" cm="1">
        <f t="array" aca="1" ref="F4647" ca="1">IF(G4647&lt;&gt;"",INDIRECT("'"&amp;G4647&amp;"'!"&amp;H4647),"")</f>
        <v/>
      </c>
      <c r="G4647" s="1665"/>
      <c r="S4647" s="1663"/>
    </row>
    <row r="4648" spans="1:19" ht="15">
      <c r="A4648" s="1">
        <v>4643</v>
      </c>
      <c r="D4648" s="3" t="s">
        <v>6909</v>
      </c>
      <c r="F4648" s="2" t="str" cm="1">
        <f t="array" aca="1" ref="F4648" ca="1">IF(G4648&lt;&gt;"",INDIRECT("'"&amp;G4648&amp;"'!"&amp;H4648),"")</f>
        <v/>
      </c>
      <c r="G4648" s="1665"/>
      <c r="S4648" s="1663"/>
    </row>
    <row r="4649" spans="1:19" ht="15">
      <c r="A4649" s="1">
        <v>4644</v>
      </c>
      <c r="D4649" s="3" t="s">
        <v>6909</v>
      </c>
      <c r="F4649" s="2" t="str" cm="1">
        <f t="array" aca="1" ref="F4649" ca="1">IF(G4649&lt;&gt;"",INDIRECT("'"&amp;G4649&amp;"'!"&amp;H4649),"")</f>
        <v/>
      </c>
      <c r="G4649" s="1665"/>
      <c r="S4649" s="1663"/>
    </row>
    <row r="4650" spans="1:19" ht="15">
      <c r="A4650" s="1">
        <v>4645</v>
      </c>
      <c r="D4650" s="3" t="s">
        <v>6909</v>
      </c>
      <c r="F4650" s="2" t="str" cm="1">
        <f t="array" aca="1" ref="F4650" ca="1">IF(G4650&lt;&gt;"",INDIRECT("'"&amp;G4650&amp;"'!"&amp;H4650),"")</f>
        <v/>
      </c>
      <c r="G4650" s="1665"/>
      <c r="S4650" s="1663"/>
    </row>
    <row r="4651" spans="1:19" ht="15">
      <c r="A4651" s="1">
        <v>4646</v>
      </c>
      <c r="D4651" s="3" t="s">
        <v>6909</v>
      </c>
      <c r="F4651" s="2" t="str" cm="1">
        <f t="array" aca="1" ref="F4651" ca="1">IF(G4651&lt;&gt;"",INDIRECT("'"&amp;G4651&amp;"'!"&amp;H4651),"")</f>
        <v/>
      </c>
      <c r="G4651" s="1665"/>
      <c r="S4651" s="1663"/>
    </row>
    <row r="4652" spans="1:19" ht="15">
      <c r="A4652" s="1">
        <v>4647</v>
      </c>
      <c r="D4652" s="3" t="s">
        <v>6909</v>
      </c>
      <c r="F4652" s="2" t="str" cm="1">
        <f t="array" aca="1" ref="F4652" ca="1">IF(G4652&lt;&gt;"",INDIRECT("'"&amp;G4652&amp;"'!"&amp;H4652),"")</f>
        <v/>
      </c>
      <c r="G4652" s="1665"/>
      <c r="S4652" s="1663"/>
    </row>
    <row r="4653" spans="1:19" ht="15">
      <c r="A4653" s="1">
        <v>4648</v>
      </c>
      <c r="D4653" s="3" t="s">
        <v>6909</v>
      </c>
      <c r="F4653" s="2" t="str" cm="1">
        <f t="array" aca="1" ref="F4653" ca="1">IF(G4653&lt;&gt;"",INDIRECT("'"&amp;G4653&amp;"'!"&amp;H4653),"")</f>
        <v/>
      </c>
      <c r="G4653" s="1665"/>
      <c r="S4653" s="1663"/>
    </row>
    <row r="4654" spans="1:19" ht="15">
      <c r="A4654" s="1">
        <v>4649</v>
      </c>
      <c r="D4654" s="3" t="s">
        <v>6909</v>
      </c>
      <c r="F4654" s="2" t="str" cm="1">
        <f t="array" aca="1" ref="F4654" ca="1">IF(G4654&lt;&gt;"",INDIRECT("'"&amp;G4654&amp;"'!"&amp;H4654),"")</f>
        <v/>
      </c>
      <c r="G4654" s="1665"/>
      <c r="S4654" s="1663"/>
    </row>
    <row r="4655" spans="1:19" ht="15">
      <c r="A4655" s="1">
        <v>4650</v>
      </c>
      <c r="D4655" s="3" t="s">
        <v>6909</v>
      </c>
      <c r="F4655" s="2" t="str" cm="1">
        <f t="array" aca="1" ref="F4655" ca="1">IF(G4655&lt;&gt;"",INDIRECT("'"&amp;G4655&amp;"'!"&amp;H4655),"")</f>
        <v/>
      </c>
      <c r="G4655" s="1665"/>
      <c r="S4655" s="1663"/>
    </row>
    <row r="4656" spans="1:19" ht="15">
      <c r="A4656" s="1">
        <v>4651</v>
      </c>
      <c r="D4656" s="3" t="s">
        <v>6909</v>
      </c>
      <c r="F4656" s="2" t="str" cm="1">
        <f t="array" aca="1" ref="F4656" ca="1">IF(G4656&lt;&gt;"",INDIRECT("'"&amp;G4656&amp;"'!"&amp;H4656),"")</f>
        <v/>
      </c>
      <c r="G4656" s="1665"/>
      <c r="S4656" s="1663"/>
    </row>
    <row r="4657" spans="1:19" ht="15">
      <c r="A4657" s="1">
        <v>4652</v>
      </c>
      <c r="D4657" s="3" t="s">
        <v>6909</v>
      </c>
      <c r="F4657" s="2" t="str" cm="1">
        <f t="array" aca="1" ref="F4657" ca="1">IF(G4657&lt;&gt;"",INDIRECT("'"&amp;G4657&amp;"'!"&amp;H4657),"")</f>
        <v/>
      </c>
      <c r="G4657" s="1665"/>
      <c r="S4657" s="1663"/>
    </row>
    <row r="4658" spans="1:19" ht="15">
      <c r="A4658" s="1">
        <v>4653</v>
      </c>
      <c r="D4658" s="3" t="s">
        <v>6909</v>
      </c>
      <c r="F4658" s="2" t="str" cm="1">
        <f t="array" aca="1" ref="F4658" ca="1">IF(G4658&lt;&gt;"",INDIRECT("'"&amp;G4658&amp;"'!"&amp;H4658),"")</f>
        <v/>
      </c>
      <c r="G4658" s="1665"/>
      <c r="S4658" s="1665"/>
    </row>
    <row r="4659" spans="1:19" ht="15">
      <c r="A4659" s="1">
        <v>4654</v>
      </c>
      <c r="D4659" s="3" t="s">
        <v>6909</v>
      </c>
      <c r="F4659" s="2" t="str" cm="1">
        <f t="array" aca="1" ref="F4659" ca="1">IF(G4659&lt;&gt;"",INDIRECT("'"&amp;G4659&amp;"'!"&amp;H4659),"")</f>
        <v/>
      </c>
      <c r="G4659" s="1665"/>
      <c r="S4659" s="1665"/>
    </row>
    <row r="4660" spans="1:19" ht="15">
      <c r="A4660" s="1">
        <v>4655</v>
      </c>
      <c r="D4660" s="3" t="s">
        <v>6909</v>
      </c>
      <c r="F4660" s="2" t="str" cm="1">
        <f t="array" aca="1" ref="F4660" ca="1">IF(G4660&lt;&gt;"",INDIRECT("'"&amp;G4660&amp;"'!"&amp;H4660),"")</f>
        <v/>
      </c>
      <c r="G4660" s="1665"/>
      <c r="S4660" s="1665"/>
    </row>
    <row r="4661" spans="1:19" ht="15">
      <c r="A4661" s="1">
        <v>4656</v>
      </c>
      <c r="D4661" s="3" t="s">
        <v>6909</v>
      </c>
      <c r="F4661" s="2" t="str" cm="1">
        <f t="array" aca="1" ref="F4661" ca="1">IF(G4661&lt;&gt;"",INDIRECT("'"&amp;G4661&amp;"'!"&amp;H4661),"")</f>
        <v/>
      </c>
      <c r="G4661" s="1665"/>
      <c r="S4661" s="1665"/>
    </row>
    <row r="4662" spans="1:19" ht="15">
      <c r="A4662" s="1">
        <v>4657</v>
      </c>
      <c r="D4662" s="3" t="s">
        <v>6909</v>
      </c>
      <c r="F4662" s="2" t="str" cm="1">
        <f t="array" aca="1" ref="F4662" ca="1">IF(G4662&lt;&gt;"",INDIRECT("'"&amp;G4662&amp;"'!"&amp;H4662),"")</f>
        <v/>
      </c>
      <c r="G4662" s="1665"/>
      <c r="S4662" s="1665"/>
    </row>
    <row r="4663" spans="1:19" ht="15">
      <c r="A4663" s="1">
        <v>4658</v>
      </c>
      <c r="D4663" s="3" t="s">
        <v>6909</v>
      </c>
      <c r="F4663" s="2" t="str" cm="1">
        <f t="array" aca="1" ref="F4663" ca="1">IF(G4663&lt;&gt;"",INDIRECT("'"&amp;G4663&amp;"'!"&amp;H4663),"")</f>
        <v/>
      </c>
      <c r="G4663" s="1665"/>
      <c r="S4663" s="1665"/>
    </row>
    <row r="4664" spans="1:19" ht="15">
      <c r="A4664" s="1">
        <v>4659</v>
      </c>
      <c r="D4664" s="3" t="s">
        <v>6909</v>
      </c>
      <c r="F4664" s="2" t="str" cm="1">
        <f t="array" aca="1" ref="F4664" ca="1">IF(G4664&lt;&gt;"",INDIRECT("'"&amp;G4664&amp;"'!"&amp;H4664),"")</f>
        <v/>
      </c>
      <c r="G4664" s="1665"/>
      <c r="S4664" s="1665"/>
    </row>
    <row r="4665" spans="1:19" ht="15">
      <c r="A4665" s="1">
        <v>4660</v>
      </c>
      <c r="D4665" s="3" t="s">
        <v>6909</v>
      </c>
      <c r="F4665" s="2" t="str" cm="1">
        <f t="array" aca="1" ref="F4665" ca="1">IF(G4665&lt;&gt;"",INDIRECT("'"&amp;G4665&amp;"'!"&amp;H4665),"")</f>
        <v/>
      </c>
      <c r="G4665" s="1665"/>
      <c r="S4665" s="1665"/>
    </row>
    <row r="4666" spans="1:19" ht="15">
      <c r="A4666" s="1">
        <v>4661</v>
      </c>
      <c r="D4666" s="3" t="s">
        <v>6909</v>
      </c>
      <c r="F4666" s="2" t="str" cm="1">
        <f t="array" aca="1" ref="F4666" ca="1">IF(G4666&lt;&gt;"",INDIRECT("'"&amp;G4666&amp;"'!"&amp;H4666),"")</f>
        <v/>
      </c>
      <c r="G4666" s="1665"/>
      <c r="S4666" s="1665"/>
    </row>
    <row r="4667" spans="1:19" ht="15">
      <c r="A4667" s="1">
        <v>4662</v>
      </c>
      <c r="D4667" s="3" t="s">
        <v>6909</v>
      </c>
      <c r="F4667" s="2" t="str" cm="1">
        <f t="array" aca="1" ref="F4667" ca="1">IF(G4667&lt;&gt;"",INDIRECT("'"&amp;G4667&amp;"'!"&amp;H4667),"")</f>
        <v/>
      </c>
      <c r="G4667" s="1665"/>
      <c r="S4667" s="1665"/>
    </row>
    <row r="4668" spans="1:19" ht="15">
      <c r="A4668" s="1">
        <v>4663</v>
      </c>
      <c r="D4668" s="3" t="s">
        <v>6909</v>
      </c>
      <c r="F4668" s="2" t="str" cm="1">
        <f t="array" aca="1" ref="F4668" ca="1">IF(G4668&lt;&gt;"",INDIRECT("'"&amp;G4668&amp;"'!"&amp;H4668),"")</f>
        <v/>
      </c>
      <c r="G4668" s="1665"/>
      <c r="S4668" s="1665"/>
    </row>
    <row r="4669" spans="1:19" ht="15">
      <c r="A4669" s="1">
        <v>4664</v>
      </c>
      <c r="D4669" s="3" t="s">
        <v>6909</v>
      </c>
      <c r="F4669" s="2" t="str" cm="1">
        <f t="array" aca="1" ref="F4669" ca="1">IF(G4669&lt;&gt;"",INDIRECT("'"&amp;G4669&amp;"'!"&amp;H4669),"")</f>
        <v/>
      </c>
      <c r="G4669" s="1665"/>
      <c r="S4669" s="1665"/>
    </row>
    <row r="4670" spans="1:19" ht="15">
      <c r="A4670" s="1">
        <v>4665</v>
      </c>
      <c r="D4670" s="3" t="s">
        <v>6909</v>
      </c>
      <c r="F4670" s="2" t="str" cm="1">
        <f t="array" aca="1" ref="F4670" ca="1">IF(G4670&lt;&gt;"",INDIRECT("'"&amp;G4670&amp;"'!"&amp;H4670),"")</f>
        <v/>
      </c>
      <c r="G4670" s="1665"/>
      <c r="S4670" s="1665"/>
    </row>
    <row r="4671" spans="1:19" ht="15">
      <c r="A4671" s="1">
        <v>4666</v>
      </c>
      <c r="D4671" s="3" t="s">
        <v>6909</v>
      </c>
      <c r="F4671" s="2" t="str" cm="1">
        <f t="array" aca="1" ref="F4671" ca="1">IF(G4671&lt;&gt;"",INDIRECT("'"&amp;G4671&amp;"'!"&amp;H4671),"")</f>
        <v/>
      </c>
      <c r="G4671" s="1665"/>
      <c r="S4671" s="1665"/>
    </row>
    <row r="4672" spans="1:19" ht="15">
      <c r="A4672" s="1">
        <v>4667</v>
      </c>
      <c r="D4672" s="3" t="s">
        <v>6909</v>
      </c>
      <c r="F4672" s="2" t="str" cm="1">
        <f t="array" aca="1" ref="F4672" ca="1">IF(G4672&lt;&gt;"",INDIRECT("'"&amp;G4672&amp;"'!"&amp;H4672),"")</f>
        <v/>
      </c>
      <c r="G4672" s="1665"/>
      <c r="S4672" s="1665"/>
    </row>
    <row r="4673" spans="1:19" ht="15">
      <c r="A4673" s="1">
        <v>4668</v>
      </c>
      <c r="D4673" s="3" t="s">
        <v>6909</v>
      </c>
      <c r="F4673" s="2" t="str" cm="1">
        <f t="array" aca="1" ref="F4673" ca="1">IF(G4673&lt;&gt;"",INDIRECT("'"&amp;G4673&amp;"'!"&amp;H4673),"")</f>
        <v/>
      </c>
      <c r="G4673" s="1665"/>
      <c r="S4673" s="1665"/>
    </row>
    <row r="4674" spans="1:19" ht="15">
      <c r="A4674" s="1">
        <v>4669</v>
      </c>
      <c r="D4674" s="3" t="s">
        <v>6909</v>
      </c>
      <c r="F4674" s="2" t="str" cm="1">
        <f t="array" aca="1" ref="F4674" ca="1">IF(G4674&lt;&gt;"",INDIRECT("'"&amp;G4674&amp;"'!"&amp;H4674),"")</f>
        <v/>
      </c>
      <c r="G4674" s="1665"/>
      <c r="S4674" s="1665"/>
    </row>
    <row r="4675" spans="1:19" ht="15">
      <c r="A4675" s="1">
        <v>4670</v>
      </c>
      <c r="D4675" s="3" t="s">
        <v>6909</v>
      </c>
      <c r="F4675" s="2" t="str" cm="1">
        <f t="array" aca="1" ref="F4675" ca="1">IF(G4675&lt;&gt;"",INDIRECT("'"&amp;G4675&amp;"'!"&amp;H4675),"")</f>
        <v/>
      </c>
      <c r="G4675" s="1665"/>
      <c r="S4675" s="1665"/>
    </row>
    <row r="4676" spans="1:19" ht="15">
      <c r="A4676" s="1">
        <v>4671</v>
      </c>
      <c r="D4676" s="3" t="s">
        <v>6909</v>
      </c>
      <c r="F4676" s="2" t="str" cm="1">
        <f t="array" aca="1" ref="F4676" ca="1">IF(G4676&lt;&gt;"",INDIRECT("'"&amp;G4676&amp;"'!"&amp;H4676),"")</f>
        <v/>
      </c>
      <c r="G4676" s="1665"/>
      <c r="S4676" s="1663"/>
    </row>
    <row r="4677" spans="1:19" ht="15">
      <c r="A4677" s="1">
        <v>4672</v>
      </c>
      <c r="D4677" s="3" t="s">
        <v>6909</v>
      </c>
      <c r="F4677" s="2" t="str" cm="1">
        <f t="array" aca="1" ref="F4677" ca="1">IF(G4677&lt;&gt;"",INDIRECT("'"&amp;G4677&amp;"'!"&amp;H4677),"")</f>
        <v/>
      </c>
      <c r="G4677" s="1665"/>
      <c r="S4677" s="1663"/>
    </row>
    <row r="4678" spans="1:19" ht="15">
      <c r="A4678" s="1">
        <v>4673</v>
      </c>
      <c r="D4678" s="3" t="s">
        <v>6909</v>
      </c>
      <c r="F4678" s="2" t="str" cm="1">
        <f t="array" aca="1" ref="F4678" ca="1">IF(G4678&lt;&gt;"",INDIRECT("'"&amp;G4678&amp;"'!"&amp;H4678),"")</f>
        <v/>
      </c>
      <c r="G4678" s="1665"/>
      <c r="S4678" s="1663"/>
    </row>
    <row r="4679" spans="1:19" ht="15">
      <c r="A4679" s="1">
        <v>4674</v>
      </c>
      <c r="D4679" s="3" t="s">
        <v>6909</v>
      </c>
      <c r="F4679" s="2" t="str" cm="1">
        <f t="array" aca="1" ref="F4679" ca="1">IF(G4679&lt;&gt;"",INDIRECT("'"&amp;G4679&amp;"'!"&amp;H4679),"")</f>
        <v/>
      </c>
      <c r="G4679" s="1665"/>
      <c r="S4679" s="1663"/>
    </row>
    <row r="4680" spans="1:19" ht="15">
      <c r="A4680" s="1">
        <v>4675</v>
      </c>
      <c r="D4680" s="3" t="s">
        <v>6909</v>
      </c>
      <c r="F4680" s="2" t="str" cm="1">
        <f t="array" aca="1" ref="F4680" ca="1">IF(G4680&lt;&gt;"",INDIRECT("'"&amp;G4680&amp;"'!"&amp;H4680),"")</f>
        <v/>
      </c>
      <c r="G4680" s="1665"/>
      <c r="S4680" s="1665"/>
    </row>
    <row r="4681" spans="1:19" ht="15">
      <c r="A4681" s="1">
        <v>4676</v>
      </c>
      <c r="D4681" s="3" t="s">
        <v>6909</v>
      </c>
      <c r="F4681" s="2" t="str" cm="1">
        <f t="array" aca="1" ref="F4681" ca="1">IF(G4681&lt;&gt;"",INDIRECT("'"&amp;G4681&amp;"'!"&amp;H4681),"")</f>
        <v/>
      </c>
      <c r="G4681" s="1665"/>
      <c r="S4681" s="1665"/>
    </row>
    <row r="4682" spans="1:19" ht="15">
      <c r="A4682" s="1">
        <v>4677</v>
      </c>
      <c r="D4682" s="3" t="s">
        <v>6909</v>
      </c>
      <c r="F4682" s="2" t="str" cm="1">
        <f t="array" aca="1" ref="F4682" ca="1">IF(G4682&lt;&gt;"",INDIRECT("'"&amp;G4682&amp;"'!"&amp;H4682),"")</f>
        <v/>
      </c>
      <c r="G4682" s="1665"/>
      <c r="S4682" s="1665"/>
    </row>
    <row r="4683" spans="1:19" ht="15">
      <c r="A4683" s="1">
        <v>4678</v>
      </c>
      <c r="D4683" s="3" t="s">
        <v>6909</v>
      </c>
      <c r="F4683" s="2" t="str" cm="1">
        <f t="array" aca="1" ref="F4683" ca="1">IF(G4683&lt;&gt;"",INDIRECT("'"&amp;G4683&amp;"'!"&amp;H4683),"")</f>
        <v/>
      </c>
      <c r="G4683" s="1665"/>
      <c r="S4683" s="1665"/>
    </row>
    <row r="4684" spans="1:19" ht="15">
      <c r="A4684" s="1">
        <v>4679</v>
      </c>
      <c r="D4684" s="3" t="s">
        <v>6909</v>
      </c>
      <c r="F4684" s="2" t="str" cm="1">
        <f t="array" aca="1" ref="F4684" ca="1">IF(G4684&lt;&gt;"",INDIRECT("'"&amp;G4684&amp;"'!"&amp;H4684),"")</f>
        <v/>
      </c>
      <c r="G4684" s="1665"/>
      <c r="S4684" s="1665"/>
    </row>
    <row r="4685" spans="1:19" ht="15">
      <c r="A4685" s="1">
        <v>4680</v>
      </c>
      <c r="D4685" s="3" t="s">
        <v>6909</v>
      </c>
      <c r="F4685" s="2" t="str" cm="1">
        <f t="array" aca="1" ref="F4685" ca="1">IF(G4685&lt;&gt;"",INDIRECT("'"&amp;G4685&amp;"'!"&amp;H4685),"")</f>
        <v/>
      </c>
      <c r="G4685" s="1665"/>
      <c r="S4685" s="1665"/>
    </row>
    <row r="4686" spans="1:19" ht="15">
      <c r="A4686" s="1">
        <v>4681</v>
      </c>
      <c r="D4686" s="3" t="s">
        <v>6909</v>
      </c>
      <c r="F4686" s="2" t="str" cm="1">
        <f t="array" aca="1" ref="F4686" ca="1">IF(G4686&lt;&gt;"",INDIRECT("'"&amp;G4686&amp;"'!"&amp;H4686),"")</f>
        <v/>
      </c>
      <c r="G4686" s="1665"/>
      <c r="S4686" s="1665"/>
    </row>
    <row r="4687" spans="1:19" ht="15">
      <c r="A4687" s="1">
        <v>4682</v>
      </c>
      <c r="D4687" s="3" t="s">
        <v>6909</v>
      </c>
      <c r="F4687" s="2" t="str" cm="1">
        <f t="array" aca="1" ref="F4687" ca="1">IF(G4687&lt;&gt;"",INDIRECT("'"&amp;G4687&amp;"'!"&amp;H4687),"")</f>
        <v/>
      </c>
      <c r="G4687" s="1665"/>
      <c r="S4687" s="1665"/>
    </row>
    <row r="4688" spans="1:19" ht="15">
      <c r="A4688" s="1">
        <v>4683</v>
      </c>
      <c r="D4688" s="3" t="s">
        <v>6909</v>
      </c>
      <c r="F4688" s="2" t="str" cm="1">
        <f t="array" aca="1" ref="F4688" ca="1">IF(G4688&lt;&gt;"",INDIRECT("'"&amp;G4688&amp;"'!"&amp;H4688),"")</f>
        <v/>
      </c>
      <c r="G4688" s="1665"/>
      <c r="S4688" s="1665"/>
    </row>
    <row r="4689" spans="1:19" ht="15">
      <c r="A4689" s="1">
        <v>4684</v>
      </c>
      <c r="D4689" s="3" t="s">
        <v>6909</v>
      </c>
      <c r="F4689" s="2" t="str" cm="1">
        <f t="array" aca="1" ref="F4689" ca="1">IF(G4689&lt;&gt;"",INDIRECT("'"&amp;G4689&amp;"'!"&amp;H4689),"")</f>
        <v/>
      </c>
      <c r="G4689" s="1665"/>
      <c r="S4689" s="1665"/>
    </row>
    <row r="4690" spans="1:19" ht="15">
      <c r="A4690" s="1">
        <v>4685</v>
      </c>
      <c r="D4690" s="3" t="s">
        <v>6909</v>
      </c>
      <c r="F4690" s="2" t="str" cm="1">
        <f t="array" aca="1" ref="F4690" ca="1">IF(G4690&lt;&gt;"",INDIRECT("'"&amp;G4690&amp;"'!"&amp;H4690),"")</f>
        <v/>
      </c>
      <c r="G4690" s="1665"/>
      <c r="S4690" s="1665"/>
    </row>
    <row r="4691" spans="1:19" ht="15">
      <c r="A4691" s="1">
        <v>4686</v>
      </c>
      <c r="D4691" s="3" t="s">
        <v>6909</v>
      </c>
      <c r="F4691" s="2" t="str" cm="1">
        <f t="array" aca="1" ref="F4691" ca="1">IF(G4691&lt;&gt;"",INDIRECT("'"&amp;G4691&amp;"'!"&amp;H4691),"")</f>
        <v/>
      </c>
      <c r="G4691" s="1665"/>
      <c r="S4691" s="1665"/>
    </row>
    <row r="4692" spans="1:19" ht="15">
      <c r="A4692" s="1">
        <v>4687</v>
      </c>
      <c r="D4692" s="3" t="s">
        <v>6909</v>
      </c>
      <c r="F4692" s="2" t="str" cm="1">
        <f t="array" aca="1" ref="F4692" ca="1">IF(G4692&lt;&gt;"",INDIRECT("'"&amp;G4692&amp;"'!"&amp;H4692),"")</f>
        <v/>
      </c>
      <c r="G4692" s="1665"/>
      <c r="S4692" s="1665"/>
    </row>
    <row r="4693" spans="1:19" ht="15">
      <c r="A4693" s="1">
        <v>4688</v>
      </c>
      <c r="D4693" s="3" t="s">
        <v>6909</v>
      </c>
      <c r="F4693" s="2" t="str" cm="1">
        <f t="array" aca="1" ref="F4693" ca="1">IF(G4693&lt;&gt;"",INDIRECT("'"&amp;G4693&amp;"'!"&amp;H4693),"")</f>
        <v/>
      </c>
      <c r="G4693" s="1665"/>
      <c r="S4693" s="1665"/>
    </row>
    <row r="4694" spans="1:19" ht="15">
      <c r="A4694" s="1">
        <v>4689</v>
      </c>
      <c r="D4694" s="3" t="s">
        <v>6909</v>
      </c>
      <c r="F4694" s="2" t="str" cm="1">
        <f t="array" aca="1" ref="F4694" ca="1">IF(G4694&lt;&gt;"",INDIRECT("'"&amp;G4694&amp;"'!"&amp;H4694),"")</f>
        <v/>
      </c>
      <c r="G4694" s="1665"/>
      <c r="S4694" s="1663"/>
    </row>
    <row r="4695" spans="1:19" ht="15">
      <c r="A4695" s="1">
        <v>4690</v>
      </c>
      <c r="D4695" s="3" t="s">
        <v>6909</v>
      </c>
      <c r="F4695" s="2" t="str" cm="1">
        <f t="array" aca="1" ref="F4695" ca="1">IF(G4695&lt;&gt;"",INDIRECT("'"&amp;G4695&amp;"'!"&amp;H4695),"")</f>
        <v/>
      </c>
      <c r="G4695" s="1665"/>
      <c r="S4695" s="1663"/>
    </row>
    <row r="4696" spans="1:19" ht="15">
      <c r="A4696" s="1">
        <v>4691</v>
      </c>
      <c r="D4696" s="3" t="s">
        <v>6909</v>
      </c>
      <c r="F4696" s="2" t="str" cm="1">
        <f t="array" aca="1" ref="F4696" ca="1">IF(G4696&lt;&gt;"",INDIRECT("'"&amp;G4696&amp;"'!"&amp;H4696),"")</f>
        <v/>
      </c>
      <c r="G4696" s="1665"/>
      <c r="S4696" s="1663"/>
    </row>
    <row r="4697" spans="1:19" ht="15">
      <c r="A4697" s="1">
        <v>4692</v>
      </c>
      <c r="D4697" s="3" t="s">
        <v>6909</v>
      </c>
      <c r="F4697" s="2" t="str" cm="1">
        <f t="array" aca="1" ref="F4697" ca="1">IF(G4697&lt;&gt;"",INDIRECT("'"&amp;G4697&amp;"'!"&amp;H4697),"")</f>
        <v/>
      </c>
      <c r="G4697" s="1665"/>
      <c r="S4697" s="1663"/>
    </row>
    <row r="4698" spans="1:19" ht="15">
      <c r="A4698" s="1">
        <v>4693</v>
      </c>
      <c r="D4698" s="3" t="s">
        <v>6909</v>
      </c>
      <c r="F4698" s="2" t="str" cm="1">
        <f t="array" aca="1" ref="F4698" ca="1">IF(G4698&lt;&gt;"",INDIRECT("'"&amp;G4698&amp;"'!"&amp;H4698),"")</f>
        <v/>
      </c>
      <c r="G4698" s="1665"/>
      <c r="S4698" s="1665"/>
    </row>
    <row r="4699" spans="1:19" ht="15">
      <c r="A4699" s="1">
        <v>4694</v>
      </c>
      <c r="D4699" s="3" t="s">
        <v>6909</v>
      </c>
      <c r="F4699" s="2" t="str" cm="1">
        <f t="array" aca="1" ref="F4699" ca="1">IF(G4699&lt;&gt;"",INDIRECT("'"&amp;G4699&amp;"'!"&amp;H4699),"")</f>
        <v/>
      </c>
      <c r="G4699" s="1665"/>
      <c r="S4699" s="1665"/>
    </row>
    <row r="4700" spans="1:19" ht="15">
      <c r="A4700" s="1">
        <v>4695</v>
      </c>
      <c r="D4700" s="3" t="s">
        <v>6909</v>
      </c>
      <c r="F4700" s="2" t="str" cm="1">
        <f t="array" aca="1" ref="F4700" ca="1">IF(G4700&lt;&gt;"",INDIRECT("'"&amp;G4700&amp;"'!"&amp;H4700),"")</f>
        <v/>
      </c>
      <c r="G4700" s="1665"/>
      <c r="S4700" s="1665"/>
    </row>
    <row r="4701" spans="1:19" ht="15">
      <c r="A4701" s="1">
        <v>4696</v>
      </c>
      <c r="D4701" s="3" t="s">
        <v>6909</v>
      </c>
      <c r="F4701" s="2" t="str" cm="1">
        <f t="array" aca="1" ref="F4701" ca="1">IF(G4701&lt;&gt;"",INDIRECT("'"&amp;G4701&amp;"'!"&amp;H4701),"")</f>
        <v/>
      </c>
      <c r="G4701" s="1665"/>
      <c r="S4701" s="1665"/>
    </row>
    <row r="4702" spans="1:19" ht="15">
      <c r="A4702" s="1">
        <v>4697</v>
      </c>
      <c r="D4702" s="3" t="s">
        <v>6909</v>
      </c>
      <c r="F4702" s="2" t="str" cm="1">
        <f t="array" aca="1" ref="F4702" ca="1">IF(G4702&lt;&gt;"",INDIRECT("'"&amp;G4702&amp;"'!"&amp;H4702),"")</f>
        <v/>
      </c>
      <c r="G4702" s="1665"/>
      <c r="S4702" s="1665"/>
    </row>
    <row r="4703" spans="1:19" ht="15">
      <c r="A4703" s="1">
        <v>4698</v>
      </c>
      <c r="D4703" s="3" t="s">
        <v>6909</v>
      </c>
      <c r="F4703" s="2" t="str" cm="1">
        <f t="array" aca="1" ref="F4703" ca="1">IF(G4703&lt;&gt;"",INDIRECT("'"&amp;G4703&amp;"'!"&amp;H4703),"")</f>
        <v/>
      </c>
      <c r="G4703" s="1665"/>
      <c r="S4703" s="1665"/>
    </row>
    <row r="4704" spans="1:19" ht="15">
      <c r="A4704" s="1">
        <v>4699</v>
      </c>
      <c r="D4704" s="3" t="s">
        <v>6909</v>
      </c>
      <c r="F4704" s="2" t="str" cm="1">
        <f t="array" aca="1" ref="F4704" ca="1">IF(G4704&lt;&gt;"",INDIRECT("'"&amp;G4704&amp;"'!"&amp;H4704),"")</f>
        <v/>
      </c>
      <c r="G4704" s="1665"/>
      <c r="S4704" s="1665"/>
    </row>
    <row r="4705" spans="1:19">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5">
      <c r="A4706" s="1">
        <v>4701</v>
      </c>
      <c r="D4706" s="3" t="s">
        <v>6909</v>
      </c>
      <c r="F4706" s="2" t="str" cm="1">
        <f t="array" aca="1" ref="F4706" ca="1">IF(G4706&lt;&gt;"",INDIRECT("'"&amp;G4706&amp;"'!"&amp;H4706),"")</f>
        <v/>
      </c>
      <c r="G4706" s="1665"/>
      <c r="S4706" s="1665"/>
    </row>
    <row r="4707" spans="1:19" ht="15">
      <c r="A4707" s="1">
        <v>4702</v>
      </c>
      <c r="D4707" s="3" t="s">
        <v>6909</v>
      </c>
      <c r="F4707" s="2" t="str" cm="1">
        <f t="array" aca="1" ref="F4707" ca="1">IF(G4707&lt;&gt;"",INDIRECT("'"&amp;G4707&amp;"'!"&amp;H4707),"")</f>
        <v/>
      </c>
      <c r="G4707" s="1665"/>
      <c r="S4707" s="1665"/>
    </row>
    <row r="4708" spans="1:19" ht="15">
      <c r="A4708" s="1">
        <v>4703</v>
      </c>
      <c r="D4708" s="3" t="s">
        <v>6909</v>
      </c>
      <c r="F4708" s="2" t="str" cm="1">
        <f t="array" aca="1" ref="F4708" ca="1">IF(G4708&lt;&gt;"",INDIRECT("'"&amp;G4708&amp;"'!"&amp;H4708),"")</f>
        <v/>
      </c>
      <c r="G4708" s="1665"/>
      <c r="S4708" s="1665"/>
    </row>
    <row r="4709" spans="1:19" ht="15">
      <c r="A4709" s="1">
        <v>4704</v>
      </c>
      <c r="D4709" s="3" t="s">
        <v>6909</v>
      </c>
      <c r="F4709" s="2" t="str" cm="1">
        <f t="array" aca="1" ref="F4709" ca="1">IF(G4709&lt;&gt;"",INDIRECT("'"&amp;G4709&amp;"'!"&amp;H4709),"")</f>
        <v/>
      </c>
      <c r="G4709" s="1665"/>
      <c r="S4709" s="1665"/>
    </row>
    <row r="4710" spans="1:19" ht="15">
      <c r="A4710" s="1">
        <v>4705</v>
      </c>
      <c r="D4710" s="3" t="s">
        <v>6909</v>
      </c>
      <c r="F4710" s="2" t="str" cm="1">
        <f t="array" aca="1" ref="F4710" ca="1">IF(G4710&lt;&gt;"",INDIRECT("'"&amp;G4710&amp;"'!"&amp;H4710),"")</f>
        <v/>
      </c>
      <c r="G4710" s="1665"/>
      <c r="S4710" s="1663"/>
    </row>
    <row r="4711" spans="1:19" ht="15">
      <c r="A4711" s="1">
        <v>4706</v>
      </c>
      <c r="D4711" s="3" t="s">
        <v>6908</v>
      </c>
      <c r="F4711" s="2" t="str" cm="1">
        <f t="array" aca="1" ref="F4711" ca="1">IF(G4711&lt;&gt;"",INDIRECT("'"&amp;G4711&amp;"'!"&amp;H4711),"")</f>
        <v/>
      </c>
      <c r="G4711" s="1665"/>
      <c r="S4711" s="1665"/>
    </row>
    <row r="4712" spans="1:19" ht="15">
      <c r="A4712" s="1">
        <v>4707</v>
      </c>
      <c r="D4712" s="3" t="s">
        <v>6908</v>
      </c>
      <c r="F4712" s="2" t="str" cm="1">
        <f t="array" aca="1" ref="F4712" ca="1">IF(G4712&lt;&gt;"",INDIRECT("'"&amp;G4712&amp;"'!"&amp;H4712),"")</f>
        <v/>
      </c>
      <c r="G4712" s="1665"/>
      <c r="S4712" s="1665"/>
    </row>
    <row r="4713" spans="1:19" ht="15">
      <c r="A4713" s="1">
        <v>4708</v>
      </c>
      <c r="D4713" s="3" t="s">
        <v>6908</v>
      </c>
      <c r="F4713" s="2" t="str" cm="1">
        <f t="array" aca="1" ref="F4713" ca="1">IF(G4713&lt;&gt;"",INDIRECT("'"&amp;G4713&amp;"'!"&amp;H4713),"")</f>
        <v/>
      </c>
      <c r="G4713" s="1665"/>
      <c r="S4713" s="1665"/>
    </row>
    <row r="4714" spans="1:19" ht="15">
      <c r="A4714" s="1">
        <v>4709</v>
      </c>
      <c r="D4714" s="3" t="s">
        <v>6908</v>
      </c>
      <c r="F4714" s="2" t="str" cm="1">
        <f t="array" aca="1" ref="F4714" ca="1">IF(G4714&lt;&gt;"",INDIRECT("'"&amp;G4714&amp;"'!"&amp;H4714),"")</f>
        <v/>
      </c>
      <c r="G4714" s="1665"/>
      <c r="S4714" s="1665"/>
    </row>
    <row r="4715" spans="1:19">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5">
      <c r="A4716" s="1">
        <v>4711</v>
      </c>
      <c r="D4716" s="3" t="s">
        <v>6909</v>
      </c>
      <c r="F4716" s="2" t="str" cm="1">
        <f t="array" aca="1" ref="F4716" ca="1">IF(G4716&lt;&gt;"",INDIRECT("'"&amp;G4716&amp;"'!"&amp;H4716),"")</f>
        <v/>
      </c>
      <c r="G4716" s="1665"/>
      <c r="S4716" s="1665"/>
    </row>
    <row r="4717" spans="1:19" ht="15">
      <c r="A4717" s="1">
        <v>4712</v>
      </c>
      <c r="D4717" s="3" t="s">
        <v>6909</v>
      </c>
      <c r="F4717" s="2" t="str" cm="1">
        <f t="array" aca="1" ref="F4717" ca="1">IF(G4717&lt;&gt;"",INDIRECT("'"&amp;G4717&amp;"'!"&amp;H4717),"")</f>
        <v/>
      </c>
      <c r="G4717" s="1665"/>
      <c r="S4717" s="1665"/>
    </row>
    <row r="4718" spans="1:19" ht="15">
      <c r="A4718" s="1">
        <v>4713</v>
      </c>
      <c r="D4718" s="3" t="s">
        <v>6909</v>
      </c>
      <c r="F4718" s="2" t="str" cm="1">
        <f t="array" aca="1" ref="F4718" ca="1">IF(G4718&lt;&gt;"",INDIRECT("'"&amp;G4718&amp;"'!"&amp;H4718),"")</f>
        <v/>
      </c>
      <c r="G4718" s="1665"/>
      <c r="S4718" s="1665"/>
    </row>
    <row r="4719" spans="1:19" ht="15">
      <c r="A4719" s="1">
        <v>4714</v>
      </c>
      <c r="D4719" s="3" t="s">
        <v>6909</v>
      </c>
      <c r="F4719" s="2" t="str" cm="1">
        <f t="array" aca="1" ref="F4719" ca="1">IF(G4719&lt;&gt;"",INDIRECT("'"&amp;G4719&amp;"'!"&amp;H4719),"")</f>
        <v/>
      </c>
      <c r="G4719" s="1665"/>
      <c r="S4719" s="1665"/>
    </row>
    <row r="4720" spans="1:19" ht="15">
      <c r="A4720" s="1">
        <v>4715</v>
      </c>
      <c r="D4720" s="3" t="s">
        <v>6909</v>
      </c>
      <c r="F4720" s="2" t="str" cm="1">
        <f t="array" aca="1" ref="F4720" ca="1">IF(G4720&lt;&gt;"",INDIRECT("'"&amp;G4720&amp;"'!"&amp;H4720),"")</f>
        <v/>
      </c>
      <c r="G4720" s="1665"/>
      <c r="S4720" s="1665"/>
    </row>
    <row r="4721" spans="1:19" ht="15">
      <c r="A4721" s="1">
        <v>4716</v>
      </c>
      <c r="D4721" s="3" t="s">
        <v>6909</v>
      </c>
      <c r="F4721" s="2" t="str" cm="1">
        <f t="array" aca="1" ref="F4721" ca="1">IF(G4721&lt;&gt;"",INDIRECT("'"&amp;G4721&amp;"'!"&amp;H4721),"")</f>
        <v/>
      </c>
      <c r="G4721" s="1665"/>
      <c r="S4721" s="1665"/>
    </row>
    <row r="4722" spans="1:19" ht="15">
      <c r="A4722" s="1">
        <v>4717</v>
      </c>
      <c r="D4722" s="3" t="s">
        <v>6909</v>
      </c>
      <c r="F4722" s="2" t="str" cm="1">
        <f t="array" aca="1" ref="F4722" ca="1">IF(G4722&lt;&gt;"",INDIRECT("'"&amp;G4722&amp;"'!"&amp;H4722),"")</f>
        <v/>
      </c>
      <c r="G4722" s="1665"/>
      <c r="S4722" s="1665"/>
    </row>
    <row r="4723" spans="1:19" ht="15">
      <c r="A4723" s="1">
        <v>4718</v>
      </c>
      <c r="D4723" s="3" t="s">
        <v>6909</v>
      </c>
      <c r="F4723" s="2" t="str" cm="1">
        <f t="array" aca="1" ref="F4723" ca="1">IF(G4723&lt;&gt;"",INDIRECT("'"&amp;G4723&amp;"'!"&amp;H4723),"")</f>
        <v/>
      </c>
      <c r="G4723" s="1665"/>
      <c r="S4723" s="1665"/>
    </row>
    <row r="4724" spans="1:19" ht="15">
      <c r="A4724" s="1">
        <v>4719</v>
      </c>
      <c r="D4724" s="3" t="s">
        <v>6909</v>
      </c>
      <c r="F4724" s="2" t="str" cm="1">
        <f t="array" aca="1" ref="F4724" ca="1">IF(G4724&lt;&gt;"",INDIRECT("'"&amp;G4724&amp;"'!"&amp;H4724),"")</f>
        <v/>
      </c>
      <c r="G4724" s="1665"/>
      <c r="S4724" s="1665"/>
    </row>
    <row r="4725" spans="1:19" ht="15">
      <c r="A4725" s="1">
        <v>4720</v>
      </c>
      <c r="D4725" s="3" t="s">
        <v>6909</v>
      </c>
      <c r="F4725" s="2" t="str" cm="1">
        <f t="array" aca="1" ref="F4725" ca="1">IF(G4725&lt;&gt;"",INDIRECT("'"&amp;G4725&amp;"'!"&amp;H4725),"")</f>
        <v/>
      </c>
      <c r="G4725" s="1665"/>
      <c r="S4725" s="1665"/>
    </row>
    <row r="4726" spans="1:19" ht="15">
      <c r="A4726" s="1">
        <v>4721</v>
      </c>
      <c r="D4726" s="3" t="s">
        <v>6909</v>
      </c>
      <c r="F4726" s="2" t="str" cm="1">
        <f t="array" aca="1" ref="F4726" ca="1">IF(G4726&lt;&gt;"",INDIRECT("'"&amp;G4726&amp;"'!"&amp;H4726),"")</f>
        <v/>
      </c>
      <c r="G4726" s="1665"/>
      <c r="S4726" s="1665"/>
    </row>
    <row r="4727" spans="1:19" ht="15">
      <c r="A4727" s="1">
        <v>4722</v>
      </c>
      <c r="D4727" s="3" t="s">
        <v>6909</v>
      </c>
      <c r="F4727" s="2" t="str" cm="1">
        <f t="array" aca="1" ref="F4727" ca="1">IF(G4727&lt;&gt;"",INDIRECT("'"&amp;G4727&amp;"'!"&amp;H4727),"")</f>
        <v/>
      </c>
      <c r="G4727" s="1665"/>
      <c r="S4727" s="1663"/>
    </row>
    <row r="4728" spans="1:19" ht="15">
      <c r="A4728" s="1">
        <v>4723</v>
      </c>
      <c r="D4728" s="3" t="s">
        <v>6909</v>
      </c>
      <c r="F4728" s="2" t="str" cm="1">
        <f t="array" aca="1" ref="F4728" ca="1">IF(G4728&lt;&gt;"",INDIRECT("'"&amp;G4728&amp;"'!"&amp;H4728),"")</f>
        <v/>
      </c>
      <c r="G4728" s="1665"/>
      <c r="S4728" s="1663"/>
    </row>
    <row r="4729" spans="1:19" ht="15">
      <c r="A4729" s="1">
        <v>4724</v>
      </c>
      <c r="D4729" s="3" t="s">
        <v>6909</v>
      </c>
      <c r="F4729" s="2" t="str" cm="1">
        <f t="array" aca="1" ref="F4729" ca="1">IF(G4729&lt;&gt;"",INDIRECT("'"&amp;G4729&amp;"'!"&amp;H4729),"")</f>
        <v/>
      </c>
      <c r="G4729" s="1665"/>
      <c r="S4729" s="1663"/>
    </row>
    <row r="4730" spans="1:19" ht="15">
      <c r="A4730" s="1">
        <v>4725</v>
      </c>
      <c r="D4730" s="3" t="s">
        <v>6909</v>
      </c>
      <c r="F4730" s="2" t="str" cm="1">
        <f t="array" aca="1" ref="F4730" ca="1">IF(G4730&lt;&gt;"",INDIRECT("'"&amp;G4730&amp;"'!"&amp;H4730),"")</f>
        <v/>
      </c>
      <c r="G4730" s="1665"/>
      <c r="S4730" s="1663"/>
    </row>
    <row r="4731" spans="1:19" ht="15">
      <c r="A4731" s="1">
        <v>4726</v>
      </c>
      <c r="D4731" s="3" t="s">
        <v>6909</v>
      </c>
      <c r="F4731" s="2" t="str" cm="1">
        <f t="array" aca="1" ref="F4731" ca="1">IF(G4731&lt;&gt;"",INDIRECT("'"&amp;G4731&amp;"'!"&amp;H4731),"")</f>
        <v/>
      </c>
      <c r="G4731" s="1665"/>
      <c r="S4731" s="1665"/>
    </row>
    <row r="4732" spans="1:19" ht="15">
      <c r="A4732" s="1">
        <v>4727</v>
      </c>
      <c r="D4732" s="3" t="s">
        <v>6909</v>
      </c>
      <c r="F4732" s="2" t="str" cm="1">
        <f t="array" aca="1" ref="F4732" ca="1">IF(G4732&lt;&gt;"",INDIRECT("'"&amp;G4732&amp;"'!"&amp;H4732),"")</f>
        <v/>
      </c>
      <c r="G4732" s="1665"/>
      <c r="S4732" s="1665"/>
    </row>
    <row r="4733" spans="1:19" ht="15">
      <c r="A4733" s="1">
        <v>4728</v>
      </c>
      <c r="D4733" s="3" t="s">
        <v>6909</v>
      </c>
      <c r="F4733" s="2" t="str" cm="1">
        <f t="array" aca="1" ref="F4733" ca="1">IF(G4733&lt;&gt;"",INDIRECT("'"&amp;G4733&amp;"'!"&amp;H4733),"")</f>
        <v/>
      </c>
      <c r="G4733" s="1665"/>
      <c r="S4733" s="1665"/>
    </row>
    <row r="4734" spans="1:19" ht="15">
      <c r="A4734" s="1">
        <v>4729</v>
      </c>
      <c r="D4734" s="3" t="s">
        <v>6908</v>
      </c>
      <c r="F4734" s="2" t="str" cm="1">
        <f t="array" aca="1" ref="F4734" ca="1">IF(G4734&lt;&gt;"",INDIRECT("'"&amp;G4734&amp;"'!"&amp;H4734),"")</f>
        <v/>
      </c>
      <c r="G4734" s="1665"/>
      <c r="S4734" s="1665"/>
    </row>
    <row r="4735" spans="1:19" ht="15">
      <c r="A4735" s="1">
        <v>4730</v>
      </c>
      <c r="D4735" s="3" t="s">
        <v>6908</v>
      </c>
      <c r="F4735" s="2" t="str" cm="1">
        <f t="array" aca="1" ref="F4735" ca="1">IF(G4735&lt;&gt;"",INDIRECT("'"&amp;G4735&amp;"'!"&amp;H4735),"")</f>
        <v/>
      </c>
      <c r="G4735" s="1665"/>
      <c r="S4735" s="1665"/>
    </row>
    <row r="4736" spans="1:19">
      <c r="A4736">
        <v>4731</v>
      </c>
      <c r="B4736" s="7">
        <f>'EstRev 6-11'!C163</f>
        <v>187500</v>
      </c>
      <c r="C4736" s="3">
        <f t="shared" ref="C4736:C4741" si="143">A4736-B4736</f>
        <v>-182769</v>
      </c>
      <c r="E4736" s="2" t="b">
        <f t="shared" ref="E4736:E4741" ca="1" si="144">F4736=B4736</f>
        <v>1</v>
      </c>
      <c r="F4736" s="2" cm="1">
        <f t="array" aca="1" ref="F4736" ca="1">IF(G4736&lt;&gt;"",INDIRECT("'"&amp;G4736&amp;"'!"&amp;H4736),"")</f>
        <v>187500</v>
      </c>
      <c r="G4736" s="1663" t="s">
        <v>4277</v>
      </c>
      <c r="H4736" t="s">
        <v>4370</v>
      </c>
      <c r="S4736" s="1663"/>
    </row>
    <row r="4737" spans="1:19" ht="15">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5">
      <c r="A4742" s="1">
        <v>4737</v>
      </c>
      <c r="D4742" s="3" t="s">
        <v>6908</v>
      </c>
      <c r="F4742" s="2" t="str" cm="1">
        <f t="array" aca="1" ref="F4742" ca="1">IF(G4742&lt;&gt;"",INDIRECT("'"&amp;G4742&amp;"'!"&amp;H4742),"")</f>
        <v/>
      </c>
      <c r="G4742" s="1665"/>
      <c r="S4742" s="1665"/>
    </row>
    <row r="4743" spans="1:19">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5">
      <c r="A4744" s="1">
        <v>4739</v>
      </c>
      <c r="D4744" s="3" t="s">
        <v>6908</v>
      </c>
      <c r="F4744" s="2" t="str" cm="1">
        <f t="array" aca="1" ref="F4744" ca="1">IF(G4744&lt;&gt;"",INDIRECT("'"&amp;G4744&amp;"'!"&amp;H4744),"")</f>
        <v/>
      </c>
      <c r="G4744" s="1665"/>
      <c r="S4744" s="1665"/>
    </row>
    <row r="4745" spans="1:19">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5">
      <c r="A4747" s="1">
        <v>4742</v>
      </c>
      <c r="D4747" s="3" t="s">
        <v>6909</v>
      </c>
      <c r="F4747" s="2" t="str" cm="1">
        <f t="array" aca="1" ref="F4747" ca="1">IF(G4747&lt;&gt;"",INDIRECT("'"&amp;G4747&amp;"'!"&amp;H4747),"")</f>
        <v/>
      </c>
      <c r="G4747" s="1665"/>
      <c r="S4747" s="1665"/>
    </row>
    <row r="4748" spans="1:19" ht="15">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c r="A4749">
        <v>4744</v>
      </c>
      <c r="B4749" s="7">
        <f>'EstRev 6-11'!C175</f>
        <v>0</v>
      </c>
      <c r="C4749" s="3">
        <f>A4749-B4749</f>
        <v>4744</v>
      </c>
      <c r="E4749" s="2" t="b">
        <f ca="1">F4749=B4749</f>
        <v>1</v>
      </c>
      <c r="F4749" s="2" cm="1">
        <f t="array" aca="1" ref="F4749" ca="1">IF(G4749&lt;&gt;"",INDIRECT("'"&amp;G4749&amp;"'!"&amp;H4749),"")</f>
        <v>0</v>
      </c>
      <c r="G4749" s="1663" t="s">
        <v>4277</v>
      </c>
      <c r="H4749" t="s">
        <v>4413</v>
      </c>
      <c r="S4749" s="1663"/>
    </row>
    <row r="4750" spans="1:19">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5">
      <c r="A4751" s="1">
        <v>4746</v>
      </c>
      <c r="D4751" s="3" t="s">
        <v>6909</v>
      </c>
      <c r="F4751" s="2" t="str" cm="1">
        <f t="array" aca="1" ref="F4751" ca="1">IF(G4751&lt;&gt;"",INDIRECT("'"&amp;G4751&amp;"'!"&amp;H4751),"")</f>
        <v/>
      </c>
      <c r="G4751" s="1665"/>
      <c r="S4751" s="1665"/>
    </row>
    <row r="4752" spans="1:19">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5">
      <c r="A4753" s="1">
        <v>4748</v>
      </c>
      <c r="D4753" s="3" t="s">
        <v>6909</v>
      </c>
      <c r="F4753" s="2" t="str" cm="1">
        <f t="array" aca="1" ref="F4753" ca="1">IF(G4753&lt;&gt;"",INDIRECT("'"&amp;G4753&amp;"'!"&amp;H4753),"")</f>
        <v/>
      </c>
      <c r="G4753" s="1665"/>
      <c r="S4753" s="1665"/>
    </row>
    <row r="4754" spans="1:19" ht="15">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5">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5">
      <c r="A4756" s="1">
        <v>4751</v>
      </c>
      <c r="D4756" s="3" t="s">
        <v>6909</v>
      </c>
      <c r="F4756" s="2" t="str" cm="1">
        <f t="array" aca="1" ref="F4756" ca="1">IF(G4756&lt;&gt;"",INDIRECT("'"&amp;G4756&amp;"'!"&amp;H4756),"")</f>
        <v/>
      </c>
      <c r="G4756" s="1665"/>
      <c r="S4756" s="1665"/>
    </row>
    <row r="4757" spans="1:19" ht="15">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5">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5">
      <c r="A4759" s="1">
        <v>4754</v>
      </c>
      <c r="D4759" s="3" t="s">
        <v>6909</v>
      </c>
      <c r="F4759" s="2" t="str" cm="1">
        <f t="array" aca="1" ref="F4759" ca="1">IF(G4759&lt;&gt;"",INDIRECT("'"&amp;G4759&amp;"'!"&amp;H4759),"")</f>
        <v/>
      </c>
      <c r="G4759" s="1665"/>
      <c r="S4759" s="1663"/>
    </row>
    <row r="4760" spans="1:19" ht="15">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5">
      <c r="A4761" s="1">
        <v>4756</v>
      </c>
      <c r="D4761" s="3" t="s">
        <v>6909</v>
      </c>
      <c r="F4761" s="2" t="str" cm="1">
        <f t="array" aca="1" ref="F4761" ca="1">IF(G4761&lt;&gt;"",INDIRECT("'"&amp;G4761&amp;"'!"&amp;H4761),"")</f>
        <v/>
      </c>
      <c r="G4761" s="1665"/>
      <c r="S4761" s="1665"/>
    </row>
    <row r="4762" spans="1:19" ht="15">
      <c r="A4762" s="1">
        <v>4757</v>
      </c>
      <c r="D4762" s="3" t="s">
        <v>6909</v>
      </c>
      <c r="F4762" s="2" t="str" cm="1">
        <f t="array" aca="1" ref="F4762" ca="1">IF(G4762&lt;&gt;"",INDIRECT("'"&amp;G4762&amp;"'!"&amp;H4762),"")</f>
        <v/>
      </c>
      <c r="G4762" s="1665"/>
      <c r="S4762" s="1665"/>
    </row>
    <row r="4763" spans="1:19" ht="15">
      <c r="A4763" s="1">
        <v>4758</v>
      </c>
      <c r="D4763" s="3" t="s">
        <v>6909</v>
      </c>
      <c r="F4763" s="2" t="str" cm="1">
        <f t="array" aca="1" ref="F4763" ca="1">IF(G4763&lt;&gt;"",INDIRECT("'"&amp;G4763&amp;"'!"&amp;H4763),"")</f>
        <v/>
      </c>
      <c r="G4763" s="1665"/>
      <c r="S4763" s="1665"/>
    </row>
    <row r="4764" spans="1:19" ht="15">
      <c r="A4764" s="1">
        <v>4759</v>
      </c>
      <c r="D4764" s="3" t="s">
        <v>6909</v>
      </c>
      <c r="F4764" s="2" t="str" cm="1">
        <f t="array" aca="1" ref="F4764" ca="1">IF(G4764&lt;&gt;"",INDIRECT("'"&amp;G4764&amp;"'!"&amp;H4764),"")</f>
        <v/>
      </c>
      <c r="G4764" s="1665"/>
      <c r="S4764" s="1665"/>
    </row>
    <row r="4765" spans="1:19" ht="15">
      <c r="A4765" s="1">
        <v>4760</v>
      </c>
      <c r="D4765" s="3" t="s">
        <v>6909</v>
      </c>
      <c r="F4765" s="2" t="str" cm="1">
        <f t="array" aca="1" ref="F4765" ca="1">IF(G4765&lt;&gt;"",INDIRECT("'"&amp;G4765&amp;"'!"&amp;H4765),"")</f>
        <v/>
      </c>
      <c r="G4765" s="1665"/>
      <c r="S4765" s="1665"/>
    </row>
    <row r="4766" spans="1:19" ht="15">
      <c r="A4766" s="1">
        <v>4761</v>
      </c>
      <c r="D4766" s="3" t="s">
        <v>6909</v>
      </c>
      <c r="F4766" s="2" t="str" cm="1">
        <f t="array" aca="1" ref="F4766" ca="1">IF(G4766&lt;&gt;"",INDIRECT("'"&amp;G4766&amp;"'!"&amp;H4766),"")</f>
        <v/>
      </c>
      <c r="G4766" s="1665"/>
      <c r="S4766" s="1665"/>
    </row>
    <row r="4767" spans="1:19" ht="15">
      <c r="A4767" s="1">
        <v>4762</v>
      </c>
      <c r="D4767" s="3" t="s">
        <v>6909</v>
      </c>
      <c r="F4767" s="2" t="str" cm="1">
        <f t="array" aca="1" ref="F4767" ca="1">IF(G4767&lt;&gt;"",INDIRECT("'"&amp;G4767&amp;"'!"&amp;H4767),"")</f>
        <v/>
      </c>
      <c r="G4767" s="1665"/>
      <c r="S4767" s="1665"/>
    </row>
    <row r="4768" spans="1:19" ht="15">
      <c r="A4768" s="1">
        <v>4763</v>
      </c>
      <c r="D4768" s="3" t="s">
        <v>6909</v>
      </c>
      <c r="F4768" s="2" t="str" cm="1">
        <f t="array" aca="1" ref="F4768" ca="1">IF(G4768&lt;&gt;"",INDIRECT("'"&amp;G4768&amp;"'!"&amp;H4768),"")</f>
        <v/>
      </c>
      <c r="G4768" s="1665"/>
      <c r="S4768" s="1665"/>
    </row>
    <row r="4769" spans="1:19" ht="15">
      <c r="A4769" s="1">
        <v>4764</v>
      </c>
      <c r="D4769" s="3" t="s">
        <v>6909</v>
      </c>
      <c r="F4769" s="2" t="str" cm="1">
        <f t="array" aca="1" ref="F4769" ca="1">IF(G4769&lt;&gt;"",INDIRECT("'"&amp;G4769&amp;"'!"&amp;H4769),"")</f>
        <v/>
      </c>
      <c r="G4769" s="1665"/>
      <c r="S4769" s="1665"/>
    </row>
    <row r="4770" spans="1:19" ht="15">
      <c r="A4770" s="1">
        <v>4765</v>
      </c>
      <c r="D4770" s="3" t="s">
        <v>6909</v>
      </c>
      <c r="F4770" s="2" t="str" cm="1">
        <f t="array" aca="1" ref="F4770" ca="1">IF(G4770&lt;&gt;"",INDIRECT("'"&amp;G4770&amp;"'!"&amp;H4770),"")</f>
        <v/>
      </c>
      <c r="G4770" s="1665"/>
      <c r="S4770" s="1665"/>
    </row>
    <row r="4771" spans="1:19" ht="15">
      <c r="A4771" s="1">
        <v>4766</v>
      </c>
      <c r="D4771" s="3" t="s">
        <v>6909</v>
      </c>
      <c r="F4771" s="2" t="str" cm="1">
        <f t="array" aca="1" ref="F4771" ca="1">IF(G4771&lt;&gt;"",INDIRECT("'"&amp;G4771&amp;"'!"&amp;H4771),"")</f>
        <v/>
      </c>
      <c r="G4771" s="1665"/>
      <c r="S4771" s="1665"/>
    </row>
    <row r="4772" spans="1:19" ht="15">
      <c r="A4772" s="1">
        <v>4767</v>
      </c>
      <c r="D4772" s="3" t="s">
        <v>6909</v>
      </c>
      <c r="F4772" s="2" t="str" cm="1">
        <f t="array" aca="1" ref="F4772" ca="1">IF(G4772&lt;&gt;"",INDIRECT("'"&amp;G4772&amp;"'!"&amp;H4772),"")</f>
        <v/>
      </c>
      <c r="G4772" s="1665"/>
      <c r="S4772" s="1665"/>
    </row>
    <row r="4773" spans="1:19" ht="15">
      <c r="A4773" s="1">
        <v>4768</v>
      </c>
      <c r="D4773" s="3" t="s">
        <v>6909</v>
      </c>
      <c r="F4773" s="2" t="str" cm="1">
        <f t="array" aca="1" ref="F4773" ca="1">IF(G4773&lt;&gt;"",INDIRECT("'"&amp;G4773&amp;"'!"&amp;H4773),"")</f>
        <v/>
      </c>
      <c r="G4773" s="1665"/>
      <c r="S4773" s="1665"/>
    </row>
    <row r="4774" spans="1:19" ht="15">
      <c r="A4774" s="1">
        <v>4769</v>
      </c>
      <c r="D4774" s="3" t="s">
        <v>6909</v>
      </c>
      <c r="F4774" s="2" t="str" cm="1">
        <f t="array" aca="1" ref="F4774" ca="1">IF(G4774&lt;&gt;"",INDIRECT("'"&amp;G4774&amp;"'!"&amp;H4774),"")</f>
        <v/>
      </c>
      <c r="G4774" s="1665"/>
      <c r="S4774" s="1665"/>
    </row>
    <row r="4775" spans="1:19" ht="15">
      <c r="A4775" s="1">
        <v>4770</v>
      </c>
      <c r="D4775" s="3" t="s">
        <v>6908</v>
      </c>
      <c r="F4775" s="2" t="str" cm="1">
        <f t="array" aca="1" ref="F4775" ca="1">IF(G4775&lt;&gt;"",INDIRECT("'"&amp;G4775&amp;"'!"&amp;H4775),"")</f>
        <v/>
      </c>
      <c r="G4775" s="1665"/>
      <c r="S4775" s="1663"/>
    </row>
    <row r="4776" spans="1:19" ht="15">
      <c r="A4776" s="1">
        <v>4771</v>
      </c>
      <c r="D4776" s="3" t="s">
        <v>6908</v>
      </c>
      <c r="F4776" s="2" t="str" cm="1">
        <f t="array" aca="1" ref="F4776" ca="1">IF(G4776&lt;&gt;"",INDIRECT("'"&amp;G4776&amp;"'!"&amp;H4776),"")</f>
        <v/>
      </c>
      <c r="G4776" s="1665"/>
      <c r="S4776" s="1663"/>
    </row>
    <row r="4777" spans="1:19" ht="15">
      <c r="A4777" s="1">
        <v>4772</v>
      </c>
      <c r="D4777" s="3" t="s">
        <v>6908</v>
      </c>
      <c r="F4777" s="2" t="str" cm="1">
        <f t="array" aca="1" ref="F4777" ca="1">IF(G4777&lt;&gt;"",INDIRECT("'"&amp;G4777&amp;"'!"&amp;H4777),"")</f>
        <v/>
      </c>
      <c r="G4777" s="1665"/>
      <c r="S4777" s="1663"/>
    </row>
    <row r="4778" spans="1:19" ht="15">
      <c r="A4778" s="1">
        <v>4773</v>
      </c>
      <c r="D4778" s="3" t="s">
        <v>6909</v>
      </c>
      <c r="F4778" s="2" t="str" cm="1">
        <f t="array" aca="1" ref="F4778" ca="1">IF(G4778&lt;&gt;"",INDIRECT("'"&amp;G4778&amp;"'!"&amp;H4778),"")</f>
        <v/>
      </c>
      <c r="G4778" s="1665"/>
      <c r="S4778" s="1663"/>
    </row>
    <row r="4779" spans="1:19" ht="15">
      <c r="A4779" s="1">
        <v>4774</v>
      </c>
      <c r="D4779" s="3" t="s">
        <v>6909</v>
      </c>
      <c r="F4779" s="2" t="str" cm="1">
        <f t="array" aca="1" ref="F4779" ca="1">IF(G4779&lt;&gt;"",INDIRECT("'"&amp;G4779&amp;"'!"&amp;H4779),"")</f>
        <v/>
      </c>
      <c r="G4779" s="1665"/>
      <c r="S4779" s="1665"/>
    </row>
    <row r="4780" spans="1:19" ht="15">
      <c r="A4780" s="1">
        <v>4775</v>
      </c>
      <c r="D4780" s="3" t="s">
        <v>6909</v>
      </c>
      <c r="F4780" s="2" t="str" cm="1">
        <f t="array" aca="1" ref="F4780" ca="1">IF(G4780&lt;&gt;"",INDIRECT("'"&amp;G4780&amp;"'!"&amp;H4780),"")</f>
        <v/>
      </c>
      <c r="G4780" s="1665"/>
      <c r="S4780" s="1665"/>
    </row>
    <row r="4781" spans="1:19" ht="15">
      <c r="A4781" s="1">
        <v>4776</v>
      </c>
      <c r="D4781" s="3" t="s">
        <v>6909</v>
      </c>
      <c r="F4781" s="2" t="str" cm="1">
        <f t="array" aca="1" ref="F4781" ca="1">IF(G4781&lt;&gt;"",INDIRECT("'"&amp;G4781&amp;"'!"&amp;H4781),"")</f>
        <v/>
      </c>
      <c r="G4781" s="1665"/>
      <c r="S4781" s="1665"/>
    </row>
    <row r="4782" spans="1:19" ht="15">
      <c r="A4782" s="1">
        <v>4777</v>
      </c>
      <c r="D4782" s="3" t="s">
        <v>6909</v>
      </c>
      <c r="F4782" s="2" t="str" cm="1">
        <f t="array" aca="1" ref="F4782" ca="1">IF(G4782&lt;&gt;"",INDIRECT("'"&amp;G4782&amp;"'!"&amp;H4782),"")</f>
        <v/>
      </c>
      <c r="G4782" s="1665"/>
      <c r="S4782" s="1665"/>
    </row>
    <row r="4783" spans="1:19" ht="15">
      <c r="A4783" s="1">
        <v>4778</v>
      </c>
      <c r="D4783" s="3" t="s">
        <v>6909</v>
      </c>
      <c r="F4783" s="2" t="str" cm="1">
        <f t="array" aca="1" ref="F4783" ca="1">IF(G4783&lt;&gt;"",INDIRECT("'"&amp;G4783&amp;"'!"&amp;H4783),"")</f>
        <v/>
      </c>
      <c r="G4783" s="1665"/>
      <c r="S4783" s="1665"/>
    </row>
    <row r="4784" spans="1:19" ht="15">
      <c r="A4784" s="1">
        <v>4779</v>
      </c>
      <c r="D4784" s="3" t="s">
        <v>6909</v>
      </c>
      <c r="F4784" s="2" t="str" cm="1">
        <f t="array" aca="1" ref="F4784" ca="1">IF(G4784&lt;&gt;"",INDIRECT("'"&amp;G4784&amp;"'!"&amp;H4784),"")</f>
        <v/>
      </c>
      <c r="G4784" s="1665"/>
      <c r="S4784" s="1665"/>
    </row>
    <row r="4785" spans="1:19" ht="15">
      <c r="A4785" s="1">
        <v>4780</v>
      </c>
      <c r="D4785" s="3" t="s">
        <v>6909</v>
      </c>
      <c r="F4785" s="2" t="str" cm="1">
        <f t="array" aca="1" ref="F4785" ca="1">IF(G4785&lt;&gt;"",INDIRECT("'"&amp;G4785&amp;"'!"&amp;H4785),"")</f>
        <v/>
      </c>
      <c r="G4785" s="1665"/>
      <c r="S4785" s="1665"/>
    </row>
    <row r="4786" spans="1:19" ht="15">
      <c r="A4786" s="1">
        <v>4781</v>
      </c>
      <c r="D4786" s="3" t="s">
        <v>6909</v>
      </c>
      <c r="F4786" s="2" t="str" cm="1">
        <f t="array" aca="1" ref="F4786" ca="1">IF(G4786&lt;&gt;"",INDIRECT("'"&amp;G4786&amp;"'!"&amp;H4786),"")</f>
        <v/>
      </c>
      <c r="G4786" s="1665"/>
      <c r="S4786" s="1665"/>
    </row>
    <row r="4787" spans="1:19" ht="15">
      <c r="A4787" s="1">
        <v>4782</v>
      </c>
      <c r="D4787" s="3" t="s">
        <v>6909</v>
      </c>
      <c r="F4787" s="2" t="str" cm="1">
        <f t="array" aca="1" ref="F4787" ca="1">IF(G4787&lt;&gt;"",INDIRECT("'"&amp;G4787&amp;"'!"&amp;H4787),"")</f>
        <v/>
      </c>
      <c r="G4787" s="1665"/>
      <c r="S4787" s="1665"/>
    </row>
    <row r="4788" spans="1:19" ht="15">
      <c r="A4788" s="1">
        <v>4783</v>
      </c>
      <c r="D4788" s="3" t="s">
        <v>6909</v>
      </c>
      <c r="F4788" s="2" t="str" cm="1">
        <f t="array" aca="1" ref="F4788" ca="1">IF(G4788&lt;&gt;"",INDIRECT("'"&amp;G4788&amp;"'!"&amp;H4788),"")</f>
        <v/>
      </c>
      <c r="G4788" s="1665"/>
      <c r="S4788" s="1665"/>
    </row>
    <row r="4789" spans="1:19" ht="15">
      <c r="A4789" s="1">
        <v>4784</v>
      </c>
      <c r="D4789" s="3" t="s">
        <v>6909</v>
      </c>
      <c r="F4789" s="2" t="str" cm="1">
        <f t="array" aca="1" ref="F4789" ca="1">IF(G4789&lt;&gt;"",INDIRECT("'"&amp;G4789&amp;"'!"&amp;H4789),"")</f>
        <v/>
      </c>
      <c r="G4789" s="1665"/>
      <c r="S4789" s="1665"/>
    </row>
    <row r="4790" spans="1:19" ht="15">
      <c r="A4790" s="1">
        <v>4785</v>
      </c>
      <c r="D4790" s="3" t="s">
        <v>6908</v>
      </c>
      <c r="F4790" s="2" t="str" cm="1">
        <f t="array" aca="1" ref="F4790" ca="1">IF(G4790&lt;&gt;"",INDIRECT("'"&amp;G4790&amp;"'!"&amp;H4790),"")</f>
        <v/>
      </c>
      <c r="G4790" s="1665"/>
      <c r="S4790" s="1663"/>
    </row>
    <row r="4791" spans="1:19" ht="15">
      <c r="A4791" s="1">
        <v>4786</v>
      </c>
      <c r="D4791" s="3" t="s">
        <v>6908</v>
      </c>
      <c r="F4791" s="2" t="str" cm="1">
        <f t="array" aca="1" ref="F4791" ca="1">IF(G4791&lt;&gt;"",INDIRECT("'"&amp;G4791&amp;"'!"&amp;H4791),"")</f>
        <v/>
      </c>
      <c r="G4791" s="1665"/>
      <c r="S4791" s="1665"/>
    </row>
    <row r="4792" spans="1:19" ht="15">
      <c r="A4792" s="1">
        <v>4787</v>
      </c>
      <c r="D4792" s="3" t="s">
        <v>6908</v>
      </c>
      <c r="F4792" s="2" t="str" cm="1">
        <f t="array" aca="1" ref="F4792" ca="1">IF(G4792&lt;&gt;"",INDIRECT("'"&amp;G4792&amp;"'!"&amp;H4792),"")</f>
        <v/>
      </c>
      <c r="G4792" s="1665"/>
      <c r="S4792" s="1665"/>
    </row>
    <row r="4793" spans="1:19" ht="15">
      <c r="A4793" s="1">
        <v>4788</v>
      </c>
      <c r="D4793" s="3" t="s">
        <v>6909</v>
      </c>
      <c r="F4793" s="2" t="str" cm="1">
        <f t="array" aca="1" ref="F4793" ca="1">IF(G4793&lt;&gt;"",INDIRECT("'"&amp;G4793&amp;"'!"&amp;H4793),"")</f>
        <v/>
      </c>
      <c r="G4793" s="1665"/>
      <c r="S4793" s="1665"/>
    </row>
    <row r="4794" spans="1:19" ht="15">
      <c r="A4794" s="1">
        <v>4789</v>
      </c>
      <c r="D4794" s="3" t="s">
        <v>6909</v>
      </c>
      <c r="F4794" s="2" t="str" cm="1">
        <f t="array" aca="1" ref="F4794" ca="1">IF(G4794&lt;&gt;"",INDIRECT("'"&amp;G4794&amp;"'!"&amp;H4794),"")</f>
        <v/>
      </c>
      <c r="G4794" s="1665"/>
      <c r="S4794" s="1665"/>
    </row>
    <row r="4795" spans="1:19" ht="15">
      <c r="A4795" s="1">
        <v>4790</v>
      </c>
      <c r="D4795" s="3" t="s">
        <v>6909</v>
      </c>
      <c r="F4795" s="2" t="str" cm="1">
        <f t="array" aca="1" ref="F4795" ca="1">IF(G4795&lt;&gt;"",INDIRECT("'"&amp;G4795&amp;"'!"&amp;H4795),"")</f>
        <v/>
      </c>
      <c r="G4795" s="1665"/>
      <c r="S4795" s="1665"/>
    </row>
    <row r="4796" spans="1:19" ht="15">
      <c r="A4796">
        <v>4791</v>
      </c>
      <c r="B4796" s="7">
        <f>'EstRev 6-11'!C237</f>
        <v>0</v>
      </c>
      <c r="C4796" s="3">
        <f>A4796-B4796</f>
        <v>4791</v>
      </c>
      <c r="E4796" s="2" t="b">
        <f ca="1">F4796=B4796</f>
        <v>1</v>
      </c>
      <c r="F4796" s="2" cm="1">
        <f t="array" aca="1" ref="F4796" ca="1">IF(G4796&lt;&gt;"",INDIRECT("'"&amp;G4796&amp;"'!"&amp;H4796),"")</f>
        <v>0</v>
      </c>
      <c r="G4796" s="1663" t="s">
        <v>4277</v>
      </c>
      <c r="H4796" t="s">
        <v>4886</v>
      </c>
      <c r="I4796" s="4"/>
      <c r="J4796" s="4"/>
      <c r="K4796" s="4"/>
      <c r="S4796" s="1665"/>
    </row>
    <row r="4797" spans="1:19" ht="15">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5">
      <c r="A4798" s="1">
        <v>4793</v>
      </c>
      <c r="D4798" s="3" t="s">
        <v>6909</v>
      </c>
      <c r="F4798" s="2" t="str" cm="1">
        <f t="array" aca="1" ref="F4798" ca="1">IF(G4798&lt;&gt;"",INDIRECT("'"&amp;G4798&amp;"'!"&amp;H4798),"")</f>
        <v/>
      </c>
      <c r="G4798" s="1665"/>
      <c r="S4798" s="1665"/>
    </row>
    <row r="4799" spans="1:19" ht="15">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5">
      <c r="A4800" s="1">
        <v>4795</v>
      </c>
      <c r="D4800" s="3" t="s">
        <v>6909</v>
      </c>
      <c r="F4800" s="2" t="str" cm="1">
        <f t="array" aca="1" ref="F4800" ca="1">IF(G4800&lt;&gt;"",INDIRECT("'"&amp;G4800&amp;"'!"&amp;H4800),"")</f>
        <v/>
      </c>
      <c r="G4800" s="1665"/>
      <c r="S4800" s="1665"/>
    </row>
    <row r="4801" spans="1:19" ht="15">
      <c r="A4801" s="1">
        <v>4796</v>
      </c>
      <c r="D4801" s="3" t="s">
        <v>6908</v>
      </c>
      <c r="F4801" s="2" t="str" cm="1">
        <f t="array" aca="1" ref="F4801" ca="1">IF(G4801&lt;&gt;"",INDIRECT("'"&amp;G4801&amp;"'!"&amp;H4801),"")</f>
        <v/>
      </c>
      <c r="G4801" s="1665"/>
      <c r="S4801" s="1665"/>
    </row>
    <row r="4802" spans="1:19" ht="15">
      <c r="A4802" s="1">
        <v>4797</v>
      </c>
      <c r="D4802" s="3" t="s">
        <v>6909</v>
      </c>
      <c r="F4802" s="2" t="str" cm="1">
        <f t="array" aca="1" ref="F4802" ca="1">IF(G4802&lt;&gt;"",INDIRECT("'"&amp;G4802&amp;"'!"&amp;H4802),"")</f>
        <v/>
      </c>
      <c r="G4802" s="1665"/>
      <c r="S4802" s="1665"/>
    </row>
    <row r="4803" spans="1:19" ht="15">
      <c r="A4803" s="1">
        <v>4798</v>
      </c>
      <c r="D4803" s="3" t="s">
        <v>6909</v>
      </c>
      <c r="F4803" s="2" t="str" cm="1">
        <f t="array" aca="1" ref="F4803" ca="1">IF(G4803&lt;&gt;"",INDIRECT("'"&amp;G4803&amp;"'!"&amp;H4803),"")</f>
        <v/>
      </c>
      <c r="G4803" s="1665"/>
      <c r="S4803" s="1665"/>
    </row>
    <row r="4804" spans="1:19" ht="15">
      <c r="A4804" s="1">
        <v>4799</v>
      </c>
      <c r="D4804" s="3" t="s">
        <v>6909</v>
      </c>
      <c r="F4804" s="2" t="str" cm="1">
        <f t="array" aca="1" ref="F4804" ca="1">IF(G4804&lt;&gt;"",INDIRECT("'"&amp;G4804&amp;"'!"&amp;H4804),"")</f>
        <v/>
      </c>
      <c r="G4804" s="1665"/>
      <c r="S4804" s="1665"/>
    </row>
    <row r="4805" spans="1:19" ht="15">
      <c r="A4805" s="1">
        <v>4800</v>
      </c>
      <c r="D4805" s="3" t="s">
        <v>6909</v>
      </c>
      <c r="F4805" s="2" t="str" cm="1">
        <f t="array" aca="1" ref="F4805" ca="1">IF(G4805&lt;&gt;"",INDIRECT("'"&amp;G4805&amp;"'!"&amp;H4805),"")</f>
        <v/>
      </c>
      <c r="G4805" s="1665"/>
      <c r="S4805" s="1665"/>
    </row>
    <row r="4806" spans="1:19" ht="15">
      <c r="A4806" s="1">
        <v>4801</v>
      </c>
      <c r="D4806" s="3" t="s">
        <v>3376</v>
      </c>
      <c r="F4806" s="2" t="str" cm="1">
        <f t="array" aca="1" ref="F4806" ca="1">IF(G4806&lt;&gt;"",INDIRECT("'"&amp;G4806&amp;"'!"&amp;H4806),"")</f>
        <v/>
      </c>
      <c r="G4806" s="1665"/>
      <c r="S4806" s="1665"/>
    </row>
    <row r="4807" spans="1:19" ht="15">
      <c r="A4807" s="1">
        <v>4802</v>
      </c>
      <c r="D4807" s="3" t="s">
        <v>6909</v>
      </c>
      <c r="F4807" s="2" t="str" cm="1">
        <f t="array" aca="1" ref="F4807" ca="1">IF(G4807&lt;&gt;"",INDIRECT("'"&amp;G4807&amp;"'!"&amp;H4807),"")</f>
        <v/>
      </c>
      <c r="G4807" s="1665"/>
      <c r="S4807" s="1665"/>
    </row>
    <row r="4808" spans="1:19" ht="15">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5">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5">
      <c r="A4810" s="1">
        <v>4805</v>
      </c>
      <c r="D4810" s="3" t="s">
        <v>6909</v>
      </c>
      <c r="F4810" s="2" t="str" cm="1">
        <f t="array" aca="1" ref="F4810" ca="1">IF(G4810&lt;&gt;"",INDIRECT("'"&amp;G4810&amp;"'!"&amp;H4810),"")</f>
        <v/>
      </c>
      <c r="G4810" s="1665"/>
      <c r="S4810" s="1663"/>
    </row>
    <row r="4811" spans="1:19" ht="15">
      <c r="A4811" s="1">
        <v>4806</v>
      </c>
      <c r="D4811" s="3" t="s">
        <v>6909</v>
      </c>
      <c r="F4811" s="2" t="str" cm="1">
        <f t="array" aca="1" ref="F4811" ca="1">IF(G4811&lt;&gt;"",INDIRECT("'"&amp;G4811&amp;"'!"&amp;H4811),"")</f>
        <v/>
      </c>
      <c r="G4811" s="1665"/>
      <c r="S4811" s="1663"/>
    </row>
    <row r="4812" spans="1:19" ht="15">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5">
      <c r="A4813" s="1">
        <v>4808</v>
      </c>
      <c r="D4813" s="3" t="s">
        <v>6909</v>
      </c>
      <c r="F4813" s="2" t="str" cm="1">
        <f t="array" aca="1" ref="F4813" ca="1">IF(G4813&lt;&gt;"",INDIRECT("'"&amp;G4813&amp;"'!"&amp;H4813),"")</f>
        <v/>
      </c>
      <c r="G4813" s="1665"/>
      <c r="S4813" s="1663"/>
    </row>
    <row r="4814" spans="1:19" ht="15">
      <c r="A4814" s="1">
        <v>4809</v>
      </c>
      <c r="D4814" s="3" t="s">
        <v>6909</v>
      </c>
      <c r="F4814" s="2" t="str" cm="1">
        <f t="array" aca="1" ref="F4814" ca="1">IF(G4814&lt;&gt;"",INDIRECT("'"&amp;G4814&amp;"'!"&amp;H4814),"")</f>
        <v/>
      </c>
      <c r="G4814" s="1665"/>
      <c r="S4814" s="1663"/>
    </row>
    <row r="4815" spans="1:19" ht="15">
      <c r="A4815" s="1">
        <v>4810</v>
      </c>
      <c r="D4815" s="3" t="s">
        <v>6909</v>
      </c>
      <c r="F4815" s="2" t="str" cm="1">
        <f t="array" aca="1" ref="F4815" ca="1">IF(G4815&lt;&gt;"",INDIRECT("'"&amp;G4815&amp;"'!"&amp;H4815),"")</f>
        <v/>
      </c>
      <c r="G4815" s="1665"/>
      <c r="S4815" s="1665"/>
    </row>
    <row r="4816" spans="1:19" ht="15">
      <c r="A4816" s="1">
        <v>4811</v>
      </c>
      <c r="D4816" s="3" t="s">
        <v>6908</v>
      </c>
      <c r="F4816" s="2" t="str" cm="1">
        <f t="array" aca="1" ref="F4816" ca="1">IF(G4816&lt;&gt;"",INDIRECT("'"&amp;G4816&amp;"'!"&amp;H4816),"")</f>
        <v/>
      </c>
      <c r="G4816" s="1665"/>
      <c r="S4816" s="1665"/>
    </row>
    <row r="4817" spans="1:19" ht="15">
      <c r="A4817" s="1">
        <v>4812</v>
      </c>
      <c r="D4817" s="3" t="s">
        <v>6909</v>
      </c>
      <c r="F4817" s="2" t="str" cm="1">
        <f t="array" aca="1" ref="F4817" ca="1">IF(G4817&lt;&gt;"",INDIRECT("'"&amp;G4817&amp;"'!"&amp;H4817),"")</f>
        <v/>
      </c>
      <c r="G4817" s="1665"/>
      <c r="S4817" s="1665"/>
    </row>
    <row r="4818" spans="1:19" ht="15">
      <c r="A4818" s="1">
        <v>4813</v>
      </c>
      <c r="D4818" s="3" t="s">
        <v>6912</v>
      </c>
      <c r="F4818" s="2" t="str" cm="1">
        <f t="array" aca="1" ref="F4818" ca="1">IF(G4818&lt;&gt;"",INDIRECT("'"&amp;G4818&amp;"'!"&amp;H4818),"")</f>
        <v/>
      </c>
      <c r="G4818" s="1665"/>
      <c r="S4818" s="1665"/>
    </row>
    <row r="4819" spans="1:19" ht="15">
      <c r="A4819" s="1">
        <v>4814</v>
      </c>
      <c r="D4819" s="3" t="s">
        <v>6912</v>
      </c>
      <c r="F4819" s="2" t="str" cm="1">
        <f t="array" aca="1" ref="F4819" ca="1">IF(G4819&lt;&gt;"",INDIRECT("'"&amp;G4819&amp;"'!"&amp;H4819),"")</f>
        <v/>
      </c>
      <c r="G4819" s="1665"/>
      <c r="S4819" s="1665"/>
    </row>
    <row r="4820" spans="1:19" ht="15">
      <c r="A4820" s="1">
        <v>4815</v>
      </c>
      <c r="D4820" s="3" t="s">
        <v>6912</v>
      </c>
      <c r="F4820" s="2" t="str" cm="1">
        <f t="array" aca="1" ref="F4820" ca="1">IF(G4820&lt;&gt;"",INDIRECT("'"&amp;G4820&amp;"'!"&amp;H4820),"")</f>
        <v/>
      </c>
      <c r="G4820" s="1665"/>
      <c r="S4820" s="1665"/>
    </row>
    <row r="4821" spans="1:19" ht="15">
      <c r="A4821" s="1">
        <v>4816</v>
      </c>
      <c r="D4821" s="3" t="s">
        <v>6912</v>
      </c>
      <c r="F4821" s="2" t="str" cm="1">
        <f t="array" aca="1" ref="F4821" ca="1">IF(G4821&lt;&gt;"",INDIRECT("'"&amp;G4821&amp;"'!"&amp;H4821),"")</f>
        <v/>
      </c>
      <c r="G4821" s="1665"/>
      <c r="S4821" s="1665"/>
    </row>
    <row r="4822" spans="1:19" ht="15">
      <c r="A4822" s="1">
        <v>4817</v>
      </c>
      <c r="D4822" s="3" t="s">
        <v>6912</v>
      </c>
      <c r="F4822" s="2" t="str" cm="1">
        <f t="array" aca="1" ref="F4822" ca="1">IF(G4822&lt;&gt;"",INDIRECT("'"&amp;G4822&amp;"'!"&amp;H4822),"")</f>
        <v/>
      </c>
      <c r="G4822" s="1665"/>
      <c r="S4822" s="1665"/>
    </row>
    <row r="4823" spans="1:19" ht="15">
      <c r="A4823" s="1">
        <v>4818</v>
      </c>
      <c r="D4823" s="3" t="s">
        <v>6912</v>
      </c>
      <c r="F4823" s="2" t="str" cm="1">
        <f t="array" aca="1" ref="F4823" ca="1">IF(G4823&lt;&gt;"",INDIRECT("'"&amp;G4823&amp;"'!"&amp;H4823),"")</f>
        <v/>
      </c>
      <c r="G4823" s="1665"/>
      <c r="S4823" s="1665"/>
    </row>
    <row r="4824" spans="1:19" ht="15">
      <c r="A4824" s="1">
        <v>4819</v>
      </c>
      <c r="D4824" s="3" t="s">
        <v>6908</v>
      </c>
      <c r="F4824" s="2" t="str" cm="1">
        <f t="array" aca="1" ref="F4824" ca="1">IF(G4824&lt;&gt;"",INDIRECT("'"&amp;G4824&amp;"'!"&amp;H4824),"")</f>
        <v/>
      </c>
      <c r="G4824" s="1665"/>
      <c r="S4824" s="1665"/>
    </row>
    <row r="4825" spans="1:19" ht="15">
      <c r="A4825" s="1">
        <v>4820</v>
      </c>
      <c r="D4825" s="3" t="s">
        <v>6912</v>
      </c>
      <c r="F4825" s="2" t="str" cm="1">
        <f t="array" aca="1" ref="F4825" ca="1">IF(G4825&lt;&gt;"",INDIRECT("'"&amp;G4825&amp;"'!"&amp;H4825),"")</f>
        <v/>
      </c>
      <c r="G4825" s="1665"/>
      <c r="S4825" s="1665"/>
    </row>
    <row r="4826" spans="1:19" ht="15">
      <c r="A4826">
        <v>4821</v>
      </c>
      <c r="B4826" s="7">
        <f>'EstRev 6-11'!C123</f>
        <v>12208.73</v>
      </c>
      <c r="C4826" s="3">
        <f t="shared" ref="C4826:C4831" si="145">A4826-B4826</f>
        <v>-7387.73</v>
      </c>
      <c r="E4826" s="2" t="b">
        <f t="shared" ref="E4826:E4831" ca="1" si="146">F4826=B4826</f>
        <v>1</v>
      </c>
      <c r="F4826" s="2" cm="1">
        <f t="array" aca="1" ref="F4826" ca="1">IF(G4826&lt;&gt;"",INDIRECT("'"&amp;G4826&amp;"'!"&amp;H4826),"")</f>
        <v>12208.73</v>
      </c>
      <c r="G4826" s="1663" t="s">
        <v>4277</v>
      </c>
      <c r="H4826" t="s">
        <v>4346</v>
      </c>
      <c r="I4826" s="4"/>
      <c r="J4826" s="4"/>
      <c r="K4826" s="4"/>
      <c r="S4826" s="1665"/>
    </row>
    <row r="4827" spans="1:19" ht="15">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5">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5">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5">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5">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5">
      <c r="A4832" s="1">
        <v>4827</v>
      </c>
      <c r="D4832" s="3" t="s">
        <v>6908</v>
      </c>
      <c r="F4832" s="2" t="str" cm="1">
        <f t="array" aca="1" ref="F4832" ca="1">IF(G4832&lt;&gt;"",INDIRECT("'"&amp;G4832&amp;"'!"&amp;H4832),"")</f>
        <v/>
      </c>
      <c r="G4832" s="1665"/>
      <c r="S4832" s="1663"/>
    </row>
    <row r="4833" spans="1:19">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5">
      <c r="A4834" s="1">
        <v>4829</v>
      </c>
      <c r="D4834" s="3" t="s">
        <v>6909</v>
      </c>
      <c r="F4834" s="2" t="str" cm="1">
        <f t="array" aca="1" ref="F4834" ca="1">IF(G4834&lt;&gt;"",INDIRECT("'"&amp;G4834&amp;"'!"&amp;H4834),"")</f>
        <v/>
      </c>
      <c r="G4834" s="1665"/>
      <c r="S4834" s="1665"/>
    </row>
    <row r="4835" spans="1:19" ht="15">
      <c r="A4835" s="1">
        <v>4830</v>
      </c>
      <c r="D4835" s="3" t="s">
        <v>6909</v>
      </c>
      <c r="F4835" s="2" t="str" cm="1">
        <f t="array" aca="1" ref="F4835" ca="1">IF(G4835&lt;&gt;"",INDIRECT("'"&amp;G4835&amp;"'!"&amp;H4835),"")</f>
        <v/>
      </c>
      <c r="G4835" s="1665"/>
      <c r="S4835" s="1665"/>
    </row>
    <row r="4836" spans="1:19" ht="15">
      <c r="A4836" s="1">
        <v>4831</v>
      </c>
      <c r="D4836" s="3" t="s">
        <v>6909</v>
      </c>
      <c r="F4836" s="2" t="str" cm="1">
        <f t="array" aca="1" ref="F4836" ca="1">IF(G4836&lt;&gt;"",INDIRECT("'"&amp;G4836&amp;"'!"&amp;H4836),"")</f>
        <v/>
      </c>
      <c r="G4836" s="1665"/>
      <c r="S4836" s="1665"/>
    </row>
    <row r="4837" spans="1:19" ht="15">
      <c r="A4837" s="1">
        <v>4832</v>
      </c>
      <c r="D4837" s="3" t="s">
        <v>6909</v>
      </c>
      <c r="F4837" s="2" t="str" cm="1">
        <f t="array" aca="1" ref="F4837" ca="1">IF(G4837&lt;&gt;"",INDIRECT("'"&amp;G4837&amp;"'!"&amp;H4837),"")</f>
        <v/>
      </c>
      <c r="G4837" s="1665"/>
      <c r="S4837" s="1665"/>
    </row>
    <row r="4838" spans="1:19" ht="15">
      <c r="A4838" s="1">
        <v>4833</v>
      </c>
      <c r="D4838" s="3" t="s">
        <v>6909</v>
      </c>
      <c r="F4838" s="2" t="str" cm="1">
        <f t="array" aca="1" ref="F4838" ca="1">IF(G4838&lt;&gt;"",INDIRECT("'"&amp;G4838&amp;"'!"&amp;H4838),"")</f>
        <v/>
      </c>
      <c r="G4838" s="1665"/>
      <c r="S4838" s="1665"/>
    </row>
    <row r="4839" spans="1:19" ht="15">
      <c r="A4839" s="1">
        <v>4834</v>
      </c>
      <c r="D4839" s="3" t="s">
        <v>6909</v>
      </c>
      <c r="F4839" s="2" t="str" cm="1">
        <f t="array" aca="1" ref="F4839" ca="1">IF(G4839&lt;&gt;"",INDIRECT("'"&amp;G4839&amp;"'!"&amp;H4839),"")</f>
        <v/>
      </c>
      <c r="G4839" s="1665"/>
      <c r="S4839" s="1665"/>
    </row>
    <row r="4840" spans="1:19" ht="15">
      <c r="A4840" s="1">
        <v>4835</v>
      </c>
      <c r="D4840" s="3" t="s">
        <v>6909</v>
      </c>
      <c r="F4840" s="2" t="str" cm="1">
        <f t="array" aca="1" ref="F4840" ca="1">IF(G4840&lt;&gt;"",INDIRECT("'"&amp;G4840&amp;"'!"&amp;H4840),"")</f>
        <v/>
      </c>
      <c r="G4840" s="1665"/>
      <c r="S4840" s="1665"/>
    </row>
    <row r="4841" spans="1:19" ht="15">
      <c r="A4841" s="1">
        <v>4836</v>
      </c>
      <c r="D4841" s="3" t="s">
        <v>6909</v>
      </c>
      <c r="F4841" s="2" t="str" cm="1">
        <f t="array" aca="1" ref="F4841" ca="1">IF(G4841&lt;&gt;"",INDIRECT("'"&amp;G4841&amp;"'!"&amp;H4841),"")</f>
        <v/>
      </c>
      <c r="G4841" s="1665"/>
      <c r="S4841" s="1665"/>
    </row>
    <row r="4842" spans="1:19" ht="15">
      <c r="A4842" s="1">
        <v>4837</v>
      </c>
      <c r="D4842" s="3" t="s">
        <v>6909</v>
      </c>
      <c r="F4842" s="2" t="str" cm="1">
        <f t="array" aca="1" ref="F4842" ca="1">IF(G4842&lt;&gt;"",INDIRECT("'"&amp;G4842&amp;"'!"&amp;H4842),"")</f>
        <v/>
      </c>
      <c r="G4842" s="1665"/>
      <c r="S4842" s="1665"/>
    </row>
    <row r="4843" spans="1:19" ht="15">
      <c r="A4843" s="1">
        <v>4838</v>
      </c>
      <c r="D4843" s="3" t="s">
        <v>6908</v>
      </c>
      <c r="F4843" s="2" t="str" cm="1">
        <f t="array" aca="1" ref="F4843" ca="1">IF(G4843&lt;&gt;"",INDIRECT("'"&amp;G4843&amp;"'!"&amp;H4843),"")</f>
        <v/>
      </c>
      <c r="G4843" s="1665"/>
      <c r="S4843" s="1665"/>
    </row>
    <row r="4844" spans="1:19" ht="15">
      <c r="A4844" s="1">
        <v>4839</v>
      </c>
      <c r="D4844" s="3" t="s">
        <v>6908</v>
      </c>
      <c r="F4844" s="2" t="str" cm="1">
        <f t="array" aca="1" ref="F4844" ca="1">IF(G4844&lt;&gt;"",INDIRECT("'"&amp;G4844&amp;"'!"&amp;H4844),"")</f>
        <v/>
      </c>
      <c r="G4844" s="1665"/>
      <c r="S4844" s="1665"/>
    </row>
    <row r="4845" spans="1:19" ht="15">
      <c r="A4845" s="1">
        <v>4840</v>
      </c>
      <c r="D4845" s="3" t="s">
        <v>6908</v>
      </c>
      <c r="F4845" s="2" t="str" cm="1">
        <f t="array" aca="1" ref="F4845" ca="1">IF(G4845&lt;&gt;"",INDIRECT("'"&amp;G4845&amp;"'!"&amp;H4845),"")</f>
        <v/>
      </c>
      <c r="G4845" s="1665"/>
      <c r="S4845" s="1665"/>
    </row>
    <row r="4846" spans="1:19" ht="15">
      <c r="A4846" s="1">
        <v>4841</v>
      </c>
      <c r="D4846" s="3" t="s">
        <v>6909</v>
      </c>
      <c r="F4846" s="2" t="str" cm="1">
        <f t="array" aca="1" ref="F4846" ca="1">IF(G4846&lt;&gt;"",INDIRECT("'"&amp;G4846&amp;"'!"&amp;H4846),"")</f>
        <v/>
      </c>
      <c r="G4846" s="1665"/>
      <c r="S4846" s="1665"/>
    </row>
    <row r="4847" spans="1:19" ht="15">
      <c r="A4847" s="1">
        <v>4842</v>
      </c>
      <c r="D4847" s="3" t="s">
        <v>6909</v>
      </c>
      <c r="F4847" s="2" t="str" cm="1">
        <f t="array" aca="1" ref="F4847" ca="1">IF(G4847&lt;&gt;"",INDIRECT("'"&amp;G4847&amp;"'!"&amp;H4847),"")</f>
        <v/>
      </c>
      <c r="G4847" s="1665"/>
      <c r="S4847" s="1665"/>
    </row>
    <row r="4848" spans="1:19" ht="15">
      <c r="A4848" s="1">
        <v>4843</v>
      </c>
      <c r="D4848" s="3" t="s">
        <v>6909</v>
      </c>
      <c r="F4848" s="2" t="str" cm="1">
        <f t="array" aca="1" ref="F4848" ca="1">IF(G4848&lt;&gt;"",INDIRECT("'"&amp;G4848&amp;"'!"&amp;H4848),"")</f>
        <v/>
      </c>
      <c r="G4848" s="1665"/>
      <c r="S4848" s="1663"/>
    </row>
    <row r="4849" spans="1:19" ht="15">
      <c r="A4849" s="1">
        <v>4844</v>
      </c>
      <c r="D4849" s="3" t="s">
        <v>6909</v>
      </c>
      <c r="F4849" s="2" t="str" cm="1">
        <f t="array" aca="1" ref="F4849" ca="1">IF(G4849&lt;&gt;"",INDIRECT("'"&amp;G4849&amp;"'!"&amp;H4849),"")</f>
        <v/>
      </c>
      <c r="G4849" s="1665"/>
      <c r="S4849" s="1663"/>
    </row>
    <row r="4850" spans="1:19" ht="15">
      <c r="A4850" s="1">
        <v>4845</v>
      </c>
      <c r="D4850" s="3" t="s">
        <v>6909</v>
      </c>
      <c r="F4850" s="2" t="str" cm="1">
        <f t="array" aca="1" ref="F4850" ca="1">IF(G4850&lt;&gt;"",INDIRECT("'"&amp;G4850&amp;"'!"&amp;H4850),"")</f>
        <v/>
      </c>
      <c r="G4850" s="1665"/>
      <c r="S4850" s="1663"/>
    </row>
    <row r="4851" spans="1:19" ht="15">
      <c r="A4851" s="1">
        <v>4846</v>
      </c>
      <c r="D4851" s="3" t="s">
        <v>6909</v>
      </c>
      <c r="F4851" s="2" t="str" cm="1">
        <f t="array" aca="1" ref="F4851" ca="1">IF(G4851&lt;&gt;"",INDIRECT("'"&amp;G4851&amp;"'!"&amp;H4851),"")</f>
        <v/>
      </c>
      <c r="G4851" s="1665"/>
      <c r="S4851" s="1663"/>
    </row>
    <row r="4852" spans="1:19" ht="15">
      <c r="A4852" s="1">
        <v>4847</v>
      </c>
      <c r="D4852" s="3" t="s">
        <v>6909</v>
      </c>
      <c r="F4852" s="2" t="str" cm="1">
        <f t="array" aca="1" ref="F4852" ca="1">IF(G4852&lt;&gt;"",INDIRECT("'"&amp;G4852&amp;"'!"&amp;H4852),"")</f>
        <v/>
      </c>
      <c r="G4852" s="1665"/>
      <c r="S4852" s="1665"/>
    </row>
    <row r="4853" spans="1:19" ht="15">
      <c r="A4853" s="1">
        <v>4848</v>
      </c>
      <c r="D4853" s="3" t="s">
        <v>6909</v>
      </c>
      <c r="F4853" s="2" t="str" cm="1">
        <f t="array" aca="1" ref="F4853" ca="1">IF(G4853&lt;&gt;"",INDIRECT("'"&amp;G4853&amp;"'!"&amp;H4853),"")</f>
        <v/>
      </c>
      <c r="G4853" s="1665"/>
      <c r="S4853" s="1665"/>
    </row>
    <row r="4854" spans="1:19" ht="15">
      <c r="A4854" s="1">
        <v>4849</v>
      </c>
      <c r="D4854" s="3" t="s">
        <v>6909</v>
      </c>
      <c r="F4854" s="2" t="str" cm="1">
        <f t="array" aca="1" ref="F4854" ca="1">IF(G4854&lt;&gt;"",INDIRECT("'"&amp;G4854&amp;"'!"&amp;H4854),"")</f>
        <v/>
      </c>
      <c r="G4854" s="1665"/>
      <c r="S4854" s="1665"/>
    </row>
    <row r="4855" spans="1:19" ht="15">
      <c r="A4855" s="1">
        <v>4850</v>
      </c>
      <c r="D4855" s="3" t="s">
        <v>6909</v>
      </c>
      <c r="F4855" s="2" t="str" cm="1">
        <f t="array" aca="1" ref="F4855" ca="1">IF(G4855&lt;&gt;"",INDIRECT("'"&amp;G4855&amp;"'!"&amp;H4855),"")</f>
        <v/>
      </c>
      <c r="G4855" s="1665"/>
      <c r="S4855" s="1665"/>
    </row>
    <row r="4856" spans="1:19" ht="15">
      <c r="A4856" s="1">
        <v>4851</v>
      </c>
      <c r="D4856" s="3" t="s">
        <v>6909</v>
      </c>
      <c r="F4856" s="2" t="str" cm="1">
        <f t="array" aca="1" ref="F4856" ca="1">IF(G4856&lt;&gt;"",INDIRECT("'"&amp;G4856&amp;"'!"&amp;H4856),"")</f>
        <v/>
      </c>
      <c r="G4856" s="1665"/>
      <c r="S4856" s="1665"/>
    </row>
    <row r="4857" spans="1:19" ht="15">
      <c r="A4857" s="1">
        <v>4852</v>
      </c>
      <c r="D4857" s="3" t="s">
        <v>6909</v>
      </c>
      <c r="F4857" s="2" t="str" cm="1">
        <f t="array" aca="1" ref="F4857" ca="1">IF(G4857&lt;&gt;"",INDIRECT("'"&amp;G4857&amp;"'!"&amp;H4857),"")</f>
        <v/>
      </c>
      <c r="G4857" s="1665"/>
      <c r="S4857" s="1665"/>
    </row>
    <row r="4858" spans="1:19" ht="15">
      <c r="A4858" s="1">
        <v>4853</v>
      </c>
      <c r="D4858" s="3" t="s">
        <v>6909</v>
      </c>
      <c r="F4858" s="2" t="str" cm="1">
        <f t="array" aca="1" ref="F4858" ca="1">IF(G4858&lt;&gt;"",INDIRECT("'"&amp;G4858&amp;"'!"&amp;H4858),"")</f>
        <v/>
      </c>
      <c r="G4858" s="1665"/>
      <c r="S4858" s="1665"/>
    </row>
    <row r="4859" spans="1:19">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5">
      <c r="A4865" s="1">
        <v>4860</v>
      </c>
      <c r="D4865" s="3" t="s">
        <v>6909</v>
      </c>
      <c r="F4865" s="2" t="str" cm="1">
        <f t="array" aca="1" ref="F4865" ca="1">IF(G4865&lt;&gt;"",INDIRECT("'"&amp;G4865&amp;"'!"&amp;H4865),"")</f>
        <v/>
      </c>
      <c r="G4865" s="1665"/>
      <c r="S4865" s="1665"/>
    </row>
    <row r="4866" spans="1:19">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5">
      <c r="A4867" s="1">
        <v>4862</v>
      </c>
      <c r="D4867" s="3" t="s">
        <v>6909</v>
      </c>
      <c r="F4867" s="2" t="str" cm="1">
        <f t="array" aca="1" ref="F4867" ca="1">IF(G4867&lt;&gt;"",INDIRECT("'"&amp;G4867&amp;"'!"&amp;H4867),"")</f>
        <v/>
      </c>
      <c r="G4867" s="1665"/>
      <c r="S4867" s="1665"/>
    </row>
    <row r="4868" spans="1:19" ht="15">
      <c r="A4868" s="1">
        <v>4863</v>
      </c>
      <c r="D4868" s="3" t="s">
        <v>6909</v>
      </c>
      <c r="F4868" s="2" t="str" cm="1">
        <f t="array" aca="1" ref="F4868" ca="1">IF(G4868&lt;&gt;"",INDIRECT("'"&amp;G4868&amp;"'!"&amp;H4868),"")</f>
        <v/>
      </c>
      <c r="G4868" s="1665"/>
      <c r="S4868" s="1665"/>
    </row>
    <row r="4869" spans="1:19" ht="15">
      <c r="A4869" s="1">
        <v>4864</v>
      </c>
      <c r="D4869" s="3" t="s">
        <v>6909</v>
      </c>
      <c r="F4869" s="2" t="str" cm="1">
        <f t="array" aca="1" ref="F4869" ca="1">IF(G4869&lt;&gt;"",INDIRECT("'"&amp;G4869&amp;"'!"&amp;H4869),"")</f>
        <v/>
      </c>
      <c r="G4869" s="1665"/>
      <c r="S4869" s="1665"/>
    </row>
    <row r="4870" spans="1:19" ht="15">
      <c r="A4870" s="1">
        <v>4865</v>
      </c>
      <c r="D4870" s="3" t="s">
        <v>6909</v>
      </c>
      <c r="F4870" s="2" t="str" cm="1">
        <f t="array" aca="1" ref="F4870" ca="1">IF(G4870&lt;&gt;"",INDIRECT("'"&amp;G4870&amp;"'!"&amp;H4870),"")</f>
        <v/>
      </c>
      <c r="G4870" s="1665"/>
      <c r="S4870" s="1663"/>
    </row>
    <row r="4871" spans="1:19" ht="15">
      <c r="A4871" s="1">
        <v>4866</v>
      </c>
      <c r="D4871" s="3" t="s">
        <v>6909</v>
      </c>
      <c r="F4871" s="2" t="str" cm="1">
        <f t="array" aca="1" ref="F4871" ca="1">IF(G4871&lt;&gt;"",INDIRECT("'"&amp;G4871&amp;"'!"&amp;H4871),"")</f>
        <v/>
      </c>
      <c r="G4871" s="1665"/>
      <c r="S4871" s="1665"/>
    </row>
    <row r="4872" spans="1:19" ht="15">
      <c r="A4872" s="1">
        <v>4867</v>
      </c>
      <c r="D4872" s="3" t="s">
        <v>6909</v>
      </c>
      <c r="F4872" s="2" t="str" cm="1">
        <f t="array" aca="1" ref="F4872" ca="1">IF(G4872&lt;&gt;"",INDIRECT("'"&amp;G4872&amp;"'!"&amp;H4872),"")</f>
        <v/>
      </c>
      <c r="G4872" s="1665"/>
      <c r="S4872" s="1665"/>
    </row>
    <row r="4873" spans="1:19" ht="15">
      <c r="A4873" s="1">
        <v>4868</v>
      </c>
      <c r="D4873" s="3" t="s">
        <v>6909</v>
      </c>
      <c r="F4873" s="2" t="str" cm="1">
        <f t="array" aca="1" ref="F4873" ca="1">IF(G4873&lt;&gt;"",INDIRECT("'"&amp;G4873&amp;"'!"&amp;H4873),"")</f>
        <v/>
      </c>
      <c r="G4873" s="1665"/>
      <c r="S4873" s="1665"/>
    </row>
    <row r="4874" spans="1:19" ht="15">
      <c r="A4874" s="1">
        <v>4869</v>
      </c>
      <c r="D4874" s="3" t="s">
        <v>6909</v>
      </c>
      <c r="F4874" s="2" t="str" cm="1">
        <f t="array" aca="1" ref="F4874" ca="1">IF(G4874&lt;&gt;"",INDIRECT("'"&amp;G4874&amp;"'!"&amp;H4874),"")</f>
        <v/>
      </c>
      <c r="G4874" s="1665"/>
      <c r="S4874" s="1665"/>
    </row>
    <row r="4875" spans="1:19" ht="15">
      <c r="A4875" s="1">
        <v>4870</v>
      </c>
      <c r="D4875" s="3" t="s">
        <v>6909</v>
      </c>
      <c r="F4875" s="2" t="str" cm="1">
        <f t="array" aca="1" ref="F4875" ca="1">IF(G4875&lt;&gt;"",INDIRECT("'"&amp;G4875&amp;"'!"&amp;H4875),"")</f>
        <v/>
      </c>
      <c r="G4875" s="1665"/>
      <c r="S4875" s="1665"/>
    </row>
    <row r="4876" spans="1:19" ht="15">
      <c r="A4876" s="1">
        <v>4871</v>
      </c>
      <c r="D4876" s="3" t="s">
        <v>6908</v>
      </c>
      <c r="F4876" s="2" t="str" cm="1">
        <f t="array" aca="1" ref="F4876" ca="1">IF(G4876&lt;&gt;"",INDIRECT("'"&amp;G4876&amp;"'!"&amp;H4876),"")</f>
        <v/>
      </c>
      <c r="G4876" s="1665"/>
      <c r="S4876" s="1665"/>
    </row>
    <row r="4877" spans="1:19" ht="15">
      <c r="A4877" s="1">
        <v>4872</v>
      </c>
      <c r="D4877" s="3" t="s">
        <v>6908</v>
      </c>
      <c r="F4877" s="2" t="str" cm="1">
        <f t="array" aca="1" ref="F4877" ca="1">IF(G4877&lt;&gt;"",INDIRECT("'"&amp;G4877&amp;"'!"&amp;H4877),"")</f>
        <v/>
      </c>
      <c r="G4877" s="1665"/>
      <c r="S4877" s="1665"/>
    </row>
    <row r="4878" spans="1:19" ht="15">
      <c r="A4878" s="1">
        <v>4873</v>
      </c>
      <c r="D4878" s="3" t="s">
        <v>6908</v>
      </c>
      <c r="F4878" s="2" t="str" cm="1">
        <f t="array" aca="1" ref="F4878" ca="1">IF(G4878&lt;&gt;"",INDIRECT("'"&amp;G4878&amp;"'!"&amp;H4878),"")</f>
        <v/>
      </c>
      <c r="G4878" s="1665"/>
      <c r="S4878" s="1665"/>
    </row>
    <row r="4879" spans="1:19" ht="15">
      <c r="A4879" s="1">
        <v>4874</v>
      </c>
      <c r="D4879" s="3" t="s">
        <v>6909</v>
      </c>
      <c r="F4879" s="2" t="str" cm="1">
        <f t="array" aca="1" ref="F4879" ca="1">IF(G4879&lt;&gt;"",INDIRECT("'"&amp;G4879&amp;"'!"&amp;H4879),"")</f>
        <v/>
      </c>
      <c r="G4879" s="1665"/>
      <c r="S4879" s="1665"/>
    </row>
    <row r="4880" spans="1:19" ht="15">
      <c r="A4880" s="1">
        <v>4875</v>
      </c>
      <c r="D4880" s="3" t="s">
        <v>6909</v>
      </c>
      <c r="F4880" s="2" t="str" cm="1">
        <f t="array" aca="1" ref="F4880" ca="1">IF(G4880&lt;&gt;"",INDIRECT("'"&amp;G4880&amp;"'!"&amp;H4880),"")</f>
        <v/>
      </c>
      <c r="G4880" s="1665"/>
      <c r="S4880" s="1665"/>
    </row>
    <row r="4881" spans="1:19" ht="15">
      <c r="A4881" s="1">
        <v>4876</v>
      </c>
      <c r="D4881" s="3" t="s">
        <v>6909</v>
      </c>
      <c r="F4881" s="2" t="str" cm="1">
        <f t="array" aca="1" ref="F4881" ca="1">IF(G4881&lt;&gt;"",INDIRECT("'"&amp;G4881&amp;"'!"&amp;H4881),"")</f>
        <v/>
      </c>
      <c r="G4881" s="1665"/>
      <c r="S4881" s="1665"/>
    </row>
    <row r="4882" spans="1:19" ht="15">
      <c r="A4882" s="1">
        <v>4877</v>
      </c>
      <c r="D4882" s="3" t="s">
        <v>6909</v>
      </c>
      <c r="F4882" s="2" t="str" cm="1">
        <f t="array" aca="1" ref="F4882" ca="1">IF(G4882&lt;&gt;"",INDIRECT("'"&amp;G4882&amp;"'!"&amp;H4882),"")</f>
        <v/>
      </c>
      <c r="G4882" s="1665"/>
      <c r="S4882" s="1665"/>
    </row>
    <row r="4883" spans="1:19" ht="15">
      <c r="A4883" s="1">
        <v>4878</v>
      </c>
      <c r="D4883" s="3" t="s">
        <v>6909</v>
      </c>
      <c r="F4883" s="2" t="str" cm="1">
        <f t="array" aca="1" ref="F4883" ca="1">IF(G4883&lt;&gt;"",INDIRECT("'"&amp;G4883&amp;"'!"&amp;H4883),"")</f>
        <v/>
      </c>
      <c r="G4883" s="1665"/>
      <c r="S4883" s="1665"/>
    </row>
    <row r="4884" spans="1:19" ht="15">
      <c r="A4884" s="1">
        <v>4879</v>
      </c>
      <c r="D4884" s="3" t="s">
        <v>6909</v>
      </c>
      <c r="F4884" s="2" t="str" cm="1">
        <f t="array" aca="1" ref="F4884" ca="1">IF(G4884&lt;&gt;"",INDIRECT("'"&amp;G4884&amp;"'!"&amp;H4884),"")</f>
        <v/>
      </c>
      <c r="G4884" s="1665"/>
      <c r="S4884" s="1665"/>
    </row>
    <row r="4885" spans="1:19" ht="15">
      <c r="A4885" s="1">
        <v>4880</v>
      </c>
      <c r="D4885" s="3" t="s">
        <v>6909</v>
      </c>
      <c r="F4885" s="2" t="str" cm="1">
        <f t="array" aca="1" ref="F4885" ca="1">IF(G4885&lt;&gt;"",INDIRECT("'"&amp;G4885&amp;"'!"&amp;H4885),"")</f>
        <v/>
      </c>
      <c r="G4885" s="1665"/>
      <c r="S4885" s="1663"/>
    </row>
    <row r="4886" spans="1:19" ht="15">
      <c r="A4886" s="1">
        <v>4881</v>
      </c>
      <c r="D4886" s="3" t="s">
        <v>6909</v>
      </c>
      <c r="F4886" s="2" t="str" cm="1">
        <f t="array" aca="1" ref="F4886" ca="1">IF(G4886&lt;&gt;"",INDIRECT("'"&amp;G4886&amp;"'!"&amp;H4886),"")</f>
        <v/>
      </c>
      <c r="G4886" s="1665"/>
      <c r="S4886" s="1663"/>
    </row>
    <row r="4887" spans="1:19" ht="15">
      <c r="A4887" s="1">
        <v>4882</v>
      </c>
      <c r="D4887" s="3" t="s">
        <v>6909</v>
      </c>
      <c r="F4887" s="2" t="str" cm="1">
        <f t="array" aca="1" ref="F4887" ca="1">IF(G4887&lt;&gt;"",INDIRECT("'"&amp;G4887&amp;"'!"&amp;H4887),"")</f>
        <v/>
      </c>
      <c r="G4887" s="1665"/>
      <c r="S4887" s="1663"/>
    </row>
    <row r="4888" spans="1:19">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5">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5">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5">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5">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5">
      <c r="A4896" s="1">
        <v>4891</v>
      </c>
      <c r="D4896" s="3" t="s">
        <v>6909</v>
      </c>
      <c r="F4896" s="2" t="str" cm="1">
        <f t="array" aca="1" ref="F4896" ca="1">IF(G4896&lt;&gt;"",INDIRECT("'"&amp;G4896&amp;"'!"&amp;H4896),"")</f>
        <v/>
      </c>
      <c r="G4896" s="1665"/>
      <c r="S4896" s="1663"/>
    </row>
    <row r="4897" spans="1:19" ht="15">
      <c r="A4897" s="1">
        <v>4892</v>
      </c>
      <c r="D4897" s="3" t="s">
        <v>6909</v>
      </c>
      <c r="F4897" s="2" t="str" cm="1">
        <f t="array" aca="1" ref="F4897" ca="1">IF(G4897&lt;&gt;"",INDIRECT("'"&amp;G4897&amp;"'!"&amp;H4897),"")</f>
        <v/>
      </c>
      <c r="G4897" s="1665"/>
      <c r="S4897" s="1665"/>
    </row>
    <row r="4898" spans="1:19" ht="15">
      <c r="A4898" s="1">
        <v>4893</v>
      </c>
      <c r="D4898" s="3" t="s">
        <v>6909</v>
      </c>
      <c r="F4898" s="2" t="str" cm="1">
        <f t="array" aca="1" ref="F4898" ca="1">IF(G4898&lt;&gt;"",INDIRECT("'"&amp;G4898&amp;"'!"&amp;H4898),"")</f>
        <v/>
      </c>
      <c r="G4898" s="1665"/>
      <c r="S4898" s="1665"/>
    </row>
    <row r="4899" spans="1:19" ht="15">
      <c r="A4899" s="1">
        <v>4894</v>
      </c>
      <c r="D4899" s="3" t="s">
        <v>6909</v>
      </c>
      <c r="F4899" s="2" t="str" cm="1">
        <f t="array" aca="1" ref="F4899" ca="1">IF(G4899&lt;&gt;"",INDIRECT("'"&amp;G4899&amp;"'!"&amp;H4899),"")</f>
        <v/>
      </c>
      <c r="G4899" s="1665"/>
      <c r="S4899" s="1665"/>
    </row>
    <row r="4900" spans="1:19" ht="15">
      <c r="A4900" s="1">
        <v>4895</v>
      </c>
      <c r="D4900" s="3" t="s">
        <v>6909</v>
      </c>
      <c r="F4900" s="2" t="str" cm="1">
        <f t="array" aca="1" ref="F4900" ca="1">IF(G4900&lt;&gt;"",INDIRECT("'"&amp;G4900&amp;"'!"&amp;H4900),"")</f>
        <v/>
      </c>
      <c r="G4900" s="1665"/>
      <c r="S4900" s="1665"/>
    </row>
    <row r="4901" spans="1:19" ht="15">
      <c r="A4901" s="1">
        <v>4896</v>
      </c>
      <c r="D4901" s="3" t="s">
        <v>6909</v>
      </c>
      <c r="F4901" s="2" t="str" cm="1">
        <f t="array" aca="1" ref="F4901" ca="1">IF(G4901&lt;&gt;"",INDIRECT("'"&amp;G4901&amp;"'!"&amp;H4901),"")</f>
        <v/>
      </c>
      <c r="G4901" s="1665"/>
      <c r="S4901" s="1665"/>
    </row>
    <row r="4902" spans="1:19" ht="15">
      <c r="A4902" s="1">
        <v>4897</v>
      </c>
      <c r="D4902" s="3" t="s">
        <v>6909</v>
      </c>
      <c r="F4902" s="2" t="str" cm="1">
        <f t="array" aca="1" ref="F4902" ca="1">IF(G4902&lt;&gt;"",INDIRECT("'"&amp;G4902&amp;"'!"&amp;H4902),"")</f>
        <v/>
      </c>
      <c r="G4902" s="1665"/>
      <c r="S4902" s="1665"/>
    </row>
    <row r="4903" spans="1:19" ht="15">
      <c r="A4903" s="1">
        <v>4898</v>
      </c>
      <c r="D4903" s="3" t="s">
        <v>6909</v>
      </c>
      <c r="F4903" s="2" t="str" cm="1">
        <f t="array" aca="1" ref="F4903" ca="1">IF(G4903&lt;&gt;"",INDIRECT("'"&amp;G4903&amp;"'!"&amp;H4903),"")</f>
        <v/>
      </c>
      <c r="G4903" s="1665"/>
      <c r="S4903" s="1665"/>
    </row>
    <row r="4904" spans="1:19" ht="15">
      <c r="A4904" s="1">
        <v>4899</v>
      </c>
      <c r="D4904" s="3" t="s">
        <v>6909</v>
      </c>
      <c r="F4904" s="2" t="str" cm="1">
        <f t="array" aca="1" ref="F4904" ca="1">IF(G4904&lt;&gt;"",INDIRECT("'"&amp;G4904&amp;"'!"&amp;H4904),"")</f>
        <v/>
      </c>
      <c r="G4904" s="1665"/>
      <c r="S4904" s="1665"/>
    </row>
    <row r="4905" spans="1:19" ht="15">
      <c r="A4905" s="1">
        <v>4900</v>
      </c>
      <c r="D4905" s="3" t="s">
        <v>6909</v>
      </c>
      <c r="F4905" s="2" t="str" cm="1">
        <f t="array" aca="1" ref="F4905" ca="1">IF(G4905&lt;&gt;"",INDIRECT("'"&amp;G4905&amp;"'!"&amp;H4905),"")</f>
        <v/>
      </c>
      <c r="G4905" s="1665"/>
      <c r="S4905" s="1665"/>
    </row>
    <row r="4906" spans="1:19" ht="15">
      <c r="A4906" s="1">
        <v>4901</v>
      </c>
      <c r="D4906" s="3" t="s">
        <v>6909</v>
      </c>
      <c r="F4906" s="2" t="str" cm="1">
        <f t="array" aca="1" ref="F4906" ca="1">IF(G4906&lt;&gt;"",INDIRECT("'"&amp;G4906&amp;"'!"&amp;H4906),"")</f>
        <v/>
      </c>
      <c r="G4906" s="1665"/>
      <c r="S4906" s="1665"/>
    </row>
    <row r="4907" spans="1:19" ht="15">
      <c r="A4907" s="1">
        <v>4902</v>
      </c>
      <c r="D4907" s="3" t="s">
        <v>6909</v>
      </c>
      <c r="F4907" s="2" t="str" cm="1">
        <f t="array" aca="1" ref="F4907" ca="1">IF(G4907&lt;&gt;"",INDIRECT("'"&amp;G4907&amp;"'!"&amp;H4907),"")</f>
        <v/>
      </c>
      <c r="G4907" s="1665"/>
      <c r="S4907" s="1665"/>
    </row>
    <row r="4908" spans="1:19" ht="15">
      <c r="A4908" s="1">
        <v>4903</v>
      </c>
      <c r="D4908" s="3" t="s">
        <v>6909</v>
      </c>
      <c r="F4908" s="2" t="str" cm="1">
        <f t="array" aca="1" ref="F4908" ca="1">IF(G4908&lt;&gt;"",INDIRECT("'"&amp;G4908&amp;"'!"&amp;H4908),"")</f>
        <v/>
      </c>
      <c r="G4908" s="1665"/>
      <c r="S4908" s="1663"/>
    </row>
    <row r="4909" spans="1:19" ht="15">
      <c r="A4909" s="1">
        <v>4904</v>
      </c>
      <c r="D4909" s="3" t="s">
        <v>6909</v>
      </c>
      <c r="F4909" s="2" t="str" cm="1">
        <f t="array" aca="1" ref="F4909" ca="1">IF(G4909&lt;&gt;"",INDIRECT("'"&amp;G4909&amp;"'!"&amp;H4909),"")</f>
        <v/>
      </c>
      <c r="G4909" s="1665"/>
      <c r="S4909" s="1665"/>
    </row>
    <row r="4910" spans="1:19" ht="15">
      <c r="A4910" s="1">
        <v>4905</v>
      </c>
      <c r="D4910" s="3" t="s">
        <v>6909</v>
      </c>
      <c r="F4910" s="2" t="str" cm="1">
        <f t="array" aca="1" ref="F4910" ca="1">IF(G4910&lt;&gt;"",INDIRECT("'"&amp;G4910&amp;"'!"&amp;H4910),"")</f>
        <v/>
      </c>
      <c r="G4910" s="1665"/>
      <c r="S4910" s="1665"/>
    </row>
    <row r="4911" spans="1:19" ht="15">
      <c r="A4911" s="1">
        <v>4906</v>
      </c>
      <c r="D4911" s="3" t="s">
        <v>6909</v>
      </c>
      <c r="F4911" s="2" t="str" cm="1">
        <f t="array" aca="1" ref="F4911" ca="1">IF(G4911&lt;&gt;"",INDIRECT("'"&amp;G4911&amp;"'!"&amp;H4911),"")</f>
        <v/>
      </c>
      <c r="G4911" s="1665"/>
      <c r="S4911" s="1665"/>
    </row>
    <row r="4912" spans="1:19" ht="15">
      <c r="A4912" s="1">
        <v>4907</v>
      </c>
      <c r="D4912" s="3" t="s">
        <v>6909</v>
      </c>
      <c r="F4912" s="2" t="str" cm="1">
        <f t="array" aca="1" ref="F4912" ca="1">IF(G4912&lt;&gt;"",INDIRECT("'"&amp;G4912&amp;"'!"&amp;H4912),"")</f>
        <v/>
      </c>
      <c r="G4912" s="1665"/>
      <c r="S4912" s="1665"/>
    </row>
    <row r="4913" spans="1:19" ht="15">
      <c r="A4913" s="1">
        <v>4908</v>
      </c>
      <c r="D4913" s="3" t="s">
        <v>6909</v>
      </c>
      <c r="F4913" s="2" t="str" cm="1">
        <f t="array" aca="1" ref="F4913" ca="1">IF(G4913&lt;&gt;"",INDIRECT("'"&amp;G4913&amp;"'!"&amp;H4913),"")</f>
        <v/>
      </c>
      <c r="G4913" s="1665"/>
      <c r="S4913" s="1665"/>
    </row>
    <row r="4914" spans="1:19" ht="15">
      <c r="A4914" s="1">
        <v>4909</v>
      </c>
      <c r="D4914" s="3" t="s">
        <v>6909</v>
      </c>
      <c r="F4914" s="2" t="str" cm="1">
        <f t="array" aca="1" ref="F4914" ca="1">IF(G4914&lt;&gt;"",INDIRECT("'"&amp;G4914&amp;"'!"&amp;H4914),"")</f>
        <v/>
      </c>
      <c r="G4914" s="1665"/>
      <c r="S4914" s="1665"/>
    </row>
    <row r="4915" spans="1:19" ht="15">
      <c r="A4915" s="1">
        <v>4910</v>
      </c>
      <c r="D4915" s="3" t="s">
        <v>6909</v>
      </c>
      <c r="F4915" s="2" t="str" cm="1">
        <f t="array" aca="1" ref="F4915" ca="1">IF(G4915&lt;&gt;"",INDIRECT("'"&amp;G4915&amp;"'!"&amp;H4915),"")</f>
        <v/>
      </c>
      <c r="G4915" s="1665"/>
      <c r="S4915" s="1665"/>
    </row>
    <row r="4916" spans="1:19" ht="15">
      <c r="A4916" s="1">
        <v>4911</v>
      </c>
      <c r="D4916" s="3" t="s">
        <v>6909</v>
      </c>
      <c r="F4916" s="2" t="str" cm="1">
        <f t="array" aca="1" ref="F4916" ca="1">IF(G4916&lt;&gt;"",INDIRECT("'"&amp;G4916&amp;"'!"&amp;H4916),"")</f>
        <v/>
      </c>
      <c r="G4916" s="1665"/>
      <c r="S4916" s="1665"/>
    </row>
    <row r="4917" spans="1:19" ht="15">
      <c r="A4917" s="1">
        <v>4912</v>
      </c>
      <c r="D4917" s="3" t="s">
        <v>6909</v>
      </c>
      <c r="F4917" s="2" t="str" cm="1">
        <f t="array" aca="1" ref="F4917" ca="1">IF(G4917&lt;&gt;"",INDIRECT("'"&amp;G4917&amp;"'!"&amp;H4917),"")</f>
        <v/>
      </c>
      <c r="G4917" s="1665"/>
      <c r="S4917" s="1665"/>
    </row>
    <row r="4918" spans="1:19" ht="15">
      <c r="A4918" s="1">
        <v>4913</v>
      </c>
      <c r="D4918" s="3" t="s">
        <v>6909</v>
      </c>
      <c r="F4918" s="2" t="str" cm="1">
        <f t="array" aca="1" ref="F4918" ca="1">IF(G4918&lt;&gt;"",INDIRECT("'"&amp;G4918&amp;"'!"&amp;H4918),"")</f>
        <v/>
      </c>
      <c r="G4918" s="1665"/>
      <c r="S4918" s="1665"/>
    </row>
    <row r="4919" spans="1:19" ht="15">
      <c r="A4919" s="1">
        <v>4914</v>
      </c>
      <c r="D4919" s="3" t="s">
        <v>6909</v>
      </c>
      <c r="F4919" s="2" t="str" cm="1">
        <f t="array" aca="1" ref="F4919" ca="1">IF(G4919&lt;&gt;"",INDIRECT("'"&amp;G4919&amp;"'!"&amp;H4919),"")</f>
        <v/>
      </c>
      <c r="G4919" s="1665"/>
      <c r="S4919" s="1665"/>
    </row>
    <row r="4920" spans="1:19" ht="15">
      <c r="A4920" s="1">
        <v>4915</v>
      </c>
      <c r="D4920" s="3" t="s">
        <v>6909</v>
      </c>
      <c r="F4920" s="2" t="str" cm="1">
        <f t="array" aca="1" ref="F4920" ca="1">IF(G4920&lt;&gt;"",INDIRECT("'"&amp;G4920&amp;"'!"&amp;H4920),"")</f>
        <v/>
      </c>
      <c r="G4920" s="1665"/>
      <c r="S4920" s="1665"/>
    </row>
    <row r="4921" spans="1:19" ht="15">
      <c r="A4921" s="1">
        <v>4916</v>
      </c>
      <c r="D4921" s="3" t="s">
        <v>6909</v>
      </c>
      <c r="F4921" s="2" t="str" cm="1">
        <f t="array" aca="1" ref="F4921" ca="1">IF(G4921&lt;&gt;"",INDIRECT("'"&amp;G4921&amp;"'!"&amp;H4921),"")</f>
        <v/>
      </c>
      <c r="G4921" s="1665"/>
      <c r="S4921" s="1665"/>
    </row>
    <row r="4922" spans="1:19" ht="15">
      <c r="A4922" s="1">
        <v>4917</v>
      </c>
      <c r="D4922" s="3" t="s">
        <v>6909</v>
      </c>
      <c r="F4922" s="2" t="str" cm="1">
        <f t="array" aca="1" ref="F4922" ca="1">IF(G4922&lt;&gt;"",INDIRECT("'"&amp;G4922&amp;"'!"&amp;H4922),"")</f>
        <v/>
      </c>
      <c r="G4922" s="1665"/>
      <c r="S4922" s="1665"/>
    </row>
    <row r="4923" spans="1:19" ht="15">
      <c r="A4923" s="1">
        <v>4918</v>
      </c>
      <c r="D4923" s="3" t="s">
        <v>6909</v>
      </c>
      <c r="F4923" s="2" t="str" cm="1">
        <f t="array" aca="1" ref="F4923" ca="1">IF(G4923&lt;&gt;"",INDIRECT("'"&amp;G4923&amp;"'!"&amp;H4923),"")</f>
        <v/>
      </c>
      <c r="G4923" s="1665"/>
      <c r="S4923" s="1663"/>
    </row>
    <row r="4924" spans="1:19" ht="15">
      <c r="A4924" s="1">
        <v>4919</v>
      </c>
      <c r="D4924" s="3" t="s">
        <v>6909</v>
      </c>
      <c r="F4924" s="2" t="str" cm="1">
        <f t="array" aca="1" ref="F4924" ca="1">IF(G4924&lt;&gt;"",INDIRECT("'"&amp;G4924&amp;"'!"&amp;H4924),"")</f>
        <v/>
      </c>
      <c r="G4924" s="1665"/>
      <c r="S4924" s="1663"/>
    </row>
    <row r="4925" spans="1:19" ht="15">
      <c r="A4925" s="1">
        <v>4920</v>
      </c>
      <c r="D4925" s="3" t="s">
        <v>6909</v>
      </c>
      <c r="F4925" s="2" t="str" cm="1">
        <f t="array" aca="1" ref="F4925" ca="1">IF(G4925&lt;&gt;"",INDIRECT("'"&amp;G4925&amp;"'!"&amp;H4925),"")</f>
        <v/>
      </c>
      <c r="G4925" s="1665"/>
      <c r="S4925" s="1663"/>
    </row>
    <row r="4926" spans="1:19" ht="15">
      <c r="A4926" s="1">
        <v>4921</v>
      </c>
      <c r="D4926" s="3" t="s">
        <v>6909</v>
      </c>
      <c r="F4926" s="2" t="str" cm="1">
        <f t="array" aca="1" ref="F4926" ca="1">IF(G4926&lt;&gt;"",INDIRECT("'"&amp;G4926&amp;"'!"&amp;H4926),"")</f>
        <v/>
      </c>
      <c r="G4926" s="1665"/>
      <c r="S4926" s="1663"/>
    </row>
    <row r="4927" spans="1:19" ht="15">
      <c r="A4927" s="1">
        <v>4922</v>
      </c>
      <c r="D4927" s="3" t="s">
        <v>6909</v>
      </c>
      <c r="F4927" s="2" t="str" cm="1">
        <f t="array" aca="1" ref="F4927" ca="1">IF(G4927&lt;&gt;"",INDIRECT("'"&amp;G4927&amp;"'!"&amp;H4927),"")</f>
        <v/>
      </c>
      <c r="G4927" s="1665"/>
      <c r="S4927" s="1665"/>
    </row>
    <row r="4928" spans="1:19" ht="15">
      <c r="A4928" s="1">
        <v>4923</v>
      </c>
      <c r="D4928" s="3" t="s">
        <v>6909</v>
      </c>
      <c r="F4928" s="2" t="str" cm="1">
        <f t="array" aca="1" ref="F4928" ca="1">IF(G4928&lt;&gt;"",INDIRECT("'"&amp;G4928&amp;"'!"&amp;H4928),"")</f>
        <v/>
      </c>
      <c r="G4928" s="1665"/>
      <c r="S4928" s="1665"/>
    </row>
    <row r="4929" spans="1:19" ht="15">
      <c r="A4929" s="1">
        <v>4924</v>
      </c>
      <c r="D4929" s="3" t="s">
        <v>6909</v>
      </c>
      <c r="F4929" s="2" t="str" cm="1">
        <f t="array" aca="1" ref="F4929" ca="1">IF(G4929&lt;&gt;"",INDIRECT("'"&amp;G4929&amp;"'!"&amp;H4929),"")</f>
        <v/>
      </c>
      <c r="G4929" s="1665"/>
      <c r="S4929" s="1665"/>
    </row>
    <row r="4930" spans="1:19" ht="15">
      <c r="A4930" s="1">
        <v>4925</v>
      </c>
      <c r="D4930" s="3" t="s">
        <v>6909</v>
      </c>
      <c r="F4930" s="2" t="str" cm="1">
        <f t="array" aca="1" ref="F4930" ca="1">IF(G4930&lt;&gt;"",INDIRECT("'"&amp;G4930&amp;"'!"&amp;H4930),"")</f>
        <v/>
      </c>
      <c r="G4930" s="1665"/>
      <c r="S4930" s="1665"/>
    </row>
    <row r="4931" spans="1:19" ht="15">
      <c r="A4931" s="1">
        <v>4926</v>
      </c>
      <c r="D4931" s="3" t="s">
        <v>6909</v>
      </c>
      <c r="F4931" s="2" t="str" cm="1">
        <f t="array" aca="1" ref="F4931" ca="1">IF(G4931&lt;&gt;"",INDIRECT("'"&amp;G4931&amp;"'!"&amp;H4931),"")</f>
        <v/>
      </c>
      <c r="G4931" s="1665"/>
      <c r="S4931" s="1665"/>
    </row>
    <row r="4932" spans="1:19" ht="15">
      <c r="A4932" s="1">
        <v>4927</v>
      </c>
      <c r="D4932" s="3" t="s">
        <v>6909</v>
      </c>
      <c r="F4932" s="2" t="str" cm="1">
        <f t="array" aca="1" ref="F4932" ca="1">IF(G4932&lt;&gt;"",INDIRECT("'"&amp;G4932&amp;"'!"&amp;H4932),"")</f>
        <v/>
      </c>
      <c r="G4932" s="1665"/>
      <c r="S4932" s="1665"/>
    </row>
    <row r="4933" spans="1:19" ht="15">
      <c r="A4933" s="1">
        <v>4928</v>
      </c>
      <c r="D4933" s="3" t="s">
        <v>6909</v>
      </c>
      <c r="F4933" s="2" t="str" cm="1">
        <f t="array" aca="1" ref="F4933" ca="1">IF(G4933&lt;&gt;"",INDIRECT("'"&amp;G4933&amp;"'!"&amp;H4933),"")</f>
        <v/>
      </c>
      <c r="G4933" s="1665"/>
      <c r="S4933" s="1665"/>
    </row>
    <row r="4934" spans="1:19" ht="15">
      <c r="A4934" s="1">
        <v>4929</v>
      </c>
      <c r="D4934" s="3" t="s">
        <v>6909</v>
      </c>
      <c r="F4934" s="2" t="str" cm="1">
        <f t="array" aca="1" ref="F4934" ca="1">IF(G4934&lt;&gt;"",INDIRECT("'"&amp;G4934&amp;"'!"&amp;H4934),"")</f>
        <v/>
      </c>
      <c r="G4934" s="1665"/>
      <c r="S4934" s="1665"/>
    </row>
    <row r="4935" spans="1:19" ht="15">
      <c r="A4935" s="1">
        <v>4930</v>
      </c>
      <c r="D4935" s="3" t="s">
        <v>6909</v>
      </c>
      <c r="F4935" s="2" t="str" cm="1">
        <f t="array" aca="1" ref="F4935" ca="1">IF(G4935&lt;&gt;"",INDIRECT("'"&amp;G4935&amp;"'!"&amp;H4935),"")</f>
        <v/>
      </c>
      <c r="G4935" s="1665"/>
      <c r="S4935" s="1665"/>
    </row>
    <row r="4936" spans="1:19" ht="15">
      <c r="A4936" s="1">
        <v>4931</v>
      </c>
      <c r="D4936" s="3" t="s">
        <v>6909</v>
      </c>
      <c r="F4936" s="2" t="str" cm="1">
        <f t="array" aca="1" ref="F4936" ca="1">IF(G4936&lt;&gt;"",INDIRECT("'"&amp;G4936&amp;"'!"&amp;H4936),"")</f>
        <v/>
      </c>
      <c r="G4936" s="1665"/>
      <c r="S4936" s="1665"/>
    </row>
    <row r="4937" spans="1:19" ht="15">
      <c r="A4937" s="1">
        <v>4932</v>
      </c>
      <c r="D4937" s="3" t="s">
        <v>6909</v>
      </c>
      <c r="F4937" s="2" t="str" cm="1">
        <f t="array" aca="1" ref="F4937" ca="1">IF(G4937&lt;&gt;"",INDIRECT("'"&amp;G4937&amp;"'!"&amp;H4937),"")</f>
        <v/>
      </c>
      <c r="G4937" s="1665"/>
      <c r="S4937" s="1665"/>
    </row>
    <row r="4938" spans="1:19" ht="15">
      <c r="A4938" s="1">
        <v>4933</v>
      </c>
      <c r="D4938" s="3" t="s">
        <v>6909</v>
      </c>
      <c r="F4938" s="2" t="str" cm="1">
        <f t="array" aca="1" ref="F4938" ca="1">IF(G4938&lt;&gt;"",INDIRECT("'"&amp;G4938&amp;"'!"&amp;H4938),"")</f>
        <v/>
      </c>
      <c r="G4938" s="1665"/>
      <c r="S4938" s="1663"/>
    </row>
    <row r="4939" spans="1:19" ht="15">
      <c r="A4939">
        <v>4934</v>
      </c>
      <c r="D4939" s="3" t="s">
        <v>6909</v>
      </c>
      <c r="F4939" s="2" t="str" cm="1">
        <f t="array" aca="1" ref="F4939" ca="1">IF(G4939&lt;&gt;"",INDIRECT("'"&amp;G4939&amp;"'!"&amp;H4939),"")</f>
        <v/>
      </c>
      <c r="G4939" s="1665"/>
      <c r="S4939" s="1665"/>
    </row>
    <row r="4940" spans="1:19" ht="15">
      <c r="A4940">
        <v>4935</v>
      </c>
      <c r="D4940" s="3" t="s">
        <v>6909</v>
      </c>
      <c r="F4940" s="2" t="str" cm="1">
        <f t="array" aca="1" ref="F4940" ca="1">IF(G4940&lt;&gt;"",INDIRECT("'"&amp;G4940&amp;"'!"&amp;H4940),"")</f>
        <v/>
      </c>
      <c r="G4940" s="1665"/>
      <c r="S4940" s="1665"/>
    </row>
    <row r="4941" spans="1:19" ht="15">
      <c r="A4941">
        <v>4936</v>
      </c>
      <c r="D4941" s="3" t="s">
        <v>6909</v>
      </c>
      <c r="F4941" s="2" t="str" cm="1">
        <f t="array" aca="1" ref="F4941" ca="1">IF(G4941&lt;&gt;"",INDIRECT("'"&amp;G4941&amp;"'!"&amp;H4941),"")</f>
        <v/>
      </c>
      <c r="G4941" s="1665"/>
      <c r="S4941" s="1665"/>
    </row>
    <row r="4942" spans="1:19" ht="15">
      <c r="A4942" s="1">
        <v>4937</v>
      </c>
      <c r="D4942" s="3" t="s">
        <v>6909</v>
      </c>
      <c r="F4942" s="2" t="str" cm="1">
        <f t="array" aca="1" ref="F4942" ca="1">IF(G4942&lt;&gt;"",INDIRECT("'"&amp;G4942&amp;"'!"&amp;H4942),"")</f>
        <v/>
      </c>
      <c r="G4942" s="1665"/>
      <c r="S4942" s="1665"/>
    </row>
    <row r="4943" spans="1:19" ht="15">
      <c r="A4943" s="1">
        <v>4938</v>
      </c>
      <c r="D4943" s="3" t="s">
        <v>6908</v>
      </c>
      <c r="F4943" s="2" t="str" cm="1">
        <f t="array" aca="1" ref="F4943" ca="1">IF(G4943&lt;&gt;"",INDIRECT("'"&amp;G4943&amp;"'!"&amp;H4943),"")</f>
        <v/>
      </c>
      <c r="G4943" s="1665"/>
      <c r="S4943" s="1665"/>
    </row>
    <row r="4944" spans="1:19" ht="15">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5">
      <c r="A4945" s="1">
        <v>4940</v>
      </c>
      <c r="D4945" s="3" t="s">
        <v>6909</v>
      </c>
      <c r="F4945" s="2" t="str" cm="1">
        <f t="array" aca="1" ref="F4945" ca="1">IF(G4945&lt;&gt;"",INDIRECT("'"&amp;G4945&amp;"'!"&amp;H4945),"")</f>
        <v/>
      </c>
      <c r="G4945" s="1665"/>
      <c r="S4945" s="1665"/>
    </row>
    <row r="4946" spans="1:19" ht="15">
      <c r="A4946" s="1">
        <v>4941</v>
      </c>
      <c r="D4946" s="3" t="s">
        <v>6909</v>
      </c>
      <c r="F4946" s="2" t="str" cm="1">
        <f t="array" aca="1" ref="F4946" ca="1">IF(G4946&lt;&gt;"",INDIRECT("'"&amp;G4946&amp;"'!"&amp;H4946),"")</f>
        <v/>
      </c>
      <c r="G4946" s="1665"/>
      <c r="S4946" s="1665"/>
    </row>
    <row r="4947" spans="1:19" ht="15">
      <c r="A4947" s="1">
        <v>4942</v>
      </c>
      <c r="D4947" s="3" t="s">
        <v>6909</v>
      </c>
      <c r="F4947" s="2" t="str" cm="1">
        <f t="array" aca="1" ref="F4947" ca="1">IF(G4947&lt;&gt;"",INDIRECT("'"&amp;G4947&amp;"'!"&amp;H4947),"")</f>
        <v/>
      </c>
      <c r="G4947" s="1665"/>
      <c r="S4947" s="1665"/>
    </row>
    <row r="4948" spans="1:19" ht="15">
      <c r="A4948" s="1">
        <v>4943</v>
      </c>
      <c r="D4948" s="3" t="s">
        <v>6909</v>
      </c>
      <c r="F4948" s="2" t="str" cm="1">
        <f t="array" aca="1" ref="F4948" ca="1">IF(G4948&lt;&gt;"",INDIRECT("'"&amp;G4948&amp;"'!"&amp;H4948),"")</f>
        <v/>
      </c>
      <c r="G4948" s="1665"/>
      <c r="S4948" s="1665"/>
    </row>
    <row r="4949" spans="1:19" ht="15">
      <c r="A4949" s="1">
        <v>4944</v>
      </c>
      <c r="D4949" s="3" t="s">
        <v>6909</v>
      </c>
      <c r="F4949" s="2" t="str" cm="1">
        <f t="array" aca="1" ref="F4949" ca="1">IF(G4949&lt;&gt;"",INDIRECT("'"&amp;G4949&amp;"'!"&amp;H4949),"")</f>
        <v/>
      </c>
      <c r="G4949" s="1665"/>
      <c r="S4949" s="1665"/>
    </row>
    <row r="4950" spans="1:19" ht="15">
      <c r="A4950" s="1">
        <v>4945</v>
      </c>
      <c r="D4950" s="3" t="s">
        <v>6909</v>
      </c>
      <c r="F4950" s="2" t="str" cm="1">
        <f t="array" aca="1" ref="F4950" ca="1">IF(G4950&lt;&gt;"",INDIRECT("'"&amp;G4950&amp;"'!"&amp;H4950),"")</f>
        <v/>
      </c>
      <c r="G4950" s="1665"/>
      <c r="S4950" s="1665"/>
    </row>
    <row r="4951" spans="1:19" ht="15">
      <c r="A4951" s="1">
        <v>4946</v>
      </c>
      <c r="D4951" s="3" t="s">
        <v>6909</v>
      </c>
      <c r="F4951" s="2" t="str" cm="1">
        <f t="array" aca="1" ref="F4951" ca="1">IF(G4951&lt;&gt;"",INDIRECT("'"&amp;G4951&amp;"'!"&amp;H4951),"")</f>
        <v/>
      </c>
      <c r="G4951" s="1665"/>
      <c r="S4951" s="1665"/>
    </row>
    <row r="4952" spans="1:19" ht="15">
      <c r="A4952" s="1">
        <v>4947</v>
      </c>
      <c r="D4952" s="3" t="s">
        <v>6909</v>
      </c>
      <c r="F4952" s="2" t="str" cm="1">
        <f t="array" aca="1" ref="F4952" ca="1">IF(G4952&lt;&gt;"",INDIRECT("'"&amp;G4952&amp;"'!"&amp;H4952),"")</f>
        <v/>
      </c>
      <c r="G4952" s="1665"/>
      <c r="S4952" s="1665"/>
    </row>
    <row r="4953" spans="1:19" ht="15">
      <c r="A4953" s="1">
        <v>4948</v>
      </c>
      <c r="D4953" s="3" t="s">
        <v>6909</v>
      </c>
      <c r="F4953" s="2" t="str" cm="1">
        <f t="array" aca="1" ref="F4953" ca="1">IF(G4953&lt;&gt;"",INDIRECT("'"&amp;G4953&amp;"'!"&amp;H4953),"")</f>
        <v/>
      </c>
      <c r="G4953" s="1665"/>
      <c r="S4953" s="1665"/>
    </row>
    <row r="4954" spans="1:19" ht="15">
      <c r="A4954" s="1">
        <v>4949</v>
      </c>
      <c r="D4954" s="3" t="s">
        <v>6909</v>
      </c>
      <c r="F4954" s="2" t="str" cm="1">
        <f t="array" aca="1" ref="F4954" ca="1">IF(G4954&lt;&gt;"",INDIRECT("'"&amp;G4954&amp;"'!"&amp;H4954),"")</f>
        <v/>
      </c>
      <c r="G4954" s="1665"/>
      <c r="S4954" s="1663"/>
    </row>
    <row r="4955" spans="1:19">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5">
      <c r="A4959" s="1">
        <v>4954</v>
      </c>
      <c r="D4959" s="3" t="s">
        <v>6908</v>
      </c>
      <c r="F4959" s="2" t="str" cm="1">
        <f t="array" aca="1" ref="F4959" ca="1">IF(G4959&lt;&gt;"",INDIRECT("'"&amp;G4959&amp;"'!"&amp;H4959),"")</f>
        <v/>
      </c>
      <c r="G4959" s="1665"/>
      <c r="S4959" s="1663"/>
    </row>
    <row r="4960" spans="1:19" ht="15">
      <c r="A4960" s="1">
        <v>4955</v>
      </c>
      <c r="D4960" s="3" t="s">
        <v>6908</v>
      </c>
      <c r="F4960" s="2" t="str" cm="1">
        <f t="array" aca="1" ref="F4960" ca="1">IF(G4960&lt;&gt;"",INDIRECT("'"&amp;G4960&amp;"'!"&amp;H4960),"")</f>
        <v/>
      </c>
      <c r="G4960" s="1665"/>
      <c r="S4960" s="1663"/>
    </row>
    <row r="4961" spans="1:19" ht="15">
      <c r="A4961" s="1">
        <v>4956</v>
      </c>
      <c r="D4961" s="3" t="s">
        <v>6908</v>
      </c>
      <c r="F4961" s="2" t="str" cm="1">
        <f t="array" aca="1" ref="F4961" ca="1">IF(G4961&lt;&gt;"",INDIRECT("'"&amp;G4961&amp;"'!"&amp;H4961),"")</f>
        <v/>
      </c>
      <c r="G4961" s="1665"/>
      <c r="S4961" s="1663"/>
    </row>
    <row r="4962" spans="1:19" ht="15">
      <c r="A4962" s="1">
        <v>4957</v>
      </c>
      <c r="D4962" s="3" t="s">
        <v>6908</v>
      </c>
      <c r="F4962" s="2" t="str" cm="1">
        <f t="array" aca="1" ref="F4962" ca="1">IF(G4962&lt;&gt;"",INDIRECT("'"&amp;G4962&amp;"'!"&amp;H4962),"")</f>
        <v/>
      </c>
      <c r="G4962" s="1665"/>
      <c r="S4962" s="1665"/>
    </row>
    <row r="4963" spans="1:19" ht="15">
      <c r="A4963" s="1">
        <v>4958</v>
      </c>
      <c r="D4963" s="3" t="s">
        <v>6908</v>
      </c>
      <c r="F4963" s="2" t="str" cm="1">
        <f t="array" aca="1" ref="F4963" ca="1">IF(G4963&lt;&gt;"",INDIRECT("'"&amp;G4963&amp;"'!"&amp;H4963),"")</f>
        <v/>
      </c>
      <c r="G4963" s="1665"/>
      <c r="S4963" s="1665"/>
    </row>
    <row r="4964" spans="1:19" ht="15">
      <c r="A4964" s="1">
        <v>4959</v>
      </c>
      <c r="D4964" s="3" t="s">
        <v>6908</v>
      </c>
      <c r="F4964" s="2" t="str" cm="1">
        <f t="array" aca="1" ref="F4964" ca="1">IF(G4964&lt;&gt;"",INDIRECT("'"&amp;G4964&amp;"'!"&amp;H4964),"")</f>
        <v/>
      </c>
      <c r="G4964" s="1665"/>
      <c r="S4964" s="1665"/>
    </row>
    <row r="4965" spans="1:19" ht="15">
      <c r="A4965" s="1">
        <v>4960</v>
      </c>
      <c r="D4965" s="3" t="s">
        <v>6908</v>
      </c>
      <c r="F4965" s="2" t="str" cm="1">
        <f t="array" aca="1" ref="F4965" ca="1">IF(G4965&lt;&gt;"",INDIRECT("'"&amp;G4965&amp;"'!"&amp;H4965),"")</f>
        <v/>
      </c>
      <c r="G4965" s="1665"/>
      <c r="S4965" s="1665"/>
    </row>
    <row r="4966" spans="1:19">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5">
      <c r="A4969" s="1">
        <v>4964</v>
      </c>
      <c r="D4969" s="3" t="s">
        <v>6908</v>
      </c>
      <c r="F4969" s="2" t="str" cm="1">
        <f t="array" aca="1" ref="F4969" ca="1">IF(G4969&lt;&gt;"",INDIRECT("'"&amp;G4969&amp;"'!"&amp;H4969),"")</f>
        <v/>
      </c>
      <c r="G4969" s="1665"/>
      <c r="S4969" s="1665"/>
    </row>
    <row r="4970" spans="1:19">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5">
      <c r="A4972" s="1">
        <v>4967</v>
      </c>
      <c r="D4972" s="3" t="s">
        <v>6909</v>
      </c>
      <c r="F4972" s="2" t="str" cm="1">
        <f t="array" aca="1" ref="F4972" ca="1">IF(G4972&lt;&gt;"",INDIRECT("'"&amp;G4972&amp;"'!"&amp;H4972),"")</f>
        <v/>
      </c>
      <c r="G4972" s="1665"/>
      <c r="S4972" s="1665"/>
    </row>
    <row r="4973" spans="1:19" ht="15">
      <c r="A4973" s="1">
        <v>4968</v>
      </c>
      <c r="D4973" s="3" t="s">
        <v>6909</v>
      </c>
      <c r="F4973" s="2" t="str" cm="1">
        <f t="array" aca="1" ref="F4973" ca="1">IF(G4973&lt;&gt;"",INDIRECT("'"&amp;G4973&amp;"'!"&amp;H4973),"")</f>
        <v/>
      </c>
      <c r="G4973" s="1665"/>
      <c r="S4973" s="1665"/>
    </row>
    <row r="4974" spans="1:19" ht="15">
      <c r="A4974" s="1">
        <v>4969</v>
      </c>
      <c r="D4974" s="3" t="s">
        <v>6909</v>
      </c>
      <c r="F4974" s="2" t="str" cm="1">
        <f t="array" aca="1" ref="F4974" ca="1">IF(G4974&lt;&gt;"",INDIRECT("'"&amp;G4974&amp;"'!"&amp;H4974),"")</f>
        <v/>
      </c>
      <c r="G4974" s="1665"/>
      <c r="S4974" s="1665"/>
    </row>
    <row r="4975" spans="1:19" ht="15">
      <c r="A4975" s="1">
        <v>4970</v>
      </c>
      <c r="D4975" s="3" t="s">
        <v>6909</v>
      </c>
      <c r="F4975" s="2" t="str" cm="1">
        <f t="array" aca="1" ref="F4975" ca="1">IF(G4975&lt;&gt;"",INDIRECT("'"&amp;G4975&amp;"'!"&amp;H4975),"")</f>
        <v/>
      </c>
      <c r="G4975" s="1665"/>
      <c r="S4975" s="1665"/>
    </row>
    <row r="4976" spans="1:19" ht="15">
      <c r="A4976" s="1">
        <v>4971</v>
      </c>
      <c r="D4976" s="3" t="s">
        <v>6909</v>
      </c>
      <c r="F4976" s="2" t="str" cm="1">
        <f t="array" aca="1" ref="F4976" ca="1">IF(G4976&lt;&gt;"",INDIRECT("'"&amp;G4976&amp;"'!"&amp;H4976),"")</f>
        <v/>
      </c>
      <c r="G4976" s="1665"/>
      <c r="S4976" s="1665"/>
    </row>
    <row r="4977" spans="1:19" ht="15">
      <c r="A4977" s="1">
        <v>4972</v>
      </c>
      <c r="D4977" s="3" t="s">
        <v>6909</v>
      </c>
      <c r="F4977" s="2" t="str" cm="1">
        <f t="array" aca="1" ref="F4977" ca="1">IF(G4977&lt;&gt;"",INDIRECT("'"&amp;G4977&amp;"'!"&amp;H4977),"")</f>
        <v/>
      </c>
      <c r="G4977" s="1665"/>
      <c r="S4977" s="1665"/>
    </row>
    <row r="4978" spans="1:19" ht="15">
      <c r="A4978" s="1">
        <v>4973</v>
      </c>
      <c r="D4978" s="3" t="s">
        <v>6909</v>
      </c>
      <c r="F4978" s="2" t="str" cm="1">
        <f t="array" aca="1" ref="F4978" ca="1">IF(G4978&lt;&gt;"",INDIRECT("'"&amp;G4978&amp;"'!"&amp;H4978),"")</f>
        <v/>
      </c>
      <c r="G4978" s="1665"/>
      <c r="S4978" s="1663"/>
    </row>
    <row r="4979" spans="1:19" ht="15">
      <c r="A4979" s="1">
        <v>4974</v>
      </c>
      <c r="D4979" s="3" t="s">
        <v>6909</v>
      </c>
      <c r="F4979" s="2" t="str" cm="1">
        <f t="array" aca="1" ref="F4979" ca="1">IF(G4979&lt;&gt;"",INDIRECT("'"&amp;G4979&amp;"'!"&amp;H4979),"")</f>
        <v/>
      </c>
      <c r="G4979" s="1665"/>
      <c r="S4979" s="1663"/>
    </row>
    <row r="4980" spans="1:19" ht="15">
      <c r="A4980" s="1">
        <v>4975</v>
      </c>
      <c r="D4980" s="3" t="s">
        <v>6909</v>
      </c>
      <c r="F4980" s="2" t="str" cm="1">
        <f t="array" aca="1" ref="F4980" ca="1">IF(G4980&lt;&gt;"",INDIRECT("'"&amp;G4980&amp;"'!"&amp;H4980),"")</f>
        <v/>
      </c>
      <c r="G4980" s="1665"/>
      <c r="S4980" s="1663"/>
    </row>
    <row r="4981" spans="1:19" ht="15">
      <c r="A4981" s="1">
        <v>4976</v>
      </c>
      <c r="D4981" s="3" t="s">
        <v>6909</v>
      </c>
      <c r="F4981" s="2" t="str" cm="1">
        <f t="array" aca="1" ref="F4981" ca="1">IF(G4981&lt;&gt;"",INDIRECT("'"&amp;G4981&amp;"'!"&amp;H4981),"")</f>
        <v/>
      </c>
      <c r="G4981" s="1665"/>
      <c r="S4981" s="1663"/>
    </row>
    <row r="4982" spans="1:19" ht="15">
      <c r="A4982" s="1">
        <v>4977</v>
      </c>
      <c r="D4982" s="3" t="s">
        <v>6909</v>
      </c>
      <c r="F4982" s="2" t="str" cm="1">
        <f t="array" aca="1" ref="F4982" ca="1">IF(G4982&lt;&gt;"",INDIRECT("'"&amp;G4982&amp;"'!"&amp;H4982),"")</f>
        <v/>
      </c>
      <c r="G4982" s="1665"/>
      <c r="S4982" s="1665"/>
    </row>
    <row r="4983" spans="1:19" ht="15">
      <c r="A4983" s="1">
        <v>4978</v>
      </c>
      <c r="D4983" s="3" t="s">
        <v>6909</v>
      </c>
      <c r="F4983" s="2" t="str" cm="1">
        <f t="array" aca="1" ref="F4983" ca="1">IF(G4983&lt;&gt;"",INDIRECT("'"&amp;G4983&amp;"'!"&amp;H4983),"")</f>
        <v/>
      </c>
      <c r="G4983" s="1665"/>
      <c r="S4983" s="1665"/>
    </row>
    <row r="4984" spans="1:19" ht="15">
      <c r="A4984" s="1">
        <v>4979</v>
      </c>
      <c r="D4984" s="3" t="s">
        <v>6909</v>
      </c>
      <c r="F4984" s="2" t="str" cm="1">
        <f t="array" aca="1" ref="F4984" ca="1">IF(G4984&lt;&gt;"",INDIRECT("'"&amp;G4984&amp;"'!"&amp;H4984),"")</f>
        <v/>
      </c>
      <c r="G4984" s="1665"/>
      <c r="S4984" s="1663"/>
    </row>
    <row r="4985" spans="1:19" ht="15">
      <c r="A4985" s="1">
        <v>4980</v>
      </c>
      <c r="D4985" s="3" t="s">
        <v>6909</v>
      </c>
      <c r="F4985" s="2" t="str" cm="1">
        <f t="array" aca="1" ref="F4985" ca="1">IF(G4985&lt;&gt;"",INDIRECT("'"&amp;G4985&amp;"'!"&amp;H4985),"")</f>
        <v/>
      </c>
      <c r="G4985" s="1665"/>
      <c r="S4985" s="1663"/>
    </row>
    <row r="4986" spans="1:19" ht="15">
      <c r="A4986" s="1">
        <v>4981</v>
      </c>
      <c r="D4986" s="3" t="s">
        <v>6909</v>
      </c>
      <c r="F4986" s="2" t="str" cm="1">
        <f t="array" aca="1" ref="F4986" ca="1">IF(G4986&lt;&gt;"",INDIRECT("'"&amp;G4986&amp;"'!"&amp;H4986),"")</f>
        <v/>
      </c>
      <c r="G4986" s="1665"/>
      <c r="S4986" s="1663"/>
    </row>
    <row r="4987" spans="1:19" ht="15">
      <c r="A4987" s="1">
        <v>4982</v>
      </c>
      <c r="D4987" s="3" t="s">
        <v>6909</v>
      </c>
      <c r="F4987" s="2" t="str" cm="1">
        <f t="array" aca="1" ref="F4987" ca="1">IF(G4987&lt;&gt;"",INDIRECT("'"&amp;G4987&amp;"'!"&amp;H4987),"")</f>
        <v/>
      </c>
      <c r="G4987" s="1665"/>
      <c r="S4987" s="1663"/>
    </row>
    <row r="4988" spans="1:19" ht="15">
      <c r="A4988" s="1">
        <v>4983</v>
      </c>
      <c r="D4988" s="3" t="s">
        <v>6909</v>
      </c>
      <c r="F4988" s="2" t="str" cm="1">
        <f t="array" aca="1" ref="F4988" ca="1">IF(G4988&lt;&gt;"",INDIRECT("'"&amp;G4988&amp;"'!"&amp;H4988),"")</f>
        <v/>
      </c>
      <c r="G4988" s="1665"/>
      <c r="S4988" s="1663"/>
    </row>
    <row r="4989" spans="1:19" ht="15">
      <c r="A4989" s="1">
        <v>4984</v>
      </c>
      <c r="D4989" s="3" t="s">
        <v>6909</v>
      </c>
      <c r="F4989" s="2" t="str" cm="1">
        <f t="array" aca="1" ref="F4989" ca="1">IF(G4989&lt;&gt;"",INDIRECT("'"&amp;G4989&amp;"'!"&amp;H4989),"")</f>
        <v/>
      </c>
      <c r="G4989" s="1665"/>
      <c r="S4989" s="1663"/>
    </row>
    <row r="4990" spans="1:19" ht="15">
      <c r="A4990" s="1">
        <v>4985</v>
      </c>
      <c r="D4990" s="3" t="s">
        <v>6909</v>
      </c>
      <c r="F4990" s="2" t="str" cm="1">
        <f t="array" aca="1" ref="F4990" ca="1">IF(G4990&lt;&gt;"",INDIRECT("'"&amp;G4990&amp;"'!"&amp;H4990),"")</f>
        <v/>
      </c>
      <c r="G4990" s="1665"/>
      <c r="S4990" s="1663"/>
    </row>
    <row r="4991" spans="1:19" ht="15">
      <c r="A4991" s="1">
        <v>4986</v>
      </c>
      <c r="D4991" s="3" t="s">
        <v>6909</v>
      </c>
      <c r="F4991" s="2" t="str" cm="1">
        <f t="array" aca="1" ref="F4991" ca="1">IF(G4991&lt;&gt;"",INDIRECT("'"&amp;G4991&amp;"'!"&amp;H4991),"")</f>
        <v/>
      </c>
      <c r="G4991" s="1665"/>
      <c r="S4991" s="1663"/>
    </row>
    <row r="4992" spans="1:19" ht="15">
      <c r="A4992" s="1">
        <v>4987</v>
      </c>
      <c r="D4992" s="3" t="s">
        <v>6909</v>
      </c>
      <c r="F4992" s="2" t="str" cm="1">
        <f t="array" aca="1" ref="F4992" ca="1">IF(G4992&lt;&gt;"",INDIRECT("'"&amp;G4992&amp;"'!"&amp;H4992),"")</f>
        <v/>
      </c>
      <c r="G4992" s="1665"/>
      <c r="S4992" s="1663"/>
    </row>
    <row r="4993" spans="1:19" ht="15">
      <c r="A4993" s="1">
        <v>4988</v>
      </c>
      <c r="D4993" s="3" t="s">
        <v>6909</v>
      </c>
      <c r="F4993" s="2" t="str" cm="1">
        <f t="array" aca="1" ref="F4993" ca="1">IF(G4993&lt;&gt;"",INDIRECT("'"&amp;G4993&amp;"'!"&amp;H4993),"")</f>
        <v/>
      </c>
      <c r="G4993" s="1665"/>
      <c r="S4993" s="1663"/>
    </row>
    <row r="4994" spans="1:19" ht="15">
      <c r="A4994" s="1">
        <v>4989</v>
      </c>
      <c r="D4994" s="3" t="s">
        <v>6909</v>
      </c>
      <c r="F4994" s="2" t="str" cm="1">
        <f t="array" aca="1" ref="F4994" ca="1">IF(G4994&lt;&gt;"",INDIRECT("'"&amp;G4994&amp;"'!"&amp;H4994),"")</f>
        <v/>
      </c>
      <c r="G4994" s="1665"/>
      <c r="S4994" s="1663"/>
    </row>
    <row r="4995" spans="1:19" ht="15">
      <c r="A4995" s="1">
        <v>4990</v>
      </c>
      <c r="D4995" s="3" t="s">
        <v>6909</v>
      </c>
      <c r="F4995" s="2" t="str" cm="1">
        <f t="array" aca="1" ref="F4995" ca="1">IF(G4995&lt;&gt;"",INDIRECT("'"&amp;G4995&amp;"'!"&amp;H4995),"")</f>
        <v/>
      </c>
      <c r="G4995" s="1665"/>
      <c r="S4995" s="1663"/>
    </row>
    <row r="4996" spans="1:19" ht="15">
      <c r="A4996" s="1">
        <v>4991</v>
      </c>
      <c r="D4996" s="3" t="s">
        <v>6909</v>
      </c>
      <c r="F4996" s="2" t="str" cm="1">
        <f t="array" aca="1" ref="F4996" ca="1">IF(G4996&lt;&gt;"",INDIRECT("'"&amp;G4996&amp;"'!"&amp;H4996),"")</f>
        <v/>
      </c>
      <c r="G4996" s="1665"/>
      <c r="S4996" s="1663"/>
    </row>
    <row r="4997" spans="1:19" ht="15">
      <c r="A4997" s="1">
        <v>4992</v>
      </c>
      <c r="D4997" s="3" t="s">
        <v>6909</v>
      </c>
      <c r="F4997" s="2" t="str" cm="1">
        <f t="array" aca="1" ref="F4997" ca="1">IF(G4997&lt;&gt;"",INDIRECT("'"&amp;G4997&amp;"'!"&amp;H4997),"")</f>
        <v/>
      </c>
      <c r="G4997" s="1665"/>
      <c r="S4997" s="1663"/>
    </row>
    <row r="4998" spans="1:19" ht="15">
      <c r="A4998" s="1">
        <v>4993</v>
      </c>
      <c r="D4998" s="3" t="s">
        <v>6909</v>
      </c>
      <c r="F4998" s="2" t="str" cm="1">
        <f t="array" aca="1" ref="F4998" ca="1">IF(G4998&lt;&gt;"",INDIRECT("'"&amp;G4998&amp;"'!"&amp;H4998),"")</f>
        <v/>
      </c>
      <c r="G4998" s="1665"/>
      <c r="S4998" s="1663"/>
    </row>
    <row r="4999" spans="1:19" ht="15">
      <c r="A4999" s="1">
        <v>4994</v>
      </c>
      <c r="D4999" s="3" t="s">
        <v>6909</v>
      </c>
      <c r="F4999" s="2" t="str" cm="1">
        <f t="array" aca="1" ref="F4999" ca="1">IF(G4999&lt;&gt;"",INDIRECT("'"&amp;G4999&amp;"'!"&amp;H4999),"")</f>
        <v/>
      </c>
      <c r="G4999" s="1665"/>
      <c r="S4999" s="1663"/>
    </row>
    <row r="5000" spans="1:19">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5">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5">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5">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c r="A5005">
        <v>5000</v>
      </c>
      <c r="B5005" s="7">
        <f>'EstRev 6-11'!C5</f>
        <v>12807938.85</v>
      </c>
      <c r="C5005" s="3">
        <f t="shared" si="151"/>
        <v>-12802938.85</v>
      </c>
      <c r="E5005" s="2" t="b">
        <f t="shared" ca="1" si="152"/>
        <v>1</v>
      </c>
      <c r="F5005" s="2" cm="1">
        <f t="array" aca="1" ref="F5005" ca="1">IF(G5005&lt;&gt;"",INDIRECT("'"&amp;G5005&amp;"'!"&amp;H5005),"")</f>
        <v>12807938.85</v>
      </c>
      <c r="G5005" s="1663" t="s">
        <v>4277</v>
      </c>
      <c r="H5005" t="s">
        <v>3460</v>
      </c>
      <c r="S5005" s="1663"/>
    </row>
    <row r="5006" spans="1:19" ht="15">
      <c r="A5006" s="1">
        <v>5001</v>
      </c>
      <c r="D5006" s="3" t="s">
        <v>6908</v>
      </c>
      <c r="F5006" s="2" t="str" cm="1">
        <f t="array" aca="1" ref="F5006" ca="1">IF(G5006&lt;&gt;"",INDIRECT("'"&amp;G5006&amp;"'!"&amp;H5006),"")</f>
        <v/>
      </c>
      <c r="G5006" s="1665"/>
      <c r="S5006" s="1663"/>
    </row>
    <row r="5007" spans="1:19">
      <c r="A5007">
        <v>5002</v>
      </c>
      <c r="B5007" s="7">
        <f>'EstRev 6-11'!C7</f>
        <v>0</v>
      </c>
      <c r="C5007" s="3">
        <f t="shared" ref="C5007:C5038" si="153">A5007-B5007</f>
        <v>5002</v>
      </c>
      <c r="E5007" s="2" t="b">
        <f t="shared" ref="E5007:E5038" ca="1" si="154">F5007=B5007</f>
        <v>1</v>
      </c>
      <c r="F5007" s="2" cm="1">
        <f t="array" aca="1" ref="F5007" ca="1">IF(G5007&lt;&gt;"",INDIRECT("'"&amp;G5007&amp;"'!"&amp;H5007),"")</f>
        <v>0</v>
      </c>
      <c r="G5007" s="1663" t="s">
        <v>4277</v>
      </c>
      <c r="H5007" t="s">
        <v>3345</v>
      </c>
      <c r="S5007" s="1663"/>
    </row>
    <row r="5008" spans="1:19">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5">
      <c r="A5010">
        <v>5005</v>
      </c>
      <c r="B5010" s="7">
        <f>'EstRev 6-11'!C12</f>
        <v>12807938.85</v>
      </c>
      <c r="C5010" s="3">
        <f t="shared" si="153"/>
        <v>-12802933.85</v>
      </c>
      <c r="E5010" s="2" t="b">
        <f t="shared" ca="1" si="154"/>
        <v>1</v>
      </c>
      <c r="F5010" s="2" cm="1">
        <f t="array" aca="1" ref="F5010" ca="1">IF(G5010&lt;&gt;"",INDIRECT("'"&amp;G5010&amp;"'!"&amp;H5010),"")</f>
        <v>12807938.85</v>
      </c>
      <c r="G5010" s="1663" t="s">
        <v>4277</v>
      </c>
      <c r="H5010" t="s">
        <v>3348</v>
      </c>
      <c r="I5010" s="4"/>
      <c r="J5010" s="4"/>
      <c r="K5010" s="4"/>
      <c r="S5010" s="1665"/>
    </row>
    <row r="5011" spans="1:19" ht="15">
      <c r="A5011">
        <v>5006</v>
      </c>
      <c r="B5011" s="7">
        <f>'EstRev 6-11'!C14</f>
        <v>0</v>
      </c>
      <c r="C5011" s="3">
        <f t="shared" si="153"/>
        <v>5006</v>
      </c>
      <c r="E5011" s="2" t="b">
        <f t="shared" ca="1" si="154"/>
        <v>1</v>
      </c>
      <c r="F5011" s="2" cm="1">
        <f t="array" aca="1" ref="F5011" ca="1">IF(G5011&lt;&gt;"",INDIRECT("'"&amp;G5011&amp;"'!"&amp;H5011),"")</f>
        <v>0</v>
      </c>
      <c r="G5011" s="1663" t="s">
        <v>4277</v>
      </c>
      <c r="H5011" t="s">
        <v>3461</v>
      </c>
      <c r="I5011" s="4"/>
      <c r="J5011" s="4"/>
      <c r="K5011" s="4"/>
      <c r="S5011" s="1665"/>
    </row>
    <row r="5012" spans="1:19">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c r="A5013">
        <v>5008</v>
      </c>
      <c r="B5013" s="7">
        <f>'EstRev 6-11'!C16</f>
        <v>561950</v>
      </c>
      <c r="C5013" s="3">
        <f t="shared" si="153"/>
        <v>-556942</v>
      </c>
      <c r="E5013" s="2" t="b">
        <f t="shared" ca="1" si="154"/>
        <v>1</v>
      </c>
      <c r="F5013" s="2" cm="1">
        <f t="array" aca="1" ref="F5013" ca="1">IF(G5013&lt;&gt;"",INDIRECT("'"&amp;G5013&amp;"'!"&amp;H5013),"")</f>
        <v>561950</v>
      </c>
      <c r="G5013" s="1663" t="s">
        <v>4277</v>
      </c>
      <c r="H5013" t="s">
        <v>3351</v>
      </c>
      <c r="S5013" s="1663"/>
    </row>
    <row r="5014" spans="1:19">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c r="A5015">
        <v>5010</v>
      </c>
      <c r="B5015" s="7">
        <f>'EstRev 6-11'!C18</f>
        <v>561950</v>
      </c>
      <c r="C5015" s="3">
        <f t="shared" si="153"/>
        <v>-556940</v>
      </c>
      <c r="E5015" s="2" t="b">
        <f t="shared" ca="1" si="154"/>
        <v>1</v>
      </c>
      <c r="F5015" s="2" cm="1">
        <f t="array" aca="1" ref="F5015" ca="1">IF(G5015&lt;&gt;"",INDIRECT("'"&amp;G5015&amp;"'!"&amp;H5015),"")</f>
        <v>561950</v>
      </c>
      <c r="G5015" s="1663" t="s">
        <v>4277</v>
      </c>
      <c r="H5015" t="s">
        <v>3336</v>
      </c>
      <c r="S5015" s="1663"/>
    </row>
    <row r="5016" spans="1:19" ht="15">
      <c r="A5016">
        <v>5011</v>
      </c>
      <c r="B5016" s="7">
        <f>'EstRev 6-11'!C20</f>
        <v>0</v>
      </c>
      <c r="C5016" s="3">
        <f t="shared" si="153"/>
        <v>5011</v>
      </c>
      <c r="E5016" s="2" t="b">
        <f t="shared" ca="1" si="154"/>
        <v>1</v>
      </c>
      <c r="F5016" s="2" cm="1">
        <f t="array" aca="1" ref="F5016" ca="1">IF(G5016&lt;&gt;"",INDIRECT("'"&amp;G5016&amp;"'!"&amp;H5016),"")</f>
        <v>0</v>
      </c>
      <c r="G5016" s="1663" t="s">
        <v>4277</v>
      </c>
      <c r="H5016" t="s">
        <v>3355</v>
      </c>
      <c r="I5016" s="4"/>
      <c r="J5016" s="4"/>
      <c r="K5016" s="4"/>
      <c r="S5016" s="1665"/>
    </row>
    <row r="5017" spans="1:19" ht="15">
      <c r="A5017">
        <v>5012</v>
      </c>
      <c r="B5017" s="7">
        <f>'EstRev 6-11'!C21</f>
        <v>0</v>
      </c>
      <c r="C5017" s="3">
        <f t="shared" si="153"/>
        <v>5012</v>
      </c>
      <c r="E5017" s="2" t="b">
        <f t="shared" ca="1" si="154"/>
        <v>1</v>
      </c>
      <c r="F5017" s="2" cm="1">
        <f t="array" aca="1" ref="F5017" ca="1">IF(G5017&lt;&gt;"",INDIRECT("'"&amp;G5017&amp;"'!"&amp;H5017),"")</f>
        <v>0</v>
      </c>
      <c r="G5017" s="1663" t="s">
        <v>4277</v>
      </c>
      <c r="H5017" t="s">
        <v>3356</v>
      </c>
      <c r="I5017" s="4"/>
      <c r="J5017" s="4"/>
      <c r="K5017" s="4"/>
      <c r="S5017" s="1665"/>
    </row>
    <row r="5018" spans="1:19">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c r="A5019">
        <v>5014</v>
      </c>
      <c r="B5019" s="7">
        <f>'EstRev 6-11'!C24</f>
        <v>5000</v>
      </c>
      <c r="C5019" s="3">
        <f t="shared" si="153"/>
        <v>14</v>
      </c>
      <c r="E5019" s="2" t="b">
        <f t="shared" ca="1" si="154"/>
        <v>1</v>
      </c>
      <c r="F5019" s="2" cm="1">
        <f t="array" aca="1" ref="F5019" ca="1">IF(G5019&lt;&gt;"",INDIRECT("'"&amp;G5019&amp;"'!"&amp;H5019),"")</f>
        <v>5000</v>
      </c>
      <c r="G5019" s="1663" t="s">
        <v>4277</v>
      </c>
      <c r="H5019" t="s">
        <v>4371</v>
      </c>
      <c r="S5019" s="1663"/>
    </row>
    <row r="5020" spans="1:19">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5">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5">
      <c r="A5024">
        <v>5019</v>
      </c>
      <c r="B5024" s="7">
        <f>'EstRev 6-11'!C30</f>
        <v>0</v>
      </c>
      <c r="C5024" s="3">
        <f t="shared" si="153"/>
        <v>5019</v>
      </c>
      <c r="E5024" s="2" t="b">
        <f t="shared" ca="1" si="154"/>
        <v>1</v>
      </c>
      <c r="F5024" s="2" cm="1">
        <f t="array" aca="1" ref="F5024" ca="1">IF(G5024&lt;&gt;"",INDIRECT("'"&amp;G5024&amp;"'!"&amp;H5024),"")</f>
        <v>0</v>
      </c>
      <c r="G5024" s="1663" t="s">
        <v>4277</v>
      </c>
      <c r="H5024" t="s">
        <v>4032</v>
      </c>
      <c r="I5024" s="4"/>
      <c r="J5024" s="4"/>
      <c r="K5024" s="4"/>
      <c r="S5024" s="1665"/>
    </row>
    <row r="5025" spans="1:19">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c r="A5026">
        <v>5021</v>
      </c>
      <c r="B5026" s="7">
        <f>'EstRev 6-11'!C33</f>
        <v>288877</v>
      </c>
      <c r="C5026" s="3">
        <f t="shared" si="153"/>
        <v>-283856</v>
      </c>
      <c r="E5026" s="2" t="b">
        <f t="shared" ca="1" si="154"/>
        <v>1</v>
      </c>
      <c r="F5026" s="2" cm="1">
        <f t="array" aca="1" ref="F5026" ca="1">IF(G5026&lt;&gt;"",INDIRECT("'"&amp;G5026&amp;"'!"&amp;H5026),"")</f>
        <v>288877</v>
      </c>
      <c r="G5026" s="1663" t="s">
        <v>4277</v>
      </c>
      <c r="H5026" t="s">
        <v>4374</v>
      </c>
      <c r="S5026" s="1663"/>
    </row>
    <row r="5027" spans="1:19">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c r="A5028">
        <v>5023</v>
      </c>
      <c r="B5028" s="7">
        <f>'EstRev 6-11'!C36</f>
        <v>0</v>
      </c>
      <c r="C5028" s="3">
        <f t="shared" si="153"/>
        <v>5023</v>
      </c>
      <c r="E5028" s="2" t="b">
        <f t="shared" ca="1" si="154"/>
        <v>1</v>
      </c>
      <c r="F5028" s="2" cm="1">
        <f t="array" aca="1" ref="F5028" ca="1">IF(G5028&lt;&gt;"",INDIRECT("'"&amp;G5028&amp;"'!"&amp;H5028),"")</f>
        <v>0</v>
      </c>
      <c r="G5028" s="1663" t="s">
        <v>4277</v>
      </c>
      <c r="H5028" t="s">
        <v>3449</v>
      </c>
      <c r="S5028" s="1663"/>
    </row>
    <row r="5029" spans="1:19" ht="15">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5">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c r="A5031">
        <v>5026</v>
      </c>
      <c r="B5031" s="7">
        <f>'EstRev 6-11'!C40</f>
        <v>293877</v>
      </c>
      <c r="C5031" s="3">
        <f t="shared" si="153"/>
        <v>-288851</v>
      </c>
      <c r="E5031" s="2" t="b">
        <f t="shared" ca="1" si="154"/>
        <v>1</v>
      </c>
      <c r="F5031" s="2" cm="1">
        <f t="array" aca="1" ref="F5031" ca="1">IF(G5031&lt;&gt;"",INDIRECT("'"&amp;G5031&amp;"'!"&amp;H5031),"")</f>
        <v>293877</v>
      </c>
      <c r="G5031" s="1663" t="s">
        <v>4277</v>
      </c>
      <c r="H5031" t="s">
        <v>3465</v>
      </c>
      <c r="S5031" s="1663"/>
    </row>
    <row r="5032" spans="1:19">
      <c r="A5032">
        <v>5027</v>
      </c>
      <c r="B5032" s="7">
        <f>'EstRev 6-11'!C65</f>
        <v>426087.12</v>
      </c>
      <c r="C5032" s="3">
        <f t="shared" si="153"/>
        <v>-421060.12</v>
      </c>
      <c r="E5032" s="2" t="b">
        <f t="shared" ca="1" si="154"/>
        <v>1</v>
      </c>
      <c r="F5032" s="2" cm="1">
        <f t="array" aca="1" ref="F5032" ca="1">IF(G5032&lt;&gt;"",INDIRECT("'"&amp;G5032&amp;"'!"&amp;H5032),"")</f>
        <v>426087.12</v>
      </c>
      <c r="G5032" s="1663" t="s">
        <v>4277</v>
      </c>
      <c r="H5032" t="s">
        <v>3484</v>
      </c>
      <c r="S5032" s="1663"/>
    </row>
    <row r="5033" spans="1:19">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c r="A5034">
        <v>5029</v>
      </c>
      <c r="B5034" s="7">
        <f>'EstRev 6-11'!C68</f>
        <v>426087.12</v>
      </c>
      <c r="C5034" s="3">
        <f t="shared" si="153"/>
        <v>-421058.12</v>
      </c>
      <c r="E5034" s="2" t="b">
        <f t="shared" ca="1" si="154"/>
        <v>1</v>
      </c>
      <c r="F5034" s="2" cm="1">
        <f t="array" aca="1" ref="F5034" ca="1">IF(G5034&lt;&gt;"",INDIRECT("'"&amp;G5034&amp;"'!"&amp;H5034),"")</f>
        <v>426087.12</v>
      </c>
      <c r="G5034" s="1663" t="s">
        <v>4277</v>
      </c>
      <c r="H5034" t="s">
        <v>4938</v>
      </c>
      <c r="S5034" s="1663"/>
    </row>
    <row r="5035" spans="1:19" ht="15">
      <c r="A5035">
        <v>5030</v>
      </c>
      <c r="B5035" s="7">
        <f>'EstRev 6-11'!C71</f>
        <v>0</v>
      </c>
      <c r="C5035" s="3">
        <f t="shared" si="153"/>
        <v>5030</v>
      </c>
      <c r="E5035" s="2" t="b">
        <f t="shared" ca="1" si="154"/>
        <v>1</v>
      </c>
      <c r="F5035" s="2" cm="1">
        <f t="array" aca="1" ref="F5035" ca="1">IF(G5035&lt;&gt;"",INDIRECT("'"&amp;G5035&amp;"'!"&amp;H5035),"")</f>
        <v>0</v>
      </c>
      <c r="G5035" s="1663" t="s">
        <v>4277</v>
      </c>
      <c r="H5035" t="s">
        <v>3489</v>
      </c>
      <c r="I5035" s="4"/>
      <c r="J5035" s="4"/>
      <c r="K5035" s="4"/>
      <c r="S5035" s="1665"/>
    </row>
    <row r="5036" spans="1:19" ht="15">
      <c r="A5036">
        <v>5031</v>
      </c>
      <c r="B5036" s="7">
        <f>'EstRev 6-11'!C72</f>
        <v>0</v>
      </c>
      <c r="C5036" s="3">
        <f t="shared" si="153"/>
        <v>5031</v>
      </c>
      <c r="E5036" s="2" t="b">
        <f t="shared" ca="1" si="154"/>
        <v>1</v>
      </c>
      <c r="F5036" s="2" cm="1">
        <f t="array" aca="1" ref="F5036" ca="1">IF(G5036&lt;&gt;"",INDIRECT("'"&amp;G5036&amp;"'!"&amp;H5036),"")</f>
        <v>0</v>
      </c>
      <c r="G5036" s="1663" t="s">
        <v>4277</v>
      </c>
      <c r="H5036" t="s">
        <v>3490</v>
      </c>
      <c r="I5036" s="4"/>
      <c r="J5036" s="4"/>
      <c r="K5036" s="4"/>
      <c r="S5036" s="1665"/>
    </row>
    <row r="5037" spans="1:19">
      <c r="A5037">
        <v>5032</v>
      </c>
      <c r="B5037" s="7">
        <f>'EstRev 6-11'!C73</f>
        <v>0</v>
      </c>
      <c r="C5037" s="3">
        <f t="shared" si="153"/>
        <v>5032</v>
      </c>
      <c r="E5037" s="2" t="b">
        <f t="shared" ca="1" si="154"/>
        <v>1</v>
      </c>
      <c r="F5037" s="2" cm="1">
        <f t="array" aca="1" ref="F5037" ca="1">IF(G5037&lt;&gt;"",INDIRECT("'"&amp;G5037&amp;"'!"&amp;H5037),"")</f>
        <v>0</v>
      </c>
      <c r="G5037" s="1663" t="s">
        <v>4277</v>
      </c>
      <c r="H5037" t="s">
        <v>3491</v>
      </c>
      <c r="S5037" s="1663"/>
    </row>
    <row r="5038" spans="1:19">
      <c r="A5038">
        <v>5033</v>
      </c>
      <c r="B5038" s="7">
        <f>'EstRev 6-11'!C74</f>
        <v>0</v>
      </c>
      <c r="C5038" s="3">
        <f t="shared" si="153"/>
        <v>5033</v>
      </c>
      <c r="E5038" s="2" t="b">
        <f t="shared" ca="1" si="154"/>
        <v>1</v>
      </c>
      <c r="F5038" s="2" cm="1">
        <f t="array" aca="1" ref="F5038" ca="1">IF(G5038&lt;&gt;"",INDIRECT("'"&amp;G5038&amp;"'!"&amp;H5038),"")</f>
        <v>0</v>
      </c>
      <c r="G5038" s="1663" t="s">
        <v>4277</v>
      </c>
      <c r="H5038" t="s">
        <v>3492</v>
      </c>
      <c r="S5038" s="1663"/>
    </row>
    <row r="5039" spans="1:19">
      <c r="A5039">
        <v>5034</v>
      </c>
      <c r="B5039" s="7">
        <f>'EstRev 6-11'!C75</f>
        <v>0</v>
      </c>
      <c r="C5039" s="3">
        <f t="shared" ref="C5039:C5070" si="155">A5039-B5039</f>
        <v>5034</v>
      </c>
      <c r="E5039" s="2" t="b">
        <f t="shared" ref="E5039:E5070" ca="1" si="156">F5039=B5039</f>
        <v>1</v>
      </c>
      <c r="F5039" s="2" cm="1">
        <f t="array" aca="1" ref="F5039" ca="1">IF(G5039&lt;&gt;"",INDIRECT("'"&amp;G5039&amp;"'!"&amp;H5039),"")</f>
        <v>0</v>
      </c>
      <c r="G5039" s="1663" t="s">
        <v>4277</v>
      </c>
      <c r="H5039" t="s">
        <v>3493</v>
      </c>
      <c r="S5039" s="1663"/>
    </row>
    <row r="5040" spans="1:19">
      <c r="A5040">
        <v>5035</v>
      </c>
      <c r="B5040" s="7">
        <f>'EstRev 6-11'!C76</f>
        <v>299012.93</v>
      </c>
      <c r="C5040" s="3">
        <f t="shared" si="155"/>
        <v>-293977.93</v>
      </c>
      <c r="E5040" s="2" t="b">
        <f t="shared" ca="1" si="156"/>
        <v>1</v>
      </c>
      <c r="F5040" s="2" cm="1">
        <f t="array" aca="1" ref="F5040" ca="1">IF(G5040&lt;&gt;"",INDIRECT("'"&amp;G5040&amp;"'!"&amp;H5040),"")</f>
        <v>299012.93</v>
      </c>
      <c r="G5040" s="1663" t="s">
        <v>4277</v>
      </c>
      <c r="H5040" t="s">
        <v>3494</v>
      </c>
      <c r="S5040" s="1663"/>
    </row>
    <row r="5041" spans="1:19">
      <c r="A5041">
        <v>5036</v>
      </c>
      <c r="B5041" s="7">
        <f>'EstRev 6-11'!C78</f>
        <v>0</v>
      </c>
      <c r="C5041" s="3">
        <f t="shared" si="155"/>
        <v>5036</v>
      </c>
      <c r="E5041" s="2" t="b">
        <f t="shared" ca="1" si="156"/>
        <v>1</v>
      </c>
      <c r="F5041" s="2" cm="1">
        <f t="array" aca="1" ref="F5041" ca="1">IF(G5041&lt;&gt;"",INDIRECT("'"&amp;G5041&amp;"'!"&amp;H5041),"")</f>
        <v>0</v>
      </c>
      <c r="G5041" s="1663" t="s">
        <v>4277</v>
      </c>
      <c r="H5041" t="s">
        <v>4139</v>
      </c>
      <c r="S5041" s="1663"/>
    </row>
    <row r="5042" spans="1:19" ht="15">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c r="A5043">
        <v>5038</v>
      </c>
      <c r="B5043" s="7">
        <f>'EstRev 6-11'!C80</f>
        <v>1729.27</v>
      </c>
      <c r="C5043" s="3">
        <f t="shared" si="155"/>
        <v>3308.73</v>
      </c>
      <c r="E5043" s="2" t="b">
        <f t="shared" ca="1" si="156"/>
        <v>1</v>
      </c>
      <c r="F5043" s="2" cm="1">
        <f t="array" aca="1" ref="F5043" ca="1">IF(G5043&lt;&gt;"",INDIRECT("'"&amp;G5043&amp;"'!"&amp;H5043),"")</f>
        <v>1729.27</v>
      </c>
      <c r="G5043" s="1663" t="s">
        <v>4277</v>
      </c>
      <c r="H5043" t="s">
        <v>4141</v>
      </c>
      <c r="S5043" s="1663"/>
    </row>
    <row r="5044" spans="1:19">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c r="A5045">
        <v>5040</v>
      </c>
      <c r="B5045" s="7">
        <f>'EstRev 6-11'!C82</f>
        <v>0</v>
      </c>
      <c r="C5045" s="3">
        <f t="shared" si="155"/>
        <v>5040</v>
      </c>
      <c r="E5045" s="2" t="b">
        <f t="shared" ca="1" si="156"/>
        <v>1</v>
      </c>
      <c r="F5045" s="2" cm="1">
        <f t="array" aca="1" ref="F5045" ca="1">IF(G5045&lt;&gt;"",INDIRECT("'"&amp;G5045&amp;"'!"&amp;H5045),"")</f>
        <v>0</v>
      </c>
      <c r="G5045" s="1663" t="s">
        <v>4277</v>
      </c>
      <c r="H5045" t="s">
        <v>5086</v>
      </c>
      <c r="S5045" s="1663"/>
    </row>
    <row r="5046" spans="1:19" ht="15">
      <c r="A5046">
        <v>5041</v>
      </c>
      <c r="B5046" s="7">
        <f>'EstRev 6-11'!C84</f>
        <v>1729.27</v>
      </c>
      <c r="C5046" s="3">
        <f t="shared" si="155"/>
        <v>3311.73</v>
      </c>
      <c r="E5046" s="2" t="b">
        <f t="shared" ca="1" si="156"/>
        <v>1</v>
      </c>
      <c r="F5046" s="2" cm="1">
        <f t="array" aca="1" ref="F5046" ca="1">IF(G5046&lt;&gt;"",INDIRECT("'"&amp;G5046&amp;"'!"&amp;H5046),"")</f>
        <v>1729.27</v>
      </c>
      <c r="G5046" s="1663" t="s">
        <v>4277</v>
      </c>
      <c r="H5046" t="s">
        <v>5087</v>
      </c>
      <c r="I5046" s="4"/>
      <c r="J5046" s="4"/>
      <c r="K5046" s="4"/>
      <c r="S5046" s="1665"/>
    </row>
    <row r="5047" spans="1:19" ht="15">
      <c r="A5047">
        <v>5042</v>
      </c>
      <c r="B5047" s="7">
        <f>'EstRev 6-11'!C87</f>
        <v>175959.95</v>
      </c>
      <c r="C5047" s="3">
        <f t="shared" si="155"/>
        <v>-170917.95</v>
      </c>
      <c r="E5047" s="2" t="b">
        <f t="shared" ca="1" si="156"/>
        <v>1</v>
      </c>
      <c r="F5047" s="2" cm="1">
        <f t="array" aca="1" ref="F5047" ca="1">IF(G5047&lt;&gt;"",INDIRECT("'"&amp;G5047&amp;"'!"&amp;H5047),"")</f>
        <v>175959.95</v>
      </c>
      <c r="G5047" s="1663" t="s">
        <v>4277</v>
      </c>
      <c r="H5047" t="s">
        <v>4376</v>
      </c>
      <c r="I5047" s="4"/>
      <c r="J5047" s="4"/>
      <c r="K5047" s="4"/>
      <c r="S5047" s="1665"/>
    </row>
    <row r="5048" spans="1:19">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c r="A5049">
        <v>5044</v>
      </c>
      <c r="B5049" s="7">
        <f>'EstRev 6-11'!C89</f>
        <v>0</v>
      </c>
      <c r="C5049" s="3">
        <f t="shared" si="155"/>
        <v>5044</v>
      </c>
      <c r="E5049" s="2" t="b">
        <f t="shared" ca="1" si="156"/>
        <v>1</v>
      </c>
      <c r="F5049" s="2" cm="1">
        <f t="array" aca="1" ref="F5049" ca="1">IF(G5049&lt;&gt;"",INDIRECT("'"&amp;G5049&amp;"'!"&amp;H5049),"")</f>
        <v>0</v>
      </c>
      <c r="G5049" s="1663" t="s">
        <v>4277</v>
      </c>
      <c r="H5049" t="s">
        <v>4378</v>
      </c>
      <c r="S5049" s="1663"/>
    </row>
    <row r="5050" spans="1:19">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5">
      <c r="A5054">
        <v>5049</v>
      </c>
      <c r="B5054" s="7">
        <f>'EstRev 6-11'!C94</f>
        <v>0</v>
      </c>
      <c r="C5054" s="3">
        <f t="shared" si="155"/>
        <v>5049</v>
      </c>
      <c r="E5054" s="2" t="b">
        <f t="shared" ca="1" si="156"/>
        <v>1</v>
      </c>
      <c r="F5054" s="2" cm="1">
        <f t="array" aca="1" ref="F5054" ca="1">IF(G5054&lt;&gt;"",INDIRECT("'"&amp;G5054&amp;"'!"&amp;H5054),"")</f>
        <v>0</v>
      </c>
      <c r="G5054" s="1663" t="s">
        <v>4277</v>
      </c>
      <c r="H5054" t="s">
        <v>4383</v>
      </c>
      <c r="I5054" s="4"/>
      <c r="J5054" s="4"/>
      <c r="K5054" s="4"/>
      <c r="S5054" s="1665"/>
    </row>
    <row r="5055" spans="1:19">
      <c r="A5055">
        <v>5050</v>
      </c>
      <c r="B5055" s="7">
        <f>'EstRev 6-11'!C95</f>
        <v>0</v>
      </c>
      <c r="C5055" s="3">
        <f t="shared" si="155"/>
        <v>5050</v>
      </c>
      <c r="E5055" s="2" t="b">
        <f t="shared" ca="1" si="156"/>
        <v>1</v>
      </c>
      <c r="F5055" s="2" cm="1">
        <f t="array" aca="1" ref="F5055" ca="1">IF(G5055&lt;&gt;"",INDIRECT("'"&amp;G5055&amp;"'!"&amp;H5055),"")</f>
        <v>0</v>
      </c>
      <c r="G5055" s="1663" t="s">
        <v>4277</v>
      </c>
      <c r="H5055" t="s">
        <v>4384</v>
      </c>
      <c r="S5055" s="1663"/>
    </row>
    <row r="5056" spans="1:19">
      <c r="A5056">
        <v>5051</v>
      </c>
      <c r="B5056" s="7">
        <f>'EstRev 6-11'!C96</f>
        <v>175959.95</v>
      </c>
      <c r="C5056" s="3">
        <f t="shared" si="155"/>
        <v>-170908.95</v>
      </c>
      <c r="E5056" s="2" t="b">
        <f t="shared" ca="1" si="156"/>
        <v>1</v>
      </c>
      <c r="F5056" s="2" cm="1">
        <f t="array" aca="1" ref="F5056" ca="1">IF(G5056&lt;&gt;"",INDIRECT("'"&amp;G5056&amp;"'!"&amp;H5056),"")</f>
        <v>175959.95</v>
      </c>
      <c r="G5056" s="1663" t="s">
        <v>4277</v>
      </c>
      <c r="H5056" t="s">
        <v>4992</v>
      </c>
      <c r="S5056" s="1663"/>
    </row>
    <row r="5057" spans="1:19">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5">
      <c r="A5058">
        <v>5053</v>
      </c>
      <c r="B5058" s="7">
        <f>'EstRev 6-11'!C99</f>
        <v>16773.41</v>
      </c>
      <c r="C5058" s="3">
        <f t="shared" si="155"/>
        <v>-11720.41</v>
      </c>
      <c r="E5058" s="2" t="b">
        <f t="shared" ca="1" si="156"/>
        <v>1</v>
      </c>
      <c r="F5058" s="2" cm="1">
        <f t="array" aca="1" ref="F5058" ca="1">IF(G5058&lt;&gt;"",INDIRECT("'"&amp;G5058&amp;"'!"&amp;H5058),"")</f>
        <v>16773.41</v>
      </c>
      <c r="G5058" s="1663" t="s">
        <v>4277</v>
      </c>
      <c r="H5058" t="s">
        <v>4581</v>
      </c>
      <c r="I5058" s="4"/>
      <c r="J5058" s="4"/>
      <c r="K5058" s="4"/>
      <c r="S5058" s="1665"/>
    </row>
    <row r="5059" spans="1:19" ht="15">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5">
      <c r="A5060">
        <v>5055</v>
      </c>
      <c r="B5060" s="7">
        <f>'EstRev 6-11'!C102</f>
        <v>876</v>
      </c>
      <c r="C5060" s="3">
        <f t="shared" si="155"/>
        <v>4179</v>
      </c>
      <c r="E5060" s="2" t="b">
        <f t="shared" ca="1" si="156"/>
        <v>1</v>
      </c>
      <c r="F5060" s="2" cm="1">
        <f t="array" aca="1" ref="F5060" ca="1">IF(G5060&lt;&gt;"",INDIRECT("'"&amp;G5060&amp;"'!"&amp;H5060),"")</f>
        <v>876</v>
      </c>
      <c r="G5060" s="1663" t="s">
        <v>4277</v>
      </c>
      <c r="H5060" t="s">
        <v>4591</v>
      </c>
      <c r="I5060" s="4"/>
      <c r="J5060" s="4"/>
      <c r="K5060" s="4"/>
      <c r="S5060" s="1665"/>
    </row>
    <row r="5061" spans="1:19" ht="15">
      <c r="A5061">
        <v>5056</v>
      </c>
      <c r="B5061" s="7">
        <f>'EstRev 6-11'!C108</f>
        <v>0</v>
      </c>
      <c r="C5061" s="3">
        <f t="shared" si="155"/>
        <v>5056</v>
      </c>
      <c r="E5061" s="2" t="b">
        <f t="shared" ca="1" si="156"/>
        <v>1</v>
      </c>
      <c r="F5061" s="2" cm="1">
        <f t="array" aca="1" ref="F5061" ca="1">IF(G5061&lt;&gt;"",INDIRECT("'"&amp;G5061&amp;"'!"&amp;H5061),"")</f>
        <v>0</v>
      </c>
      <c r="G5061" s="1663" t="s">
        <v>4277</v>
      </c>
      <c r="H5061" t="s">
        <v>4390</v>
      </c>
      <c r="I5061" s="4"/>
      <c r="J5061" s="4"/>
      <c r="K5061" s="4"/>
      <c r="S5061" s="1665"/>
    </row>
    <row r="5062" spans="1:19" ht="15">
      <c r="A5062">
        <v>5057</v>
      </c>
      <c r="B5062" s="7">
        <f>'EstRev 6-11'!C109</f>
        <v>0</v>
      </c>
      <c r="C5062" s="3">
        <f t="shared" si="155"/>
        <v>5057</v>
      </c>
      <c r="E5062" s="2" t="b">
        <f t="shared" ca="1" si="156"/>
        <v>1</v>
      </c>
      <c r="F5062" s="2" cm="1">
        <f t="array" aca="1" ref="F5062" ca="1">IF(G5062&lt;&gt;"",INDIRECT("'"&amp;G5062&amp;"'!"&amp;H5062),"")</f>
        <v>0</v>
      </c>
      <c r="G5062" s="1663" t="s">
        <v>4277</v>
      </c>
      <c r="H5062" t="s">
        <v>4391</v>
      </c>
      <c r="I5062" s="4"/>
      <c r="J5062" s="4"/>
      <c r="K5062" s="4"/>
      <c r="S5062" s="1665"/>
    </row>
    <row r="5063" spans="1:19" ht="15">
      <c r="A5063">
        <v>5058</v>
      </c>
      <c r="B5063" s="7">
        <f>'EstRev 6-11'!C110</f>
        <v>8064</v>
      </c>
      <c r="C5063" s="3">
        <f t="shared" si="155"/>
        <v>-3006</v>
      </c>
      <c r="E5063" s="2" t="b">
        <f t="shared" ca="1" si="156"/>
        <v>1</v>
      </c>
      <c r="F5063" s="2" cm="1">
        <f t="array" aca="1" ref="F5063" ca="1">IF(G5063&lt;&gt;"",INDIRECT("'"&amp;G5063&amp;"'!"&amp;H5063),"")</f>
        <v>8064</v>
      </c>
      <c r="G5063" s="1663" t="s">
        <v>4277</v>
      </c>
      <c r="H5063" t="s">
        <v>4392</v>
      </c>
      <c r="I5063" s="4"/>
      <c r="J5063" s="4"/>
      <c r="K5063" s="4"/>
      <c r="S5063" s="1665"/>
    </row>
    <row r="5064" spans="1:19">
      <c r="A5064">
        <v>5059</v>
      </c>
      <c r="B5064" s="7">
        <f>'EstRev 6-11'!C111</f>
        <v>25713.41</v>
      </c>
      <c r="C5064" s="3">
        <f t="shared" si="155"/>
        <v>-20654.41</v>
      </c>
      <c r="E5064" s="2" t="b">
        <f t="shared" ca="1" si="156"/>
        <v>1</v>
      </c>
      <c r="F5064" s="2" cm="1">
        <f t="array" aca="1" ref="F5064" ca="1">IF(G5064&lt;&gt;"",INDIRECT("'"&amp;G5064&amp;"'!"&amp;H5064),"")</f>
        <v>25713.41</v>
      </c>
      <c r="G5064" s="1663" t="s">
        <v>4277</v>
      </c>
      <c r="H5064" t="s">
        <v>4393</v>
      </c>
      <c r="S5064" s="1663"/>
    </row>
    <row r="5065" spans="1:19" ht="15">
      <c r="A5065">
        <v>5060</v>
      </c>
      <c r="B5065" s="7">
        <f>'EstRev 6-11'!C112</f>
        <v>14592268.529999997</v>
      </c>
      <c r="C5065" s="3">
        <f t="shared" si="155"/>
        <v>-14587208.529999997</v>
      </c>
      <c r="E5065" s="2" t="b">
        <f t="shared" ca="1" si="156"/>
        <v>1</v>
      </c>
      <c r="F5065" s="2" cm="1">
        <f t="array" aca="1" ref="F5065" ca="1">IF(G5065&lt;&gt;"",INDIRECT("'"&amp;G5065&amp;"'!"&amp;H5065),"")</f>
        <v>14592268.529999997</v>
      </c>
      <c r="G5065" s="1663" t="s">
        <v>4277</v>
      </c>
      <c r="H5065" t="s">
        <v>5088</v>
      </c>
      <c r="I5065" s="4"/>
      <c r="J5065" s="4"/>
      <c r="K5065" s="4"/>
      <c r="S5065" s="1665"/>
    </row>
    <row r="5066" spans="1:19" ht="15">
      <c r="A5066">
        <v>5061</v>
      </c>
      <c r="B5066" s="7">
        <f>'EstRev 6-11'!C115</f>
        <v>0</v>
      </c>
      <c r="C5066" s="3">
        <f t="shared" si="155"/>
        <v>5061</v>
      </c>
      <c r="E5066" s="2" t="b">
        <f t="shared" ca="1" si="156"/>
        <v>1</v>
      </c>
      <c r="F5066" s="2" cm="1">
        <f t="array" aca="1" ref="F5066" ca="1">IF(G5066&lt;&gt;"",INDIRECT("'"&amp;G5066&amp;"'!"&amp;H5066),"")</f>
        <v>0</v>
      </c>
      <c r="G5066" s="1663" t="s">
        <v>4277</v>
      </c>
      <c r="H5066" t="s">
        <v>4394</v>
      </c>
      <c r="I5066" s="4"/>
      <c r="J5066" s="4"/>
      <c r="K5066" s="4"/>
      <c r="S5066" s="1665"/>
    </row>
    <row r="5067" spans="1:19" ht="15">
      <c r="A5067">
        <v>5062</v>
      </c>
      <c r="B5067" s="7">
        <f>'EstRev 6-11'!C116</f>
        <v>0</v>
      </c>
      <c r="C5067" s="3">
        <f t="shared" si="155"/>
        <v>5062</v>
      </c>
      <c r="E5067" s="2" t="b">
        <f t="shared" ca="1" si="156"/>
        <v>1</v>
      </c>
      <c r="F5067" s="2" cm="1">
        <f t="array" aca="1" ref="F5067" ca="1">IF(G5067&lt;&gt;"",INDIRECT("'"&amp;G5067&amp;"'!"&amp;H5067),"")</f>
        <v>0</v>
      </c>
      <c r="G5067" s="1663" t="s">
        <v>4277</v>
      </c>
      <c r="H5067" t="s">
        <v>3496</v>
      </c>
      <c r="I5067" s="4"/>
      <c r="J5067" s="4"/>
      <c r="K5067" s="4"/>
      <c r="S5067" s="1665"/>
    </row>
    <row r="5068" spans="1:19" ht="15">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5">
      <c r="A5069">
        <v>5064</v>
      </c>
      <c r="B5069" s="7">
        <f>'EstRev 6-11'!C118</f>
        <v>0</v>
      </c>
      <c r="C5069" s="3">
        <f t="shared" si="155"/>
        <v>5064</v>
      </c>
      <c r="E5069" s="2" t="b">
        <f t="shared" ca="1" si="156"/>
        <v>1</v>
      </c>
      <c r="F5069" s="2" cm="1">
        <f t="array" aca="1" ref="F5069" ca="1">IF(G5069&lt;&gt;"",INDIRECT("'"&amp;G5069&amp;"'!"&amp;H5069),"")</f>
        <v>0</v>
      </c>
      <c r="G5069" s="1663" t="s">
        <v>4277</v>
      </c>
      <c r="H5069" t="s">
        <v>4995</v>
      </c>
      <c r="I5069" s="4"/>
      <c r="J5069" s="4"/>
      <c r="K5069" s="4"/>
      <c r="S5069" s="1665"/>
    </row>
    <row r="5070" spans="1:19">
      <c r="A5070">
        <v>5065</v>
      </c>
      <c r="B5070" s="7">
        <f>'EstRev 6-11'!C121</f>
        <v>590021.73</v>
      </c>
      <c r="C5070" s="3">
        <f t="shared" si="155"/>
        <v>-584956.73</v>
      </c>
      <c r="E5070" s="2" t="b">
        <f t="shared" ca="1" si="156"/>
        <v>1</v>
      </c>
      <c r="F5070" s="2" cm="1">
        <f t="array" aca="1" ref="F5070" ca="1">IF(G5070&lt;&gt;"",INDIRECT("'"&amp;G5070&amp;"'!"&amp;H5070),"")</f>
        <v>590021.73</v>
      </c>
      <c r="G5070" s="1663" t="s">
        <v>4277</v>
      </c>
      <c r="H5070" t="s">
        <v>4396</v>
      </c>
      <c r="S5070" s="1663"/>
    </row>
    <row r="5071" spans="1:19" ht="15">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5">
      <c r="A5072" s="1">
        <v>5067</v>
      </c>
      <c r="D5072" s="3" t="s">
        <v>6909</v>
      </c>
      <c r="F5072" s="2" t="str" cm="1">
        <f t="array" aca="1" ref="F5072" ca="1">IF(G5072&lt;&gt;"",INDIRECT("'"&amp;G5072&amp;"'!"&amp;H5072),"")</f>
        <v/>
      </c>
      <c r="G5072" s="1665"/>
      <c r="S5072" s="1663"/>
    </row>
    <row r="5073" spans="1:19" ht="15">
      <c r="A5073" s="1">
        <v>5068</v>
      </c>
      <c r="D5073" s="3" t="s">
        <v>6909</v>
      </c>
      <c r="F5073" s="2" t="str" cm="1">
        <f t="array" aca="1" ref="F5073" ca="1">IF(G5073&lt;&gt;"",INDIRECT("'"&amp;G5073&amp;"'!"&amp;H5073),"")</f>
        <v/>
      </c>
      <c r="G5073" s="1665"/>
      <c r="S5073" s="1663"/>
    </row>
    <row r="5074" spans="1:19" ht="15">
      <c r="A5074" s="1">
        <v>5069</v>
      </c>
      <c r="D5074" s="3" t="s">
        <v>6909</v>
      </c>
      <c r="F5074" s="2" t="str" cm="1">
        <f t="array" aca="1" ref="F5074" ca="1">IF(G5074&lt;&gt;"",INDIRECT("'"&amp;G5074&amp;"'!"&amp;H5074),"")</f>
        <v/>
      </c>
      <c r="G5074" s="1665"/>
      <c r="S5074" s="1663"/>
    </row>
    <row r="5075" spans="1:19" ht="15">
      <c r="A5075" s="1">
        <v>5070</v>
      </c>
      <c r="D5075" s="3" t="s">
        <v>6909</v>
      </c>
      <c r="F5075" s="2" t="str" cm="1">
        <f t="array" aca="1" ref="F5075" ca="1">IF(G5075&lt;&gt;"",INDIRECT("'"&amp;G5075&amp;"'!"&amp;H5075),"")</f>
        <v/>
      </c>
      <c r="G5075" s="1665"/>
      <c r="S5075" s="1663"/>
    </row>
    <row r="5076" spans="1:19" ht="15">
      <c r="A5076">
        <v>5071</v>
      </c>
      <c r="B5076" s="7">
        <f>'EstRev 6-11'!C124</f>
        <v>602230.46</v>
      </c>
      <c r="C5076" s="3">
        <f>A5076-B5076</f>
        <v>-597159.46</v>
      </c>
      <c r="E5076" s="2" t="b">
        <f ca="1">F5076=B5076</f>
        <v>1</v>
      </c>
      <c r="F5076" s="2" cm="1">
        <f t="array" aca="1" ref="F5076" ca="1">IF(G5076&lt;&gt;"",INDIRECT("'"&amp;G5076&amp;"'!"&amp;H5076),"")</f>
        <v>602230.46</v>
      </c>
      <c r="G5076" s="1663" t="s">
        <v>4277</v>
      </c>
      <c r="H5076" t="s">
        <v>4257</v>
      </c>
      <c r="I5076" s="4"/>
      <c r="J5076" s="4"/>
      <c r="K5076" s="4"/>
      <c r="S5076" s="1665"/>
    </row>
    <row r="5077" spans="1:19" ht="15">
      <c r="A5077">
        <v>5072</v>
      </c>
      <c r="B5077" s="7">
        <f>'EstRev 6-11'!C127</f>
        <v>173682.31</v>
      </c>
      <c r="C5077" s="3">
        <f>A5077-B5077</f>
        <v>-168610.31</v>
      </c>
      <c r="E5077" s="2" t="b">
        <f ca="1">F5077=B5077</f>
        <v>1</v>
      </c>
      <c r="F5077" s="2" cm="1">
        <f t="array" aca="1" ref="F5077" ca="1">IF(G5077&lt;&gt;"",INDIRECT("'"&amp;G5077&amp;"'!"&amp;H5077),"")</f>
        <v>173682.31</v>
      </c>
      <c r="G5077" s="1663" t="s">
        <v>4277</v>
      </c>
      <c r="H5077" t="s">
        <v>3734</v>
      </c>
      <c r="I5077" s="4"/>
      <c r="J5077" s="4"/>
      <c r="K5077" s="4"/>
      <c r="S5077" s="1665"/>
    </row>
    <row r="5078" spans="1:19" ht="15">
      <c r="A5078" s="1">
        <v>5073</v>
      </c>
      <c r="D5078" s="3" t="s">
        <v>6913</v>
      </c>
      <c r="G5078" s="1665"/>
      <c r="S5078" s="1663"/>
    </row>
    <row r="5079" spans="1:19" ht="15">
      <c r="A5079" s="1">
        <v>5074</v>
      </c>
      <c r="D5079" s="3" t="s">
        <v>6913</v>
      </c>
      <c r="G5079" s="1665"/>
      <c r="S5079" s="1663"/>
    </row>
    <row r="5080" spans="1:19" ht="15">
      <c r="A5080" s="1">
        <v>5075</v>
      </c>
      <c r="D5080" s="3" t="s">
        <v>6909</v>
      </c>
      <c r="F5080" s="2" t="str" cm="1">
        <f t="array" aca="1" ref="F5080" ca="1">IF(G5080&lt;&gt;"",INDIRECT("'"&amp;G5080&amp;"'!"&amp;H5080),"")</f>
        <v/>
      </c>
      <c r="G5080" s="1665"/>
      <c r="S5080" s="1663"/>
    </row>
    <row r="5081" spans="1:19">
      <c r="A5081">
        <v>5076</v>
      </c>
      <c r="B5081" s="7">
        <f>'EstRev 6-11'!C128</f>
        <v>0</v>
      </c>
      <c r="C5081" s="3">
        <f>A5081-B5081</f>
        <v>5076</v>
      </c>
      <c r="E5081" s="2" t="b">
        <f ca="1">F5081=B5081</f>
        <v>1</v>
      </c>
      <c r="F5081" s="2" cm="1">
        <f t="array" aca="1" ref="F5081" ca="1">IF(G5081&lt;&gt;"",INDIRECT("'"&amp;G5081&amp;"'!"&amp;H5081),"")</f>
        <v>0</v>
      </c>
      <c r="G5081" s="1663" t="s">
        <v>4277</v>
      </c>
      <c r="H5081" t="s">
        <v>3735</v>
      </c>
      <c r="S5081" s="1663"/>
    </row>
    <row r="5082" spans="1:19" ht="15">
      <c r="A5082" s="1">
        <v>5077</v>
      </c>
      <c r="D5082" s="3" t="s">
        <v>6909</v>
      </c>
      <c r="F5082" s="2" t="str" cm="1">
        <f t="array" aca="1" ref="F5082" ca="1">IF(G5082&lt;&gt;"",INDIRECT("'"&amp;G5082&amp;"'!"&amp;H5082),"")</f>
        <v/>
      </c>
      <c r="G5082" s="1665"/>
      <c r="S5082" s="1663"/>
    </row>
    <row r="5083" spans="1:19">
      <c r="A5083">
        <v>5078</v>
      </c>
      <c r="B5083" s="7">
        <f>'EstRev 6-11'!C129</f>
        <v>0</v>
      </c>
      <c r="C5083" s="3">
        <f>A5083-B5083</f>
        <v>5078</v>
      </c>
      <c r="E5083" s="2" t="b">
        <f ca="1">F5083=B5083</f>
        <v>1</v>
      </c>
      <c r="F5083" s="2" cm="1">
        <f t="array" aca="1" ref="F5083" ca="1">IF(G5083&lt;&gt;"",INDIRECT("'"&amp;G5083&amp;"'!"&amp;H5083),"")</f>
        <v>0</v>
      </c>
      <c r="G5083" s="1663" t="s">
        <v>4277</v>
      </c>
      <c r="H5083" t="s">
        <v>4177</v>
      </c>
      <c r="S5083" s="1663"/>
    </row>
    <row r="5084" spans="1:19" ht="15">
      <c r="A5084" s="1">
        <v>5079</v>
      </c>
      <c r="D5084" s="3" t="s">
        <v>6909</v>
      </c>
      <c r="F5084" s="2" t="str" cm="1">
        <f t="array" aca="1" ref="F5084" ca="1">IF(G5084&lt;&gt;"",INDIRECT("'"&amp;G5084&amp;"'!"&amp;H5084),"")</f>
        <v/>
      </c>
      <c r="G5084" s="1665"/>
      <c r="S5084" s="1663"/>
    </row>
    <row r="5085" spans="1:19" ht="15">
      <c r="A5085" s="1">
        <v>5080</v>
      </c>
      <c r="D5085" s="3" t="s">
        <v>6909</v>
      </c>
      <c r="F5085" s="2" t="str" cm="1">
        <f t="array" aca="1" ref="F5085" ca="1">IF(G5085&lt;&gt;"",INDIRECT("'"&amp;G5085&amp;"'!"&amp;H5085),"")</f>
        <v/>
      </c>
      <c r="G5085" s="1665"/>
      <c r="S5085" s="1663"/>
    </row>
    <row r="5086" spans="1:19" ht="15">
      <c r="A5086" s="1">
        <v>5081</v>
      </c>
      <c r="D5086" s="3" t="s">
        <v>6913</v>
      </c>
      <c r="G5086" s="1665"/>
      <c r="S5086" s="1663"/>
    </row>
    <row r="5087" spans="1:19" ht="15">
      <c r="A5087" s="1">
        <v>5082</v>
      </c>
      <c r="D5087" s="3" t="s">
        <v>6909</v>
      </c>
      <c r="F5087" s="2" t="str" cm="1">
        <f t="array" aca="1" ref="F5087" ca="1">IF(G5087&lt;&gt;"",INDIRECT("'"&amp;G5087&amp;"'!"&amp;H5087),"")</f>
        <v/>
      </c>
      <c r="G5087" s="1665"/>
      <c r="S5087" s="1663"/>
    </row>
    <row r="5088" spans="1:19" ht="15">
      <c r="A5088" s="1">
        <v>5083</v>
      </c>
      <c r="D5088" s="3" t="s">
        <v>6909</v>
      </c>
      <c r="F5088" s="2" t="str" cm="1">
        <f t="array" aca="1" ref="F5088" ca="1">IF(G5088&lt;&gt;"",INDIRECT("'"&amp;G5088&amp;"'!"&amp;H5088),"")</f>
        <v/>
      </c>
      <c r="G5088" s="1665"/>
      <c r="S5088" s="1663"/>
    </row>
    <row r="5089" spans="1:19" ht="15">
      <c r="A5089" s="1">
        <v>5084</v>
      </c>
      <c r="D5089" s="3" t="s">
        <v>6909</v>
      </c>
      <c r="F5089" s="2" t="str" cm="1">
        <f t="array" aca="1" ref="F5089" ca="1">IF(G5089&lt;&gt;"",INDIRECT("'"&amp;G5089&amp;"'!"&amp;H5089),"")</f>
        <v/>
      </c>
      <c r="G5089" s="1665"/>
      <c r="S5089" s="1663"/>
    </row>
    <row r="5090" spans="1:19" ht="15">
      <c r="A5090" s="1">
        <v>5085</v>
      </c>
      <c r="D5090" s="3" t="s">
        <v>6909</v>
      </c>
      <c r="F5090" s="2" t="str" cm="1">
        <f t="array" aca="1" ref="F5090" ca="1">IF(G5090&lt;&gt;"",INDIRECT("'"&amp;G5090&amp;"'!"&amp;H5090),"")</f>
        <v/>
      </c>
      <c r="G5090" s="1665"/>
      <c r="S5090" s="1663"/>
    </row>
    <row r="5091" spans="1:19">
      <c r="A5091">
        <v>5086</v>
      </c>
      <c r="B5091" s="7">
        <f>'EstRev 6-11'!C131</f>
        <v>173682.31</v>
      </c>
      <c r="C5091" s="3">
        <f>A5091-B5091</f>
        <v>-168596.31</v>
      </c>
      <c r="E5091" s="2" t="b">
        <f ca="1">F5091=B5091</f>
        <v>1</v>
      </c>
      <c r="F5091" s="2" cm="1">
        <f t="array" aca="1" ref="F5091" ca="1">IF(G5091&lt;&gt;"",INDIRECT("'"&amp;G5091&amp;"'!"&amp;H5091),"")</f>
        <v>173682.31</v>
      </c>
      <c r="G5091" s="1663" t="s">
        <v>4277</v>
      </c>
      <c r="H5091" t="s">
        <v>3736</v>
      </c>
      <c r="S5091" s="1663"/>
    </row>
    <row r="5092" spans="1:19">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5">
      <c r="A5093" s="1">
        <v>5088</v>
      </c>
      <c r="D5093" s="3" t="s">
        <v>6909</v>
      </c>
      <c r="F5093" s="2" t="str" cm="1">
        <f t="array" aca="1" ref="F5093" ca="1">IF(G5093&lt;&gt;"",INDIRECT("'"&amp;G5093&amp;"'!"&amp;H5093),"")</f>
        <v/>
      </c>
      <c r="G5093" s="1665"/>
      <c r="S5093" s="1663"/>
    </row>
    <row r="5094" spans="1:19" ht="15">
      <c r="A5094" s="1">
        <v>5089</v>
      </c>
      <c r="D5094" s="3" t="s">
        <v>6908</v>
      </c>
      <c r="F5094" s="2" t="str" cm="1">
        <f t="array" aca="1" ref="F5094" ca="1">IF(G5094&lt;&gt;"",INDIRECT("'"&amp;G5094&amp;"'!"&amp;H5094),"")</f>
        <v/>
      </c>
      <c r="G5094" s="1665"/>
      <c r="S5094" s="1663"/>
    </row>
    <row r="5095" spans="1:19" ht="15">
      <c r="A5095" s="1">
        <v>5090</v>
      </c>
      <c r="D5095" s="3" t="s">
        <v>6908</v>
      </c>
      <c r="F5095" s="2" t="str" cm="1">
        <f t="array" aca="1" ref="F5095" ca="1">IF(G5095&lt;&gt;"",INDIRECT("'"&amp;G5095&amp;"'!"&amp;H5095),"")</f>
        <v/>
      </c>
      <c r="G5095" s="1665"/>
      <c r="S5095" s="1663"/>
    </row>
    <row r="5096" spans="1:19">
      <c r="A5096">
        <v>5091</v>
      </c>
      <c r="B5096" s="7">
        <f>'EstRev 6-11'!C134</f>
        <v>0</v>
      </c>
      <c r="C5096" s="3">
        <f>A5096-B5096</f>
        <v>5091</v>
      </c>
      <c r="E5096" s="2" t="b">
        <f ca="1">F5096=B5096</f>
        <v>1</v>
      </c>
      <c r="F5096" s="2" cm="1">
        <f t="array" aca="1" ref="F5096" ca="1">IF(G5096&lt;&gt;"",INDIRECT("'"&amp;G5096&amp;"'!"&amp;H5096),"")</f>
        <v>0</v>
      </c>
      <c r="G5096" s="1663" t="s">
        <v>4277</v>
      </c>
      <c r="H5096" t="s">
        <v>4046</v>
      </c>
      <c r="S5096" s="1663"/>
    </row>
    <row r="5097" spans="1:19">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5">
      <c r="A5098" s="1">
        <v>5093</v>
      </c>
      <c r="D5098" s="3" t="s">
        <v>6909</v>
      </c>
      <c r="F5098" s="2" t="str" cm="1">
        <f t="array" aca="1" ref="F5098" ca="1">IF(G5098&lt;&gt;"",INDIRECT("'"&amp;G5098&amp;"'!"&amp;H5098),"")</f>
        <v/>
      </c>
      <c r="G5098" s="1665"/>
      <c r="S5098" s="1663"/>
    </row>
    <row r="5099" spans="1:19" ht="15">
      <c r="A5099" s="1">
        <v>5094</v>
      </c>
      <c r="D5099" s="3" t="s">
        <v>6909</v>
      </c>
      <c r="F5099" s="2" t="str" cm="1">
        <f t="array" aca="1" ref="F5099" ca="1">IF(G5099&lt;&gt;"",INDIRECT("'"&amp;G5099&amp;"'!"&amp;H5099),"")</f>
        <v/>
      </c>
      <c r="G5099" s="1665"/>
      <c r="S5099" s="1663"/>
    </row>
    <row r="5100" spans="1:19" ht="15">
      <c r="A5100" s="1">
        <v>5095</v>
      </c>
      <c r="D5100" s="3" t="s">
        <v>6909</v>
      </c>
      <c r="F5100" s="2" t="str" cm="1">
        <f t="array" aca="1" ref="F5100" ca="1">IF(G5100&lt;&gt;"",INDIRECT("'"&amp;G5100&amp;"'!"&amp;H5100),"")</f>
        <v/>
      </c>
      <c r="G5100" s="1665"/>
      <c r="S5100" s="1663"/>
    </row>
    <row r="5101" spans="1:19" ht="15">
      <c r="A5101" s="1">
        <v>5096</v>
      </c>
      <c r="D5101" s="3" t="s">
        <v>6909</v>
      </c>
      <c r="F5101" s="2" t="str" cm="1">
        <f t="array" aca="1" ref="F5101" ca="1">IF(G5101&lt;&gt;"",INDIRECT("'"&amp;G5101&amp;"'!"&amp;H5101),"")</f>
        <v/>
      </c>
      <c r="G5101" s="1665"/>
      <c r="S5101" s="1663"/>
    </row>
    <row r="5102" spans="1:19" ht="15">
      <c r="A5102" s="1">
        <v>5097</v>
      </c>
      <c r="D5102" s="3" t="s">
        <v>6909</v>
      </c>
      <c r="F5102" s="2" t="str" cm="1">
        <f t="array" aca="1" ref="F5102" ca="1">IF(G5102&lt;&gt;"",INDIRECT("'"&amp;G5102&amp;"'!"&amp;H5102),"")</f>
        <v/>
      </c>
      <c r="G5102" s="1665"/>
      <c r="S5102" s="1663"/>
    </row>
    <row r="5103" spans="1:19" ht="15">
      <c r="A5103" s="1">
        <v>5098</v>
      </c>
      <c r="D5103" s="3" t="s">
        <v>6909</v>
      </c>
      <c r="F5103" s="2" t="str" cm="1">
        <f t="array" aca="1" ref="F5103" ca="1">IF(G5103&lt;&gt;"",INDIRECT("'"&amp;G5103&amp;"'!"&amp;H5103),"")</f>
        <v/>
      </c>
      <c r="G5103" s="1665"/>
      <c r="S5103" s="1663"/>
    </row>
    <row r="5104" spans="1:19" ht="15">
      <c r="A5104" s="1">
        <v>5099</v>
      </c>
      <c r="D5104" s="3" t="s">
        <v>6909</v>
      </c>
      <c r="F5104" s="2" t="str" cm="1">
        <f t="array" aca="1" ref="F5104" ca="1">IF(G5104&lt;&gt;"",INDIRECT("'"&amp;G5104&amp;"'!"&amp;H5104),"")</f>
        <v/>
      </c>
      <c r="G5104" s="1665"/>
      <c r="S5104" s="1663"/>
    </row>
    <row r="5105" spans="1:19">
      <c r="A5105">
        <v>5100</v>
      </c>
      <c r="B5105" s="7">
        <f>'EstRev 6-11'!C140</f>
        <v>0</v>
      </c>
      <c r="C5105" s="3">
        <f>A5105-B5105</f>
        <v>5100</v>
      </c>
      <c r="E5105" s="2" t="b">
        <f ca="1">F5105=B5105</f>
        <v>1</v>
      </c>
      <c r="F5105" s="2" cm="1">
        <f t="array" aca="1" ref="F5105" ca="1">IF(G5105&lt;&gt;"",INDIRECT("'"&amp;G5105&amp;"'!"&amp;H5105),"")</f>
        <v>0</v>
      </c>
      <c r="G5105" s="1663" t="s">
        <v>4277</v>
      </c>
      <c r="H5105" t="s">
        <v>4620</v>
      </c>
      <c r="S5105" s="1663"/>
    </row>
    <row r="5106" spans="1:19" ht="15">
      <c r="A5106" s="1">
        <v>5101</v>
      </c>
      <c r="D5106" s="3" t="s">
        <v>6909</v>
      </c>
      <c r="F5106" s="2" t="str" cm="1">
        <f t="array" aca="1" ref="F5106" ca="1">IF(G5106&lt;&gt;"",INDIRECT("'"&amp;G5106&amp;"'!"&amp;H5106),"")</f>
        <v/>
      </c>
      <c r="G5106" s="1665"/>
      <c r="S5106" s="1663"/>
    </row>
    <row r="5107" spans="1:19" ht="15">
      <c r="A5107" s="1">
        <v>5102</v>
      </c>
      <c r="D5107" s="3" t="s">
        <v>6913</v>
      </c>
      <c r="G5107" s="1665"/>
      <c r="S5107" s="1663"/>
    </row>
    <row r="5108" spans="1:19" ht="15">
      <c r="A5108" s="1">
        <v>5103</v>
      </c>
      <c r="D5108" s="3" t="s">
        <v>6913</v>
      </c>
      <c r="G5108" s="1665"/>
      <c r="S5108" s="1663"/>
    </row>
    <row r="5109" spans="1:19" ht="15">
      <c r="A5109" s="1">
        <v>5104</v>
      </c>
      <c r="D5109" s="3" t="s">
        <v>6913</v>
      </c>
      <c r="G5109" s="1665"/>
      <c r="S5109" s="1663"/>
    </row>
    <row r="5110" spans="1:19" ht="15">
      <c r="A5110" s="1">
        <v>5105</v>
      </c>
      <c r="D5110" s="3" t="s">
        <v>6908</v>
      </c>
      <c r="F5110" s="2" t="str" cm="1">
        <f t="array" aca="1" ref="F5110" ca="1">IF(G5110&lt;&gt;"",INDIRECT("'"&amp;G5110&amp;"'!"&amp;H5110),"")</f>
        <v/>
      </c>
      <c r="G5110" s="1665"/>
      <c r="S5110" s="1663"/>
    </row>
    <row r="5111" spans="1:19">
      <c r="A5111">
        <v>5106</v>
      </c>
      <c r="B5111" s="7">
        <f>'EstRev 6-11'!C141</f>
        <v>0</v>
      </c>
      <c r="C5111" s="3">
        <f>A5111-B5111</f>
        <v>5106</v>
      </c>
      <c r="E5111" s="2" t="b">
        <f ca="1">F5111=B5111</f>
        <v>1</v>
      </c>
      <c r="F5111" s="2" cm="1">
        <f t="array" aca="1" ref="F5111" ca="1">IF(G5111&lt;&gt;"",INDIRECT("'"&amp;G5111&amp;"'!"&amp;H5111),"")</f>
        <v>0</v>
      </c>
      <c r="G5111" s="1663" t="s">
        <v>4277</v>
      </c>
      <c r="H5111" t="s">
        <v>4623</v>
      </c>
      <c r="S5111" s="1663"/>
    </row>
    <row r="5112" spans="1:19">
      <c r="A5112">
        <v>5107</v>
      </c>
      <c r="B5112" s="7">
        <f>'EstRev 6-11'!C143</f>
        <v>0</v>
      </c>
      <c r="C5112" s="3">
        <f>A5112-B5112</f>
        <v>5107</v>
      </c>
      <c r="E5112" s="2" t="b">
        <f ca="1">F5112=B5112</f>
        <v>1</v>
      </c>
      <c r="F5112" s="2" cm="1">
        <f t="array" aca="1" ref="F5112" ca="1">IF(G5112&lt;&gt;"",INDIRECT("'"&amp;G5112&amp;"'!"&amp;H5112),"")</f>
        <v>0</v>
      </c>
      <c r="G5112" s="1663" t="s">
        <v>4277</v>
      </c>
      <c r="H5112" t="s">
        <v>4401</v>
      </c>
      <c r="S5112" s="1663"/>
    </row>
    <row r="5113" spans="1:19" ht="15">
      <c r="A5113" s="1">
        <v>5108</v>
      </c>
      <c r="D5113" s="3" t="s">
        <v>6909</v>
      </c>
      <c r="F5113" s="2" t="str" cm="1">
        <f t="array" aca="1" ref="F5113" ca="1">IF(G5113&lt;&gt;"",INDIRECT("'"&amp;G5113&amp;"'!"&amp;H5113),"")</f>
        <v/>
      </c>
      <c r="G5113" s="1665"/>
      <c r="S5113" s="1665"/>
    </row>
    <row r="5114" spans="1:19" ht="15">
      <c r="A5114" s="1">
        <v>5109</v>
      </c>
      <c r="D5114" s="3" t="s">
        <v>6909</v>
      </c>
      <c r="F5114" s="2" t="str" cm="1">
        <f t="array" aca="1" ref="F5114" ca="1">IF(G5114&lt;&gt;"",INDIRECT("'"&amp;G5114&amp;"'!"&amp;H5114),"")</f>
        <v/>
      </c>
      <c r="G5114" s="1665"/>
      <c r="S5114" s="1665"/>
    </row>
    <row r="5115" spans="1:19">
      <c r="A5115">
        <v>5110</v>
      </c>
      <c r="B5115" s="7">
        <f>'EstRev 6-11'!C144</f>
        <v>0</v>
      </c>
      <c r="C5115" s="3">
        <f>A5115-B5115</f>
        <v>5110</v>
      </c>
      <c r="E5115" s="2" t="b">
        <f ca="1">F5115=B5115</f>
        <v>1</v>
      </c>
      <c r="F5115" s="2" cm="1">
        <f t="array" aca="1" ref="F5115" ca="1">IF(G5115&lt;&gt;"",INDIRECT("'"&amp;G5115&amp;"'!"&amp;H5115),"")</f>
        <v>0</v>
      </c>
      <c r="G5115" s="1663" t="s">
        <v>4277</v>
      </c>
      <c r="H5115" t="s">
        <v>6786</v>
      </c>
      <c r="S5115" s="1663"/>
    </row>
    <row r="5116" spans="1:19" ht="15">
      <c r="A5116" s="1">
        <v>5111</v>
      </c>
      <c r="D5116" s="3" t="s">
        <v>6909</v>
      </c>
      <c r="F5116" s="2" t="str" cm="1">
        <f t="array" aca="1" ref="F5116" ca="1">IF(G5116&lt;&gt;"",INDIRECT("'"&amp;G5116&amp;"'!"&amp;H5116),"")</f>
        <v/>
      </c>
      <c r="G5116" s="1665"/>
      <c r="S5116" s="1665"/>
    </row>
    <row r="5117" spans="1:19" ht="15">
      <c r="A5117" s="1">
        <v>5112</v>
      </c>
      <c r="D5117" s="3" t="s">
        <v>6909</v>
      </c>
      <c r="F5117" s="2" t="str" cm="1">
        <f t="array" aca="1" ref="F5117" ca="1">IF(G5117&lt;&gt;"",INDIRECT("'"&amp;G5117&amp;"'!"&amp;H5117),"")</f>
        <v/>
      </c>
      <c r="G5117" s="1665"/>
      <c r="S5117" s="1665"/>
    </row>
    <row r="5118" spans="1:19" ht="15">
      <c r="A5118" s="1">
        <v>5113</v>
      </c>
      <c r="D5118" s="3" t="s">
        <v>6909</v>
      </c>
      <c r="F5118" s="2" t="str" cm="1">
        <f t="array" aca="1" ref="F5118" ca="1">IF(G5118&lt;&gt;"",INDIRECT("'"&amp;G5118&amp;"'!"&amp;H5118),"")</f>
        <v/>
      </c>
      <c r="G5118" s="1665"/>
      <c r="S5118" s="1665"/>
    </row>
    <row r="5119" spans="1:19">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5">
      <c r="A5120" s="1">
        <v>5115</v>
      </c>
      <c r="D5120" s="3" t="s">
        <v>6909</v>
      </c>
      <c r="F5120" s="2" t="str" cm="1">
        <f t="array" aca="1" ref="F5120" ca="1">IF(G5120&lt;&gt;"",INDIRECT("'"&amp;G5120&amp;"'!"&amp;H5120),"")</f>
        <v/>
      </c>
      <c r="G5120" s="1665"/>
      <c r="S5120" s="1665"/>
    </row>
    <row r="5121" spans="1:19">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5">
      <c r="A5123" s="1">
        <v>5118</v>
      </c>
      <c r="D5123" s="3" t="s">
        <v>6909</v>
      </c>
      <c r="F5123" s="2" t="str" cm="1">
        <f t="array" aca="1" ref="F5123" ca="1">IF(G5123&lt;&gt;"",INDIRECT("'"&amp;G5123&amp;"'!"&amp;H5123),"")</f>
        <v/>
      </c>
      <c r="G5123" s="1665"/>
      <c r="S5123" s="1665"/>
    </row>
    <row r="5124" spans="1:19" ht="15">
      <c r="A5124" s="1">
        <v>5119</v>
      </c>
      <c r="D5124" s="3" t="s">
        <v>6909</v>
      </c>
      <c r="F5124" s="2" t="str" cm="1">
        <f t="array" aca="1" ref="F5124" ca="1">IF(G5124&lt;&gt;"",INDIRECT("'"&amp;G5124&amp;"'!"&amp;H5124),"")</f>
        <v/>
      </c>
      <c r="G5124" s="1665"/>
      <c r="S5124" s="1663"/>
    </row>
    <row r="5125" spans="1:19">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5">
      <c r="A5126" s="1">
        <v>5121</v>
      </c>
      <c r="D5126" s="3" t="s">
        <v>6909</v>
      </c>
      <c r="F5126" s="2" t="str" cm="1">
        <f t="array" aca="1" ref="F5126" ca="1">IF(G5126&lt;&gt;"",INDIRECT("'"&amp;G5126&amp;"'!"&amp;H5126),"")</f>
        <v/>
      </c>
      <c r="G5126" s="1665"/>
      <c r="S5126" s="1663"/>
    </row>
    <row r="5127" spans="1:19" ht="15">
      <c r="A5127" s="1">
        <v>5122</v>
      </c>
      <c r="D5127" s="3" t="s">
        <v>6909</v>
      </c>
      <c r="F5127" s="2" t="str" cm="1">
        <f t="array" aca="1" ref="F5127" ca="1">IF(G5127&lt;&gt;"",INDIRECT("'"&amp;G5127&amp;"'!"&amp;H5127),"")</f>
        <v/>
      </c>
      <c r="G5127" s="1665"/>
      <c r="S5127" s="1663"/>
    </row>
    <row r="5128" spans="1:19" ht="15">
      <c r="A5128" s="1">
        <v>5123</v>
      </c>
      <c r="D5128" s="3" t="s">
        <v>6909</v>
      </c>
      <c r="F5128" s="2" t="str" cm="1">
        <f t="array" aca="1" ref="F5128" ca="1">IF(G5128&lt;&gt;"",INDIRECT("'"&amp;G5128&amp;"'!"&amp;H5128),"")</f>
        <v/>
      </c>
      <c r="G5128" s="1665"/>
      <c r="S5128" s="1663"/>
    </row>
    <row r="5129" spans="1:19" ht="15">
      <c r="A5129" s="1">
        <v>5124</v>
      </c>
      <c r="D5129" s="3" t="s">
        <v>6909</v>
      </c>
      <c r="F5129" s="2" t="str" cm="1">
        <f t="array" aca="1" ref="F5129" ca="1">IF(G5129&lt;&gt;"",INDIRECT("'"&amp;G5129&amp;"'!"&amp;H5129),"")</f>
        <v/>
      </c>
      <c r="G5129" s="1665"/>
      <c r="S5129" s="1663"/>
    </row>
    <row r="5130" spans="1:19" ht="15">
      <c r="A5130" s="1">
        <v>5125</v>
      </c>
      <c r="D5130" s="3" t="s">
        <v>6909</v>
      </c>
      <c r="F5130" s="2" t="str" cm="1">
        <f t="array" aca="1" ref="F5130" ca="1">IF(G5130&lt;&gt;"",INDIRECT("'"&amp;G5130&amp;"'!"&amp;H5130),"")</f>
        <v/>
      </c>
      <c r="G5130" s="1665"/>
      <c r="S5130" s="1663"/>
    </row>
    <row r="5131" spans="1:19">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5">
      <c r="A5132" s="1">
        <v>5127</v>
      </c>
      <c r="D5132" s="3" t="s">
        <v>6909</v>
      </c>
      <c r="F5132" s="2" t="str" cm="1">
        <f t="array" aca="1" ref="F5132" ca="1">IF(G5132&lt;&gt;"",INDIRECT("'"&amp;G5132&amp;"'!"&amp;H5132),"")</f>
        <v/>
      </c>
      <c r="G5132" s="1665"/>
      <c r="S5132" s="1663"/>
    </row>
    <row r="5133" spans="1:19" ht="15">
      <c r="A5133" s="1">
        <v>5128</v>
      </c>
      <c r="D5133" s="3" t="s">
        <v>6909</v>
      </c>
      <c r="F5133" s="2" t="str" cm="1">
        <f t="array" aca="1" ref="F5133" ca="1">IF(G5133&lt;&gt;"",INDIRECT("'"&amp;G5133&amp;"'!"&amp;H5133),"")</f>
        <v/>
      </c>
      <c r="G5133" s="1665"/>
      <c r="S5133" s="1663"/>
    </row>
    <row r="5134" spans="1:19" ht="15">
      <c r="A5134" s="1">
        <v>5129</v>
      </c>
      <c r="D5134" s="3" t="s">
        <v>6909</v>
      </c>
      <c r="F5134" s="2" t="str" cm="1">
        <f t="array" aca="1" ref="F5134" ca="1">IF(G5134&lt;&gt;"",INDIRECT("'"&amp;G5134&amp;"'!"&amp;H5134),"")</f>
        <v/>
      </c>
      <c r="G5134" s="1665"/>
      <c r="S5134" s="1663"/>
    </row>
    <row r="5135" spans="1:19" ht="15">
      <c r="A5135" s="1">
        <v>5130</v>
      </c>
      <c r="D5135" s="3" t="s">
        <v>6909</v>
      </c>
      <c r="F5135" s="2" t="str" cm="1">
        <f t="array" aca="1" ref="F5135" ca="1">IF(G5135&lt;&gt;"",INDIRECT("'"&amp;G5135&amp;"'!"&amp;H5135),"")</f>
        <v/>
      </c>
      <c r="G5135" s="1665"/>
      <c r="S5135" s="1663"/>
    </row>
    <row r="5136" spans="1:19" ht="15">
      <c r="A5136" s="1">
        <v>5131</v>
      </c>
      <c r="D5136" s="3" t="s">
        <v>6909</v>
      </c>
      <c r="F5136" s="2" t="str" cm="1">
        <f t="array" aca="1" ref="F5136" ca="1">IF(G5136&lt;&gt;"",INDIRECT("'"&amp;G5136&amp;"'!"&amp;H5136),"")</f>
        <v/>
      </c>
      <c r="G5136" s="1665"/>
      <c r="S5136" s="1663"/>
    </row>
    <row r="5137" spans="1:19" ht="15">
      <c r="A5137" s="1">
        <v>5132</v>
      </c>
      <c r="D5137" s="3" t="s">
        <v>6909</v>
      </c>
      <c r="F5137" s="2" t="str" cm="1">
        <f t="array" aca="1" ref="F5137" ca="1">IF(G5137&lt;&gt;"",INDIRECT("'"&amp;G5137&amp;"'!"&amp;H5137),"")</f>
        <v/>
      </c>
      <c r="G5137" s="1665"/>
      <c r="S5137" s="1663"/>
    </row>
    <row r="5138" spans="1:19">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5">
      <c r="A5139" s="1">
        <v>5134</v>
      </c>
      <c r="D5139" s="3" t="s">
        <v>6909</v>
      </c>
      <c r="F5139" s="2" t="str" cm="1">
        <f t="array" aca="1" ref="F5139" ca="1">IF(G5139&lt;&gt;"",INDIRECT("'"&amp;G5139&amp;"'!"&amp;H5139),"")</f>
        <v/>
      </c>
      <c r="G5139" s="1665"/>
      <c r="S5139" s="1663"/>
    </row>
    <row r="5140" spans="1:19">
      <c r="A5140">
        <v>5135</v>
      </c>
      <c r="B5140" s="7">
        <f>'EstRev 6-11'!C154</f>
        <v>0</v>
      </c>
      <c r="C5140" s="3">
        <f>A5140-B5140</f>
        <v>5135</v>
      </c>
      <c r="E5140" s="2" t="b">
        <f ca="1">F5140=B5140</f>
        <v>1</v>
      </c>
      <c r="F5140" s="2" cm="1">
        <f t="array" aca="1" ref="F5140" ca="1">IF(G5140&lt;&gt;"",INDIRECT("'"&amp;G5140&amp;"'!"&amp;H5140),"")</f>
        <v>0</v>
      </c>
      <c r="G5140" s="1663" t="s">
        <v>4277</v>
      </c>
      <c r="H5140" t="s">
        <v>4407</v>
      </c>
      <c r="S5140" s="1663"/>
    </row>
    <row r="5141" spans="1:19" ht="15">
      <c r="A5141" s="1">
        <v>5136</v>
      </c>
      <c r="D5141" s="3" t="s">
        <v>6909</v>
      </c>
      <c r="F5141" s="2" t="str" cm="1">
        <f t="array" aca="1" ref="F5141" ca="1">IF(G5141&lt;&gt;"",INDIRECT("'"&amp;G5141&amp;"'!"&amp;H5141),"")</f>
        <v/>
      </c>
      <c r="G5141" s="1665"/>
      <c r="S5141" s="1663"/>
    </row>
    <row r="5142" spans="1:19" ht="15">
      <c r="A5142" s="1">
        <v>5137</v>
      </c>
      <c r="D5142" s="3" t="s">
        <v>6909</v>
      </c>
      <c r="F5142" s="2" t="str" cm="1">
        <f t="array" aca="1" ref="F5142" ca="1">IF(G5142&lt;&gt;"",INDIRECT("'"&amp;G5142&amp;"'!"&amp;H5142),"")</f>
        <v/>
      </c>
      <c r="G5142" s="1665"/>
      <c r="S5142" s="1663"/>
    </row>
    <row r="5143" spans="1:19" ht="15">
      <c r="A5143" s="1">
        <v>5138</v>
      </c>
      <c r="D5143" s="3" t="s">
        <v>6912</v>
      </c>
      <c r="F5143" s="2" t="str" cm="1">
        <f t="array" aca="1" ref="F5143" ca="1">IF(G5143&lt;&gt;"",INDIRECT("'"&amp;G5143&amp;"'!"&amp;H5143),"")</f>
        <v/>
      </c>
      <c r="G5143" s="1665"/>
      <c r="S5143" s="1663"/>
    </row>
    <row r="5144" spans="1:19" ht="15">
      <c r="A5144" s="1">
        <v>5139</v>
      </c>
      <c r="D5144" s="3" t="s">
        <v>6912</v>
      </c>
      <c r="F5144" s="2" t="str" cm="1">
        <f t="array" aca="1" ref="F5144" ca="1">IF(G5144&lt;&gt;"",INDIRECT("'"&amp;G5144&amp;"'!"&amp;H5144),"")</f>
        <v/>
      </c>
      <c r="G5144" s="1665"/>
      <c r="S5144" s="1663"/>
    </row>
    <row r="5145" spans="1:19" ht="15">
      <c r="A5145" s="1">
        <v>5140</v>
      </c>
      <c r="D5145" s="3" t="s">
        <v>6909</v>
      </c>
      <c r="F5145" s="2" t="str" cm="1">
        <f t="array" aca="1" ref="F5145" ca="1">IF(G5145&lt;&gt;"",INDIRECT("'"&amp;G5145&amp;"'!"&amp;H5145),"")</f>
        <v/>
      </c>
      <c r="G5145" s="1665"/>
      <c r="S5145" s="1665"/>
    </row>
    <row r="5146" spans="1:19" ht="15">
      <c r="A5146" s="1">
        <v>5141</v>
      </c>
      <c r="D5146" s="3" t="s">
        <v>6909</v>
      </c>
      <c r="F5146" s="2" t="str" cm="1">
        <f t="array" aca="1" ref="F5146" ca="1">IF(G5146&lt;&gt;"",INDIRECT("'"&amp;G5146&amp;"'!"&amp;H5146),"")</f>
        <v/>
      </c>
      <c r="G5146" s="1665"/>
      <c r="S5146" s="1663"/>
    </row>
    <row r="5147" spans="1:19" ht="15">
      <c r="A5147" s="1">
        <v>5142</v>
      </c>
      <c r="D5147" s="3" t="s">
        <v>6909</v>
      </c>
      <c r="F5147" s="2" t="str" cm="1">
        <f t="array" aca="1" ref="F5147" ca="1">IF(G5147&lt;&gt;"",INDIRECT("'"&amp;G5147&amp;"'!"&amp;H5147),"")</f>
        <v/>
      </c>
      <c r="G5147" s="1665"/>
      <c r="S5147" s="1663"/>
    </row>
    <row r="5148" spans="1:19" ht="15">
      <c r="A5148" s="1">
        <v>5143</v>
      </c>
      <c r="D5148" s="3" t="s">
        <v>6909</v>
      </c>
      <c r="F5148" s="2" t="str" cm="1">
        <f t="array" aca="1" ref="F5148" ca="1">IF(G5148&lt;&gt;"",INDIRECT("'"&amp;G5148&amp;"'!"&amp;H5148),"")</f>
        <v/>
      </c>
      <c r="G5148" s="1665"/>
      <c r="S5148" s="1665"/>
    </row>
    <row r="5149" spans="1:19" ht="15">
      <c r="A5149" s="1">
        <v>5144</v>
      </c>
      <c r="D5149" s="3" t="s">
        <v>6909</v>
      </c>
      <c r="F5149" s="2" t="str" cm="1">
        <f t="array" aca="1" ref="F5149" ca="1">IF(G5149&lt;&gt;"",INDIRECT("'"&amp;G5149&amp;"'!"&amp;H5149),"")</f>
        <v/>
      </c>
      <c r="G5149" s="1665"/>
      <c r="S5149" s="1665"/>
    </row>
    <row r="5150" spans="1:19" ht="15">
      <c r="A5150" s="1">
        <v>5145</v>
      </c>
      <c r="D5150" s="3" t="s">
        <v>6909</v>
      </c>
      <c r="F5150" s="2" t="str" cm="1">
        <f t="array" aca="1" ref="F5150" ca="1">IF(G5150&lt;&gt;"",INDIRECT("'"&amp;G5150&amp;"'!"&amp;H5150),"")</f>
        <v/>
      </c>
      <c r="G5150" s="1665"/>
      <c r="S5150" s="1665"/>
    </row>
    <row r="5151" spans="1:19" ht="15">
      <c r="A5151" s="1">
        <v>5146</v>
      </c>
      <c r="D5151" s="3" t="s">
        <v>6908</v>
      </c>
      <c r="F5151" s="2" t="str" cm="1">
        <f t="array" aca="1" ref="F5151" ca="1">IF(G5151&lt;&gt;"",INDIRECT("'"&amp;G5151&amp;"'!"&amp;H5151),"")</f>
        <v/>
      </c>
      <c r="G5151" s="1665"/>
      <c r="S5151" s="1663"/>
    </row>
    <row r="5152" spans="1:19" ht="15">
      <c r="A5152" s="1">
        <v>5147</v>
      </c>
      <c r="D5152" s="3" t="s">
        <v>6908</v>
      </c>
      <c r="F5152" s="2" t="str" cm="1">
        <f t="array" aca="1" ref="F5152" ca="1">IF(G5152&lt;&gt;"",INDIRECT("'"&amp;G5152&amp;"'!"&amp;H5152),"")</f>
        <v/>
      </c>
      <c r="G5152" s="1665"/>
      <c r="S5152" s="1663"/>
    </row>
    <row r="5153" spans="1:19" ht="15">
      <c r="A5153" s="1">
        <v>5148</v>
      </c>
      <c r="D5153" s="3" t="s">
        <v>6908</v>
      </c>
      <c r="F5153" s="2" t="str" cm="1">
        <f t="array" aca="1" ref="F5153" ca="1">IF(G5153&lt;&gt;"",INDIRECT("'"&amp;G5153&amp;"'!"&amp;H5153),"")</f>
        <v/>
      </c>
      <c r="G5153" s="1665"/>
      <c r="S5153" s="1663"/>
    </row>
    <row r="5154" spans="1:19" ht="15">
      <c r="A5154" s="1">
        <v>5149</v>
      </c>
      <c r="D5154" s="3" t="s">
        <v>6908</v>
      </c>
      <c r="F5154" s="2" t="str" cm="1">
        <f t="array" aca="1" ref="F5154" ca="1">IF(G5154&lt;&gt;"",INDIRECT("'"&amp;G5154&amp;"'!"&amp;H5154),"")</f>
        <v/>
      </c>
      <c r="G5154" s="1665"/>
      <c r="S5154" s="1663"/>
    </row>
    <row r="5155" spans="1:19" ht="15">
      <c r="A5155" s="1">
        <v>5150</v>
      </c>
      <c r="D5155" s="3" t="s">
        <v>6908</v>
      </c>
      <c r="F5155" s="2" t="str" cm="1">
        <f t="array" aca="1" ref="F5155" ca="1">IF(G5155&lt;&gt;"",INDIRECT("'"&amp;G5155&amp;"'!"&amp;H5155),"")</f>
        <v/>
      </c>
      <c r="G5155" s="1665"/>
      <c r="S5155" s="1663"/>
    </row>
    <row r="5156" spans="1:19" ht="15">
      <c r="A5156" s="1">
        <v>5151</v>
      </c>
      <c r="D5156" s="3" t="s">
        <v>6908</v>
      </c>
      <c r="F5156" s="2" t="str" cm="1">
        <f t="array" aca="1" ref="F5156" ca="1">IF(G5156&lt;&gt;"",INDIRECT("'"&amp;G5156&amp;"'!"&amp;H5156),"")</f>
        <v/>
      </c>
      <c r="G5156" s="1665"/>
      <c r="S5156" s="1663"/>
    </row>
    <row r="5157" spans="1:19" ht="15">
      <c r="A5157" s="1">
        <v>5152</v>
      </c>
      <c r="D5157" s="3" t="s">
        <v>6908</v>
      </c>
      <c r="F5157" s="2" t="str" cm="1">
        <f t="array" aca="1" ref="F5157" ca="1">IF(G5157&lt;&gt;"",INDIRECT("'"&amp;G5157&amp;"'!"&amp;H5157),"")</f>
        <v/>
      </c>
      <c r="G5157" s="1665"/>
      <c r="S5157" s="1663"/>
    </row>
    <row r="5158" spans="1:19">
      <c r="A5158">
        <v>5153</v>
      </c>
      <c r="B5158" s="7">
        <f>'EstRev 6-11'!C164</f>
        <v>367032.31</v>
      </c>
      <c r="C5158" s="3">
        <f>A5158-B5158</f>
        <v>-361879.31</v>
      </c>
      <c r="E5158" s="2" t="b">
        <f ca="1">F5158=B5158</f>
        <v>1</v>
      </c>
      <c r="F5158" s="2" cm="1">
        <f t="array" aca="1" ref="F5158" ca="1">IF(G5158&lt;&gt;"",INDIRECT("'"&amp;G5158&amp;"'!"&amp;H5158),"")</f>
        <v>367032.31</v>
      </c>
      <c r="G5158" s="1663" t="s">
        <v>4277</v>
      </c>
      <c r="H5158" t="s">
        <v>4353</v>
      </c>
      <c r="S5158" s="1663"/>
    </row>
    <row r="5159" spans="1:19" ht="15">
      <c r="A5159" s="1">
        <v>5154</v>
      </c>
      <c r="D5159" s="3" t="s">
        <v>6909</v>
      </c>
      <c r="F5159" s="2" t="str" cm="1">
        <f t="array" aca="1" ref="F5159" ca="1">IF(G5159&lt;&gt;"",INDIRECT("'"&amp;G5159&amp;"'!"&amp;H5159),"")</f>
        <v/>
      </c>
      <c r="G5159" s="1665"/>
      <c r="S5159" s="1665"/>
    </row>
    <row r="5160" spans="1:19" ht="15">
      <c r="A5160" s="1">
        <v>5155</v>
      </c>
      <c r="D5160" s="3" t="s">
        <v>6909</v>
      </c>
      <c r="F5160" s="2" t="str" cm="1">
        <f t="array" aca="1" ref="F5160" ca="1">IF(G5160&lt;&gt;"",INDIRECT("'"&amp;G5160&amp;"'!"&amp;H5160),"")</f>
        <v/>
      </c>
      <c r="G5160" s="1665"/>
      <c r="S5160" s="1665"/>
    </row>
    <row r="5161" spans="1:19" ht="15">
      <c r="A5161" s="1">
        <v>5156</v>
      </c>
      <c r="D5161" s="3" t="s">
        <v>6909</v>
      </c>
      <c r="F5161" s="2" t="str" cm="1">
        <f t="array" aca="1" ref="F5161" ca="1">IF(G5161&lt;&gt;"",INDIRECT("'"&amp;G5161&amp;"'!"&amp;H5161),"")</f>
        <v/>
      </c>
      <c r="G5161" s="1665"/>
      <c r="S5161" s="1663"/>
    </row>
    <row r="5162" spans="1:19" ht="15">
      <c r="A5162" s="1">
        <v>5157</v>
      </c>
      <c r="D5162" s="3" t="s">
        <v>6909</v>
      </c>
      <c r="F5162" s="2" t="str" cm="1">
        <f t="array" aca="1" ref="F5162" ca="1">IF(G5162&lt;&gt;"",INDIRECT("'"&amp;G5162&amp;"'!"&amp;H5162),"")</f>
        <v/>
      </c>
      <c r="G5162" s="1665"/>
      <c r="S5162" s="1663"/>
    </row>
    <row r="5163" spans="1:19" ht="15">
      <c r="A5163" s="1">
        <v>5158</v>
      </c>
      <c r="D5163" s="3" t="s">
        <v>6909</v>
      </c>
      <c r="F5163" s="2" t="str" cm="1">
        <f t="array" aca="1" ref="F5163" ca="1">IF(G5163&lt;&gt;"",INDIRECT("'"&amp;G5163&amp;"'!"&amp;H5163),"")</f>
        <v/>
      </c>
      <c r="G5163" s="1665"/>
      <c r="S5163" s="1663"/>
    </row>
    <row r="5164" spans="1:19" ht="15">
      <c r="A5164" s="1">
        <v>5159</v>
      </c>
      <c r="D5164" s="3" t="s">
        <v>6909</v>
      </c>
      <c r="F5164" s="2" t="str" cm="1">
        <f t="array" aca="1" ref="F5164" ca="1">IF(G5164&lt;&gt;"",INDIRECT("'"&amp;G5164&amp;"'!"&amp;H5164),"")</f>
        <v/>
      </c>
      <c r="G5164" s="1665"/>
      <c r="S5164" s="1663"/>
    </row>
    <row r="5165" spans="1:19" ht="15">
      <c r="A5165" s="1">
        <v>5160</v>
      </c>
      <c r="D5165" s="3" t="s">
        <v>6909</v>
      </c>
      <c r="F5165" s="2" t="str" cm="1">
        <f t="array" aca="1" ref="F5165" ca="1">IF(G5165&lt;&gt;"",INDIRECT("'"&amp;G5165&amp;"'!"&amp;H5165),"")</f>
        <v/>
      </c>
      <c r="G5165" s="1665"/>
      <c r="S5165" s="1663"/>
    </row>
    <row r="5166" spans="1:19" ht="15">
      <c r="A5166" s="1">
        <v>5161</v>
      </c>
      <c r="D5166" s="3" t="s">
        <v>6909</v>
      </c>
      <c r="F5166" s="2" t="str" cm="1">
        <f t="array" aca="1" ref="F5166" ca="1">IF(G5166&lt;&gt;"",INDIRECT("'"&amp;G5166&amp;"'!"&amp;H5166),"")</f>
        <v/>
      </c>
      <c r="G5166" s="1665"/>
      <c r="S5166" s="1663"/>
    </row>
    <row r="5167" spans="1:19">
      <c r="A5167">
        <v>5162</v>
      </c>
      <c r="B5167" s="7">
        <f>'EstRev 6-11'!C165</f>
        <v>969262.77</v>
      </c>
      <c r="C5167" s="3">
        <f>A5167-B5167</f>
        <v>-964100.77</v>
      </c>
      <c r="E5167" s="2" t="b">
        <f ca="1">F5167=B5167</f>
        <v>1</v>
      </c>
      <c r="F5167" s="2" cm="1">
        <f t="array" aca="1" ref="F5167" ca="1">IF(G5167&lt;&gt;"",INDIRECT("'"&amp;G5167&amp;"'!"&amp;H5167),"")</f>
        <v>969262.77</v>
      </c>
      <c r="G5167" s="1663" t="s">
        <v>4277</v>
      </c>
      <c r="H5167" t="s">
        <v>4629</v>
      </c>
      <c r="S5167" s="1663"/>
    </row>
    <row r="5168" spans="1:19">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5">
      <c r="A5170" s="1">
        <v>5165</v>
      </c>
      <c r="D5170" s="3" t="s">
        <v>6908</v>
      </c>
      <c r="F5170" s="2" t="str" cm="1">
        <f t="array" aca="1" ref="F5170" ca="1">IF(G5170&lt;&gt;"",INDIRECT("'"&amp;G5170&amp;"'!"&amp;H5170),"")</f>
        <v/>
      </c>
      <c r="G5170" s="1665"/>
      <c r="S5170" s="1663"/>
    </row>
    <row r="5171" spans="1:19" ht="15">
      <c r="A5171" s="1">
        <v>5166</v>
      </c>
      <c r="D5171" s="3" t="s">
        <v>6908</v>
      </c>
      <c r="F5171" s="2" t="str" cm="1">
        <f t="array" aca="1" ref="F5171" ca="1">IF(G5171&lt;&gt;"",INDIRECT("'"&amp;G5171&amp;"'!"&amp;H5171),"")</f>
        <v/>
      </c>
      <c r="G5171" s="1665"/>
      <c r="S5171" s="1663"/>
    </row>
    <row r="5172" spans="1:19" ht="15">
      <c r="A5172" s="1">
        <v>5167</v>
      </c>
      <c r="D5172" s="3" t="s">
        <v>6908</v>
      </c>
      <c r="F5172" s="2" t="str" cm="1">
        <f t="array" aca="1" ref="F5172" ca="1">IF(G5172&lt;&gt;"",INDIRECT("'"&amp;G5172&amp;"'!"&amp;H5172),"")</f>
        <v/>
      </c>
      <c r="G5172" s="1665"/>
      <c r="S5172" s="1663"/>
    </row>
    <row r="5173" spans="1:19" ht="15">
      <c r="A5173" s="1">
        <v>5168</v>
      </c>
      <c r="D5173" s="3" t="s">
        <v>6908</v>
      </c>
      <c r="F5173" s="2" t="str" cm="1">
        <f t="array" aca="1" ref="F5173" ca="1">IF(G5173&lt;&gt;"",INDIRECT("'"&amp;G5173&amp;"'!"&amp;H5173),"")</f>
        <v/>
      </c>
      <c r="G5173" s="1665"/>
      <c r="S5173" s="1663"/>
    </row>
    <row r="5174" spans="1:19">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c r="A5176">
        <v>5171</v>
      </c>
      <c r="B5176" s="7">
        <f>'EstRev 6-11'!C176</f>
        <v>0</v>
      </c>
      <c r="C5176" s="3">
        <f>A5176-B5176</f>
        <v>5171</v>
      </c>
      <c r="E5176" s="2" t="b">
        <f ca="1">F5176=B5176</f>
        <v>1</v>
      </c>
      <c r="F5176" s="2" cm="1">
        <f t="array" aca="1" ref="F5176" ca="1">IF(G5176&lt;&gt;"",INDIRECT("'"&amp;G5176&amp;"'!"&amp;H5176),"")</f>
        <v>0</v>
      </c>
      <c r="G5176" s="1663" t="s">
        <v>4277</v>
      </c>
      <c r="H5176" t="s">
        <v>4360</v>
      </c>
      <c r="S5176" s="1663"/>
    </row>
    <row r="5177" spans="1:19">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5">
      <c r="A5178" s="1">
        <v>5173</v>
      </c>
      <c r="D5178" s="3" t="s">
        <v>6909</v>
      </c>
      <c r="F5178" s="2" t="str" cm="1">
        <f t="array" aca="1" ref="F5178" ca="1">IF(G5178&lt;&gt;"",INDIRECT("'"&amp;G5178&amp;"'!"&amp;H5178),"")</f>
        <v/>
      </c>
      <c r="G5178" s="1665"/>
      <c r="S5178" s="1663"/>
    </row>
    <row r="5179" spans="1:19" ht="15">
      <c r="A5179" s="1">
        <v>5174</v>
      </c>
      <c r="D5179" s="3" t="s">
        <v>6909</v>
      </c>
      <c r="F5179" s="2" t="str" cm="1">
        <f t="array" aca="1" ref="F5179" ca="1">IF(G5179&lt;&gt;"",INDIRECT("'"&amp;G5179&amp;"'!"&amp;H5179),"")</f>
        <v/>
      </c>
      <c r="G5179" s="1665"/>
      <c r="S5179" s="1663"/>
    </row>
    <row r="5180" spans="1:19" ht="15">
      <c r="A5180" s="1">
        <v>5175</v>
      </c>
      <c r="D5180" s="3" t="s">
        <v>6909</v>
      </c>
      <c r="F5180" s="2" t="str" cm="1">
        <f t="array" aca="1" ref="F5180" ca="1">IF(G5180&lt;&gt;"",INDIRECT("'"&amp;G5180&amp;"'!"&amp;H5180),"")</f>
        <v/>
      </c>
      <c r="G5180" s="1665"/>
      <c r="S5180" s="1663"/>
    </row>
    <row r="5181" spans="1:19" ht="15">
      <c r="A5181" s="1">
        <v>5176</v>
      </c>
      <c r="D5181" s="3" t="s">
        <v>6909</v>
      </c>
      <c r="F5181" s="2" t="str" cm="1">
        <f t="array" aca="1" ref="F5181" ca="1">IF(G5181&lt;&gt;"",INDIRECT("'"&amp;G5181&amp;"'!"&amp;H5181),"")</f>
        <v/>
      </c>
      <c r="G5181" s="1665"/>
      <c r="S5181" s="1663"/>
    </row>
    <row r="5182" spans="1:19" ht="15">
      <c r="A5182" s="1">
        <v>5177</v>
      </c>
      <c r="D5182" s="3" t="s">
        <v>6909</v>
      </c>
      <c r="F5182" s="2" t="str" cm="1">
        <f t="array" aca="1" ref="F5182" ca="1">IF(G5182&lt;&gt;"",INDIRECT("'"&amp;G5182&amp;"'!"&amp;H5182),"")</f>
        <v/>
      </c>
      <c r="G5182" s="1665"/>
      <c r="S5182" s="1663"/>
    </row>
    <row r="5183" spans="1:19">
      <c r="A5183">
        <v>5178</v>
      </c>
      <c r="B5183" s="7">
        <f>'EstRev 6-11'!C186</f>
        <v>0</v>
      </c>
      <c r="C5183" s="3">
        <f>A5183-B5183</f>
        <v>5178</v>
      </c>
      <c r="E5183" s="2" t="b">
        <f ca="1">F5183=B5183</f>
        <v>1</v>
      </c>
      <c r="F5183" s="2" cm="1">
        <f t="array" aca="1" ref="F5183" ca="1">IF(G5183&lt;&gt;"",INDIRECT("'"&amp;G5183&amp;"'!"&amp;H5183),"")</f>
        <v>0</v>
      </c>
      <c r="G5183" s="1663" t="s">
        <v>4277</v>
      </c>
      <c r="H5183" t="s">
        <v>3817</v>
      </c>
      <c r="S5183" s="1663"/>
    </row>
    <row r="5184" spans="1:19">
      <c r="A5184">
        <v>5179</v>
      </c>
      <c r="B5184" s="7">
        <f>'EstRev 6-11'!C187</f>
        <v>0</v>
      </c>
      <c r="C5184" s="3">
        <f>A5184-B5184</f>
        <v>5179</v>
      </c>
      <c r="E5184" s="2" t="b">
        <f ca="1">F5184=B5184</f>
        <v>1</v>
      </c>
      <c r="F5184" s="2" cm="1">
        <f t="array" aca="1" ref="F5184" ca="1">IF(G5184&lt;&gt;"",INDIRECT("'"&amp;G5184&amp;"'!"&amp;H5184),"")</f>
        <v>0</v>
      </c>
      <c r="G5184" s="1663" t="s">
        <v>4277</v>
      </c>
      <c r="H5184" t="s">
        <v>3818</v>
      </c>
      <c r="S5184" s="1663"/>
    </row>
    <row r="5185" spans="1:19">
      <c r="A5185">
        <v>5180</v>
      </c>
      <c r="B5185" s="7">
        <f>'EstRev 6-11'!C188</f>
        <v>0</v>
      </c>
      <c r="C5185" s="3">
        <f>A5185-B5185</f>
        <v>5180</v>
      </c>
      <c r="E5185" s="2" t="b">
        <f ca="1">F5185=B5185</f>
        <v>1</v>
      </c>
      <c r="F5185" s="2" cm="1">
        <f t="array" aca="1" ref="F5185" ca="1">IF(G5185&lt;&gt;"",INDIRECT("'"&amp;G5185&amp;"'!"&amp;H5185),"")</f>
        <v>0</v>
      </c>
      <c r="G5185" s="1663" t="s">
        <v>4277</v>
      </c>
      <c r="H5185" t="s">
        <v>3819</v>
      </c>
      <c r="S5185" s="1663"/>
    </row>
    <row r="5186" spans="1:19">
      <c r="A5186">
        <v>5181</v>
      </c>
      <c r="B5186" s="7">
        <f>'EstRev 6-11'!C189</f>
        <v>0</v>
      </c>
      <c r="C5186" s="3">
        <f>A5186-B5186</f>
        <v>5181</v>
      </c>
      <c r="E5186" s="2" t="b">
        <f ca="1">F5186=B5186</f>
        <v>1</v>
      </c>
      <c r="F5186" s="2" cm="1">
        <f t="array" aca="1" ref="F5186" ca="1">IF(G5186&lt;&gt;"",INDIRECT("'"&amp;G5186&amp;"'!"&amp;H5186),"")</f>
        <v>0</v>
      </c>
      <c r="G5186" s="1663" t="s">
        <v>4277</v>
      </c>
      <c r="H5186" t="s">
        <v>4061</v>
      </c>
      <c r="S5186" s="1663"/>
    </row>
    <row r="5187" spans="1:19" ht="15">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5">
      <c r="A5188" s="1">
        <v>5183</v>
      </c>
      <c r="D5188" s="3" t="s">
        <v>6909</v>
      </c>
      <c r="F5188" s="2" t="str" cm="1">
        <f t="array" aca="1" ref="F5188" ca="1">IF(G5188&lt;&gt;"",INDIRECT("'"&amp;G5188&amp;"'!"&amp;H5188),"")</f>
        <v/>
      </c>
      <c r="G5188" s="1665"/>
      <c r="S5188" s="1663"/>
    </row>
    <row r="5189" spans="1:19" ht="15">
      <c r="A5189" s="1">
        <v>5184</v>
      </c>
      <c r="D5189" s="3" t="s">
        <v>6909</v>
      </c>
      <c r="F5189" s="2" t="str" cm="1">
        <f t="array" aca="1" ref="F5189" ca="1">IF(G5189&lt;&gt;"",INDIRECT("'"&amp;G5189&amp;"'!"&amp;H5189),"")</f>
        <v/>
      </c>
      <c r="G5189" s="1665"/>
      <c r="S5189" s="1663"/>
    </row>
    <row r="5190" spans="1:19">
      <c r="A5190">
        <v>5185</v>
      </c>
      <c r="B5190" s="7">
        <f>'EstRev 6-11'!C193</f>
        <v>0</v>
      </c>
      <c r="C5190" s="3">
        <f>A5190-B5190</f>
        <v>5185</v>
      </c>
      <c r="E5190" s="2" t="b">
        <f ca="1">F5190=B5190</f>
        <v>1</v>
      </c>
      <c r="F5190" s="2" cm="1">
        <f t="array" aca="1" ref="F5190" ca="1">IF(G5190&lt;&gt;"",INDIRECT("'"&amp;G5190&amp;"'!"&amp;H5190),"")</f>
        <v>0</v>
      </c>
      <c r="G5190" s="1663" t="s">
        <v>4277</v>
      </c>
      <c r="H5190" t="s">
        <v>4417</v>
      </c>
      <c r="S5190" s="1663"/>
    </row>
    <row r="5191" spans="1:19">
      <c r="A5191">
        <v>5186</v>
      </c>
      <c r="B5191" s="7">
        <f>'EstRev 6-11'!C195</f>
        <v>134347</v>
      </c>
      <c r="C5191" s="3">
        <f>A5191-B5191</f>
        <v>-129161</v>
      </c>
      <c r="E5191" s="2" t="b">
        <f ca="1">F5191=B5191</f>
        <v>1</v>
      </c>
      <c r="F5191" s="2" cm="1">
        <f t="array" aca="1" ref="F5191" ca="1">IF(G5191&lt;&gt;"",INDIRECT("'"&amp;G5191&amp;"'!"&amp;H5191),"")</f>
        <v>134347</v>
      </c>
      <c r="G5191" s="1663" t="s">
        <v>4277</v>
      </c>
      <c r="H5191" t="s">
        <v>4418</v>
      </c>
      <c r="S5191" s="1663"/>
    </row>
    <row r="5192" spans="1:19">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5">
      <c r="A5193" s="1">
        <v>5188</v>
      </c>
      <c r="D5193" s="3" t="s">
        <v>6909</v>
      </c>
      <c r="F5193" s="2" t="str" cm="1">
        <f t="array" aca="1" ref="F5193" ca="1">IF(G5193&lt;&gt;"",INDIRECT("'"&amp;G5193&amp;"'!"&amp;H5193),"")</f>
        <v/>
      </c>
      <c r="G5193" s="1665"/>
      <c r="S5193" s="1663"/>
    </row>
    <row r="5194" spans="1:19" ht="15">
      <c r="A5194" s="1">
        <v>5189</v>
      </c>
      <c r="D5194" s="3" t="s">
        <v>6909</v>
      </c>
      <c r="F5194" s="2" t="str" cm="1">
        <f t="array" aca="1" ref="F5194" ca="1">IF(G5194&lt;&gt;"",INDIRECT("'"&amp;G5194&amp;"'!"&amp;H5194),"")</f>
        <v/>
      </c>
      <c r="G5194" s="1665"/>
      <c r="S5194" s="1663"/>
    </row>
    <row r="5195" spans="1:19" ht="15">
      <c r="A5195" s="1">
        <v>5190</v>
      </c>
      <c r="D5195" s="3" t="s">
        <v>6909</v>
      </c>
      <c r="F5195" s="2" t="str" cm="1">
        <f t="array" aca="1" ref="F5195" ca="1">IF(G5195&lt;&gt;"",INDIRECT("'"&amp;G5195&amp;"'!"&amp;H5195),"")</f>
        <v/>
      </c>
      <c r="G5195" s="1665"/>
      <c r="S5195" s="1663"/>
    </row>
    <row r="5196" spans="1:19" ht="15">
      <c r="A5196" s="1">
        <v>5191</v>
      </c>
      <c r="B5196" s="9"/>
      <c r="D5196" s="3" t="s">
        <v>3376</v>
      </c>
      <c r="F5196" s="2" t="str" cm="1">
        <f t="array" aca="1" ref="F5196" ca="1">IF(G5196&lt;&gt;"",INDIRECT("'"&amp;G5196&amp;"'!"&amp;H5196),"")</f>
        <v/>
      </c>
      <c r="G5196" s="1665"/>
      <c r="S5196" s="1665"/>
    </row>
    <row r="5197" spans="1:19" ht="15">
      <c r="A5197" s="1">
        <v>5192</v>
      </c>
      <c r="B5197" s="9"/>
      <c r="D5197" s="3" t="s">
        <v>3376</v>
      </c>
      <c r="F5197" s="2" t="str" cm="1">
        <f t="array" aca="1" ref="F5197" ca="1">IF(G5197&lt;&gt;"",INDIRECT("'"&amp;G5197&amp;"'!"&amp;H5197),"")</f>
        <v/>
      </c>
      <c r="G5197" s="1665"/>
      <c r="S5197" s="1665"/>
    </row>
    <row r="5198" spans="1:19" ht="15">
      <c r="A5198" s="1">
        <v>5193</v>
      </c>
      <c r="D5198" s="3" t="s">
        <v>6912</v>
      </c>
      <c r="F5198" s="2" t="str" cm="1">
        <f t="array" aca="1" ref="F5198" ca="1">IF(G5198&lt;&gt;"",INDIRECT("'"&amp;G5198&amp;"'!"&amp;H5198),"")</f>
        <v/>
      </c>
      <c r="G5198" s="1665"/>
      <c r="S5198" s="1665"/>
    </row>
    <row r="5199" spans="1:19">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c r="A5200">
        <v>5195</v>
      </c>
      <c r="B5200" s="7">
        <f>'EstRev 6-11'!C201</f>
        <v>9900</v>
      </c>
      <c r="C5200" s="3">
        <f>A5200-B5200</f>
        <v>-4705</v>
      </c>
      <c r="E5200" s="2" t="b">
        <f ca="1">F5200=B5200</f>
        <v>1</v>
      </c>
      <c r="F5200" s="2" cm="1">
        <f t="array" aca="1" ref="F5200" ca="1">IF(G5200&lt;&gt;"",INDIRECT("'"&amp;G5200&amp;"'!"&amp;H5200),"")</f>
        <v>9900</v>
      </c>
      <c r="G5200" s="1663" t="s">
        <v>4277</v>
      </c>
      <c r="H5200" t="s">
        <v>6790</v>
      </c>
      <c r="S5200" s="1663"/>
    </row>
    <row r="5201" spans="1:19" ht="15">
      <c r="A5201" s="1">
        <v>5196</v>
      </c>
      <c r="D5201" s="3" t="s">
        <v>3376</v>
      </c>
      <c r="F5201" s="2" t="str" cm="1">
        <f t="array" aca="1" ref="F5201" ca="1">IF(G5201&lt;&gt;"",INDIRECT("'"&amp;G5201&amp;"'!"&amp;H5201),"")</f>
        <v/>
      </c>
      <c r="G5201" s="1665"/>
      <c r="S5201" s="1665"/>
    </row>
    <row r="5202" spans="1:19" ht="15">
      <c r="A5202" s="1">
        <v>5197</v>
      </c>
      <c r="D5202" s="3" t="s">
        <v>6909</v>
      </c>
      <c r="F5202" s="2" t="str" cm="1">
        <f t="array" aca="1" ref="F5202" ca="1">IF(G5202&lt;&gt;"",INDIRECT("'"&amp;G5202&amp;"'!"&amp;H5202),"")</f>
        <v/>
      </c>
      <c r="G5202" s="1665"/>
      <c r="S5202" s="1665"/>
    </row>
    <row r="5203" spans="1:19" ht="15">
      <c r="A5203" s="1">
        <v>5198</v>
      </c>
      <c r="D5203" s="3" t="s">
        <v>6909</v>
      </c>
      <c r="F5203" s="2" t="str" cm="1">
        <f t="array" aca="1" ref="F5203" ca="1">IF(G5203&lt;&gt;"",INDIRECT("'"&amp;G5203&amp;"'!"&amp;H5203),"")</f>
        <v/>
      </c>
      <c r="G5203" s="1665"/>
      <c r="S5203" s="1665"/>
    </row>
    <row r="5204" spans="1:19" ht="15">
      <c r="A5204">
        <v>5199</v>
      </c>
      <c r="B5204" s="7">
        <f>'EstRev 6-11'!C199</f>
        <v>134347</v>
      </c>
      <c r="C5204" s="3">
        <f>A5204-B5204</f>
        <v>-129148</v>
      </c>
      <c r="E5204" s="2" t="b">
        <f ca="1">F5204=B5204</f>
        <v>1</v>
      </c>
      <c r="F5204" s="2" cm="1">
        <f t="array" aca="1" ref="F5204" ca="1">IF(G5204&lt;&gt;"",INDIRECT("'"&amp;G5204&amp;"'!"&amp;H5204),"")</f>
        <v>134347</v>
      </c>
      <c r="G5204" s="1663" t="s">
        <v>4277</v>
      </c>
      <c r="H5204" t="s">
        <v>4299</v>
      </c>
      <c r="I5204" s="4"/>
      <c r="J5204" s="4"/>
      <c r="K5204" s="4"/>
      <c r="S5204" s="1665"/>
    </row>
    <row r="5205" spans="1:19" ht="15">
      <c r="A5205" s="1">
        <v>5200</v>
      </c>
      <c r="D5205" s="3" t="s">
        <v>6909</v>
      </c>
      <c r="F5205" s="2" t="str" cm="1">
        <f t="array" aca="1" ref="F5205" ca="1">IF(G5205&lt;&gt;"",INDIRECT("'"&amp;G5205&amp;"'!"&amp;H5205),"")</f>
        <v/>
      </c>
      <c r="G5205" s="1665"/>
      <c r="S5205" s="1665"/>
    </row>
    <row r="5206" spans="1:19" ht="15">
      <c r="A5206" s="1">
        <v>5201</v>
      </c>
      <c r="D5206" s="3" t="s">
        <v>6909</v>
      </c>
      <c r="F5206" s="2" t="str" cm="1">
        <f t="array" aca="1" ref="F5206" ca="1">IF(G5206&lt;&gt;"",INDIRECT("'"&amp;G5206&amp;"'!"&amp;H5206),"")</f>
        <v/>
      </c>
      <c r="G5206" s="1665"/>
      <c r="S5206" s="1665"/>
    </row>
    <row r="5207" spans="1:19" ht="15">
      <c r="A5207" s="1">
        <v>5202</v>
      </c>
      <c r="D5207" s="3" t="s">
        <v>6909</v>
      </c>
      <c r="F5207" s="2" t="str" cm="1">
        <f t="array" aca="1" ref="F5207" ca="1">IF(G5207&lt;&gt;"",INDIRECT("'"&amp;G5207&amp;"'!"&amp;H5207),"")</f>
        <v/>
      </c>
      <c r="G5207" s="1665"/>
      <c r="S5207" s="1663"/>
    </row>
    <row r="5208" spans="1:19" ht="15">
      <c r="A5208" s="1">
        <v>5203</v>
      </c>
      <c r="D5208" s="3" t="s">
        <v>6909</v>
      </c>
      <c r="F5208" s="2" t="str" cm="1">
        <f t="array" aca="1" ref="F5208" ca="1">IF(G5208&lt;&gt;"",INDIRECT("'"&amp;G5208&amp;"'!"&amp;H5208),"")</f>
        <v/>
      </c>
      <c r="G5208" s="1665"/>
      <c r="S5208" s="1663"/>
    </row>
    <row r="5209" spans="1:19" ht="15">
      <c r="A5209" s="1">
        <v>5204</v>
      </c>
      <c r="D5209" s="3" t="s">
        <v>6909</v>
      </c>
      <c r="F5209" s="2" t="str" cm="1">
        <f t="array" aca="1" ref="F5209" ca="1">IF(G5209&lt;&gt;"",INDIRECT("'"&amp;G5209&amp;"'!"&amp;H5209),"")</f>
        <v/>
      </c>
      <c r="G5209" s="1665"/>
      <c r="S5209" s="1663"/>
    </row>
    <row r="5210" spans="1:19" ht="15">
      <c r="A5210" s="1">
        <v>5205</v>
      </c>
      <c r="D5210" s="3" t="s">
        <v>6909</v>
      </c>
      <c r="F5210" s="2" t="str" cm="1">
        <f t="array" aca="1" ref="F5210" ca="1">IF(G5210&lt;&gt;"",INDIRECT("'"&amp;G5210&amp;"'!"&amp;H5210),"")</f>
        <v/>
      </c>
      <c r="G5210" s="1665"/>
      <c r="S5210" s="1663"/>
    </row>
    <row r="5211" spans="1:19" ht="15">
      <c r="A5211" s="1">
        <v>5206</v>
      </c>
      <c r="D5211" s="3" t="s">
        <v>6909</v>
      </c>
      <c r="F5211" s="2" t="str" cm="1">
        <f t="array" aca="1" ref="F5211" ca="1">IF(G5211&lt;&gt;"",INDIRECT("'"&amp;G5211&amp;"'!"&amp;H5211),"")</f>
        <v/>
      </c>
      <c r="G5211" s="1665"/>
      <c r="S5211" s="1663"/>
    </row>
    <row r="5212" spans="1:19" ht="15">
      <c r="A5212" s="1">
        <v>5207</v>
      </c>
      <c r="D5212" s="3" t="s">
        <v>6909</v>
      </c>
      <c r="F5212" s="2" t="str" cm="1">
        <f t="array" aca="1" ref="F5212" ca="1">IF(G5212&lt;&gt;"",INDIRECT("'"&amp;G5212&amp;"'!"&amp;H5212),"")</f>
        <v/>
      </c>
      <c r="G5212" s="1665"/>
      <c r="S5212" s="1663"/>
    </row>
    <row r="5213" spans="1:19" ht="15">
      <c r="A5213" s="1">
        <v>5208</v>
      </c>
      <c r="D5213" s="3" t="s">
        <v>6909</v>
      </c>
      <c r="F5213" s="2" t="str" cm="1">
        <f t="array" aca="1" ref="F5213" ca="1">IF(G5213&lt;&gt;"",INDIRECT("'"&amp;G5213&amp;"'!"&amp;H5213),"")</f>
        <v/>
      </c>
      <c r="G5213" s="1665"/>
      <c r="S5213" s="1663"/>
    </row>
    <row r="5214" spans="1:19" ht="15">
      <c r="A5214" s="1">
        <v>5209</v>
      </c>
      <c r="D5214" s="3" t="s">
        <v>6909</v>
      </c>
      <c r="F5214" s="2" t="str" cm="1">
        <f t="array" aca="1" ref="F5214" ca="1">IF(G5214&lt;&gt;"",INDIRECT("'"&amp;G5214&amp;"'!"&amp;H5214),"")</f>
        <v/>
      </c>
      <c r="G5214" s="1665"/>
      <c r="S5214" s="1663"/>
    </row>
    <row r="5215" spans="1:19" ht="15">
      <c r="A5215" s="1">
        <v>5210</v>
      </c>
      <c r="D5215" s="3" t="s">
        <v>6909</v>
      </c>
      <c r="F5215" s="2" t="str" cm="1">
        <f t="array" aca="1" ref="F5215" ca="1">IF(G5215&lt;&gt;"",INDIRECT("'"&amp;G5215&amp;"'!"&amp;H5215),"")</f>
        <v/>
      </c>
      <c r="G5215" s="1665"/>
      <c r="S5215" s="1663"/>
    </row>
    <row r="5216" spans="1:19" ht="15">
      <c r="A5216" s="1">
        <v>5211</v>
      </c>
      <c r="D5216" s="3" t="s">
        <v>6909</v>
      </c>
      <c r="F5216" s="2" t="str" cm="1">
        <f t="array" aca="1" ref="F5216" ca="1">IF(G5216&lt;&gt;"",INDIRECT("'"&amp;G5216&amp;"'!"&amp;H5216),"")</f>
        <v/>
      </c>
      <c r="G5216" s="1665"/>
      <c r="S5216" s="1663"/>
    </row>
    <row r="5217" spans="1:19" ht="15">
      <c r="A5217" s="1">
        <v>5212</v>
      </c>
      <c r="D5217" s="3" t="s">
        <v>6909</v>
      </c>
      <c r="F5217" s="2" t="str" cm="1">
        <f t="array" aca="1" ref="F5217" ca="1">IF(G5217&lt;&gt;"",INDIRECT("'"&amp;G5217&amp;"'!"&amp;H5217),"")</f>
        <v/>
      </c>
      <c r="G5217" s="1665"/>
      <c r="S5217" s="1663"/>
    </row>
    <row r="5218" spans="1:19">
      <c r="A5218">
        <v>5213</v>
      </c>
      <c r="B5218" s="7">
        <f>'EstRev 6-11'!C207</f>
        <v>2550</v>
      </c>
      <c r="C5218" s="3">
        <f>A5218-B5218</f>
        <v>2663</v>
      </c>
      <c r="E5218" s="2" t="b">
        <f ca="1">F5218=B5218</f>
        <v>1</v>
      </c>
      <c r="F5218" s="2" cm="1">
        <f t="array" aca="1" ref="F5218" ca="1">IF(G5218&lt;&gt;"",INDIRECT("'"&amp;G5218&amp;"'!"&amp;H5218),"")</f>
        <v>2550</v>
      </c>
      <c r="G5218" s="1663" t="s">
        <v>4277</v>
      </c>
      <c r="H5218" t="s">
        <v>6791</v>
      </c>
      <c r="S5218" s="1663"/>
    </row>
    <row r="5219" spans="1:19" ht="15">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5">
      <c r="A5220" s="1">
        <v>5215</v>
      </c>
      <c r="D5220" s="3" t="s">
        <v>6909</v>
      </c>
      <c r="F5220" s="2" t="str" cm="1">
        <f t="array" aca="1" ref="F5220" ca="1">IF(G5220&lt;&gt;"",INDIRECT("'"&amp;G5220&amp;"'!"&amp;H5220),"")</f>
        <v/>
      </c>
      <c r="G5220" s="1665"/>
      <c r="S5220" s="1663"/>
    </row>
    <row r="5221" spans="1:19" ht="15">
      <c r="A5221" s="1">
        <v>5216</v>
      </c>
      <c r="D5221" s="3" t="s">
        <v>6909</v>
      </c>
      <c r="F5221" s="2" t="str" cm="1">
        <f t="array" aca="1" ref="F5221" ca="1">IF(G5221&lt;&gt;"",INDIRECT("'"&amp;G5221&amp;"'!"&amp;H5221),"")</f>
        <v/>
      </c>
      <c r="G5221" s="1665"/>
      <c r="S5221" s="1663"/>
    </row>
    <row r="5222" spans="1:19">
      <c r="A5222">
        <v>5217</v>
      </c>
      <c r="B5222" s="7">
        <f>'EstRev 6-11'!C209</f>
        <v>189769</v>
      </c>
      <c r="C5222" s="3">
        <f>A5222-B5222</f>
        <v>-184552</v>
      </c>
      <c r="E5222" s="2" t="b">
        <f ca="1">F5222=B5222</f>
        <v>1</v>
      </c>
      <c r="F5222" s="2" cm="1">
        <f t="array" aca="1" ref="F5222" ca="1">IF(G5222&lt;&gt;"",INDIRECT("'"&amp;G5222&amp;"'!"&amp;H5222),"")</f>
        <v>189769</v>
      </c>
      <c r="G5222" s="1663" t="s">
        <v>4277</v>
      </c>
      <c r="H5222" t="s">
        <v>5635</v>
      </c>
      <c r="S5222" s="1663"/>
    </row>
    <row r="5223" spans="1:19">
      <c r="A5223">
        <v>5218</v>
      </c>
      <c r="B5223" s="7">
        <f>'EstRev 6-11'!C210</f>
        <v>0</v>
      </c>
      <c r="C5223" s="3">
        <f>A5223-B5223</f>
        <v>5218</v>
      </c>
      <c r="E5223" s="2" t="b">
        <f ca="1">F5223=B5223</f>
        <v>1</v>
      </c>
      <c r="F5223" s="2" cm="1">
        <f t="array" aca="1" ref="F5223" ca="1">IF(G5223&lt;&gt;"",INDIRECT("'"&amp;G5223&amp;"'!"&amp;H5223),"")</f>
        <v>0</v>
      </c>
      <c r="G5223" s="1663" t="s">
        <v>4277</v>
      </c>
      <c r="H5223" t="s">
        <v>4322</v>
      </c>
      <c r="S5223" s="1663"/>
    </row>
    <row r="5224" spans="1:19">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5">
      <c r="A5225" s="1">
        <v>5220</v>
      </c>
      <c r="D5225" s="3" t="s">
        <v>6909</v>
      </c>
      <c r="F5225" s="2" t="str" cm="1">
        <f t="array" aca="1" ref="F5225" ca="1">IF(G5225&lt;&gt;"",INDIRECT("'"&amp;G5225&amp;"'!"&amp;H5225),"")</f>
        <v/>
      </c>
      <c r="G5225" s="1665"/>
      <c r="S5225" s="1663"/>
    </row>
    <row r="5226" spans="1:19" ht="15">
      <c r="A5226" s="1">
        <v>5221</v>
      </c>
      <c r="D5226" s="3" t="s">
        <v>6909</v>
      </c>
      <c r="F5226" s="2" t="str" cm="1">
        <f t="array" aca="1" ref="F5226" ca="1">IF(G5226&lt;&gt;"",INDIRECT("'"&amp;G5226&amp;"'!"&amp;H5226),"")</f>
        <v/>
      </c>
      <c r="G5226" s="1665"/>
      <c r="S5226" s="1663"/>
    </row>
    <row r="5227" spans="1:19" ht="15">
      <c r="A5227" s="1">
        <v>5222</v>
      </c>
      <c r="D5227" s="3" t="s">
        <v>6909</v>
      </c>
      <c r="F5227" s="2" t="str" cm="1">
        <f t="array" aca="1" ref="F5227" ca="1">IF(G5227&lt;&gt;"",INDIRECT("'"&amp;G5227&amp;"'!"&amp;H5227),"")</f>
        <v/>
      </c>
      <c r="G5227" s="1665"/>
      <c r="S5227" s="1663"/>
    </row>
    <row r="5228" spans="1:19" ht="15">
      <c r="A5228" s="1">
        <v>5223</v>
      </c>
      <c r="D5228" s="3" t="s">
        <v>6909</v>
      </c>
      <c r="F5228" s="2" t="str" cm="1">
        <f t="array" aca="1" ref="F5228" ca="1">IF(G5228&lt;&gt;"",INDIRECT("'"&amp;G5228&amp;"'!"&amp;H5228),"")</f>
        <v/>
      </c>
      <c r="G5228" s="1665"/>
      <c r="S5228" s="1663"/>
    </row>
    <row r="5229" spans="1:19" ht="15">
      <c r="A5229" s="1">
        <v>5224</v>
      </c>
      <c r="D5229" s="3" t="s">
        <v>6909</v>
      </c>
      <c r="F5229" s="2" t="str" cm="1">
        <f t="array" aca="1" ref="F5229" ca="1">IF(G5229&lt;&gt;"",INDIRECT("'"&amp;G5229&amp;"'!"&amp;H5229),"")</f>
        <v/>
      </c>
      <c r="G5229" s="1665"/>
      <c r="S5229" s="1663"/>
    </row>
    <row r="5230" spans="1:19">
      <c r="A5230">
        <v>5225</v>
      </c>
      <c r="B5230" s="7">
        <f>'EstRev 6-11'!C213</f>
        <v>192319</v>
      </c>
      <c r="C5230" s="3">
        <f>A5230-B5230</f>
        <v>-187094</v>
      </c>
      <c r="E5230" s="2" t="b">
        <f ca="1">F5230=B5230</f>
        <v>1</v>
      </c>
      <c r="F5230" s="2" cm="1">
        <f t="array" aca="1" ref="F5230" ca="1">IF(G5230&lt;&gt;"",INDIRECT("'"&amp;G5230&amp;"'!"&amp;H5230),"")</f>
        <v>192319</v>
      </c>
      <c r="G5230" s="1663" t="s">
        <v>4277</v>
      </c>
      <c r="H5230" t="s">
        <v>6792</v>
      </c>
      <c r="S5230" s="1663"/>
    </row>
    <row r="5231" spans="1:19" ht="15">
      <c r="A5231" s="1">
        <v>5226</v>
      </c>
      <c r="D5231" s="3" t="s">
        <v>6909</v>
      </c>
      <c r="F5231" s="2" t="str" cm="1">
        <f t="array" aca="1" ref="F5231" ca="1">IF(G5231&lt;&gt;"",INDIRECT("'"&amp;G5231&amp;"'!"&amp;H5231),"")</f>
        <v/>
      </c>
      <c r="G5231" s="1665"/>
      <c r="S5231" s="1663"/>
    </row>
    <row r="5232" spans="1:19" ht="15">
      <c r="A5232" s="1">
        <v>5227</v>
      </c>
      <c r="D5232" s="3" t="s">
        <v>6909</v>
      </c>
      <c r="F5232" s="2" t="str" cm="1">
        <f t="array" aca="1" ref="F5232" ca="1">IF(G5232&lt;&gt;"",INDIRECT("'"&amp;G5232&amp;"'!"&amp;H5232),"")</f>
        <v/>
      </c>
      <c r="G5232" s="1665"/>
      <c r="S5232" s="1663"/>
    </row>
    <row r="5233" spans="1:19" ht="15">
      <c r="A5233" s="1">
        <v>5228</v>
      </c>
      <c r="D5233" s="3" t="s">
        <v>6909</v>
      </c>
      <c r="F5233" s="2" t="str" cm="1">
        <f t="array" aca="1" ref="F5233" ca="1">IF(G5233&lt;&gt;"",INDIRECT("'"&amp;G5233&amp;"'!"&amp;H5233),"")</f>
        <v/>
      </c>
      <c r="G5233" s="1665"/>
      <c r="S5233" s="1663"/>
    </row>
    <row r="5234" spans="1:19" ht="15">
      <c r="A5234" s="1">
        <v>5229</v>
      </c>
      <c r="D5234" s="3" t="s">
        <v>6909</v>
      </c>
      <c r="F5234" s="2" t="str" cm="1">
        <f t="array" aca="1" ref="F5234" ca="1">IF(G5234&lt;&gt;"",INDIRECT("'"&amp;G5234&amp;"'!"&amp;H5234),"")</f>
        <v/>
      </c>
      <c r="G5234" s="1665"/>
      <c r="S5234" s="1663"/>
    </row>
    <row r="5235" spans="1:19" ht="15">
      <c r="A5235" s="1">
        <v>5230</v>
      </c>
      <c r="D5235" s="3" t="s">
        <v>3376</v>
      </c>
      <c r="F5235" s="2" t="str" cm="1">
        <f t="array" aca="1" ref="F5235" ca="1">IF(G5235&lt;&gt;"",INDIRECT("'"&amp;G5235&amp;"'!"&amp;H5235),"")</f>
        <v/>
      </c>
      <c r="G5235" s="1665"/>
      <c r="S5235" s="1663"/>
    </row>
    <row r="5236" spans="1:19" ht="15">
      <c r="A5236" s="1">
        <v>5231</v>
      </c>
      <c r="D5236" s="3" t="s">
        <v>6909</v>
      </c>
      <c r="F5236" s="2" t="str" cm="1">
        <f t="array" aca="1" ref="F5236" ca="1">IF(G5236&lt;&gt;"",INDIRECT("'"&amp;G5236&amp;"'!"&amp;H5236),"")</f>
        <v/>
      </c>
      <c r="G5236" s="1665"/>
      <c r="S5236" s="1663"/>
    </row>
    <row r="5237" spans="1:19" ht="15">
      <c r="A5237" s="1">
        <v>5232</v>
      </c>
      <c r="D5237" s="3" t="s">
        <v>6909</v>
      </c>
      <c r="F5237" s="2" t="str" cm="1">
        <f t="array" aca="1" ref="F5237" ca="1">IF(G5237&lt;&gt;"",INDIRECT("'"&amp;G5237&amp;"'!"&amp;H5237),"")</f>
        <v/>
      </c>
      <c r="G5237" s="1665"/>
      <c r="S5237" s="1663"/>
    </row>
    <row r="5238" spans="1:19" ht="15">
      <c r="A5238" s="1">
        <v>5233</v>
      </c>
      <c r="D5238" s="3" t="s">
        <v>6909</v>
      </c>
      <c r="F5238" s="2" t="str" cm="1">
        <f t="array" aca="1" ref="F5238" ca="1">IF(G5238&lt;&gt;"",INDIRECT("'"&amp;G5238&amp;"'!"&amp;H5238),"")</f>
        <v/>
      </c>
      <c r="G5238" s="1665"/>
      <c r="S5238" s="1663"/>
    </row>
    <row r="5239" spans="1:19" ht="15">
      <c r="A5239" s="1">
        <v>5234</v>
      </c>
      <c r="D5239" s="3" t="s">
        <v>6909</v>
      </c>
      <c r="F5239" s="2" t="str" cm="1">
        <f t="array" aca="1" ref="F5239" ca="1">IF(G5239&lt;&gt;"",INDIRECT("'"&amp;G5239&amp;"'!"&amp;H5239),"")</f>
        <v/>
      </c>
      <c r="G5239" s="1665"/>
      <c r="S5239" s="1663"/>
    </row>
    <row r="5240" spans="1:19" ht="15">
      <c r="A5240" s="1">
        <v>5235</v>
      </c>
      <c r="D5240" s="3" t="s">
        <v>3376</v>
      </c>
      <c r="F5240" s="2" t="str" cm="1">
        <f t="array" aca="1" ref="F5240" ca="1">IF(G5240&lt;&gt;"",INDIRECT("'"&amp;G5240&amp;"'!"&amp;H5240),"")</f>
        <v/>
      </c>
      <c r="G5240" s="1665"/>
      <c r="S5240" s="1663"/>
    </row>
    <row r="5241" spans="1:19" ht="15">
      <c r="A5241" s="1">
        <v>5236</v>
      </c>
      <c r="D5241" s="3" t="s">
        <v>3376</v>
      </c>
      <c r="F5241" s="2" t="str" cm="1">
        <f t="array" aca="1" ref="F5241" ca="1">IF(G5241&lt;&gt;"",INDIRECT("'"&amp;G5241&amp;"'!"&amp;H5241),"")</f>
        <v/>
      </c>
      <c r="G5241" s="1665"/>
      <c r="S5241" s="1663"/>
    </row>
    <row r="5242" spans="1:19" ht="15">
      <c r="A5242" s="1">
        <v>5237</v>
      </c>
      <c r="D5242" s="3" t="s">
        <v>6909</v>
      </c>
      <c r="F5242" s="2" t="str" cm="1">
        <f t="array" aca="1" ref="F5242" ca="1">IF(G5242&lt;&gt;"",INDIRECT("'"&amp;G5242&amp;"'!"&amp;H5242),"")</f>
        <v/>
      </c>
      <c r="G5242" s="1665"/>
      <c r="S5242" s="1663"/>
    </row>
    <row r="5243" spans="1:19" ht="15">
      <c r="A5243" s="1">
        <v>5238</v>
      </c>
      <c r="D5243" s="3" t="s">
        <v>6909</v>
      </c>
      <c r="F5243" s="2" t="str" cm="1">
        <f t="array" aca="1" ref="F5243" ca="1">IF(G5243&lt;&gt;"",INDIRECT("'"&amp;G5243&amp;"'!"&amp;H5243),"")</f>
        <v/>
      </c>
      <c r="G5243" s="1665"/>
      <c r="S5243" s="1663"/>
    </row>
    <row r="5244" spans="1:19" ht="15">
      <c r="A5244" s="1">
        <v>5239</v>
      </c>
      <c r="D5244" s="3" t="s">
        <v>6909</v>
      </c>
      <c r="F5244" s="2" t="str" cm="1">
        <f t="array" aca="1" ref="F5244" ca="1">IF(G5244&lt;&gt;"",INDIRECT("'"&amp;G5244&amp;"'!"&amp;H5244),"")</f>
        <v/>
      </c>
      <c r="G5244" s="1665"/>
      <c r="S5244" s="1663"/>
    </row>
    <row r="5245" spans="1:19">
      <c r="A5245">
        <v>5240</v>
      </c>
      <c r="B5245" s="7">
        <f>'EstRev 6-11'!C215</f>
        <v>0</v>
      </c>
      <c r="C5245" s="3">
        <f>A5245-B5245</f>
        <v>5240</v>
      </c>
      <c r="E5245" s="2" t="b">
        <f ca="1">F5245=B5245</f>
        <v>1</v>
      </c>
      <c r="F5245" s="2" cm="1">
        <f t="array" aca="1" ref="F5245" ca="1">IF(G5245&lt;&gt;"",INDIRECT("'"&amp;G5245&amp;"'!"&amp;H5245),"")</f>
        <v>0</v>
      </c>
      <c r="G5245" s="1663" t="s">
        <v>4277</v>
      </c>
      <c r="H5245" t="s">
        <v>4425</v>
      </c>
      <c r="S5245" s="1663"/>
    </row>
    <row r="5246" spans="1:19" ht="15">
      <c r="A5246" s="1">
        <v>5241</v>
      </c>
      <c r="D5246" s="3" t="s">
        <v>6909</v>
      </c>
      <c r="F5246" s="2" t="str" cm="1">
        <f t="array" aca="1" ref="F5246" ca="1">IF(G5246&lt;&gt;"",INDIRECT("'"&amp;G5246&amp;"'!"&amp;H5246),"")</f>
        <v/>
      </c>
      <c r="G5246" s="1665"/>
      <c r="S5246" s="1663"/>
    </row>
    <row r="5247" spans="1:19" ht="15">
      <c r="A5247" s="1">
        <v>5242</v>
      </c>
      <c r="D5247" s="3" t="s">
        <v>6909</v>
      </c>
      <c r="F5247" s="2" t="str" cm="1">
        <f t="array" aca="1" ref="F5247" ca="1">IF(G5247&lt;&gt;"",INDIRECT("'"&amp;G5247&amp;"'!"&amp;H5247),"")</f>
        <v/>
      </c>
      <c r="G5247" s="1665"/>
      <c r="S5247" s="1663"/>
    </row>
    <row r="5248" spans="1:19">
      <c r="A5248">
        <v>5243</v>
      </c>
      <c r="B5248" s="7">
        <f>'EstRev 6-11'!C217</f>
        <v>0</v>
      </c>
      <c r="C5248" s="3">
        <f>A5248-B5248</f>
        <v>5243</v>
      </c>
      <c r="E5248" s="2" t="b">
        <f ca="1">F5248=B5248</f>
        <v>1</v>
      </c>
      <c r="F5248" s="2" cm="1">
        <f t="array" aca="1" ref="F5248" ca="1">IF(G5248&lt;&gt;"",INDIRECT("'"&amp;G5248&amp;"'!"&amp;H5248),"")</f>
        <v>0</v>
      </c>
      <c r="G5248" s="1663" t="s">
        <v>4277</v>
      </c>
      <c r="H5248" t="s">
        <v>4427</v>
      </c>
      <c r="S5248" s="1663"/>
    </row>
    <row r="5249" spans="1:19" ht="15">
      <c r="A5249" s="1">
        <v>5244</v>
      </c>
      <c r="D5249" s="3" t="s">
        <v>6909</v>
      </c>
      <c r="F5249" s="2" t="str" cm="1">
        <f t="array" aca="1" ref="F5249" ca="1">IF(G5249&lt;&gt;"",INDIRECT("'"&amp;G5249&amp;"'!"&amp;H5249),"")</f>
        <v/>
      </c>
      <c r="G5249" s="1665"/>
      <c r="S5249" s="1663"/>
    </row>
    <row r="5250" spans="1:19" ht="15">
      <c r="A5250" s="1">
        <v>5245</v>
      </c>
      <c r="D5250" s="3" t="s">
        <v>6909</v>
      </c>
      <c r="F5250" s="2" t="str" cm="1">
        <f t="array" aca="1" ref="F5250" ca="1">IF(G5250&lt;&gt;"",INDIRECT("'"&amp;G5250&amp;"'!"&amp;H5250),"")</f>
        <v/>
      </c>
      <c r="G5250" s="1665"/>
      <c r="S5250" s="1663"/>
    </row>
    <row r="5251" spans="1:19" ht="15">
      <c r="A5251" s="1">
        <v>5246</v>
      </c>
      <c r="D5251" s="3" t="s">
        <v>6909</v>
      </c>
      <c r="F5251" s="2" t="str" cm="1">
        <f t="array" aca="1" ref="F5251" ca="1">IF(G5251&lt;&gt;"",INDIRECT("'"&amp;G5251&amp;"'!"&amp;H5251),"")</f>
        <v/>
      </c>
      <c r="G5251" s="1665"/>
      <c r="S5251" s="1663"/>
    </row>
    <row r="5252" spans="1:19" ht="15">
      <c r="A5252" s="1">
        <v>5247</v>
      </c>
      <c r="D5252" s="3" t="s">
        <v>6909</v>
      </c>
      <c r="F5252" s="2" t="str" cm="1">
        <f t="array" aca="1" ref="F5252" ca="1">IF(G5252&lt;&gt;"",INDIRECT("'"&amp;G5252&amp;"'!"&amp;H5252),"")</f>
        <v/>
      </c>
      <c r="G5252" s="1665"/>
      <c r="S5252" s="1663"/>
    </row>
    <row r="5253" spans="1:19" ht="15">
      <c r="A5253" s="1">
        <v>5248</v>
      </c>
      <c r="D5253" s="3" t="s">
        <v>6909</v>
      </c>
      <c r="F5253" s="2" t="str" cm="1">
        <f t="array" aca="1" ref="F5253" ca="1">IF(G5253&lt;&gt;"",INDIRECT("'"&amp;G5253&amp;"'!"&amp;H5253),"")</f>
        <v/>
      </c>
      <c r="G5253" s="1665"/>
      <c r="S5253" s="1663"/>
    </row>
    <row r="5254" spans="1:19">
      <c r="A5254">
        <v>5249</v>
      </c>
      <c r="B5254" s="7">
        <f>'EstRev 6-11'!C218</f>
        <v>0</v>
      </c>
      <c r="C5254" s="3">
        <f>A5254-B5254</f>
        <v>5249</v>
      </c>
      <c r="E5254" s="2" t="b">
        <f ca="1">F5254=B5254</f>
        <v>1</v>
      </c>
      <c r="F5254" s="2" cm="1">
        <f t="array" aca="1" ref="F5254" ca="1">IF(G5254&lt;&gt;"",INDIRECT("'"&amp;G5254&amp;"'!"&amp;H5254),"")</f>
        <v>0</v>
      </c>
      <c r="G5254" s="1663" t="s">
        <v>4277</v>
      </c>
      <c r="H5254" t="s">
        <v>4428</v>
      </c>
      <c r="S5254" s="1663"/>
    </row>
    <row r="5255" spans="1:19" ht="15">
      <c r="A5255" s="1">
        <v>5250</v>
      </c>
      <c r="D5255" s="3" t="s">
        <v>6909</v>
      </c>
      <c r="F5255" s="2" t="str" cm="1">
        <f t="array" aca="1" ref="F5255" ca="1">IF(G5255&lt;&gt;"",INDIRECT("'"&amp;G5255&amp;"'!"&amp;H5255),"")</f>
        <v/>
      </c>
      <c r="G5255" s="1665"/>
      <c r="S5255" s="1663"/>
    </row>
    <row r="5256" spans="1:19">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5">
      <c r="A5257" s="1">
        <v>5252</v>
      </c>
      <c r="D5257" s="3" t="s">
        <v>6912</v>
      </c>
      <c r="F5257" s="2" t="str" cm="1">
        <f t="array" aca="1" ref="F5257" ca="1">IF(G5257&lt;&gt;"",INDIRECT("'"&amp;G5257&amp;"'!"&amp;H5257),"")</f>
        <v/>
      </c>
      <c r="G5257" s="1665"/>
      <c r="S5257" s="1663"/>
    </row>
    <row r="5258" spans="1:19" ht="15">
      <c r="A5258" s="1">
        <v>5253</v>
      </c>
      <c r="D5258" s="3" t="s">
        <v>6909</v>
      </c>
      <c r="F5258" s="2" t="str" cm="1">
        <f t="array" aca="1" ref="F5258" ca="1">IF(G5258&lt;&gt;"",INDIRECT("'"&amp;G5258&amp;"'!"&amp;H5258),"")</f>
        <v/>
      </c>
      <c r="G5258" s="1665"/>
      <c r="S5258" s="1663"/>
    </row>
    <row r="5259" spans="1:19">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5">
      <c r="A5260" s="1">
        <v>5255</v>
      </c>
      <c r="D5260" s="3" t="s">
        <v>6909</v>
      </c>
      <c r="F5260" s="2" t="str" cm="1">
        <f t="array" aca="1" ref="F5260" ca="1">IF(G5260&lt;&gt;"",INDIRECT("'"&amp;G5260&amp;"'!"&amp;H5260),"")</f>
        <v/>
      </c>
      <c r="G5260" s="1665"/>
      <c r="S5260" s="1663"/>
    </row>
    <row r="5261" spans="1:19" ht="15">
      <c r="A5261">
        <v>5256</v>
      </c>
      <c r="B5261" s="7">
        <f>'EstRev 6-11'!C229</f>
        <v>21140</v>
      </c>
      <c r="C5261" s="3">
        <f>A5261-B5261</f>
        <v>-15884</v>
      </c>
      <c r="E5261" s="2" t="b">
        <f ca="1">F5261=B5261</f>
        <v>1</v>
      </c>
      <c r="F5261" s="2" cm="1">
        <f t="array" aca="1" ref="F5261" ca="1">IF(G5261&lt;&gt;"",INDIRECT("'"&amp;G5261&amp;"'!"&amp;H5261),"")</f>
        <v>21140</v>
      </c>
      <c r="G5261" s="1663" t="s">
        <v>4277</v>
      </c>
      <c r="H5261" t="s">
        <v>4878</v>
      </c>
      <c r="I5261" s="4"/>
      <c r="J5261" s="4"/>
      <c r="K5261" s="4"/>
      <c r="S5261" s="1665"/>
    </row>
    <row r="5262" spans="1:19" ht="15">
      <c r="A5262" s="1">
        <v>5257</v>
      </c>
      <c r="D5262" s="3" t="s">
        <v>6909</v>
      </c>
      <c r="F5262" s="2" t="str" cm="1">
        <f t="array" aca="1" ref="F5262" ca="1">IF(G5262&lt;&gt;"",INDIRECT("'"&amp;G5262&amp;"'!"&amp;H5262),"")</f>
        <v/>
      </c>
      <c r="G5262" s="1665"/>
      <c r="S5262" s="1663"/>
    </row>
    <row r="5263" spans="1:19" ht="15">
      <c r="A5263" s="1">
        <v>5258</v>
      </c>
      <c r="D5263" s="3" t="s">
        <v>3376</v>
      </c>
      <c r="F5263" s="2" t="str" cm="1">
        <f t="array" aca="1" ref="F5263" ca="1">IF(G5263&lt;&gt;"",INDIRECT("'"&amp;G5263&amp;"'!"&amp;H5263),"")</f>
        <v/>
      </c>
      <c r="G5263" s="1665"/>
      <c r="S5263" s="1663"/>
    </row>
    <row r="5264" spans="1:19">
      <c r="A5264">
        <v>5259</v>
      </c>
      <c r="B5264" s="7">
        <f>'EstRev 6-11'!C238</f>
        <v>476676.77</v>
      </c>
      <c r="C5264" s="3">
        <f>A5264-B5264</f>
        <v>-471417.77</v>
      </c>
      <c r="E5264" s="2" t="b">
        <f ca="1">F5264=B5264</f>
        <v>1</v>
      </c>
      <c r="F5264" s="2" cm="1">
        <f t="array" aca="1" ref="F5264" ca="1">IF(G5264&lt;&gt;"",INDIRECT("'"&amp;G5264&amp;"'!"&amp;H5264),"")</f>
        <v>476676.77</v>
      </c>
      <c r="G5264" s="1663" t="s">
        <v>4277</v>
      </c>
      <c r="H5264" t="s">
        <v>4887</v>
      </c>
      <c r="S5264" s="1663"/>
    </row>
    <row r="5265" spans="1:19" ht="15">
      <c r="A5265" s="1">
        <v>5260</v>
      </c>
      <c r="D5265" s="3" t="s">
        <v>6909</v>
      </c>
      <c r="F5265" s="2" t="str" cm="1">
        <f t="array" aca="1" ref="F5265" ca="1">IF(G5265&lt;&gt;"",INDIRECT("'"&amp;G5265&amp;"'!"&amp;H5265),"")</f>
        <v/>
      </c>
      <c r="G5265" s="1665"/>
      <c r="S5265" s="1663"/>
    </row>
    <row r="5266" spans="1:19" ht="15">
      <c r="A5266" s="1">
        <v>5261</v>
      </c>
      <c r="D5266" s="3" t="s">
        <v>6909</v>
      </c>
      <c r="F5266" s="2" t="str" cm="1">
        <f t="array" aca="1" ref="F5266" ca="1">IF(G5266&lt;&gt;"",INDIRECT("'"&amp;G5266&amp;"'!"&amp;H5266),"")</f>
        <v/>
      </c>
      <c r="G5266" s="1665"/>
      <c r="S5266" s="1663"/>
    </row>
    <row r="5267" spans="1:19" ht="15">
      <c r="A5267" s="1">
        <v>5262</v>
      </c>
      <c r="D5267" s="3" t="s">
        <v>6909</v>
      </c>
      <c r="F5267" s="2" t="str" cm="1">
        <f t="array" aca="1" ref="F5267" ca="1">IF(G5267&lt;&gt;"",INDIRECT("'"&amp;G5267&amp;"'!"&amp;H5267),"")</f>
        <v/>
      </c>
      <c r="G5267" s="1665"/>
      <c r="S5267" s="1663"/>
    </row>
    <row r="5268" spans="1:19" ht="15">
      <c r="A5268" s="1">
        <v>5263</v>
      </c>
      <c r="D5268" s="3" t="s">
        <v>6909</v>
      </c>
      <c r="F5268" s="2" t="str" cm="1">
        <f t="array" aca="1" ref="F5268" ca="1">IF(G5268&lt;&gt;"",INDIRECT("'"&amp;G5268&amp;"'!"&amp;H5268),"")</f>
        <v/>
      </c>
      <c r="G5268" s="1665"/>
      <c r="S5268" s="1663"/>
    </row>
    <row r="5269" spans="1:19" ht="15">
      <c r="A5269" s="1">
        <v>5264</v>
      </c>
      <c r="D5269" s="3" t="s">
        <v>6909</v>
      </c>
      <c r="F5269" s="2" t="str" cm="1">
        <f t="array" aca="1" ref="F5269" ca="1">IF(G5269&lt;&gt;"",INDIRECT("'"&amp;G5269&amp;"'!"&amp;H5269),"")</f>
        <v/>
      </c>
      <c r="G5269" s="1665"/>
      <c r="S5269" s="1663"/>
    </row>
    <row r="5270" spans="1:19" ht="15">
      <c r="A5270">
        <v>5265</v>
      </c>
      <c r="B5270" s="7">
        <f>'EstRev 6-11'!C239</f>
        <v>476676.77</v>
      </c>
      <c r="C5270" s="3">
        <f>A5270-B5270</f>
        <v>-471411.77</v>
      </c>
      <c r="E5270" s="2" t="b">
        <f ca="1">F5270=B5270</f>
        <v>1</v>
      </c>
      <c r="F5270" s="2" cm="1">
        <f t="array" aca="1" ref="F5270" ca="1">IF(G5270&lt;&gt;"",INDIRECT("'"&amp;G5270&amp;"'!"&amp;H5270),"")</f>
        <v>476676.77</v>
      </c>
      <c r="G5270" s="1663" t="s">
        <v>4277</v>
      </c>
      <c r="H5270" t="s">
        <v>4888</v>
      </c>
      <c r="I5270" s="4"/>
      <c r="J5270" s="4"/>
      <c r="K5270" s="4"/>
      <c r="S5270" s="1665"/>
    </row>
    <row r="5271" spans="1:19" ht="15">
      <c r="A5271">
        <v>5266</v>
      </c>
      <c r="B5271" s="7">
        <f>'EstRev 6-11'!C240</f>
        <v>16038208.069999997</v>
      </c>
      <c r="C5271" s="3">
        <f>A5271-B5271</f>
        <v>-16032942.069999997</v>
      </c>
      <c r="E5271" s="2" t="b">
        <f ca="1">F5271=B5271</f>
        <v>1</v>
      </c>
      <c r="F5271" s="2" cm="1">
        <f t="array" aca="1" ref="F5271" ca="1">IF(G5271&lt;&gt;"",INDIRECT("'"&amp;G5271&amp;"'!"&amp;H5271),"")</f>
        <v>16038208.069999997</v>
      </c>
      <c r="G5271" s="1663" t="s">
        <v>4277</v>
      </c>
      <c r="H5271" t="s">
        <v>4889</v>
      </c>
      <c r="I5271" s="4"/>
      <c r="J5271" s="4"/>
      <c r="K5271" s="4"/>
      <c r="S5271" s="1665"/>
    </row>
    <row r="5272" spans="1:19" ht="15">
      <c r="A5272">
        <v>5267</v>
      </c>
      <c r="B5272" s="7">
        <f>'EstRev 6-11'!D5</f>
        <v>1669037</v>
      </c>
      <c r="C5272" s="3">
        <f>A5272-B5272</f>
        <v>-1663770</v>
      </c>
      <c r="E5272" s="2" t="b">
        <f ca="1">F5272=B5272</f>
        <v>1</v>
      </c>
      <c r="F5272" s="2" cm="1">
        <f t="array" aca="1" ref="F5272" ca="1">IF(G5272&lt;&gt;"",INDIRECT("'"&amp;G5272&amp;"'!"&amp;H5272),"")</f>
        <v>1669037</v>
      </c>
      <c r="G5272" s="1663" t="s">
        <v>4277</v>
      </c>
      <c r="H5272" t="s">
        <v>3497</v>
      </c>
      <c r="I5272" s="4"/>
      <c r="J5272" s="4"/>
      <c r="K5272" s="4"/>
      <c r="S5272" s="1665"/>
    </row>
    <row r="5273" spans="1:19" ht="15">
      <c r="A5273" s="1">
        <v>5268</v>
      </c>
      <c r="D5273" s="3" t="s">
        <v>3376</v>
      </c>
      <c r="F5273" s="2" t="str" cm="1">
        <f t="array" aca="1" ref="F5273" ca="1">IF(G5273&lt;&gt;"",INDIRECT("'"&amp;G5273&amp;"'!"&amp;H5273),"")</f>
        <v/>
      </c>
      <c r="G5273" s="1665"/>
      <c r="S5273" s="1663"/>
    </row>
    <row r="5274" spans="1:19" ht="15">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5">
      <c r="A5275">
        <v>5270</v>
      </c>
      <c r="B5275" s="7">
        <f>'EstRev 6-11'!D7</f>
        <v>0</v>
      </c>
      <c r="C5275" s="3">
        <f t="shared" si="159"/>
        <v>5270</v>
      </c>
      <c r="E5275" s="2" t="b">
        <f t="shared" ca="1" si="160"/>
        <v>1</v>
      </c>
      <c r="F5275" s="2" cm="1">
        <f t="array" aca="1" ref="F5275" ca="1">IF(G5275&lt;&gt;"",INDIRECT("'"&amp;G5275&amp;"'!"&amp;H5275),"")</f>
        <v>0</v>
      </c>
      <c r="G5275" s="1663" t="s">
        <v>4277</v>
      </c>
      <c r="H5275" t="s">
        <v>3358</v>
      </c>
      <c r="I5275" s="4"/>
      <c r="J5275" s="4"/>
      <c r="K5275" s="4"/>
      <c r="S5275" s="1665"/>
    </row>
    <row r="5276" spans="1:19">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5">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5">
      <c r="A5278">
        <v>5273</v>
      </c>
      <c r="B5278" s="7">
        <f>'EstRev 6-11'!D12</f>
        <v>1669037</v>
      </c>
      <c r="C5278" s="3">
        <f t="shared" si="159"/>
        <v>-1663764</v>
      </c>
      <c r="E5278" s="2" t="b">
        <f t="shared" ca="1" si="160"/>
        <v>1</v>
      </c>
      <c r="F5278" s="2" cm="1">
        <f t="array" aca="1" ref="F5278" ca="1">IF(G5278&lt;&gt;"",INDIRECT("'"&amp;G5278&amp;"'!"&amp;H5278),"")</f>
        <v>1669037</v>
      </c>
      <c r="G5278" s="1663" t="s">
        <v>4277</v>
      </c>
      <c r="H5278" t="s">
        <v>3361</v>
      </c>
      <c r="I5278" s="4"/>
      <c r="J5278" s="4"/>
      <c r="K5278" s="4"/>
      <c r="S5278" s="1665"/>
    </row>
    <row r="5279" spans="1:19" ht="15">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5">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5">
      <c r="A5281">
        <v>5276</v>
      </c>
      <c r="B5281" s="7">
        <f>'EstRev 6-11'!D16</f>
        <v>0</v>
      </c>
      <c r="C5281" s="3">
        <f t="shared" si="159"/>
        <v>5276</v>
      </c>
      <c r="E5281" s="2" t="b">
        <f t="shared" ca="1" si="160"/>
        <v>1</v>
      </c>
      <c r="F5281" s="2" cm="1">
        <f t="array" aca="1" ref="F5281" ca="1">IF(G5281&lt;&gt;"",INDIRECT("'"&amp;G5281&amp;"'!"&amp;H5281),"")</f>
        <v>0</v>
      </c>
      <c r="G5281" s="1663" t="s">
        <v>4277</v>
      </c>
      <c r="H5281" t="s">
        <v>3364</v>
      </c>
      <c r="I5281" s="4"/>
      <c r="J5281" s="4"/>
      <c r="K5281" s="4"/>
      <c r="S5281" s="1665"/>
    </row>
    <row r="5282" spans="1:19">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5">
      <c r="A5283">
        <v>5278</v>
      </c>
      <c r="B5283" s="7">
        <f>'EstRev 6-11'!D18</f>
        <v>0</v>
      </c>
      <c r="C5283" s="3">
        <f t="shared" si="159"/>
        <v>5278</v>
      </c>
      <c r="E5283" s="2" t="b">
        <f t="shared" ca="1" si="160"/>
        <v>1</v>
      </c>
      <c r="F5283" s="2" cm="1">
        <f t="array" aca="1" ref="F5283" ca="1">IF(G5283&lt;&gt;"",INDIRECT("'"&amp;G5283&amp;"'!"&amp;H5283),"")</f>
        <v>0</v>
      </c>
      <c r="G5283" s="1663" t="s">
        <v>4277</v>
      </c>
      <c r="H5283" t="s">
        <v>3337</v>
      </c>
      <c r="I5283" s="4"/>
      <c r="J5283" s="4"/>
      <c r="K5283" s="4"/>
      <c r="S5283" s="1665"/>
    </row>
    <row r="5284" spans="1:19" ht="15">
      <c r="A5284">
        <v>5279</v>
      </c>
      <c r="B5284" s="7">
        <f>'EstRev 6-11'!D65</f>
        <v>10277.11</v>
      </c>
      <c r="C5284" s="3">
        <f t="shared" si="159"/>
        <v>-4998.1100000000006</v>
      </c>
      <c r="E5284" s="2" t="b">
        <f t="shared" ca="1" si="160"/>
        <v>1</v>
      </c>
      <c r="F5284" s="2" cm="1">
        <f t="array" aca="1" ref="F5284" ca="1">IF(G5284&lt;&gt;"",INDIRECT("'"&amp;G5284&amp;"'!"&amp;H5284),"")</f>
        <v>10277.11</v>
      </c>
      <c r="G5284" s="1663" t="s">
        <v>4277</v>
      </c>
      <c r="H5284" t="s">
        <v>3521</v>
      </c>
      <c r="I5284" s="4"/>
      <c r="J5284" s="4"/>
      <c r="K5284" s="4"/>
      <c r="S5284" s="1665"/>
    </row>
    <row r="5285" spans="1:19" ht="15">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c r="A5286">
        <v>5281</v>
      </c>
      <c r="B5286" s="7">
        <f>'EstRev 6-11'!D68</f>
        <v>10277.11</v>
      </c>
      <c r="C5286" s="3">
        <f t="shared" si="159"/>
        <v>-4996.1100000000006</v>
      </c>
      <c r="E5286" s="2" t="b">
        <f t="shared" ca="1" si="160"/>
        <v>1</v>
      </c>
      <c r="F5286" s="2" cm="1">
        <f t="array" aca="1" ref="F5286" ca="1">IF(G5286&lt;&gt;"",INDIRECT("'"&amp;G5286&amp;"'!"&amp;H5286),"")</f>
        <v>10277.11</v>
      </c>
      <c r="G5286" s="1663" t="s">
        <v>4277</v>
      </c>
      <c r="H5286" t="s">
        <v>4939</v>
      </c>
      <c r="S5286" s="1663"/>
    </row>
    <row r="5287" spans="1:19">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c r="A5289">
        <v>5284</v>
      </c>
      <c r="B5289" s="7">
        <f>'EstRev 6-11'!D80</f>
        <v>0</v>
      </c>
      <c r="C5289" s="3">
        <f t="shared" si="159"/>
        <v>5284</v>
      </c>
      <c r="E5289" s="2" t="b">
        <f t="shared" ca="1" si="160"/>
        <v>1</v>
      </c>
      <c r="F5289" s="2" cm="1">
        <f t="array" aca="1" ref="F5289" ca="1">IF(G5289&lt;&gt;"",INDIRECT("'"&amp;G5289&amp;"'!"&amp;H5289),"")</f>
        <v>0</v>
      </c>
      <c r="G5289" s="1663" t="s">
        <v>4277</v>
      </c>
      <c r="H5289" t="s">
        <v>4145</v>
      </c>
      <c r="S5289" s="1663"/>
    </row>
    <row r="5290" spans="1:19">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c r="A5292">
        <v>5287</v>
      </c>
      <c r="B5292" s="7">
        <f>'EstRev 6-11'!D84</f>
        <v>0</v>
      </c>
      <c r="C5292" s="3">
        <f t="shared" si="159"/>
        <v>5287</v>
      </c>
      <c r="E5292" s="2" t="b">
        <f t="shared" ca="1" si="160"/>
        <v>1</v>
      </c>
      <c r="F5292" s="2" cm="1">
        <f t="array" aca="1" ref="F5292" ca="1">IF(G5292&lt;&gt;"",INDIRECT("'"&amp;G5292&amp;"'!"&amp;H5292),"")</f>
        <v>0</v>
      </c>
      <c r="G5292" s="1663" t="s">
        <v>4277</v>
      </c>
      <c r="H5292" t="s">
        <v>6794</v>
      </c>
      <c r="S5292" s="1663"/>
    </row>
    <row r="5293" spans="1:19">
      <c r="A5293">
        <v>5288</v>
      </c>
      <c r="B5293" s="7">
        <f>'EstRev 6-11'!D98</f>
        <v>0</v>
      </c>
      <c r="C5293" s="3">
        <f t="shared" si="159"/>
        <v>5288</v>
      </c>
      <c r="E5293" s="2" t="b">
        <f t="shared" ca="1" si="160"/>
        <v>1</v>
      </c>
      <c r="F5293" s="2" cm="1">
        <f t="array" aca="1" ref="F5293" ca="1">IF(G5293&lt;&gt;"",INDIRECT("'"&amp;G5293&amp;"'!"&amp;H5293),"")</f>
        <v>0</v>
      </c>
      <c r="G5293" s="1663" t="s">
        <v>4277</v>
      </c>
      <c r="H5293" t="s">
        <v>4434</v>
      </c>
      <c r="S5293" s="1663"/>
    </row>
    <row r="5294" spans="1:19">
      <c r="A5294">
        <v>5289</v>
      </c>
      <c r="B5294" s="7">
        <f>'EstRev 6-11'!D99</f>
        <v>0</v>
      </c>
      <c r="C5294" s="3">
        <f t="shared" si="159"/>
        <v>5289</v>
      </c>
      <c r="E5294" s="2" t="b">
        <f t="shared" ca="1" si="160"/>
        <v>1</v>
      </c>
      <c r="F5294" s="2" cm="1">
        <f t="array" aca="1" ref="F5294" ca="1">IF(G5294&lt;&gt;"",INDIRECT("'"&amp;G5294&amp;"'!"&amp;H5294),"")</f>
        <v>0</v>
      </c>
      <c r="G5294" s="1663" t="s">
        <v>4277</v>
      </c>
      <c r="H5294" t="s">
        <v>4582</v>
      </c>
      <c r="S5294" s="1663"/>
    </row>
    <row r="5295" spans="1:19">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c r="A5296">
        <v>5291</v>
      </c>
      <c r="B5296" s="7">
        <f>'EstRev 6-11'!D102</f>
        <v>0</v>
      </c>
      <c r="C5296" s="3">
        <f t="shared" si="159"/>
        <v>5291</v>
      </c>
      <c r="E5296" s="2" t="b">
        <f t="shared" ca="1" si="160"/>
        <v>1</v>
      </c>
      <c r="F5296" s="2" cm="1">
        <f t="array" aca="1" ref="F5296" ca="1">IF(G5296&lt;&gt;"",INDIRECT("'"&amp;G5296&amp;"'!"&amp;H5296),"")</f>
        <v>0</v>
      </c>
      <c r="G5296" s="1663" t="s">
        <v>4277</v>
      </c>
      <c r="H5296" t="s">
        <v>4592</v>
      </c>
      <c r="S5296" s="1663"/>
    </row>
    <row r="5297" spans="1:19">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c r="A5298">
        <v>5293</v>
      </c>
      <c r="B5298" s="7">
        <f>'EstRev 6-11'!D110</f>
        <v>0</v>
      </c>
      <c r="C5298" s="3">
        <f t="shared" si="159"/>
        <v>5293</v>
      </c>
      <c r="E5298" s="2" t="b">
        <f t="shared" ca="1" si="160"/>
        <v>1</v>
      </c>
      <c r="F5298" s="2" cm="1">
        <f t="array" aca="1" ref="F5298" ca="1">IF(G5298&lt;&gt;"",INDIRECT("'"&amp;G5298&amp;"'!"&amp;H5298),"")</f>
        <v>0</v>
      </c>
      <c r="G5298" s="1663" t="s">
        <v>4277</v>
      </c>
      <c r="H5298" t="s">
        <v>4439</v>
      </c>
      <c r="S5298" s="1663"/>
    </row>
    <row r="5299" spans="1:19">
      <c r="A5299">
        <v>5294</v>
      </c>
      <c r="B5299" s="7">
        <f>'EstRev 6-11'!D111</f>
        <v>0</v>
      </c>
      <c r="C5299" s="3">
        <f t="shared" si="159"/>
        <v>5294</v>
      </c>
      <c r="E5299" s="2" t="b">
        <f t="shared" ca="1" si="160"/>
        <v>1</v>
      </c>
      <c r="F5299" s="2" cm="1">
        <f t="array" aca="1" ref="F5299" ca="1">IF(G5299&lt;&gt;"",INDIRECT("'"&amp;G5299&amp;"'!"&amp;H5299),"")</f>
        <v>0</v>
      </c>
      <c r="G5299" s="1663" t="s">
        <v>4277</v>
      </c>
      <c r="H5299" t="s">
        <v>4440</v>
      </c>
      <c r="S5299" s="1663"/>
    </row>
    <row r="5300" spans="1:19">
      <c r="A5300">
        <v>5295</v>
      </c>
      <c r="B5300" s="7">
        <f>'EstRev 6-11'!D112</f>
        <v>1679314.11</v>
      </c>
      <c r="C5300" s="3">
        <f t="shared" si="159"/>
        <v>-1674019.11</v>
      </c>
      <c r="E5300" s="2" t="b">
        <f t="shared" ca="1" si="160"/>
        <v>1</v>
      </c>
      <c r="F5300" s="2" cm="1">
        <f t="array" aca="1" ref="F5300" ca="1">IF(G5300&lt;&gt;"",INDIRECT("'"&amp;G5300&amp;"'!"&amp;H5300),"")</f>
        <v>1679314.11</v>
      </c>
      <c r="G5300" s="1663" t="s">
        <v>4277</v>
      </c>
      <c r="H5300" t="s">
        <v>6795</v>
      </c>
      <c r="S5300" s="1663"/>
    </row>
    <row r="5301" spans="1:19">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c r="A5305">
        <v>5300</v>
      </c>
      <c r="B5305" s="7">
        <f>'EstRev 6-11'!D121</f>
        <v>0</v>
      </c>
      <c r="C5305" s="3">
        <f t="shared" si="159"/>
        <v>5300</v>
      </c>
      <c r="E5305" s="2" t="b">
        <f t="shared" ca="1" si="160"/>
        <v>1</v>
      </c>
      <c r="F5305" s="2" cm="1">
        <f t="array" aca="1" ref="F5305" ca="1">IF(G5305&lt;&gt;"",INDIRECT("'"&amp;G5305&amp;"'!"&amp;H5305),"")</f>
        <v>0</v>
      </c>
      <c r="G5305" s="1663" t="s">
        <v>4277</v>
      </c>
      <c r="H5305" t="s">
        <v>4443</v>
      </c>
      <c r="S5305" s="1663"/>
    </row>
    <row r="5306" spans="1:19">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5">
      <c r="A5307" s="1">
        <v>5302</v>
      </c>
      <c r="D5307" s="3" t="s">
        <v>6909</v>
      </c>
      <c r="F5307" s="2" t="str" cm="1">
        <f t="array" aca="1" ref="F5307" ca="1">IF(G5307&lt;&gt;"",INDIRECT("'"&amp;G5307&amp;"'!"&amp;H5307),"")</f>
        <v/>
      </c>
      <c r="G5307" s="1665"/>
      <c r="S5307" s="1663"/>
    </row>
    <row r="5308" spans="1:19" ht="15">
      <c r="A5308" s="1">
        <v>5303</v>
      </c>
      <c r="D5308" s="3" t="s">
        <v>6909</v>
      </c>
      <c r="F5308" s="2" t="str" cm="1">
        <f t="array" aca="1" ref="F5308" ca="1">IF(G5308&lt;&gt;"",INDIRECT("'"&amp;G5308&amp;"'!"&amp;H5308),"")</f>
        <v/>
      </c>
      <c r="G5308" s="1665"/>
      <c r="S5308" s="1663"/>
    </row>
    <row r="5309" spans="1:19" ht="15">
      <c r="A5309" s="1">
        <v>5304</v>
      </c>
      <c r="D5309" s="3" t="s">
        <v>6909</v>
      </c>
      <c r="F5309" s="2" t="str" cm="1">
        <f t="array" aca="1" ref="F5309" ca="1">IF(G5309&lt;&gt;"",INDIRECT("'"&amp;G5309&amp;"'!"&amp;H5309),"")</f>
        <v/>
      </c>
      <c r="G5309" s="1665"/>
      <c r="S5309" s="1663"/>
    </row>
    <row r="5310" spans="1:19" ht="15">
      <c r="A5310" s="1">
        <v>5305</v>
      </c>
      <c r="D5310" s="3" t="s">
        <v>6909</v>
      </c>
      <c r="F5310" s="2" t="str" cm="1">
        <f t="array" aca="1" ref="F5310" ca="1">IF(G5310&lt;&gt;"",INDIRECT("'"&amp;G5310&amp;"'!"&amp;H5310),"")</f>
        <v/>
      </c>
      <c r="G5310" s="1665"/>
      <c r="S5310" s="1663"/>
    </row>
    <row r="5311" spans="1:19">
      <c r="A5311">
        <v>5306</v>
      </c>
      <c r="B5311" s="7">
        <f>'EstRev 6-11'!D124</f>
        <v>0</v>
      </c>
      <c r="C5311" s="3">
        <f>A5311-B5311</f>
        <v>5306</v>
      </c>
      <c r="E5311" s="2" t="b">
        <f ca="1">F5311=B5311</f>
        <v>1</v>
      </c>
      <c r="F5311" s="2" cm="1">
        <f t="array" aca="1" ref="F5311" ca="1">IF(G5311&lt;&gt;"",INDIRECT("'"&amp;G5311&amp;"'!"&amp;H5311),"")</f>
        <v>0</v>
      </c>
      <c r="G5311" s="1663" t="s">
        <v>4277</v>
      </c>
      <c r="H5311" t="s">
        <v>4258</v>
      </c>
      <c r="S5311" s="1663"/>
    </row>
    <row r="5312" spans="1:19" ht="15">
      <c r="A5312" s="1">
        <v>5307</v>
      </c>
      <c r="D5312" s="3" t="s">
        <v>6913</v>
      </c>
      <c r="G5312" s="1665"/>
      <c r="S5312" s="1663"/>
    </row>
    <row r="5313" spans="1:19">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5">
      <c r="A5315" s="1">
        <v>5310</v>
      </c>
      <c r="D5315" s="3" t="s">
        <v>6909</v>
      </c>
      <c r="F5315" s="2" t="str" cm="1">
        <f t="array" aca="1" ref="F5315" ca="1">IF(G5315&lt;&gt;"",INDIRECT("'"&amp;G5315&amp;"'!"&amp;H5315),"")</f>
        <v/>
      </c>
      <c r="G5315" s="1665"/>
      <c r="S5315" s="1663"/>
    </row>
    <row r="5316" spans="1:19" ht="15">
      <c r="A5316" s="1">
        <v>5311</v>
      </c>
      <c r="D5316" s="3" t="s">
        <v>3376</v>
      </c>
      <c r="F5316" s="2" t="str" cm="1">
        <f t="array" aca="1" ref="F5316" ca="1">IF(G5316&lt;&gt;"",INDIRECT("'"&amp;G5316&amp;"'!"&amp;H5316),"")</f>
        <v/>
      </c>
      <c r="G5316" s="1665"/>
      <c r="S5316" s="1663"/>
    </row>
    <row r="5317" spans="1:19" ht="15">
      <c r="A5317" s="1">
        <v>5312</v>
      </c>
      <c r="D5317" s="3" t="s">
        <v>3376</v>
      </c>
      <c r="F5317" s="2" t="str" cm="1">
        <f t="array" aca="1" ref="F5317" ca="1">IF(G5317&lt;&gt;"",INDIRECT("'"&amp;G5317&amp;"'!"&amp;H5317),"")</f>
        <v/>
      </c>
      <c r="G5317" s="1665"/>
      <c r="S5317" s="1663"/>
    </row>
    <row r="5318" spans="1:19">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5">
      <c r="A5320" s="1">
        <v>5315</v>
      </c>
      <c r="D5320" s="3" t="s">
        <v>6909</v>
      </c>
      <c r="F5320" s="2" t="str" cm="1">
        <f t="array" aca="1" ref="F5320" ca="1">IF(G5320&lt;&gt;"",INDIRECT("'"&amp;G5320&amp;"'!"&amp;H5320),"")</f>
        <v/>
      </c>
      <c r="G5320" s="1665"/>
      <c r="S5320" s="1663"/>
    </row>
    <row r="5321" spans="1:19" ht="15">
      <c r="A5321" s="1">
        <v>5316</v>
      </c>
      <c r="D5321" s="3" t="s">
        <v>6909</v>
      </c>
      <c r="F5321" s="2" t="str" cm="1">
        <f t="array" aca="1" ref="F5321" ca="1">IF(G5321&lt;&gt;"",INDIRECT("'"&amp;G5321&amp;"'!"&amp;H5321),"")</f>
        <v/>
      </c>
      <c r="G5321" s="1665"/>
      <c r="S5321" s="1663"/>
    </row>
    <row r="5322" spans="1:19" ht="15">
      <c r="A5322" s="1">
        <v>5317</v>
      </c>
      <c r="D5322" s="3" t="s">
        <v>6909</v>
      </c>
      <c r="F5322" s="2" t="str" cm="1">
        <f t="array" aca="1" ref="F5322" ca="1">IF(G5322&lt;&gt;"",INDIRECT("'"&amp;G5322&amp;"'!"&amp;H5322),"")</f>
        <v/>
      </c>
      <c r="G5322" s="1665"/>
      <c r="S5322" s="1663"/>
    </row>
    <row r="5323" spans="1:19" ht="15">
      <c r="A5323" s="1">
        <v>5318</v>
      </c>
      <c r="D5323" s="3" t="s">
        <v>6909</v>
      </c>
      <c r="F5323" s="2" t="str" cm="1">
        <f t="array" aca="1" ref="F5323" ca="1">IF(G5323&lt;&gt;"",INDIRECT("'"&amp;G5323&amp;"'!"&amp;H5323),"")</f>
        <v/>
      </c>
      <c r="G5323" s="1665"/>
      <c r="S5323" s="1663"/>
    </row>
    <row r="5324" spans="1:19" ht="15">
      <c r="A5324" s="1">
        <v>5319</v>
      </c>
      <c r="D5324" s="3" t="s">
        <v>6909</v>
      </c>
      <c r="F5324" s="2" t="str" cm="1">
        <f t="array" aca="1" ref="F5324" ca="1">IF(G5324&lt;&gt;"",INDIRECT("'"&amp;G5324&amp;"'!"&amp;H5324),"")</f>
        <v/>
      </c>
      <c r="G5324" s="1665"/>
      <c r="S5324" s="1663"/>
    </row>
    <row r="5325" spans="1:19" ht="15">
      <c r="A5325" s="1">
        <v>5320</v>
      </c>
      <c r="D5325" s="3" t="s">
        <v>6909</v>
      </c>
      <c r="F5325" s="2" t="str" cm="1">
        <f t="array" aca="1" ref="F5325" ca="1">IF(G5325&lt;&gt;"",INDIRECT("'"&amp;G5325&amp;"'!"&amp;H5325),"")</f>
        <v/>
      </c>
      <c r="G5325" s="1665"/>
      <c r="S5325" s="1663"/>
    </row>
    <row r="5326" spans="1:19" ht="15">
      <c r="A5326" s="1">
        <v>5321</v>
      </c>
      <c r="D5326" s="3" t="s">
        <v>6909</v>
      </c>
      <c r="F5326" s="2" t="str" cm="1">
        <f t="array" aca="1" ref="F5326" ca="1">IF(G5326&lt;&gt;"",INDIRECT("'"&amp;G5326&amp;"'!"&amp;H5326),"")</f>
        <v/>
      </c>
      <c r="G5326" s="1665"/>
      <c r="S5326" s="1663"/>
    </row>
    <row r="5327" spans="1:19">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5">
      <c r="A5329" s="1">
        <v>5324</v>
      </c>
      <c r="D5329" s="3" t="s">
        <v>6909</v>
      </c>
      <c r="F5329" s="2" t="str" cm="1">
        <f t="array" aca="1" ref="F5329" ca="1">IF(G5329&lt;&gt;"",INDIRECT("'"&amp;G5329&amp;"'!"&amp;H5329),"")</f>
        <v/>
      </c>
      <c r="G5329" s="1665"/>
      <c r="S5329" s="1663"/>
    </row>
    <row r="5330" spans="1:19" ht="15">
      <c r="A5330" s="1">
        <v>5325</v>
      </c>
      <c r="D5330" s="3" t="s">
        <v>6909</v>
      </c>
      <c r="F5330" s="2" t="str" cm="1">
        <f t="array" aca="1" ref="F5330" ca="1">IF(G5330&lt;&gt;"",INDIRECT("'"&amp;G5330&amp;"'!"&amp;H5330),"")</f>
        <v/>
      </c>
      <c r="G5330" s="1665"/>
      <c r="S5330" s="1663"/>
    </row>
    <row r="5331" spans="1:19">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5">
      <c r="A5332" s="1">
        <v>5327</v>
      </c>
      <c r="D5332" s="3" t="s">
        <v>6909</v>
      </c>
      <c r="F5332" s="2" t="str" cm="1">
        <f t="array" aca="1" ref="F5332" ca="1">IF(G5332&lt;&gt;"",INDIRECT("'"&amp;G5332&amp;"'!"&amp;H5332),"")</f>
        <v/>
      </c>
      <c r="G5332" s="1665"/>
      <c r="S5332" s="1663"/>
    </row>
    <row r="5333" spans="1:19" ht="15">
      <c r="A5333" s="1">
        <v>5328</v>
      </c>
      <c r="D5333" s="3" t="s">
        <v>6909</v>
      </c>
      <c r="F5333" s="2" t="str" cm="1">
        <f t="array" aca="1" ref="F5333" ca="1">IF(G5333&lt;&gt;"",INDIRECT("'"&amp;G5333&amp;"'!"&amp;H5333),"")</f>
        <v/>
      </c>
      <c r="G5333" s="1665"/>
      <c r="S5333" s="1663"/>
    </row>
    <row r="5334" spans="1:19" ht="15">
      <c r="A5334" s="1">
        <v>5329</v>
      </c>
      <c r="D5334" s="3" t="s">
        <v>6909</v>
      </c>
      <c r="F5334" s="2" t="str" cm="1">
        <f t="array" aca="1" ref="F5334" ca="1">IF(G5334&lt;&gt;"",INDIRECT("'"&amp;G5334&amp;"'!"&amp;H5334),"")</f>
        <v/>
      </c>
      <c r="G5334" s="1665"/>
      <c r="S5334" s="1663"/>
    </row>
    <row r="5335" spans="1:19" ht="15">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5">
      <c r="A5336" s="1">
        <v>5331</v>
      </c>
      <c r="D5336" s="3" t="s">
        <v>6909</v>
      </c>
      <c r="F5336" s="2" t="str" cm="1">
        <f t="array" aca="1" ref="F5336" ca="1">IF(G5336&lt;&gt;"",INDIRECT("'"&amp;G5336&amp;"'!"&amp;H5336),"")</f>
        <v/>
      </c>
      <c r="G5336" s="1665"/>
      <c r="S5336" s="1663"/>
    </row>
    <row r="5337" spans="1:19">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5">
      <c r="A5340" s="1">
        <v>5335</v>
      </c>
      <c r="D5340" s="3" t="s">
        <v>6909</v>
      </c>
      <c r="F5340" s="2" t="str" cm="1">
        <f t="array" aca="1" ref="F5340" ca="1">IF(G5340&lt;&gt;"",INDIRECT("'"&amp;G5340&amp;"'!"&amp;H5340),"")</f>
        <v/>
      </c>
      <c r="G5340" s="1665"/>
      <c r="S5340" s="1663"/>
    </row>
    <row r="5341" spans="1:19" ht="15">
      <c r="A5341" s="1">
        <v>5336</v>
      </c>
      <c r="D5341" s="3" t="s">
        <v>6909</v>
      </c>
      <c r="F5341" s="2" t="str" cm="1">
        <f t="array" aca="1" ref="F5341" ca="1">IF(G5341&lt;&gt;"",INDIRECT("'"&amp;G5341&amp;"'!"&amp;H5341),"")</f>
        <v/>
      </c>
      <c r="G5341" s="1665"/>
      <c r="S5341" s="1663"/>
    </row>
    <row r="5342" spans="1:19" ht="15">
      <c r="A5342" s="1">
        <v>5337</v>
      </c>
      <c r="D5342" s="3" t="s">
        <v>6909</v>
      </c>
      <c r="F5342" s="2" t="str" cm="1">
        <f t="array" aca="1" ref="F5342" ca="1">IF(G5342&lt;&gt;"",INDIRECT("'"&amp;G5342&amp;"'!"&amp;H5342),"")</f>
        <v/>
      </c>
      <c r="G5342" s="1665"/>
      <c r="S5342" s="1663"/>
    </row>
    <row r="5343" spans="1:19" ht="15">
      <c r="A5343" s="1">
        <v>5338</v>
      </c>
      <c r="D5343" s="3" t="s">
        <v>6909</v>
      </c>
      <c r="F5343" s="2" t="str" cm="1">
        <f t="array" aca="1" ref="F5343" ca="1">IF(G5343&lt;&gt;"",INDIRECT("'"&amp;G5343&amp;"'!"&amp;H5343),"")</f>
        <v/>
      </c>
      <c r="G5343" s="1665"/>
      <c r="S5343" s="1663"/>
    </row>
    <row r="5344" spans="1:19" ht="15">
      <c r="A5344" s="1">
        <v>5339</v>
      </c>
      <c r="D5344" s="3" t="s">
        <v>6909</v>
      </c>
      <c r="F5344" s="2" t="str" cm="1">
        <f t="array" aca="1" ref="F5344" ca="1">IF(G5344&lt;&gt;"",INDIRECT("'"&amp;G5344&amp;"'!"&amp;H5344),"")</f>
        <v/>
      </c>
      <c r="G5344" s="1665"/>
      <c r="S5344" s="1663"/>
    </row>
    <row r="5345" spans="1:19">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5">
      <c r="A5346" s="1">
        <v>5341</v>
      </c>
      <c r="D5346" s="3" t="s">
        <v>6909</v>
      </c>
      <c r="F5346" s="2" t="str" cm="1">
        <f t="array" aca="1" ref="F5346" ca="1">IF(G5346&lt;&gt;"",INDIRECT("'"&amp;G5346&amp;"'!"&amp;H5346),"")</f>
        <v/>
      </c>
      <c r="G5346" s="1665"/>
      <c r="S5346" s="1663"/>
    </row>
    <row r="5347" spans="1:19" ht="15">
      <c r="A5347" s="1">
        <v>5342</v>
      </c>
      <c r="D5347" s="3" t="s">
        <v>6909</v>
      </c>
      <c r="F5347" s="2" t="str" cm="1">
        <f t="array" aca="1" ref="F5347" ca="1">IF(G5347&lt;&gt;"",INDIRECT("'"&amp;G5347&amp;"'!"&amp;H5347),"")</f>
        <v/>
      </c>
      <c r="G5347" s="1665"/>
      <c r="S5347" s="1663"/>
    </row>
    <row r="5348" spans="1:19" ht="15">
      <c r="A5348" s="1">
        <v>5343</v>
      </c>
      <c r="D5348" s="3" t="s">
        <v>6909</v>
      </c>
      <c r="F5348" s="2" t="str" cm="1">
        <f t="array" aca="1" ref="F5348" ca="1">IF(G5348&lt;&gt;"",INDIRECT("'"&amp;G5348&amp;"'!"&amp;H5348),"")</f>
        <v/>
      </c>
      <c r="G5348" s="1665"/>
      <c r="S5348" s="1663"/>
    </row>
    <row r="5349" spans="1:19" ht="15">
      <c r="A5349" s="1">
        <v>5344</v>
      </c>
      <c r="D5349" s="3" t="s">
        <v>6909</v>
      </c>
      <c r="F5349" s="2" t="str" cm="1">
        <f t="array" aca="1" ref="F5349" ca="1">IF(G5349&lt;&gt;"",INDIRECT("'"&amp;G5349&amp;"'!"&amp;H5349),"")</f>
        <v/>
      </c>
      <c r="G5349" s="1665"/>
      <c r="S5349" s="1663"/>
    </row>
    <row r="5350" spans="1:19" ht="15">
      <c r="A5350" s="1">
        <v>5345</v>
      </c>
      <c r="D5350" s="3" t="s">
        <v>6909</v>
      </c>
      <c r="F5350" s="2" t="str" cm="1">
        <f t="array" aca="1" ref="F5350" ca="1">IF(G5350&lt;&gt;"",INDIRECT("'"&amp;G5350&amp;"'!"&amp;H5350),"")</f>
        <v/>
      </c>
      <c r="G5350" s="1665"/>
      <c r="S5350" s="1663"/>
    </row>
    <row r="5351" spans="1:19" ht="15">
      <c r="A5351" s="1">
        <v>5346</v>
      </c>
      <c r="D5351" s="3" t="s">
        <v>3376</v>
      </c>
      <c r="F5351" s="2" t="str" cm="1">
        <f t="array" aca="1" ref="F5351" ca="1">IF(G5351&lt;&gt;"",INDIRECT("'"&amp;G5351&amp;"'!"&amp;H5351),"")</f>
        <v/>
      </c>
      <c r="G5351" s="1665"/>
      <c r="S5351" s="1663"/>
    </row>
    <row r="5352" spans="1:19" ht="15">
      <c r="A5352" s="1">
        <v>5347</v>
      </c>
      <c r="D5352" s="3" t="s">
        <v>6909</v>
      </c>
      <c r="F5352" s="2" t="str" cm="1">
        <f t="array" aca="1" ref="F5352" ca="1">IF(G5352&lt;&gt;"",INDIRECT("'"&amp;G5352&amp;"'!"&amp;H5352),"")</f>
        <v/>
      </c>
      <c r="G5352" s="1665"/>
      <c r="S5352" s="1663"/>
    </row>
    <row r="5353" spans="1:19" ht="15">
      <c r="A5353" s="1">
        <v>5348</v>
      </c>
      <c r="D5353" s="3" t="s">
        <v>6909</v>
      </c>
      <c r="F5353" s="2" t="str" cm="1">
        <f t="array" aca="1" ref="F5353" ca="1">IF(G5353&lt;&gt;"",INDIRECT("'"&amp;G5353&amp;"'!"&amp;H5353),"")</f>
        <v/>
      </c>
      <c r="G5353" s="1665"/>
      <c r="S5353" s="1663"/>
    </row>
    <row r="5354" spans="1:19" ht="15">
      <c r="A5354" s="1">
        <v>5349</v>
      </c>
      <c r="D5354" s="3" t="s">
        <v>3376</v>
      </c>
      <c r="F5354" s="2" t="str" cm="1">
        <f t="array" aca="1" ref="F5354" ca="1">IF(G5354&lt;&gt;"",INDIRECT("'"&amp;G5354&amp;"'!"&amp;H5354),"")</f>
        <v/>
      </c>
      <c r="G5354" s="1665"/>
      <c r="S5354" s="1663"/>
    </row>
    <row r="5355" spans="1:19" ht="15">
      <c r="A5355" s="1">
        <v>5350</v>
      </c>
      <c r="D5355" s="3" t="s">
        <v>3376</v>
      </c>
      <c r="F5355" s="2" t="str" cm="1">
        <f t="array" aca="1" ref="F5355" ca="1">IF(G5355&lt;&gt;"",INDIRECT("'"&amp;G5355&amp;"'!"&amp;H5355),"")</f>
        <v/>
      </c>
      <c r="G5355" s="1665"/>
      <c r="S5355" s="1663"/>
    </row>
    <row r="5356" spans="1:19">
      <c r="A5356">
        <v>5351</v>
      </c>
      <c r="B5356" s="7">
        <f>'EstRev 6-11'!D164</f>
        <v>50000</v>
      </c>
      <c r="C5356" s="3">
        <f>A5356-B5356</f>
        <v>-44649</v>
      </c>
      <c r="E5356" s="2" t="b">
        <f ca="1">F5356=B5356</f>
        <v>1</v>
      </c>
      <c r="F5356" s="2" cm="1">
        <f t="array" aca="1" ref="F5356" ca="1">IF(G5356&lt;&gt;"",INDIRECT("'"&amp;G5356&amp;"'!"&amp;H5356),"")</f>
        <v>50000</v>
      </c>
      <c r="G5356" s="1663" t="s">
        <v>4277</v>
      </c>
      <c r="H5356" t="s">
        <v>4354</v>
      </c>
      <c r="S5356" s="1663"/>
    </row>
    <row r="5357" spans="1:19" ht="15">
      <c r="A5357" s="1">
        <v>5352</v>
      </c>
      <c r="D5357" s="3" t="s">
        <v>6909</v>
      </c>
      <c r="F5357" s="2" t="str" cm="1">
        <f t="array" aca="1" ref="F5357" ca="1">IF(G5357&lt;&gt;"",INDIRECT("'"&amp;G5357&amp;"'!"&amp;H5357),"")</f>
        <v/>
      </c>
      <c r="G5357" s="1665"/>
      <c r="S5357" s="1663"/>
    </row>
    <row r="5358" spans="1:19" ht="15">
      <c r="A5358" s="1">
        <v>5353</v>
      </c>
      <c r="D5358" s="3" t="s">
        <v>6909</v>
      </c>
      <c r="F5358" s="2" t="str" cm="1">
        <f t="array" aca="1" ref="F5358" ca="1">IF(G5358&lt;&gt;"",INDIRECT("'"&amp;G5358&amp;"'!"&amp;H5358),"")</f>
        <v/>
      </c>
      <c r="G5358" s="1665"/>
      <c r="S5358" s="1663"/>
    </row>
    <row r="5359" spans="1:19" ht="15">
      <c r="A5359" s="1">
        <v>5354</v>
      </c>
      <c r="D5359" s="3" t="s">
        <v>6909</v>
      </c>
      <c r="F5359" s="2" t="str" cm="1">
        <f t="array" aca="1" ref="F5359" ca="1">IF(G5359&lt;&gt;"",INDIRECT("'"&amp;G5359&amp;"'!"&amp;H5359),"")</f>
        <v/>
      </c>
      <c r="G5359" s="1665"/>
      <c r="S5359" s="1663"/>
    </row>
    <row r="5360" spans="1:19" ht="15">
      <c r="A5360" s="1">
        <v>5355</v>
      </c>
      <c r="D5360" s="3" t="s">
        <v>6909</v>
      </c>
      <c r="F5360" s="2" t="str" cm="1">
        <f t="array" aca="1" ref="F5360" ca="1">IF(G5360&lt;&gt;"",INDIRECT("'"&amp;G5360&amp;"'!"&amp;H5360),"")</f>
        <v/>
      </c>
      <c r="G5360" s="1665"/>
      <c r="S5360" s="1663"/>
    </row>
    <row r="5361" spans="1:19" ht="15">
      <c r="A5361" s="1">
        <v>5356</v>
      </c>
      <c r="D5361" s="3" t="s">
        <v>6909</v>
      </c>
      <c r="F5361" s="2" t="str" cm="1">
        <f t="array" aca="1" ref="F5361" ca="1">IF(G5361&lt;&gt;"",INDIRECT("'"&amp;G5361&amp;"'!"&amp;H5361),"")</f>
        <v/>
      </c>
      <c r="G5361" s="1665"/>
      <c r="S5361" s="1663"/>
    </row>
    <row r="5362" spans="1:19" ht="15">
      <c r="A5362" s="1">
        <v>5357</v>
      </c>
      <c r="D5362" s="3" t="s">
        <v>6909</v>
      </c>
      <c r="F5362" s="2" t="str" cm="1">
        <f t="array" aca="1" ref="F5362" ca="1">IF(G5362&lt;&gt;"",INDIRECT("'"&amp;G5362&amp;"'!"&amp;H5362),"")</f>
        <v/>
      </c>
      <c r="G5362" s="1665"/>
      <c r="S5362" s="1663"/>
    </row>
    <row r="5363" spans="1:19" ht="15">
      <c r="A5363" s="1">
        <v>5358</v>
      </c>
      <c r="D5363" s="3" t="s">
        <v>6909</v>
      </c>
      <c r="F5363" s="2" t="str" cm="1">
        <f t="array" aca="1" ref="F5363" ca="1">IF(G5363&lt;&gt;"",INDIRECT("'"&amp;G5363&amp;"'!"&amp;H5363),"")</f>
        <v/>
      </c>
      <c r="G5363" s="1665"/>
      <c r="S5363" s="1663"/>
    </row>
    <row r="5364" spans="1:19" ht="15">
      <c r="A5364" s="1">
        <v>5359</v>
      </c>
      <c r="D5364" s="3" t="s">
        <v>6909</v>
      </c>
      <c r="F5364" s="2" t="str" cm="1">
        <f t="array" aca="1" ref="F5364" ca="1">IF(G5364&lt;&gt;"",INDIRECT("'"&amp;G5364&amp;"'!"&amp;H5364),"")</f>
        <v/>
      </c>
      <c r="G5364" s="1665"/>
      <c r="S5364" s="1663"/>
    </row>
    <row r="5365" spans="1:19" ht="15">
      <c r="A5365">
        <v>5360</v>
      </c>
      <c r="B5365" s="7">
        <f>'EstRev 6-11'!D165</f>
        <v>50000</v>
      </c>
      <c r="C5365" s="3">
        <f t="shared" ref="C5365:C5370" si="161">A5365-B5365</f>
        <v>-44640</v>
      </c>
      <c r="E5365" s="2" t="b">
        <f t="shared" ref="E5365:E5370" ca="1" si="162">F5365=B5365</f>
        <v>1</v>
      </c>
      <c r="F5365" s="2" cm="1">
        <f t="array" aca="1" ref="F5365" ca="1">IF(G5365&lt;&gt;"",INDIRECT("'"&amp;G5365&amp;"'!"&amp;H5365),"")</f>
        <v>50000</v>
      </c>
      <c r="G5365" s="1663" t="s">
        <v>4277</v>
      </c>
      <c r="H5365" t="s">
        <v>4630</v>
      </c>
      <c r="I5365" s="4"/>
      <c r="J5365" s="4"/>
      <c r="K5365" s="4"/>
      <c r="S5365" s="1665"/>
    </row>
    <row r="5366" spans="1:19">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5">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5">
      <c r="A5371" s="1">
        <v>5366</v>
      </c>
      <c r="D5371" s="3" t="s">
        <v>6909</v>
      </c>
      <c r="F5371" s="2" t="str" cm="1">
        <f t="array" aca="1" ref="F5371" ca="1">IF(G5371&lt;&gt;"",INDIRECT("'"&amp;G5371&amp;"'!"&amp;H5371),"")</f>
        <v/>
      </c>
      <c r="G5371" s="1665"/>
      <c r="S5371" s="1663"/>
    </row>
    <row r="5372" spans="1:19" ht="15">
      <c r="A5372" s="1">
        <v>5367</v>
      </c>
      <c r="D5372" s="3" t="s">
        <v>6909</v>
      </c>
      <c r="F5372" s="2" t="str" cm="1">
        <f t="array" aca="1" ref="F5372" ca="1">IF(G5372&lt;&gt;"",INDIRECT("'"&amp;G5372&amp;"'!"&amp;H5372),"")</f>
        <v/>
      </c>
      <c r="G5372" s="1665"/>
      <c r="S5372" s="1663"/>
    </row>
    <row r="5373" spans="1:19" ht="15">
      <c r="A5373" s="1">
        <v>5368</v>
      </c>
      <c r="D5373" s="3" t="s">
        <v>6909</v>
      </c>
      <c r="F5373" s="2" t="str" cm="1">
        <f t="array" aca="1" ref="F5373" ca="1">IF(G5373&lt;&gt;"",INDIRECT("'"&amp;G5373&amp;"'!"&amp;H5373),"")</f>
        <v/>
      </c>
      <c r="G5373" s="1665"/>
      <c r="S5373" s="1663"/>
    </row>
    <row r="5374" spans="1:19" ht="15">
      <c r="A5374" s="1">
        <v>5369</v>
      </c>
      <c r="D5374" s="3" t="s">
        <v>6909</v>
      </c>
      <c r="F5374" s="2" t="str" cm="1">
        <f t="array" aca="1" ref="F5374" ca="1">IF(G5374&lt;&gt;"",INDIRECT("'"&amp;G5374&amp;"'!"&amp;H5374),"")</f>
        <v/>
      </c>
      <c r="G5374" s="1665"/>
      <c r="S5374" s="1663"/>
    </row>
    <row r="5375" spans="1:19">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5">
      <c r="A5377" s="1">
        <v>5372</v>
      </c>
      <c r="D5377" s="3" t="s">
        <v>6909</v>
      </c>
      <c r="F5377" s="2" t="str" cm="1">
        <f t="array" aca="1" ref="F5377" ca="1">IF(G5377&lt;&gt;"",INDIRECT("'"&amp;G5377&amp;"'!"&amp;H5377),"")</f>
        <v/>
      </c>
      <c r="G5377" s="1665"/>
      <c r="S5377" s="1663"/>
    </row>
    <row r="5378" spans="1:19" ht="15">
      <c r="A5378" s="1">
        <v>5373</v>
      </c>
      <c r="D5378" s="3" t="s">
        <v>6909</v>
      </c>
      <c r="F5378" s="2" t="str" cm="1">
        <f t="array" aca="1" ref="F5378" ca="1">IF(G5378&lt;&gt;"",INDIRECT("'"&amp;G5378&amp;"'!"&amp;H5378),"")</f>
        <v/>
      </c>
      <c r="G5378" s="1665"/>
      <c r="S5378" s="1663"/>
    </row>
    <row r="5379" spans="1:19" ht="15">
      <c r="A5379" s="1">
        <v>5374</v>
      </c>
      <c r="D5379" s="3" t="s">
        <v>6909</v>
      </c>
      <c r="F5379" s="2" t="str" cm="1">
        <f t="array" aca="1" ref="F5379" ca="1">IF(G5379&lt;&gt;"",INDIRECT("'"&amp;G5379&amp;"'!"&amp;H5379),"")</f>
        <v/>
      </c>
      <c r="G5379" s="1665"/>
      <c r="S5379" s="1663"/>
    </row>
    <row r="5380" spans="1:19" ht="15">
      <c r="A5380" s="1">
        <v>5375</v>
      </c>
      <c r="D5380" s="3" t="s">
        <v>3376</v>
      </c>
      <c r="F5380" s="2" t="str" cm="1">
        <f t="array" aca="1" ref="F5380" ca="1">IF(G5380&lt;&gt;"",INDIRECT("'"&amp;G5380&amp;"'!"&amp;H5380),"")</f>
        <v/>
      </c>
      <c r="G5380" s="1665"/>
      <c r="S5380" s="1663"/>
    </row>
    <row r="5381" spans="1:19" ht="15">
      <c r="A5381" s="1">
        <v>5376</v>
      </c>
      <c r="D5381" s="3" t="s">
        <v>3376</v>
      </c>
      <c r="F5381" s="2" t="str" cm="1">
        <f t="array" aca="1" ref="F5381" ca="1">IF(G5381&lt;&gt;"",INDIRECT("'"&amp;G5381&amp;"'!"&amp;H5381),"")</f>
        <v/>
      </c>
      <c r="G5381" s="1665"/>
      <c r="S5381" s="1663"/>
    </row>
    <row r="5382" spans="1:19" ht="15">
      <c r="A5382" s="1">
        <v>5377</v>
      </c>
      <c r="D5382" s="3" t="s">
        <v>6912</v>
      </c>
      <c r="F5382" s="2" t="str" cm="1">
        <f t="array" aca="1" ref="F5382" ca="1">IF(G5382&lt;&gt;"",INDIRECT("'"&amp;G5382&amp;"'!"&amp;H5382),"")</f>
        <v/>
      </c>
      <c r="G5382" s="1665"/>
      <c r="S5382" s="1663"/>
    </row>
    <row r="5383" spans="1:19">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5">
      <c r="A5385" s="1">
        <v>5380</v>
      </c>
      <c r="D5385" s="3" t="s">
        <v>3376</v>
      </c>
      <c r="F5385" s="2" t="str" cm="1">
        <f t="array" aca="1" ref="F5385" ca="1">IF(G5385&lt;&gt;"",INDIRECT("'"&amp;G5385&amp;"'!"&amp;H5385),"")</f>
        <v/>
      </c>
      <c r="G5385" s="1665"/>
      <c r="S5385" s="1663"/>
    </row>
    <row r="5386" spans="1:19" ht="15">
      <c r="A5386" s="1">
        <v>5381</v>
      </c>
      <c r="D5386" s="3" t="s">
        <v>6909</v>
      </c>
      <c r="F5386" s="2" t="str" cm="1">
        <f t="array" aca="1" ref="F5386" ca="1">IF(G5386&lt;&gt;"",INDIRECT("'"&amp;G5386&amp;"'!"&amp;H5386),"")</f>
        <v/>
      </c>
      <c r="G5386" s="1665"/>
      <c r="S5386" s="1663"/>
    </row>
    <row r="5387" spans="1:19" ht="15">
      <c r="A5387" s="1">
        <v>5382</v>
      </c>
      <c r="D5387" s="3" t="s">
        <v>6909</v>
      </c>
      <c r="F5387" s="2" t="str" cm="1">
        <f t="array" aca="1" ref="F5387" ca="1">IF(G5387&lt;&gt;"",INDIRECT("'"&amp;G5387&amp;"'!"&amp;H5387),"")</f>
        <v/>
      </c>
      <c r="G5387" s="1665"/>
      <c r="S5387" s="1663"/>
    </row>
    <row r="5388" spans="1:19">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5">
      <c r="A5389" s="1">
        <v>5384</v>
      </c>
      <c r="D5389" s="3" t="s">
        <v>6909</v>
      </c>
      <c r="F5389" s="2" t="str" cm="1">
        <f t="array" aca="1" ref="F5389" ca="1">IF(G5389&lt;&gt;"",INDIRECT("'"&amp;G5389&amp;"'!"&amp;H5389),"")</f>
        <v/>
      </c>
      <c r="G5389" s="1665"/>
      <c r="S5389" s="1663"/>
    </row>
    <row r="5390" spans="1:19" ht="15">
      <c r="A5390" s="1">
        <v>5385</v>
      </c>
      <c r="D5390" s="3" t="s">
        <v>6909</v>
      </c>
      <c r="F5390" s="2" t="str" cm="1">
        <f t="array" aca="1" ref="F5390" ca="1">IF(G5390&lt;&gt;"",INDIRECT("'"&amp;G5390&amp;"'!"&amp;H5390),"")</f>
        <v/>
      </c>
      <c r="G5390" s="1665"/>
      <c r="S5390" s="1663"/>
    </row>
    <row r="5391" spans="1:19" ht="15">
      <c r="A5391" s="1">
        <v>5386</v>
      </c>
      <c r="D5391" s="3" t="s">
        <v>6909</v>
      </c>
      <c r="F5391" s="2" t="str" cm="1">
        <f t="array" aca="1" ref="F5391" ca="1">IF(G5391&lt;&gt;"",INDIRECT("'"&amp;G5391&amp;"'!"&amp;H5391),"")</f>
        <v/>
      </c>
      <c r="G5391" s="1665"/>
      <c r="S5391" s="1663"/>
    </row>
    <row r="5392" spans="1:19" ht="15">
      <c r="A5392" s="1">
        <v>5387</v>
      </c>
      <c r="D5392" s="3" t="s">
        <v>6909</v>
      </c>
      <c r="F5392" s="2" t="str" cm="1">
        <f t="array" aca="1" ref="F5392" ca="1">IF(G5392&lt;&gt;"",INDIRECT("'"&amp;G5392&amp;"'!"&amp;H5392),"")</f>
        <v/>
      </c>
      <c r="G5392" s="1665"/>
      <c r="S5392" s="1663"/>
    </row>
    <row r="5393" spans="1:19" ht="15">
      <c r="A5393" s="1">
        <v>5388</v>
      </c>
      <c r="D5393" s="3" t="s">
        <v>6909</v>
      </c>
      <c r="F5393" s="2" t="str" cm="1">
        <f t="array" aca="1" ref="F5393" ca="1">IF(G5393&lt;&gt;"",INDIRECT("'"&amp;G5393&amp;"'!"&amp;H5393),"")</f>
        <v/>
      </c>
      <c r="G5393" s="1665"/>
      <c r="S5393" s="1663"/>
    </row>
    <row r="5394" spans="1:19" ht="15">
      <c r="A5394" s="1">
        <v>5389</v>
      </c>
      <c r="D5394" s="3" t="s">
        <v>6909</v>
      </c>
      <c r="F5394" s="2" t="str" cm="1">
        <f t="array" aca="1" ref="F5394" ca="1">IF(G5394&lt;&gt;"",INDIRECT("'"&amp;G5394&amp;"'!"&amp;H5394),"")</f>
        <v/>
      </c>
      <c r="G5394" s="1665"/>
      <c r="S5394" s="1663"/>
    </row>
    <row r="5395" spans="1:19" ht="15">
      <c r="A5395" s="1">
        <v>5390</v>
      </c>
      <c r="D5395" s="3" t="s">
        <v>6909</v>
      </c>
      <c r="F5395" s="2" t="str" cm="1">
        <f t="array" aca="1" ref="F5395" ca="1">IF(G5395&lt;&gt;"",INDIRECT("'"&amp;G5395&amp;"'!"&amp;H5395),"")</f>
        <v/>
      </c>
      <c r="G5395" s="1665"/>
      <c r="S5395" s="1663"/>
    </row>
    <row r="5396" spans="1:19" ht="15">
      <c r="A5396" s="1">
        <v>5391</v>
      </c>
      <c r="D5396" s="3" t="s">
        <v>6909</v>
      </c>
      <c r="F5396" s="2" t="str" cm="1">
        <f t="array" aca="1" ref="F5396" ca="1">IF(G5396&lt;&gt;"",INDIRECT("'"&amp;G5396&amp;"'!"&amp;H5396),"")</f>
        <v/>
      </c>
      <c r="G5396" s="1665"/>
      <c r="S5396" s="1663"/>
    </row>
    <row r="5397" spans="1:19" ht="15">
      <c r="A5397" s="1">
        <v>5392</v>
      </c>
      <c r="D5397" s="3" t="s">
        <v>6909</v>
      </c>
      <c r="F5397" s="2" t="str" cm="1">
        <f t="array" aca="1" ref="F5397" ca="1">IF(G5397&lt;&gt;"",INDIRECT("'"&amp;G5397&amp;"'!"&amp;H5397),"")</f>
        <v/>
      </c>
      <c r="G5397" s="1665"/>
      <c r="S5397" s="1663"/>
    </row>
    <row r="5398" spans="1:19" ht="15">
      <c r="A5398" s="1">
        <v>5393</v>
      </c>
      <c r="D5398" s="3" t="s">
        <v>6909</v>
      </c>
      <c r="F5398" s="2" t="str" cm="1">
        <f t="array" aca="1" ref="F5398" ca="1">IF(G5398&lt;&gt;"",INDIRECT("'"&amp;G5398&amp;"'!"&amp;H5398),"")</f>
        <v/>
      </c>
      <c r="G5398" s="1665"/>
      <c r="S5398" s="1663"/>
    </row>
    <row r="5399" spans="1:19" ht="15">
      <c r="A5399" s="1">
        <v>5394</v>
      </c>
      <c r="D5399" s="3" t="s">
        <v>6909</v>
      </c>
      <c r="F5399" s="2" t="str" cm="1">
        <f t="array" aca="1" ref="F5399" ca="1">IF(G5399&lt;&gt;"",INDIRECT("'"&amp;G5399&amp;"'!"&amp;H5399),"")</f>
        <v/>
      </c>
      <c r="G5399" s="1665"/>
      <c r="S5399" s="1663"/>
    </row>
    <row r="5400" spans="1:19" ht="15">
      <c r="A5400" s="1">
        <v>5395</v>
      </c>
      <c r="D5400" s="3" t="s">
        <v>6909</v>
      </c>
      <c r="F5400" s="2" t="str" cm="1">
        <f t="array" aca="1" ref="F5400" ca="1">IF(G5400&lt;&gt;"",INDIRECT("'"&amp;G5400&amp;"'!"&amp;H5400),"")</f>
        <v/>
      </c>
      <c r="G5400" s="1665"/>
      <c r="S5400" s="1663"/>
    </row>
    <row r="5401" spans="1:19" ht="15">
      <c r="A5401" s="1">
        <v>5396</v>
      </c>
      <c r="D5401" s="3" t="s">
        <v>6909</v>
      </c>
      <c r="F5401" s="2" t="str" cm="1">
        <f t="array" aca="1" ref="F5401" ca="1">IF(G5401&lt;&gt;"",INDIRECT("'"&amp;G5401&amp;"'!"&amp;H5401),"")</f>
        <v/>
      </c>
      <c r="G5401" s="1665"/>
      <c r="S5401" s="1663"/>
    </row>
    <row r="5402" spans="1:19" ht="15">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5">
      <c r="A5404" s="1">
        <v>5399</v>
      </c>
      <c r="D5404" s="3" t="s">
        <v>6909</v>
      </c>
      <c r="F5404" s="2" t="str" cm="1">
        <f t="array" aca="1" ref="F5404" ca="1">IF(G5404&lt;&gt;"",INDIRECT("'"&amp;G5404&amp;"'!"&amp;H5404),"")</f>
        <v/>
      </c>
      <c r="G5404" s="1665"/>
      <c r="S5404" s="1663"/>
    </row>
    <row r="5405" spans="1:19" ht="15">
      <c r="A5405" s="1">
        <v>5400</v>
      </c>
      <c r="D5405" s="3" t="s">
        <v>6909</v>
      </c>
      <c r="F5405" s="2" t="str" cm="1">
        <f t="array" aca="1" ref="F5405" ca="1">IF(G5405&lt;&gt;"",INDIRECT("'"&amp;G5405&amp;"'!"&amp;H5405),"")</f>
        <v/>
      </c>
      <c r="G5405" s="1665"/>
      <c r="S5405" s="1663"/>
    </row>
    <row r="5406" spans="1:19">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5">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5">
      <c r="A5409" s="1">
        <v>5404</v>
      </c>
      <c r="D5409" s="3" t="s">
        <v>6909</v>
      </c>
      <c r="F5409" s="2" t="str" cm="1">
        <f t="array" aca="1" ref="F5409" ca="1">IF(G5409&lt;&gt;"",INDIRECT("'"&amp;G5409&amp;"'!"&amp;H5409),"")</f>
        <v/>
      </c>
      <c r="G5409" s="1665"/>
      <c r="S5409" s="1663"/>
    </row>
    <row r="5410" spans="1:19" ht="15">
      <c r="A5410" s="1">
        <v>5405</v>
      </c>
      <c r="D5410" s="3" t="s">
        <v>6909</v>
      </c>
      <c r="F5410" s="2" t="str" cm="1">
        <f t="array" aca="1" ref="F5410" ca="1">IF(G5410&lt;&gt;"",INDIRECT("'"&amp;G5410&amp;"'!"&amp;H5410),"")</f>
        <v/>
      </c>
      <c r="G5410" s="1665"/>
      <c r="S5410" s="1663"/>
    </row>
    <row r="5411" spans="1:19" ht="15">
      <c r="A5411" s="1">
        <v>5406</v>
      </c>
      <c r="D5411" s="3" t="s">
        <v>6909</v>
      </c>
      <c r="F5411" s="2" t="str" cm="1">
        <f t="array" aca="1" ref="F5411" ca="1">IF(G5411&lt;&gt;"",INDIRECT("'"&amp;G5411&amp;"'!"&amp;H5411),"")</f>
        <v/>
      </c>
      <c r="G5411" s="1665"/>
      <c r="S5411" s="1663"/>
    </row>
    <row r="5412" spans="1:19" ht="15">
      <c r="A5412" s="1">
        <v>5407</v>
      </c>
      <c r="D5412" s="3" t="s">
        <v>6909</v>
      </c>
      <c r="F5412" s="2" t="str" cm="1">
        <f t="array" aca="1" ref="F5412" ca="1">IF(G5412&lt;&gt;"",INDIRECT("'"&amp;G5412&amp;"'!"&amp;H5412),"")</f>
        <v/>
      </c>
      <c r="G5412" s="1665"/>
      <c r="S5412" s="1663"/>
    </row>
    <row r="5413" spans="1:19" ht="15">
      <c r="A5413" s="1">
        <v>5408</v>
      </c>
      <c r="D5413" s="3" t="s">
        <v>6909</v>
      </c>
      <c r="F5413" s="2" t="str" cm="1">
        <f t="array" aca="1" ref="F5413" ca="1">IF(G5413&lt;&gt;"",INDIRECT("'"&amp;G5413&amp;"'!"&amp;H5413),"")</f>
        <v/>
      </c>
      <c r="G5413" s="1665"/>
      <c r="S5413" s="1663"/>
    </row>
    <row r="5414" spans="1:19" ht="15">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5">
      <c r="A5415" s="1">
        <v>5410</v>
      </c>
      <c r="D5415" s="3" t="s">
        <v>6909</v>
      </c>
      <c r="F5415" s="2" t="str" cm="1">
        <f t="array" aca="1" ref="F5415" ca="1">IF(G5415&lt;&gt;"",INDIRECT("'"&amp;G5415&amp;"'!"&amp;H5415),"")</f>
        <v/>
      </c>
      <c r="G5415" s="1665"/>
      <c r="S5415" s="1663"/>
    </row>
    <row r="5416" spans="1:19" ht="15">
      <c r="A5416" s="1">
        <v>5411</v>
      </c>
      <c r="D5416" s="3" t="s">
        <v>6909</v>
      </c>
      <c r="F5416" s="2" t="str" cm="1">
        <f t="array" aca="1" ref="F5416" ca="1">IF(G5416&lt;&gt;"",INDIRECT("'"&amp;G5416&amp;"'!"&amp;H5416),"")</f>
        <v/>
      </c>
      <c r="G5416" s="1665"/>
      <c r="S5416" s="1663"/>
    </row>
    <row r="5417" spans="1:19" ht="15">
      <c r="A5417" s="1">
        <v>5412</v>
      </c>
      <c r="D5417" s="3" t="s">
        <v>6909</v>
      </c>
      <c r="F5417" s="2" t="str" cm="1">
        <f t="array" aca="1" ref="F5417" ca="1">IF(G5417&lt;&gt;"",INDIRECT("'"&amp;G5417&amp;"'!"&amp;H5417),"")</f>
        <v/>
      </c>
      <c r="G5417" s="1665"/>
      <c r="S5417" s="1663"/>
    </row>
    <row r="5418" spans="1:19" ht="15">
      <c r="A5418" s="1">
        <v>5413</v>
      </c>
      <c r="D5418" s="3" t="s">
        <v>6909</v>
      </c>
      <c r="F5418" s="2" t="str" cm="1">
        <f t="array" aca="1" ref="F5418" ca="1">IF(G5418&lt;&gt;"",INDIRECT("'"&amp;G5418&amp;"'!"&amp;H5418),"")</f>
        <v/>
      </c>
      <c r="G5418" s="1665"/>
      <c r="S5418" s="1663"/>
    </row>
    <row r="5419" spans="1:19" ht="15">
      <c r="A5419" s="1">
        <v>5414</v>
      </c>
      <c r="D5419" s="3" t="s">
        <v>3376</v>
      </c>
      <c r="F5419" s="2" t="str" cm="1">
        <f t="array" aca="1" ref="F5419" ca="1">IF(G5419&lt;&gt;"",INDIRECT("'"&amp;G5419&amp;"'!"&amp;H5419),"")</f>
        <v/>
      </c>
      <c r="G5419" s="1665"/>
      <c r="S5419" s="1663"/>
    </row>
    <row r="5420" spans="1:19" ht="15">
      <c r="A5420" s="1">
        <v>5415</v>
      </c>
      <c r="D5420" s="3" t="s">
        <v>6909</v>
      </c>
      <c r="F5420" s="2" t="str" cm="1">
        <f t="array" aca="1" ref="F5420" ca="1">IF(G5420&lt;&gt;"",INDIRECT("'"&amp;G5420&amp;"'!"&amp;H5420),"")</f>
        <v/>
      </c>
      <c r="G5420" s="1665"/>
      <c r="S5420" s="1663"/>
    </row>
    <row r="5421" spans="1:19" ht="15">
      <c r="A5421" s="1">
        <v>5416</v>
      </c>
      <c r="D5421" s="3" t="s">
        <v>6909</v>
      </c>
      <c r="F5421" s="2" t="str" cm="1">
        <f t="array" aca="1" ref="F5421" ca="1">IF(G5421&lt;&gt;"",INDIRECT("'"&amp;G5421&amp;"'!"&amp;H5421),"")</f>
        <v/>
      </c>
      <c r="G5421" s="1665"/>
      <c r="S5421" s="1663"/>
    </row>
    <row r="5422" spans="1:19" ht="15">
      <c r="A5422" s="1">
        <v>5417</v>
      </c>
      <c r="D5422" s="3" t="s">
        <v>6909</v>
      </c>
      <c r="F5422" s="2" t="str" cm="1">
        <f t="array" aca="1" ref="F5422" ca="1">IF(G5422&lt;&gt;"",INDIRECT("'"&amp;G5422&amp;"'!"&amp;H5422),"")</f>
        <v/>
      </c>
      <c r="G5422" s="1665"/>
      <c r="S5422" s="1663"/>
    </row>
    <row r="5423" spans="1:19" ht="15">
      <c r="A5423" s="1">
        <v>5418</v>
      </c>
      <c r="D5423" s="3" t="s">
        <v>6909</v>
      </c>
      <c r="F5423" s="2" t="str" cm="1">
        <f t="array" aca="1" ref="F5423" ca="1">IF(G5423&lt;&gt;"",INDIRECT("'"&amp;G5423&amp;"'!"&amp;H5423),"")</f>
        <v/>
      </c>
      <c r="G5423" s="1665"/>
      <c r="S5423" s="1663"/>
    </row>
    <row r="5424" spans="1:19" ht="15">
      <c r="A5424" s="1">
        <v>5419</v>
      </c>
      <c r="D5424" s="3" t="s">
        <v>3376</v>
      </c>
      <c r="F5424" s="2" t="str" cm="1">
        <f t="array" aca="1" ref="F5424" ca="1">IF(G5424&lt;&gt;"",INDIRECT("'"&amp;G5424&amp;"'!"&amp;H5424),"")</f>
        <v/>
      </c>
      <c r="G5424" s="1665"/>
      <c r="S5424" s="1663"/>
    </row>
    <row r="5425" spans="1:19" ht="15">
      <c r="A5425" s="1">
        <v>5420</v>
      </c>
      <c r="D5425" s="3" t="s">
        <v>3376</v>
      </c>
      <c r="F5425" s="2" t="str" cm="1">
        <f t="array" aca="1" ref="F5425" ca="1">IF(G5425&lt;&gt;"",INDIRECT("'"&amp;G5425&amp;"'!"&amp;H5425),"")</f>
        <v/>
      </c>
      <c r="G5425" s="1665"/>
      <c r="S5425" s="1663"/>
    </row>
    <row r="5426" spans="1:19" ht="15">
      <c r="A5426" s="1">
        <v>5421</v>
      </c>
      <c r="D5426" s="3" t="s">
        <v>6909</v>
      </c>
      <c r="F5426" s="2" t="str" cm="1">
        <f t="array" aca="1" ref="F5426" ca="1">IF(G5426&lt;&gt;"",INDIRECT("'"&amp;G5426&amp;"'!"&amp;H5426),"")</f>
        <v/>
      </c>
      <c r="G5426" s="1665"/>
      <c r="S5426" s="1663"/>
    </row>
    <row r="5427" spans="1:19" ht="15">
      <c r="A5427" s="1">
        <v>5422</v>
      </c>
      <c r="D5427" s="3" t="s">
        <v>6909</v>
      </c>
      <c r="F5427" s="2" t="str" cm="1">
        <f t="array" aca="1" ref="F5427" ca="1">IF(G5427&lt;&gt;"",INDIRECT("'"&amp;G5427&amp;"'!"&amp;H5427),"")</f>
        <v/>
      </c>
      <c r="G5427" s="1665"/>
      <c r="S5427" s="1663"/>
    </row>
    <row r="5428" spans="1:19" ht="15">
      <c r="A5428" s="1">
        <v>5423</v>
      </c>
      <c r="D5428" s="3" t="s">
        <v>6909</v>
      </c>
      <c r="F5428" s="2" t="str" cm="1">
        <f t="array" aca="1" ref="F5428" ca="1">IF(G5428&lt;&gt;"",INDIRECT("'"&amp;G5428&amp;"'!"&amp;H5428),"")</f>
        <v/>
      </c>
      <c r="G5428" s="1665"/>
      <c r="S5428" s="1663"/>
    </row>
    <row r="5429" spans="1:19">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5">
      <c r="A5430" s="1">
        <v>5425</v>
      </c>
      <c r="D5430" s="3" t="s">
        <v>6909</v>
      </c>
      <c r="F5430" s="2" t="str" cm="1">
        <f t="array" aca="1" ref="F5430" ca="1">IF(G5430&lt;&gt;"",INDIRECT("'"&amp;G5430&amp;"'!"&amp;H5430),"")</f>
        <v/>
      </c>
      <c r="G5430" s="1665"/>
      <c r="S5430" s="1663"/>
    </row>
    <row r="5431" spans="1:19" ht="15">
      <c r="A5431" s="1">
        <v>5426</v>
      </c>
      <c r="D5431" s="3" t="s">
        <v>6909</v>
      </c>
      <c r="F5431" s="2" t="str" cm="1">
        <f t="array" aca="1" ref="F5431" ca="1">IF(G5431&lt;&gt;"",INDIRECT("'"&amp;G5431&amp;"'!"&amp;H5431),"")</f>
        <v/>
      </c>
      <c r="G5431" s="1665"/>
      <c r="S5431" s="1663"/>
    </row>
    <row r="5432" spans="1:19">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5">
      <c r="A5433" s="1">
        <v>5428</v>
      </c>
      <c r="D5433" s="3" t="s">
        <v>6909</v>
      </c>
      <c r="F5433" s="2" t="str" cm="1">
        <f t="array" aca="1" ref="F5433" ca="1">IF(G5433&lt;&gt;"",INDIRECT("'"&amp;G5433&amp;"'!"&amp;H5433),"")</f>
        <v/>
      </c>
      <c r="G5433" s="1665"/>
      <c r="S5433" s="1663"/>
    </row>
    <row r="5434" spans="1:19" ht="15">
      <c r="A5434" s="1">
        <v>5429</v>
      </c>
      <c r="D5434" s="3" t="s">
        <v>6909</v>
      </c>
      <c r="F5434" s="2" t="str" cm="1">
        <f t="array" aca="1" ref="F5434" ca="1">IF(G5434&lt;&gt;"",INDIRECT("'"&amp;G5434&amp;"'!"&amp;H5434),"")</f>
        <v/>
      </c>
      <c r="G5434" s="1665"/>
      <c r="S5434" s="1663"/>
    </row>
    <row r="5435" spans="1:19" ht="15">
      <c r="A5435" s="1">
        <v>5430</v>
      </c>
      <c r="D5435" s="3" t="s">
        <v>6909</v>
      </c>
      <c r="F5435" s="2" t="str" cm="1">
        <f t="array" aca="1" ref="F5435" ca="1">IF(G5435&lt;&gt;"",INDIRECT("'"&amp;G5435&amp;"'!"&amp;H5435),"")</f>
        <v/>
      </c>
      <c r="G5435" s="1665"/>
      <c r="S5435" s="1663"/>
    </row>
    <row r="5436" spans="1:19" ht="15">
      <c r="A5436" s="1">
        <v>5431</v>
      </c>
      <c r="D5436" s="3" t="s">
        <v>6909</v>
      </c>
      <c r="F5436" s="2" t="str" cm="1">
        <f t="array" aca="1" ref="F5436" ca="1">IF(G5436&lt;&gt;"",INDIRECT("'"&amp;G5436&amp;"'!"&amp;H5436),"")</f>
        <v/>
      </c>
      <c r="G5436" s="1665"/>
      <c r="S5436" s="1663"/>
    </row>
    <row r="5437" spans="1:19" ht="15">
      <c r="A5437" s="1">
        <v>5432</v>
      </c>
      <c r="D5437" s="3" t="s">
        <v>6909</v>
      </c>
      <c r="F5437" s="2" t="str" cm="1">
        <f t="array" aca="1" ref="F5437" ca="1">IF(G5437&lt;&gt;"",INDIRECT("'"&amp;G5437&amp;"'!"&amp;H5437),"")</f>
        <v/>
      </c>
      <c r="G5437" s="1665"/>
      <c r="S5437" s="1663"/>
    </row>
    <row r="5438" spans="1:19">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5">
      <c r="A5439" s="1">
        <v>5434</v>
      </c>
      <c r="D5439" s="3" t="s">
        <v>6909</v>
      </c>
      <c r="F5439" s="2" t="str" cm="1">
        <f t="array" aca="1" ref="F5439" ca="1">IF(G5439&lt;&gt;"",INDIRECT("'"&amp;G5439&amp;"'!"&amp;H5439),"")</f>
        <v/>
      </c>
      <c r="G5439" s="1665"/>
      <c r="S5439" s="1663"/>
    </row>
    <row r="5440" spans="1:19">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5">
      <c r="A5441" s="1">
        <v>5436</v>
      </c>
      <c r="D5441" s="3" t="s">
        <v>6909</v>
      </c>
      <c r="F5441" s="2" t="str" cm="1">
        <f t="array" aca="1" ref="F5441" ca="1">IF(G5441&lt;&gt;"",INDIRECT("'"&amp;G5441&amp;"'!"&amp;H5441),"")</f>
        <v/>
      </c>
      <c r="G5441" s="1665"/>
      <c r="S5441" s="1663"/>
    </row>
    <row r="5442" spans="1:19" ht="15">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5">
      <c r="A5443" s="1">
        <v>5438</v>
      </c>
      <c r="D5443" s="3" t="s">
        <v>6909</v>
      </c>
      <c r="F5443" s="2" t="str" cm="1">
        <f t="array" aca="1" ref="F5443" ca="1">IF(G5443&lt;&gt;"",INDIRECT("'"&amp;G5443&amp;"'!"&amp;H5443),"")</f>
        <v/>
      </c>
      <c r="G5443" s="1665"/>
      <c r="S5443" s="1663"/>
    </row>
    <row r="5444" spans="1:19" ht="15">
      <c r="A5444" s="1">
        <v>5439</v>
      </c>
      <c r="D5444" s="3" t="s">
        <v>3376</v>
      </c>
      <c r="F5444" s="2" t="str" cm="1">
        <f t="array" aca="1" ref="F5444" ca="1">IF(G5444&lt;&gt;"",INDIRECT("'"&amp;G5444&amp;"'!"&amp;H5444),"")</f>
        <v/>
      </c>
      <c r="G5444" s="1665"/>
      <c r="S5444" s="1663"/>
    </row>
    <row r="5445" spans="1:19" ht="15">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5">
      <c r="A5446" s="1">
        <v>5441</v>
      </c>
      <c r="D5446" s="3" t="s">
        <v>6909</v>
      </c>
      <c r="F5446" s="2" t="str" cm="1">
        <f t="array" aca="1" ref="F5446" ca="1">IF(G5446&lt;&gt;"",INDIRECT("'"&amp;G5446&amp;"'!"&amp;H5446),"")</f>
        <v/>
      </c>
      <c r="G5446" s="1665"/>
      <c r="S5446" s="1663"/>
    </row>
    <row r="5447" spans="1:19" ht="15">
      <c r="A5447" s="1">
        <v>5442</v>
      </c>
      <c r="D5447" s="3" t="s">
        <v>6909</v>
      </c>
      <c r="F5447" s="2" t="str" cm="1">
        <f t="array" aca="1" ref="F5447" ca="1">IF(G5447&lt;&gt;"",INDIRECT("'"&amp;G5447&amp;"'!"&amp;H5447),"")</f>
        <v/>
      </c>
      <c r="G5447" s="1665"/>
      <c r="S5447" s="1663"/>
    </row>
    <row r="5448" spans="1:19" ht="15">
      <c r="A5448" s="1">
        <v>5443</v>
      </c>
      <c r="D5448" s="3" t="s">
        <v>6909</v>
      </c>
      <c r="F5448" s="2" t="str" cm="1">
        <f t="array" aca="1" ref="F5448" ca="1">IF(G5448&lt;&gt;"",INDIRECT("'"&amp;G5448&amp;"'!"&amp;H5448),"")</f>
        <v/>
      </c>
      <c r="G5448" s="1665"/>
      <c r="S5448" s="1663"/>
    </row>
    <row r="5449" spans="1:19" ht="15">
      <c r="A5449" s="1">
        <v>5444</v>
      </c>
      <c r="D5449" s="3" t="s">
        <v>6909</v>
      </c>
      <c r="F5449" s="2" t="str" cm="1">
        <f t="array" aca="1" ref="F5449" ca="1">IF(G5449&lt;&gt;"",INDIRECT("'"&amp;G5449&amp;"'!"&amp;H5449),"")</f>
        <v/>
      </c>
      <c r="G5449" s="1665"/>
      <c r="S5449" s="1663"/>
    </row>
    <row r="5450" spans="1:19" ht="15">
      <c r="A5450" s="1">
        <v>5445</v>
      </c>
      <c r="D5450" s="3" t="s">
        <v>6909</v>
      </c>
      <c r="F5450" s="2" t="str" cm="1">
        <f t="array" aca="1" ref="F5450" ca="1">IF(G5450&lt;&gt;"",INDIRECT("'"&amp;G5450&amp;"'!"&amp;H5450),"")</f>
        <v/>
      </c>
      <c r="G5450" s="1665"/>
      <c r="S5450" s="1663"/>
    </row>
    <row r="5451" spans="1:19">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c r="A5452">
        <v>5447</v>
      </c>
      <c r="B5452" s="7">
        <f>'EstRev 6-11'!D240</f>
        <v>1729314.11</v>
      </c>
      <c r="C5452" s="3">
        <f>A5452-B5452</f>
        <v>-1723867.11</v>
      </c>
      <c r="E5452" s="2" t="b">
        <f ca="1">F5452=B5452</f>
        <v>1</v>
      </c>
      <c r="F5452" s="2" cm="1">
        <f t="array" aca="1" ref="F5452" ca="1">IF(G5452&lt;&gt;"",INDIRECT("'"&amp;G5452&amp;"'!"&amp;H5452),"")</f>
        <v>1729314.11</v>
      </c>
      <c r="G5452" s="1663" t="s">
        <v>4277</v>
      </c>
      <c r="H5452" t="s">
        <v>3867</v>
      </c>
      <c r="S5452" s="1663"/>
    </row>
    <row r="5453" spans="1:19">
      <c r="A5453">
        <v>5448</v>
      </c>
      <c r="B5453" s="7">
        <f>'EstRev 6-11'!E5</f>
        <v>1149260</v>
      </c>
      <c r="C5453" s="3">
        <f>A5453-B5453</f>
        <v>-1143812</v>
      </c>
      <c r="E5453" s="2" t="b">
        <f ca="1">F5453=B5453</f>
        <v>1</v>
      </c>
      <c r="F5453" s="2" cm="1">
        <f t="array" aca="1" ref="F5453" ca="1">IF(G5453&lt;&gt;"",INDIRECT("'"&amp;G5453&amp;"'!"&amp;H5453),"")</f>
        <v>1149260</v>
      </c>
      <c r="G5453" s="1663" t="s">
        <v>4277</v>
      </c>
      <c r="H5453" t="s">
        <v>3534</v>
      </c>
      <c r="S5453" s="1663"/>
    </row>
    <row r="5454" spans="1:19" ht="15">
      <c r="A5454" s="1">
        <v>5449</v>
      </c>
      <c r="D5454" s="3" t="s">
        <v>3376</v>
      </c>
      <c r="F5454" s="2" t="str" cm="1">
        <f t="array" aca="1" ref="F5454" ca="1">IF(G5454&lt;&gt;"",INDIRECT("'"&amp;G5454&amp;"'!"&amp;H5454),"")</f>
        <v/>
      </c>
      <c r="G5454" s="1665"/>
      <c r="S5454" s="1663"/>
    </row>
    <row r="5455" spans="1:19">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5">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5">
      <c r="A5457">
        <v>5452</v>
      </c>
      <c r="B5457" s="7">
        <f>'EstRev 6-11'!E12</f>
        <v>1149260</v>
      </c>
      <c r="C5457" s="3">
        <f t="shared" si="163"/>
        <v>-1143808</v>
      </c>
      <c r="E5457" s="2" t="b">
        <f t="shared" ca="1" si="164"/>
        <v>1</v>
      </c>
      <c r="F5457" s="2" cm="1">
        <f t="array" aca="1" ref="F5457" ca="1">IF(G5457&lt;&gt;"",INDIRECT("'"&amp;G5457&amp;"'!"&amp;H5457),"")</f>
        <v>1149260</v>
      </c>
      <c r="G5457" s="1663" t="s">
        <v>4277</v>
      </c>
      <c r="H5457" t="s">
        <v>3372</v>
      </c>
      <c r="I5457" s="4"/>
      <c r="J5457" s="4"/>
      <c r="K5457" s="4"/>
      <c r="S5457" s="1665"/>
    </row>
    <row r="5458" spans="1:19">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5">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5">
      <c r="A5463">
        <v>5458</v>
      </c>
      <c r="B5463" s="7">
        <f>'EstRev 6-11'!E65</f>
        <v>5396.71</v>
      </c>
      <c r="C5463" s="3">
        <f t="shared" si="163"/>
        <v>61.289999999999964</v>
      </c>
      <c r="E5463" s="2" t="b">
        <f t="shared" ca="1" si="164"/>
        <v>1</v>
      </c>
      <c r="F5463" s="2" cm="1">
        <f t="array" aca="1" ref="F5463" ca="1">IF(G5463&lt;&gt;"",INDIRECT("'"&amp;G5463&amp;"'!"&amp;H5463),"")</f>
        <v>5396.71</v>
      </c>
      <c r="G5463" s="1663" t="s">
        <v>4277</v>
      </c>
      <c r="H5463" t="s">
        <v>3559</v>
      </c>
      <c r="I5463" s="4"/>
      <c r="J5463" s="4"/>
      <c r="K5463" s="4"/>
      <c r="S5463" s="1665"/>
    </row>
    <row r="5464" spans="1:19">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c r="A5465">
        <v>5460</v>
      </c>
      <c r="B5465" s="7">
        <f>'EstRev 6-11'!E68</f>
        <v>5396.71</v>
      </c>
      <c r="C5465" s="3">
        <f t="shared" si="163"/>
        <v>63.289999999999964</v>
      </c>
      <c r="E5465" s="2" t="b">
        <f t="shared" ca="1" si="164"/>
        <v>1</v>
      </c>
      <c r="F5465" s="2" cm="1">
        <f t="array" aca="1" ref="F5465" ca="1">IF(G5465&lt;&gt;"",INDIRECT("'"&amp;G5465&amp;"'!"&amp;H5465),"")</f>
        <v>5396.71</v>
      </c>
      <c r="G5465" s="1663" t="s">
        <v>4277</v>
      </c>
      <c r="H5465" t="s">
        <v>6809</v>
      </c>
      <c r="S5465" s="1663"/>
    </row>
    <row r="5466" spans="1:19">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5">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5">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c r="A5471">
        <v>5466</v>
      </c>
      <c r="B5471" s="7">
        <f>'EstRev 6-11'!E112</f>
        <v>1154656.71</v>
      </c>
      <c r="C5471" s="3">
        <f t="shared" si="163"/>
        <v>-1149190.71</v>
      </c>
      <c r="E5471" s="2" t="b">
        <f t="shared" ca="1" si="164"/>
        <v>1</v>
      </c>
      <c r="F5471" s="2" cm="1">
        <f t="array" aca="1" ref="F5471" ca="1">IF(G5471&lt;&gt;"",INDIRECT("'"&amp;G5471&amp;"'!"&amp;H5471),"")</f>
        <v>1154656.71</v>
      </c>
      <c r="G5471" s="1663" t="s">
        <v>4277</v>
      </c>
      <c r="H5471" t="s">
        <v>6810</v>
      </c>
      <c r="S5471" s="1663"/>
    </row>
    <row r="5472" spans="1:19">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5">
      <c r="A5474" s="1">
        <v>5469</v>
      </c>
      <c r="D5474" s="3" t="s">
        <v>6909</v>
      </c>
      <c r="F5474" s="2" t="str" cm="1">
        <f t="array" aca="1" ref="F5474" ca="1">IF(G5474&lt;&gt;"",INDIRECT("'"&amp;G5474&amp;"'!"&amp;H5474),"")</f>
        <v/>
      </c>
      <c r="G5474" s="1665"/>
      <c r="S5474" s="1663"/>
    </row>
    <row r="5475" spans="1:19" ht="15">
      <c r="A5475" s="1">
        <v>5470</v>
      </c>
      <c r="D5475" s="3" t="s">
        <v>6909</v>
      </c>
      <c r="F5475" s="2" t="str" cm="1">
        <f t="array" aca="1" ref="F5475" ca="1">IF(G5475&lt;&gt;"",INDIRECT("'"&amp;G5475&amp;"'!"&amp;H5475),"")</f>
        <v/>
      </c>
      <c r="G5475" s="1665"/>
      <c r="S5475" s="1663"/>
    </row>
    <row r="5476" spans="1:19" ht="15">
      <c r="A5476" s="1">
        <v>5471</v>
      </c>
      <c r="D5476" s="3" t="s">
        <v>6909</v>
      </c>
      <c r="F5476" s="2" t="str" cm="1">
        <f t="array" aca="1" ref="F5476" ca="1">IF(G5476&lt;&gt;"",INDIRECT("'"&amp;G5476&amp;"'!"&amp;H5476),"")</f>
        <v/>
      </c>
      <c r="G5476" s="1665"/>
      <c r="S5476" s="1663"/>
    </row>
    <row r="5477" spans="1:19" ht="15">
      <c r="A5477" s="1">
        <v>5472</v>
      </c>
      <c r="D5477" s="3" t="s">
        <v>6909</v>
      </c>
      <c r="F5477" s="2" t="str" cm="1">
        <f t="array" aca="1" ref="F5477" ca="1">IF(G5477&lt;&gt;"",INDIRECT("'"&amp;G5477&amp;"'!"&amp;H5477),"")</f>
        <v/>
      </c>
      <c r="G5477" s="1665"/>
      <c r="S5477" s="1663"/>
    </row>
    <row r="5478" spans="1:19" ht="15">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5">
      <c r="A5479" s="1">
        <v>5474</v>
      </c>
      <c r="D5479" s="3" t="s">
        <v>6909</v>
      </c>
      <c r="F5479" s="2" t="str" cm="1">
        <f t="array" aca="1" ref="F5479" ca="1">IF(G5479&lt;&gt;"",INDIRECT("'"&amp;G5479&amp;"'!"&amp;H5479),"")</f>
        <v/>
      </c>
      <c r="G5479" s="1665"/>
      <c r="S5479" s="1663"/>
    </row>
    <row r="5480" spans="1:19" ht="15">
      <c r="A5480" s="1">
        <v>5475</v>
      </c>
      <c r="D5480" s="3" t="s">
        <v>6909</v>
      </c>
      <c r="F5480" s="2" t="str" cm="1">
        <f t="array" aca="1" ref="F5480" ca="1">IF(G5480&lt;&gt;"",INDIRECT("'"&amp;G5480&amp;"'!"&amp;H5480),"")</f>
        <v/>
      </c>
      <c r="G5480" s="1665"/>
      <c r="S5480" s="1663"/>
    </row>
    <row r="5481" spans="1:19" ht="15">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5">
      <c r="A5482" s="1">
        <v>5477</v>
      </c>
      <c r="D5482" s="3" t="s">
        <v>6909</v>
      </c>
      <c r="F5482" s="2" t="str" cm="1">
        <f t="array" aca="1" ref="F5482" ca="1">IF(G5482&lt;&gt;"",INDIRECT("'"&amp;G5482&amp;"'!"&amp;H5482),"")</f>
        <v/>
      </c>
      <c r="G5482" s="1665"/>
      <c r="S5482" s="1663"/>
    </row>
    <row r="5483" spans="1:19" ht="15">
      <c r="A5483" s="1">
        <v>5478</v>
      </c>
      <c r="D5483" s="3" t="s">
        <v>6909</v>
      </c>
      <c r="F5483" s="2" t="str" cm="1">
        <f t="array" aca="1" ref="F5483" ca="1">IF(G5483&lt;&gt;"",INDIRECT("'"&amp;G5483&amp;"'!"&amp;H5483),"")</f>
        <v/>
      </c>
      <c r="G5483" s="1665"/>
      <c r="S5483" s="1663"/>
    </row>
    <row r="5484" spans="1:19" ht="15">
      <c r="A5484" s="1">
        <v>5479</v>
      </c>
      <c r="D5484" s="3" t="s">
        <v>6909</v>
      </c>
      <c r="F5484" s="2" t="str" cm="1">
        <f t="array" aca="1" ref="F5484" ca="1">IF(G5484&lt;&gt;"",INDIRECT("'"&amp;G5484&amp;"'!"&amp;H5484),"")</f>
        <v/>
      </c>
      <c r="G5484" s="1665"/>
      <c r="S5484" s="1663"/>
    </row>
    <row r="5485" spans="1:19" ht="15">
      <c r="A5485" s="1">
        <v>5480</v>
      </c>
      <c r="D5485" s="3" t="s">
        <v>6909</v>
      </c>
      <c r="F5485" s="2" t="str" cm="1">
        <f t="array" aca="1" ref="F5485" ca="1">IF(G5485&lt;&gt;"",INDIRECT("'"&amp;G5485&amp;"'!"&amp;H5485),"")</f>
        <v/>
      </c>
      <c r="G5485" s="1665"/>
      <c r="S5485" s="1663"/>
    </row>
    <row r="5486" spans="1:19" ht="15">
      <c r="A5486" s="1">
        <v>5481</v>
      </c>
      <c r="D5486" s="3" t="s">
        <v>6909</v>
      </c>
      <c r="F5486" s="2" t="str" cm="1">
        <f t="array" aca="1" ref="F5486" ca="1">IF(G5486&lt;&gt;"",INDIRECT("'"&amp;G5486&amp;"'!"&amp;H5486),"")</f>
        <v/>
      </c>
      <c r="G5486" s="1665"/>
      <c r="S5486" s="1663"/>
    </row>
    <row r="5487" spans="1:19" ht="15">
      <c r="A5487" s="1">
        <v>5482</v>
      </c>
      <c r="D5487" s="3" t="s">
        <v>6909</v>
      </c>
      <c r="F5487" s="2" t="str" cm="1">
        <f t="array" aca="1" ref="F5487" ca="1">IF(G5487&lt;&gt;"",INDIRECT("'"&amp;G5487&amp;"'!"&amp;H5487),"")</f>
        <v/>
      </c>
      <c r="G5487" s="1665"/>
      <c r="S5487" s="1663"/>
    </row>
    <row r="5488" spans="1:19">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5">
      <c r="A5489" s="1">
        <v>5484</v>
      </c>
      <c r="D5489" s="3" t="s">
        <v>6909</v>
      </c>
      <c r="F5489" s="2" t="str" cm="1">
        <f t="array" aca="1" ref="F5489" ca="1">IF(G5489&lt;&gt;"",INDIRECT("'"&amp;G5489&amp;"'!"&amp;H5489),"")</f>
        <v/>
      </c>
      <c r="G5489" s="1665"/>
      <c r="S5489" s="1663"/>
    </row>
    <row r="5490" spans="1:19" ht="15">
      <c r="A5490" s="1">
        <v>5485</v>
      </c>
      <c r="D5490" s="3" t="s">
        <v>6909</v>
      </c>
      <c r="F5490" s="2" t="str" cm="1">
        <f t="array" aca="1" ref="F5490" ca="1">IF(G5490&lt;&gt;"",INDIRECT("'"&amp;G5490&amp;"'!"&amp;H5490),"")</f>
        <v/>
      </c>
      <c r="G5490" s="1665"/>
      <c r="S5490" s="1663"/>
    </row>
    <row r="5491" spans="1:19" ht="15">
      <c r="A5491" s="1">
        <v>5486</v>
      </c>
      <c r="D5491" s="3" t="s">
        <v>6909</v>
      </c>
      <c r="F5491" s="2" t="str" cm="1">
        <f t="array" aca="1" ref="F5491" ca="1">IF(G5491&lt;&gt;"",INDIRECT("'"&amp;G5491&amp;"'!"&amp;H5491),"")</f>
        <v/>
      </c>
      <c r="G5491" s="1665"/>
      <c r="S5491" s="1663"/>
    </row>
    <row r="5492" spans="1:19" ht="15">
      <c r="A5492" s="1">
        <v>5487</v>
      </c>
      <c r="D5492" s="3" t="s">
        <v>6909</v>
      </c>
      <c r="F5492" s="2" t="str" cm="1">
        <f t="array" aca="1" ref="F5492" ca="1">IF(G5492&lt;&gt;"",INDIRECT("'"&amp;G5492&amp;"'!"&amp;H5492),"")</f>
        <v/>
      </c>
      <c r="G5492" s="1665"/>
      <c r="S5492" s="1663"/>
    </row>
    <row r="5493" spans="1:19" ht="15">
      <c r="A5493" s="1">
        <v>5488</v>
      </c>
      <c r="D5493" s="3" t="s">
        <v>6909</v>
      </c>
      <c r="F5493" s="2" t="str" cm="1">
        <f t="array" aca="1" ref="F5493" ca="1">IF(G5493&lt;&gt;"",INDIRECT("'"&amp;G5493&amp;"'!"&amp;H5493),"")</f>
        <v/>
      </c>
      <c r="G5493" s="1665"/>
      <c r="S5493" s="1663"/>
    </row>
    <row r="5494" spans="1:19" ht="15">
      <c r="A5494" s="1">
        <v>5489</v>
      </c>
      <c r="D5494" s="3" t="s">
        <v>6909</v>
      </c>
      <c r="F5494" s="2" t="str" cm="1">
        <f t="array" aca="1" ref="F5494" ca="1">IF(G5494&lt;&gt;"",INDIRECT("'"&amp;G5494&amp;"'!"&amp;H5494),"")</f>
        <v/>
      </c>
      <c r="G5494" s="1665"/>
      <c r="S5494" s="1663"/>
    </row>
    <row r="5495" spans="1:19" ht="15">
      <c r="A5495" s="1">
        <v>5490</v>
      </c>
      <c r="D5495" s="3" t="s">
        <v>6909</v>
      </c>
      <c r="F5495" s="2" t="str" cm="1">
        <f t="array" aca="1" ref="F5495" ca="1">IF(G5495&lt;&gt;"",INDIRECT("'"&amp;G5495&amp;"'!"&amp;H5495),"")</f>
        <v/>
      </c>
      <c r="G5495" s="1665"/>
      <c r="S5495" s="1663"/>
    </row>
    <row r="5496" spans="1:19">
      <c r="A5496">
        <v>5491</v>
      </c>
      <c r="B5496" s="7">
        <f>'EstRev 6-11'!E240</f>
        <v>1154656.71</v>
      </c>
      <c r="C5496" s="3">
        <f>A5496-B5496</f>
        <v>-1149165.71</v>
      </c>
      <c r="E5496" s="2" t="b">
        <f ca="1">F5496=B5496</f>
        <v>1</v>
      </c>
      <c r="F5496" s="2" cm="1">
        <f t="array" aca="1" ref="F5496" ca="1">IF(G5496&lt;&gt;"",INDIRECT("'"&amp;G5496&amp;"'!"&amp;H5496),"")</f>
        <v>1154656.71</v>
      </c>
      <c r="G5496" s="1663" t="s">
        <v>4277</v>
      </c>
      <c r="H5496" t="s">
        <v>4895</v>
      </c>
      <c r="S5496" s="1663"/>
    </row>
    <row r="5497" spans="1:19">
      <c r="A5497">
        <v>5492</v>
      </c>
      <c r="B5497" s="7">
        <f>'EstRev 6-11'!F5</f>
        <v>607433</v>
      </c>
      <c r="C5497" s="3">
        <f>A5497-B5497</f>
        <v>-601941</v>
      </c>
      <c r="E5497" s="2" t="b">
        <f ca="1">F5497=B5497</f>
        <v>1</v>
      </c>
      <c r="F5497" s="2" cm="1">
        <f t="array" aca="1" ref="F5497" ca="1">IF(G5497&lt;&gt;"",INDIRECT("'"&amp;G5497&amp;"'!"&amp;H5497),"")</f>
        <v>607433</v>
      </c>
      <c r="G5497" s="1663" t="s">
        <v>4277</v>
      </c>
      <c r="H5497" t="s">
        <v>3572</v>
      </c>
      <c r="S5497" s="1663"/>
    </row>
    <row r="5498" spans="1:19" ht="15">
      <c r="A5498" s="1">
        <v>5493</v>
      </c>
      <c r="D5498" s="3" t="s">
        <v>3376</v>
      </c>
      <c r="F5498" s="2" t="str" cm="1">
        <f t="array" aca="1" ref="F5498" ca="1">IF(G5498&lt;&gt;"",INDIRECT("'"&amp;G5498&amp;"'!"&amp;H5498),"")</f>
        <v/>
      </c>
      <c r="G5498" s="1665"/>
      <c r="S5498" s="1663"/>
    </row>
    <row r="5499" spans="1:19">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5">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5">
      <c r="A5501">
        <v>5496</v>
      </c>
      <c r="B5501" s="7">
        <f>'EstRev 6-11'!F12</f>
        <v>607433</v>
      </c>
      <c r="C5501" s="3">
        <f t="shared" si="165"/>
        <v>-601937</v>
      </c>
      <c r="E5501" s="2" t="b">
        <f t="shared" ca="1" si="166"/>
        <v>1</v>
      </c>
      <c r="F5501" s="2" cm="1">
        <f t="array" aca="1" ref="F5501" ca="1">IF(G5501&lt;&gt;"",INDIRECT("'"&amp;G5501&amp;"'!"&amp;H5501),"")</f>
        <v>607433</v>
      </c>
      <c r="G5501" s="1663" t="s">
        <v>4277</v>
      </c>
      <c r="H5501" t="s">
        <v>3384</v>
      </c>
      <c r="I5501" s="4"/>
      <c r="J5501" s="4"/>
      <c r="K5501" s="4"/>
      <c r="S5501" s="1665"/>
    </row>
    <row r="5502" spans="1:19">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c r="A5504">
        <v>5499</v>
      </c>
      <c r="B5504" s="7">
        <f>'EstRev 6-11'!F16</f>
        <v>0</v>
      </c>
      <c r="C5504" s="3">
        <f t="shared" si="165"/>
        <v>5499</v>
      </c>
      <c r="E5504" s="2" t="b">
        <f t="shared" ca="1" si="166"/>
        <v>1</v>
      </c>
      <c r="F5504" s="2" cm="1">
        <f t="array" aca="1" ref="F5504" ca="1">IF(G5504&lt;&gt;"",INDIRECT("'"&amp;G5504&amp;"'!"&amp;H5504),"")</f>
        <v>0</v>
      </c>
      <c r="G5504" s="1663" t="s">
        <v>4277</v>
      </c>
      <c r="H5504" t="s">
        <v>3387</v>
      </c>
      <c r="S5504" s="1663"/>
    </row>
    <row r="5505" spans="1:19">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5">
      <c r="A5506">
        <v>5501</v>
      </c>
      <c r="B5506" s="7">
        <f>'EstRev 6-11'!F18</f>
        <v>0</v>
      </c>
      <c r="C5506" s="3">
        <f t="shared" si="165"/>
        <v>5501</v>
      </c>
      <c r="E5506" s="2" t="b">
        <f t="shared" ca="1" si="166"/>
        <v>1</v>
      </c>
      <c r="F5506" s="2" cm="1">
        <f t="array" aca="1" ref="F5506" ca="1">IF(G5506&lt;&gt;"",INDIRECT("'"&amp;G5506&amp;"'!"&amp;H5506),"")</f>
        <v>0</v>
      </c>
      <c r="G5506" s="1663" t="s">
        <v>4277</v>
      </c>
      <c r="H5506" t="s">
        <v>3339</v>
      </c>
      <c r="I5506" s="4"/>
      <c r="J5506" s="4"/>
      <c r="K5506" s="4"/>
      <c r="S5506" s="1665"/>
    </row>
    <row r="5507" spans="1:19" ht="15">
      <c r="A5507">
        <v>5502</v>
      </c>
      <c r="B5507" s="7">
        <f>'EstRev 6-11'!F42</f>
        <v>86302</v>
      </c>
      <c r="C5507" s="3">
        <f t="shared" si="165"/>
        <v>-80800</v>
      </c>
      <c r="E5507" s="2" t="b">
        <f t="shared" ca="1" si="166"/>
        <v>1</v>
      </c>
      <c r="F5507" s="2" cm="1">
        <f t="array" aca="1" ref="F5507" ca="1">IF(G5507&lt;&gt;"",INDIRECT("'"&amp;G5507&amp;"'!"&amp;H5507),"")</f>
        <v>86302</v>
      </c>
      <c r="G5507" s="1663" t="s">
        <v>4277</v>
      </c>
      <c r="H5507" t="s">
        <v>3579</v>
      </c>
      <c r="I5507" s="4"/>
      <c r="J5507" s="4"/>
      <c r="K5507" s="4"/>
      <c r="S5507" s="1665"/>
    </row>
    <row r="5508" spans="1:19" ht="15">
      <c r="A5508">
        <v>5503</v>
      </c>
      <c r="B5508" s="7">
        <f>'EstRev 6-11'!F43</f>
        <v>0</v>
      </c>
      <c r="C5508" s="3">
        <f t="shared" si="165"/>
        <v>5503</v>
      </c>
      <c r="E5508" s="2" t="b">
        <f t="shared" ca="1" si="166"/>
        <v>1</v>
      </c>
      <c r="F5508" s="2" cm="1">
        <f t="array" aca="1" ref="F5508" ca="1">IF(G5508&lt;&gt;"",INDIRECT("'"&amp;G5508&amp;"'!"&amp;H5508),"")</f>
        <v>0</v>
      </c>
      <c r="G5508" s="1663" t="s">
        <v>4277</v>
      </c>
      <c r="H5508" t="s">
        <v>3580</v>
      </c>
      <c r="I5508" s="4"/>
      <c r="J5508" s="4"/>
      <c r="K5508" s="4"/>
      <c r="S5508" s="1665"/>
    </row>
    <row r="5509" spans="1:19" ht="15">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5">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5">
      <c r="A5511">
        <v>5506</v>
      </c>
      <c r="B5511" s="7">
        <f>'EstRev 6-11'!F47</f>
        <v>0</v>
      </c>
      <c r="C5511" s="3">
        <f t="shared" si="165"/>
        <v>5506</v>
      </c>
      <c r="E5511" s="2" t="b">
        <f t="shared" ca="1" si="166"/>
        <v>1</v>
      </c>
      <c r="F5511" s="2" cm="1">
        <f t="array" aca="1" ref="F5511" ca="1">IF(G5511&lt;&gt;"",INDIRECT("'"&amp;G5511&amp;"'!"&amp;H5511),"")</f>
        <v>0</v>
      </c>
      <c r="G5511" s="1663" t="s">
        <v>4277</v>
      </c>
      <c r="H5511" t="s">
        <v>3583</v>
      </c>
      <c r="I5511" s="4"/>
      <c r="J5511" s="4"/>
      <c r="K5511" s="4"/>
      <c r="S5511" s="1665"/>
    </row>
    <row r="5512" spans="1:19" ht="15">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5">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5">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5">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5">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5">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5">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5">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5">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5">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5">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5">
      <c r="A5523">
        <v>5518</v>
      </c>
      <c r="B5523" s="7">
        <f>'EstRev 6-11'!F63</f>
        <v>86302</v>
      </c>
      <c r="C5523" s="3">
        <f t="shared" si="165"/>
        <v>-80784</v>
      </c>
      <c r="E5523" s="2" t="b">
        <f t="shared" ca="1" si="166"/>
        <v>1</v>
      </c>
      <c r="F5523" s="2" cm="1">
        <f t="array" aca="1" ref="F5523" ca="1">IF(G5523&lt;&gt;"",INDIRECT("'"&amp;G5523&amp;"'!"&amp;H5523),"")</f>
        <v>86302</v>
      </c>
      <c r="G5523" s="1663" t="s">
        <v>4277</v>
      </c>
      <c r="H5523" t="s">
        <v>3594</v>
      </c>
      <c r="I5523" s="4"/>
      <c r="J5523" s="4"/>
      <c r="K5523" s="4"/>
      <c r="S5523" s="1665"/>
    </row>
    <row r="5524" spans="1:19" ht="15">
      <c r="A5524">
        <v>5519</v>
      </c>
      <c r="B5524" s="7">
        <f>'EstRev 6-11'!F65</f>
        <v>30317.88</v>
      </c>
      <c r="C5524" s="3">
        <f t="shared" si="165"/>
        <v>-24798.880000000001</v>
      </c>
      <c r="E5524" s="2" t="b">
        <f t="shared" ca="1" si="166"/>
        <v>1</v>
      </c>
      <c r="F5524" s="2" cm="1">
        <f t="array" aca="1" ref="F5524" ca="1">IF(G5524&lt;&gt;"",INDIRECT("'"&amp;G5524&amp;"'!"&amp;H5524),"")</f>
        <v>30317.88</v>
      </c>
      <c r="G5524" s="1663" t="s">
        <v>4277</v>
      </c>
      <c r="H5524" t="s">
        <v>3596</v>
      </c>
      <c r="I5524" s="4"/>
      <c r="J5524" s="4"/>
      <c r="K5524" s="4"/>
      <c r="S5524" s="1665"/>
    </row>
    <row r="5525" spans="1:19" ht="15">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5">
      <c r="A5526">
        <v>5521</v>
      </c>
      <c r="B5526" s="7">
        <f>'EstRev 6-11'!F68</f>
        <v>30317.88</v>
      </c>
      <c r="C5526" s="3">
        <f t="shared" si="165"/>
        <v>-24796.880000000001</v>
      </c>
      <c r="E5526" s="2" t="b">
        <f t="shared" ca="1" si="166"/>
        <v>1</v>
      </c>
      <c r="F5526" s="2" cm="1">
        <f t="array" aca="1" ref="F5526" ca="1">IF(G5526&lt;&gt;"",INDIRECT("'"&amp;G5526&amp;"'!"&amp;H5526),"")</f>
        <v>30317.88</v>
      </c>
      <c r="G5526" s="1663" t="s">
        <v>4277</v>
      </c>
      <c r="H5526" t="s">
        <v>6811</v>
      </c>
      <c r="I5526" s="4"/>
      <c r="J5526" s="4"/>
      <c r="K5526" s="4"/>
      <c r="S5526" s="1665"/>
    </row>
    <row r="5527" spans="1:19" ht="15">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5">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5">
      <c r="A5529">
        <v>5524</v>
      </c>
      <c r="B5529" s="7">
        <f>'EstRev 6-11'!F102</f>
        <v>0</v>
      </c>
      <c r="C5529" s="3">
        <f t="shared" si="165"/>
        <v>5524</v>
      </c>
      <c r="E5529" s="2" t="b">
        <f t="shared" ca="1" si="166"/>
        <v>1</v>
      </c>
      <c r="F5529" s="2" cm="1">
        <f t="array" aca="1" ref="F5529" ca="1">IF(G5529&lt;&gt;"",INDIRECT("'"&amp;G5529&amp;"'!"&amp;H5529),"")</f>
        <v>0</v>
      </c>
      <c r="G5529" s="1663" t="s">
        <v>4277</v>
      </c>
      <c r="H5529" t="s">
        <v>4594</v>
      </c>
      <c r="I5529" s="4"/>
      <c r="J5529" s="4"/>
      <c r="K5529" s="4"/>
      <c r="S5529" s="1665"/>
    </row>
    <row r="5530" spans="1:19" ht="15">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5">
      <c r="A5531">
        <v>5526</v>
      </c>
      <c r="B5531" s="7">
        <f>'EstRev 6-11'!F111</f>
        <v>0</v>
      </c>
      <c r="C5531" s="3">
        <f t="shared" si="165"/>
        <v>5526</v>
      </c>
      <c r="E5531" s="2" t="b">
        <f t="shared" ca="1" si="166"/>
        <v>1</v>
      </c>
      <c r="F5531" s="2" cm="1">
        <f t="array" aca="1" ref="F5531" ca="1">IF(G5531&lt;&gt;"",INDIRECT("'"&amp;G5531&amp;"'!"&amp;H5531),"")</f>
        <v>0</v>
      </c>
      <c r="G5531" s="1663" t="s">
        <v>4277</v>
      </c>
      <c r="H5531" t="s">
        <v>4480</v>
      </c>
      <c r="I5531" s="4"/>
      <c r="J5531" s="4"/>
      <c r="K5531" s="4"/>
      <c r="S5531" s="1665"/>
    </row>
    <row r="5532" spans="1:19" ht="15">
      <c r="A5532">
        <v>5527</v>
      </c>
      <c r="B5532" s="7">
        <f>'EstRev 6-11'!F112</f>
        <v>724052.88</v>
      </c>
      <c r="C5532" s="3">
        <f t="shared" si="165"/>
        <v>-718525.88</v>
      </c>
      <c r="E5532" s="2" t="b">
        <f t="shared" ca="1" si="166"/>
        <v>1</v>
      </c>
      <c r="F5532" s="2" cm="1">
        <f t="array" aca="1" ref="F5532" ca="1">IF(G5532&lt;&gt;"",INDIRECT("'"&amp;G5532&amp;"'!"&amp;H5532),"")</f>
        <v>724052.88</v>
      </c>
      <c r="G5532" s="1663" t="s">
        <v>4277</v>
      </c>
      <c r="H5532" t="s">
        <v>6812</v>
      </c>
      <c r="I5532" s="4"/>
      <c r="J5532" s="4"/>
      <c r="K5532" s="4"/>
      <c r="S5532" s="1665"/>
    </row>
    <row r="5533" spans="1:19" ht="15">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5">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5">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5">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5">
      <c r="A5537">
        <v>5532</v>
      </c>
      <c r="B5537" s="7">
        <f>'EstRev 6-11'!F121</f>
        <v>0</v>
      </c>
      <c r="C5537" s="3">
        <f t="shared" si="165"/>
        <v>5532</v>
      </c>
      <c r="E5537" s="2" t="b">
        <f t="shared" ca="1" si="166"/>
        <v>1</v>
      </c>
      <c r="F5537" s="2" cm="1">
        <f t="array" aca="1" ref="F5537" ca="1">IF(G5537&lt;&gt;"",INDIRECT("'"&amp;G5537&amp;"'!"&amp;H5537),"")</f>
        <v>0</v>
      </c>
      <c r="G5537" s="1663" t="s">
        <v>4277</v>
      </c>
      <c r="H5537" t="s">
        <v>4483</v>
      </c>
      <c r="I5537" s="4"/>
      <c r="J5537" s="4"/>
      <c r="K5537" s="4"/>
      <c r="S5537" s="1665"/>
    </row>
    <row r="5538" spans="1:19" ht="15">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5">
      <c r="A5539" s="1">
        <v>5534</v>
      </c>
      <c r="D5539" s="3" t="s">
        <v>6909</v>
      </c>
      <c r="F5539" s="2" t="str" cm="1">
        <f t="array" aca="1" ref="F5539" ca="1">IF(G5539&lt;&gt;"",INDIRECT("'"&amp;G5539&amp;"'!"&amp;H5539),"")</f>
        <v/>
      </c>
      <c r="G5539" s="1665"/>
      <c r="S5539" s="1663"/>
    </row>
    <row r="5540" spans="1:19" ht="15">
      <c r="A5540" s="1">
        <v>5535</v>
      </c>
      <c r="D5540" s="3" t="s">
        <v>6909</v>
      </c>
      <c r="F5540" s="2" t="str" cm="1">
        <f t="array" aca="1" ref="F5540" ca="1">IF(G5540&lt;&gt;"",INDIRECT("'"&amp;G5540&amp;"'!"&amp;H5540),"")</f>
        <v/>
      </c>
      <c r="G5540" s="1665"/>
      <c r="S5540" s="1663"/>
    </row>
    <row r="5541" spans="1:19" ht="15">
      <c r="A5541" s="1">
        <v>5536</v>
      </c>
      <c r="D5541" s="3" t="s">
        <v>6909</v>
      </c>
      <c r="F5541" s="2" t="str" cm="1">
        <f t="array" aca="1" ref="F5541" ca="1">IF(G5541&lt;&gt;"",INDIRECT("'"&amp;G5541&amp;"'!"&amp;H5541),"")</f>
        <v/>
      </c>
      <c r="G5541" s="1665"/>
      <c r="S5541" s="1663"/>
    </row>
    <row r="5542" spans="1:19" ht="15">
      <c r="A5542" s="1">
        <v>5537</v>
      </c>
      <c r="D5542" s="3" t="s">
        <v>6909</v>
      </c>
      <c r="F5542" s="2" t="str" cm="1">
        <f t="array" aca="1" ref="F5542" ca="1">IF(G5542&lt;&gt;"",INDIRECT("'"&amp;G5542&amp;"'!"&amp;H5542),"")</f>
        <v/>
      </c>
      <c r="G5542" s="1665"/>
      <c r="S5542" s="1663"/>
    </row>
    <row r="5543" spans="1:19" ht="15">
      <c r="A5543">
        <v>5538</v>
      </c>
      <c r="B5543" s="7">
        <f>'EstRev 6-11'!F124</f>
        <v>0</v>
      </c>
      <c r="C5543" s="3">
        <f>A5543-B5543</f>
        <v>5538</v>
      </c>
      <c r="E5543" s="2" t="b">
        <f ca="1">F5543=B5543</f>
        <v>1</v>
      </c>
      <c r="F5543" s="2" cm="1">
        <f t="array" aca="1" ref="F5543" ca="1">IF(G5543&lt;&gt;"",INDIRECT("'"&amp;G5543&amp;"'!"&amp;H5543),"")</f>
        <v>0</v>
      </c>
      <c r="G5543" s="1663" t="s">
        <v>4277</v>
      </c>
      <c r="H5543" t="s">
        <v>4260</v>
      </c>
      <c r="I5543" s="4"/>
      <c r="J5543" s="4"/>
      <c r="K5543" s="4"/>
      <c r="S5543" s="1665"/>
    </row>
    <row r="5544" spans="1:19" ht="15">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5">
      <c r="A5545" s="1">
        <v>5540</v>
      </c>
      <c r="D5545" s="3" t="s">
        <v>6913</v>
      </c>
      <c r="G5545" s="1665"/>
      <c r="S5545" s="1663"/>
    </row>
    <row r="5546" spans="1:19" ht="15">
      <c r="A5546" s="1">
        <v>5541</v>
      </c>
      <c r="D5546" s="3" t="s">
        <v>6913</v>
      </c>
      <c r="G5546" s="1665"/>
      <c r="S5546" s="1663"/>
    </row>
    <row r="5547" spans="1:19" ht="15">
      <c r="A5547" s="1">
        <v>5542</v>
      </c>
      <c r="D5547" s="3" t="s">
        <v>6909</v>
      </c>
      <c r="F5547" s="2" t="str" cm="1">
        <f t="array" aca="1" ref="F5547" ca="1">IF(G5547&lt;&gt;"",INDIRECT("'"&amp;G5547&amp;"'!"&amp;H5547),"")</f>
        <v/>
      </c>
      <c r="G5547" s="1665"/>
      <c r="S5547" s="1663"/>
    </row>
    <row r="5548" spans="1:19" ht="15">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5">
      <c r="A5549" s="1">
        <v>5544</v>
      </c>
      <c r="D5549" s="3" t="s">
        <v>6909</v>
      </c>
      <c r="F5549" s="2" t="str" cm="1">
        <f t="array" aca="1" ref="F5549" ca="1">IF(G5549&lt;&gt;"",INDIRECT("'"&amp;G5549&amp;"'!"&amp;H5549),"")</f>
        <v/>
      </c>
      <c r="G5549" s="1665"/>
      <c r="S5549" s="1663"/>
    </row>
    <row r="5550" spans="1:19" ht="15">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5">
      <c r="A5551" s="1">
        <v>5546</v>
      </c>
      <c r="D5551" s="3" t="s">
        <v>6909</v>
      </c>
      <c r="F5551" s="2" t="str" cm="1">
        <f t="array" aca="1" ref="F5551" ca="1">IF(G5551&lt;&gt;"",INDIRECT("'"&amp;G5551&amp;"'!"&amp;H5551),"")</f>
        <v/>
      </c>
      <c r="G5551" s="1665"/>
      <c r="S5551" s="1663"/>
    </row>
    <row r="5552" spans="1:19" ht="15">
      <c r="A5552" s="1">
        <v>5547</v>
      </c>
      <c r="D5552" s="3" t="s">
        <v>6909</v>
      </c>
      <c r="F5552" s="2" t="str" cm="1">
        <f t="array" aca="1" ref="F5552" ca="1">IF(G5552&lt;&gt;"",INDIRECT("'"&amp;G5552&amp;"'!"&amp;H5552),"")</f>
        <v/>
      </c>
      <c r="G5552" s="1665"/>
      <c r="S5552" s="1663"/>
    </row>
    <row r="5553" spans="1:19" ht="15">
      <c r="A5553" s="1">
        <v>5548</v>
      </c>
      <c r="D5553" s="3" t="s">
        <v>6913</v>
      </c>
      <c r="G5553" s="1665"/>
      <c r="S5553" s="1663"/>
    </row>
    <row r="5554" spans="1:19" ht="15">
      <c r="A5554" s="1">
        <v>5549</v>
      </c>
      <c r="D5554" s="3" t="s">
        <v>6909</v>
      </c>
      <c r="F5554" s="2" t="str" cm="1">
        <f t="array" aca="1" ref="F5554" ca="1">IF(G5554&lt;&gt;"",INDIRECT("'"&amp;G5554&amp;"'!"&amp;H5554),"")</f>
        <v/>
      </c>
      <c r="G5554" s="1665"/>
      <c r="S5554" s="1663"/>
    </row>
    <row r="5555" spans="1:19" ht="15">
      <c r="A5555" s="1">
        <v>5550</v>
      </c>
      <c r="D5555" s="3" t="s">
        <v>6909</v>
      </c>
      <c r="F5555" s="2" t="str" cm="1">
        <f t="array" aca="1" ref="F5555" ca="1">IF(G5555&lt;&gt;"",INDIRECT("'"&amp;G5555&amp;"'!"&amp;H5555),"")</f>
        <v/>
      </c>
      <c r="G5555" s="1665"/>
      <c r="S5555" s="1663"/>
    </row>
    <row r="5556" spans="1:19" ht="15">
      <c r="A5556" s="1">
        <v>5551</v>
      </c>
      <c r="D5556" s="3" t="s">
        <v>6909</v>
      </c>
      <c r="F5556" s="2" t="str" cm="1">
        <f t="array" aca="1" ref="F5556" ca="1">IF(G5556&lt;&gt;"",INDIRECT("'"&amp;G5556&amp;"'!"&amp;H5556),"")</f>
        <v/>
      </c>
      <c r="G5556" s="1665"/>
      <c r="S5556" s="1663"/>
    </row>
    <row r="5557" spans="1:19" ht="15">
      <c r="A5557" s="1">
        <v>5552</v>
      </c>
      <c r="D5557" s="3" t="s">
        <v>6909</v>
      </c>
      <c r="F5557" s="2" t="str" cm="1">
        <f t="array" aca="1" ref="F5557" ca="1">IF(G5557&lt;&gt;"",INDIRECT("'"&amp;G5557&amp;"'!"&amp;H5557),"")</f>
        <v/>
      </c>
      <c r="G5557" s="1665"/>
      <c r="S5557" s="1663"/>
    </row>
    <row r="5558" spans="1:19" ht="15">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5">
      <c r="A5559">
        <v>5554</v>
      </c>
      <c r="B5559" s="7">
        <f>'EstRev 6-11'!F147</f>
        <v>6490.63</v>
      </c>
      <c r="C5559" s="3">
        <f>A5559-B5559</f>
        <v>-936.63000000000011</v>
      </c>
      <c r="E5559" s="2" t="b">
        <f ca="1">F5559=B5559</f>
        <v>1</v>
      </c>
      <c r="F5559" s="2" cm="1">
        <f t="array" aca="1" ref="F5559" ca="1">IF(G5559&lt;&gt;"",INDIRECT("'"&amp;G5559&amp;"'!"&amp;H5559),"")</f>
        <v>6490.63</v>
      </c>
      <c r="G5559" s="1663" t="s">
        <v>4277</v>
      </c>
      <c r="H5559" t="s">
        <v>6813</v>
      </c>
      <c r="I5559" s="4"/>
      <c r="J5559" s="4"/>
      <c r="K5559" s="4"/>
      <c r="S5559" s="1665"/>
    </row>
    <row r="5560" spans="1:19" ht="15">
      <c r="A5560" s="1">
        <v>5555</v>
      </c>
      <c r="D5560" s="3" t="s">
        <v>6909</v>
      </c>
      <c r="F5560" s="2" t="str" cm="1">
        <f t="array" aca="1" ref="F5560" ca="1">IF(G5560&lt;&gt;"",INDIRECT("'"&amp;G5560&amp;"'!"&amp;H5560),"")</f>
        <v/>
      </c>
      <c r="G5560" s="1665"/>
      <c r="S5560" s="1663"/>
    </row>
    <row r="5561" spans="1:19" ht="15">
      <c r="A5561">
        <v>5556</v>
      </c>
      <c r="B5561" s="7">
        <f>'EstRev 6-11'!F148</f>
        <v>135864.34</v>
      </c>
      <c r="C5561" s="3">
        <f>A5561-B5561</f>
        <v>-130308.34</v>
      </c>
      <c r="E5561" s="2" t="b">
        <f ca="1">F5561=B5561</f>
        <v>1</v>
      </c>
      <c r="F5561" s="2" cm="1">
        <f t="array" aca="1" ref="F5561" ca="1">IF(G5561&lt;&gt;"",INDIRECT("'"&amp;G5561&amp;"'!"&amp;H5561),"")</f>
        <v>135864.34</v>
      </c>
      <c r="G5561" s="1663" t="s">
        <v>4277</v>
      </c>
      <c r="H5561" t="s">
        <v>6814</v>
      </c>
      <c r="I5561" s="4"/>
      <c r="J5561" s="4"/>
      <c r="K5561" s="4"/>
      <c r="S5561" s="1665"/>
    </row>
    <row r="5562" spans="1:19" ht="15">
      <c r="A5562">
        <v>5557</v>
      </c>
      <c r="B5562" s="7">
        <f>'EstRev 6-11'!F150</f>
        <v>142354.97</v>
      </c>
      <c r="C5562" s="3">
        <f>A5562-B5562</f>
        <v>-136797.97</v>
      </c>
      <c r="E5562" s="2" t="b">
        <f ca="1">F5562=B5562</f>
        <v>1</v>
      </c>
      <c r="F5562" s="2" cm="1">
        <f t="array" aca="1" ref="F5562" ca="1">IF(G5562&lt;&gt;"",INDIRECT("'"&amp;G5562&amp;"'!"&amp;H5562),"")</f>
        <v>142354.97</v>
      </c>
      <c r="G5562" s="1663" t="s">
        <v>4277</v>
      </c>
      <c r="H5562" t="s">
        <v>6815</v>
      </c>
      <c r="I5562" s="4"/>
      <c r="J5562" s="4"/>
      <c r="K5562" s="4"/>
      <c r="S5562" s="1665"/>
    </row>
    <row r="5563" spans="1:19" ht="15">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5">
      <c r="A5564" s="1">
        <v>5559</v>
      </c>
      <c r="D5564" s="3" t="s">
        <v>6909</v>
      </c>
      <c r="F5564" s="2" t="str" cm="1">
        <f t="array" aca="1" ref="F5564" ca="1">IF(G5564&lt;&gt;"",INDIRECT("'"&amp;G5564&amp;"'!"&amp;H5564),"")</f>
        <v/>
      </c>
      <c r="G5564" s="1665"/>
      <c r="S5564" s="1663"/>
    </row>
    <row r="5565" spans="1:19" ht="15">
      <c r="A5565" s="1">
        <v>5560</v>
      </c>
      <c r="D5565" s="3" t="s">
        <v>6909</v>
      </c>
      <c r="F5565" s="2" t="str" cm="1">
        <f t="array" aca="1" ref="F5565" ca="1">IF(G5565&lt;&gt;"",INDIRECT("'"&amp;G5565&amp;"'!"&amp;H5565),"")</f>
        <v/>
      </c>
      <c r="G5565" s="1665"/>
      <c r="S5565" s="1663"/>
    </row>
    <row r="5566" spans="1:19" ht="15">
      <c r="A5566" s="1">
        <v>5561</v>
      </c>
      <c r="D5566" s="3" t="s">
        <v>6909</v>
      </c>
      <c r="F5566" s="2" t="str" cm="1">
        <f t="array" aca="1" ref="F5566" ca="1">IF(G5566&lt;&gt;"",INDIRECT("'"&amp;G5566&amp;"'!"&amp;H5566),"")</f>
        <v/>
      </c>
      <c r="G5566" s="1665"/>
      <c r="S5566" s="1663"/>
    </row>
    <row r="5567" spans="1:19" ht="15">
      <c r="A5567" s="1">
        <v>5562</v>
      </c>
      <c r="D5567" s="3" t="s">
        <v>6909</v>
      </c>
      <c r="F5567" s="2" t="str" cm="1">
        <f t="array" aca="1" ref="F5567" ca="1">IF(G5567&lt;&gt;"",INDIRECT("'"&amp;G5567&amp;"'!"&amp;H5567),"")</f>
        <v/>
      </c>
      <c r="G5567" s="1665"/>
      <c r="S5567" s="1663"/>
    </row>
    <row r="5568" spans="1:19" ht="15">
      <c r="A5568" s="1">
        <v>5563</v>
      </c>
      <c r="D5568" s="3" t="s">
        <v>6909</v>
      </c>
      <c r="F5568" s="2" t="str" cm="1">
        <f t="array" aca="1" ref="F5568" ca="1">IF(G5568&lt;&gt;"",INDIRECT("'"&amp;G5568&amp;"'!"&amp;H5568),"")</f>
        <v/>
      </c>
      <c r="G5568" s="1665"/>
      <c r="S5568" s="1663"/>
    </row>
    <row r="5569" spans="1:19" ht="15">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5">
      <c r="A5570" s="1">
        <v>5565</v>
      </c>
      <c r="D5570" s="3" t="s">
        <v>6909</v>
      </c>
      <c r="F5570" s="2" t="str" cm="1">
        <f t="array" aca="1" ref="F5570" ca="1">IF(G5570&lt;&gt;"",INDIRECT("'"&amp;G5570&amp;"'!"&amp;H5570),"")</f>
        <v/>
      </c>
      <c r="G5570" s="1665"/>
      <c r="S5570" s="1663"/>
    </row>
    <row r="5571" spans="1:19" ht="15">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5">
      <c r="A5572" s="1">
        <v>5567</v>
      </c>
      <c r="D5572" s="3" t="s">
        <v>6909</v>
      </c>
      <c r="F5572" s="2" t="str" cm="1">
        <f t="array" aca="1" ref="F5572" ca="1">IF(G5572&lt;&gt;"",INDIRECT("'"&amp;G5572&amp;"'!"&amp;H5572),"")</f>
        <v/>
      </c>
      <c r="G5572" s="1665"/>
      <c r="S5572" s="1663"/>
    </row>
    <row r="5573" spans="1:19" ht="15">
      <c r="A5573" s="1">
        <v>5568</v>
      </c>
      <c r="D5573" s="3" t="s">
        <v>6909</v>
      </c>
      <c r="F5573" s="2" t="str" cm="1">
        <f t="array" aca="1" ref="F5573" ca="1">IF(G5573&lt;&gt;"",INDIRECT("'"&amp;G5573&amp;"'!"&amp;H5573),"")</f>
        <v/>
      </c>
      <c r="G5573" s="1665"/>
      <c r="S5573" s="1663"/>
    </row>
    <row r="5574" spans="1:19" ht="15">
      <c r="A5574" s="1">
        <v>5569</v>
      </c>
      <c r="D5574" s="3" t="s">
        <v>6912</v>
      </c>
      <c r="F5574" s="2" t="str" cm="1">
        <f t="array" aca="1" ref="F5574" ca="1">IF(G5574&lt;&gt;"",INDIRECT("'"&amp;G5574&amp;"'!"&amp;H5574),"")</f>
        <v/>
      </c>
      <c r="G5574" s="1665"/>
      <c r="S5574" s="1663"/>
    </row>
    <row r="5575" spans="1:19" ht="15">
      <c r="A5575" s="1">
        <v>5570</v>
      </c>
      <c r="D5575" s="3" t="s">
        <v>6912</v>
      </c>
      <c r="F5575" s="2" t="str" cm="1">
        <f t="array" aca="1" ref="F5575" ca="1">IF(G5575&lt;&gt;"",INDIRECT("'"&amp;G5575&amp;"'!"&amp;H5575),"")</f>
        <v/>
      </c>
      <c r="G5575" s="1665"/>
      <c r="S5575" s="1663"/>
    </row>
    <row r="5576" spans="1:19" ht="15">
      <c r="A5576" s="1">
        <v>5571</v>
      </c>
      <c r="D5576" s="3" t="s">
        <v>6909</v>
      </c>
      <c r="F5576" s="2" t="str" cm="1">
        <f t="array" aca="1" ref="F5576" ca="1">IF(G5576&lt;&gt;"",INDIRECT("'"&amp;G5576&amp;"'!"&amp;H5576),"")</f>
        <v/>
      </c>
      <c r="G5576" s="1665"/>
      <c r="S5576" s="1663"/>
    </row>
    <row r="5577" spans="1:19" ht="15">
      <c r="A5577" s="1">
        <v>5572</v>
      </c>
      <c r="D5577" s="3" t="s">
        <v>6909</v>
      </c>
      <c r="F5577" s="2" t="str" cm="1">
        <f t="array" aca="1" ref="F5577" ca="1">IF(G5577&lt;&gt;"",INDIRECT("'"&amp;G5577&amp;"'!"&amp;H5577),"")</f>
        <v/>
      </c>
      <c r="G5577" s="1665"/>
      <c r="S5577" s="1663"/>
    </row>
    <row r="5578" spans="1:19" ht="15">
      <c r="A5578" s="1">
        <v>5573</v>
      </c>
      <c r="D5578" s="3" t="s">
        <v>6909</v>
      </c>
      <c r="F5578" s="2" t="str" cm="1">
        <f t="array" aca="1" ref="F5578" ca="1">IF(G5578&lt;&gt;"",INDIRECT("'"&amp;G5578&amp;"'!"&amp;H5578),"")</f>
        <v/>
      </c>
      <c r="G5578" s="1665"/>
      <c r="S5578" s="1663"/>
    </row>
    <row r="5579" spans="1:19" ht="15">
      <c r="A5579" s="1">
        <v>5574</v>
      </c>
      <c r="D5579" s="3" t="s">
        <v>6909</v>
      </c>
      <c r="F5579" s="2" t="str" cm="1">
        <f t="array" aca="1" ref="F5579" ca="1">IF(G5579&lt;&gt;"",INDIRECT("'"&amp;G5579&amp;"'!"&amp;H5579),"")</f>
        <v/>
      </c>
      <c r="G5579" s="1665"/>
      <c r="S5579" s="1663"/>
    </row>
    <row r="5580" spans="1:19" ht="15">
      <c r="A5580" s="1">
        <v>5575</v>
      </c>
      <c r="D5580" s="3" t="s">
        <v>6909</v>
      </c>
      <c r="F5580" s="2" t="str" cm="1">
        <f t="array" aca="1" ref="F5580" ca="1">IF(G5580&lt;&gt;"",INDIRECT("'"&amp;G5580&amp;"'!"&amp;H5580),"")</f>
        <v/>
      </c>
      <c r="G5580" s="1665"/>
      <c r="S5580" s="1663"/>
    </row>
    <row r="5581" spans="1:19" ht="15">
      <c r="A5581" s="1">
        <v>5576</v>
      </c>
      <c r="D5581" s="3" t="s">
        <v>3376</v>
      </c>
      <c r="F5581" s="2" t="str" cm="1">
        <f t="array" aca="1" ref="F5581" ca="1">IF(G5581&lt;&gt;"",INDIRECT("'"&amp;G5581&amp;"'!"&amp;H5581),"")</f>
        <v/>
      </c>
      <c r="G5581" s="1665"/>
      <c r="S5581" s="1663"/>
    </row>
    <row r="5582" spans="1:19" ht="15">
      <c r="A5582" s="1">
        <v>5577</v>
      </c>
      <c r="D5582" s="3" t="s">
        <v>6909</v>
      </c>
      <c r="F5582" s="2" t="str" cm="1">
        <f t="array" aca="1" ref="F5582" ca="1">IF(G5582&lt;&gt;"",INDIRECT("'"&amp;G5582&amp;"'!"&amp;H5582),"")</f>
        <v/>
      </c>
      <c r="G5582" s="1665"/>
      <c r="S5582" s="1663"/>
    </row>
    <row r="5583" spans="1:19" ht="15">
      <c r="A5583" s="1">
        <v>5578</v>
      </c>
      <c r="D5583" s="3" t="s">
        <v>6909</v>
      </c>
      <c r="F5583" s="2" t="str" cm="1">
        <f t="array" aca="1" ref="F5583" ca="1">IF(G5583&lt;&gt;"",INDIRECT("'"&amp;G5583&amp;"'!"&amp;H5583),"")</f>
        <v/>
      </c>
      <c r="G5583" s="1665"/>
      <c r="S5583" s="1663"/>
    </row>
    <row r="5584" spans="1:19" ht="15">
      <c r="A5584" s="1">
        <v>5579</v>
      </c>
      <c r="D5584" s="3" t="s">
        <v>3376</v>
      </c>
      <c r="F5584" s="2" t="str" cm="1">
        <f t="array" aca="1" ref="F5584" ca="1">IF(G5584&lt;&gt;"",INDIRECT("'"&amp;G5584&amp;"'!"&amp;H5584),"")</f>
        <v/>
      </c>
      <c r="G5584" s="1665"/>
      <c r="S5584" s="1663"/>
    </row>
    <row r="5585" spans="1:19" ht="15">
      <c r="A5585" s="1">
        <v>5580</v>
      </c>
      <c r="D5585" s="3" t="s">
        <v>3376</v>
      </c>
      <c r="F5585" s="2" t="str" cm="1">
        <f t="array" aca="1" ref="F5585" ca="1">IF(G5585&lt;&gt;"",INDIRECT("'"&amp;G5585&amp;"'!"&amp;H5585),"")</f>
        <v/>
      </c>
      <c r="G5585" s="1665"/>
      <c r="S5585" s="1663"/>
    </row>
    <row r="5586" spans="1:19" ht="15">
      <c r="A5586" s="1">
        <v>5581</v>
      </c>
      <c r="D5586" s="3" t="s">
        <v>3376</v>
      </c>
      <c r="F5586" s="2" t="str" cm="1">
        <f t="array" aca="1" ref="F5586" ca="1">IF(G5586&lt;&gt;"",INDIRECT("'"&amp;G5586&amp;"'!"&amp;H5586),"")</f>
        <v/>
      </c>
      <c r="G5586" s="1665"/>
      <c r="S5586" s="1663"/>
    </row>
    <row r="5587" spans="1:19" ht="15">
      <c r="A5587" s="1">
        <v>5582</v>
      </c>
      <c r="D5587" s="3" t="s">
        <v>3376</v>
      </c>
      <c r="F5587" s="2" t="str" cm="1">
        <f t="array" aca="1" ref="F5587" ca="1">IF(G5587&lt;&gt;"",INDIRECT("'"&amp;G5587&amp;"'!"&amp;H5587),"")</f>
        <v/>
      </c>
      <c r="G5587" s="1665"/>
      <c r="S5587" s="1663"/>
    </row>
    <row r="5588" spans="1:19" ht="15">
      <c r="A5588" s="2">
        <v>5583</v>
      </c>
      <c r="B5588" s="7">
        <f>'EstRev 6-11'!F164</f>
        <v>142354.97</v>
      </c>
      <c r="C5588" s="3">
        <f>A5588-B5588</f>
        <v>-136771.97</v>
      </c>
      <c r="E5588" s="2" t="b">
        <f ca="1">F5588=B5588</f>
        <v>1</v>
      </c>
      <c r="F5588" s="2" cm="1">
        <f t="array" aca="1" ref="F5588" ca="1">IF(G5588&lt;&gt;"",INDIRECT("'"&amp;G5588&amp;"'!"&amp;H5588),"")</f>
        <v>142354.97</v>
      </c>
      <c r="G5588" s="1663" t="s">
        <v>4277</v>
      </c>
      <c r="H5588" t="s">
        <v>4356</v>
      </c>
      <c r="I5588" s="4"/>
      <c r="J5588" s="4"/>
      <c r="K5588" s="4"/>
      <c r="S5588" s="1665"/>
    </row>
    <row r="5589" spans="1:19" ht="15">
      <c r="A5589" s="1">
        <v>5584</v>
      </c>
      <c r="D5589" s="3" t="s">
        <v>6909</v>
      </c>
      <c r="F5589" s="2" t="str" cm="1">
        <f t="array" aca="1" ref="F5589" ca="1">IF(G5589&lt;&gt;"",INDIRECT("'"&amp;G5589&amp;"'!"&amp;H5589),"")</f>
        <v/>
      </c>
      <c r="G5589" s="1665"/>
      <c r="S5589" s="1663"/>
    </row>
    <row r="5590" spans="1:19" ht="15">
      <c r="A5590" s="1">
        <v>5585</v>
      </c>
      <c r="D5590" s="3" t="s">
        <v>6909</v>
      </c>
      <c r="F5590" s="2" t="str" cm="1">
        <f t="array" aca="1" ref="F5590" ca="1">IF(G5590&lt;&gt;"",INDIRECT("'"&amp;G5590&amp;"'!"&amp;H5590),"")</f>
        <v/>
      </c>
      <c r="G5590" s="1665"/>
      <c r="S5590" s="1663"/>
    </row>
    <row r="5591" spans="1:19" ht="15">
      <c r="A5591" s="1">
        <v>5586</v>
      </c>
      <c r="D5591" s="3" t="s">
        <v>6909</v>
      </c>
      <c r="F5591" s="2" t="str" cm="1">
        <f t="array" aca="1" ref="F5591" ca="1">IF(G5591&lt;&gt;"",INDIRECT("'"&amp;G5591&amp;"'!"&amp;H5591),"")</f>
        <v/>
      </c>
      <c r="G5591" s="1665"/>
      <c r="S5591" s="1663"/>
    </row>
    <row r="5592" spans="1:19" ht="15">
      <c r="A5592" s="1">
        <v>5587</v>
      </c>
      <c r="D5592" s="3" t="s">
        <v>6909</v>
      </c>
      <c r="F5592" s="2" t="str" cm="1">
        <f t="array" aca="1" ref="F5592" ca="1">IF(G5592&lt;&gt;"",INDIRECT("'"&amp;G5592&amp;"'!"&amp;H5592),"")</f>
        <v/>
      </c>
      <c r="G5592" s="1665"/>
      <c r="S5592" s="1663"/>
    </row>
    <row r="5593" spans="1:19" ht="15">
      <c r="A5593" s="1">
        <v>5588</v>
      </c>
      <c r="D5593" s="3" t="s">
        <v>6909</v>
      </c>
      <c r="F5593" s="2" t="str" cm="1">
        <f t="array" aca="1" ref="F5593" ca="1">IF(G5593&lt;&gt;"",INDIRECT("'"&amp;G5593&amp;"'!"&amp;H5593),"")</f>
        <v/>
      </c>
      <c r="G5593" s="1665"/>
      <c r="S5593" s="1663"/>
    </row>
    <row r="5594" spans="1:19" ht="15">
      <c r="A5594" s="1">
        <v>5589</v>
      </c>
      <c r="D5594" s="3" t="s">
        <v>6909</v>
      </c>
      <c r="F5594" s="2" t="str" cm="1">
        <f t="array" aca="1" ref="F5594" ca="1">IF(G5594&lt;&gt;"",INDIRECT("'"&amp;G5594&amp;"'!"&amp;H5594),"")</f>
        <v/>
      </c>
      <c r="G5594" s="1665"/>
      <c r="S5594" s="1663"/>
    </row>
    <row r="5595" spans="1:19" ht="15">
      <c r="A5595" s="1">
        <v>5590</v>
      </c>
      <c r="D5595" s="3" t="s">
        <v>6909</v>
      </c>
      <c r="F5595" s="2" t="str" cm="1">
        <f t="array" aca="1" ref="F5595" ca="1">IF(G5595&lt;&gt;"",INDIRECT("'"&amp;G5595&amp;"'!"&amp;H5595),"")</f>
        <v/>
      </c>
      <c r="G5595" s="1665"/>
      <c r="S5595" s="1663"/>
    </row>
    <row r="5596" spans="1:19" ht="15">
      <c r="A5596" s="1">
        <v>5591</v>
      </c>
      <c r="D5596" s="3" t="s">
        <v>6909</v>
      </c>
      <c r="F5596" s="2" t="str" cm="1">
        <f t="array" aca="1" ref="F5596" ca="1">IF(G5596&lt;&gt;"",INDIRECT("'"&amp;G5596&amp;"'!"&amp;H5596),"")</f>
        <v/>
      </c>
      <c r="G5596" s="1665"/>
      <c r="S5596" s="1663"/>
    </row>
    <row r="5597" spans="1:19" ht="15">
      <c r="A5597">
        <v>5592</v>
      </c>
      <c r="B5597" s="7">
        <f>'EstRev 6-11'!F165</f>
        <v>142354.97</v>
      </c>
      <c r="C5597" s="3">
        <f>A5597-B5597</f>
        <v>-136762.97</v>
      </c>
      <c r="E5597" s="2" t="b">
        <f ca="1">F5597=B5597</f>
        <v>1</v>
      </c>
      <c r="F5597" s="2" cm="1">
        <f t="array" aca="1" ref="F5597" ca="1">IF(G5597&lt;&gt;"",INDIRECT("'"&amp;G5597&amp;"'!"&amp;H5597),"")</f>
        <v>142354.97</v>
      </c>
      <c r="G5597" s="1663" t="s">
        <v>4277</v>
      </c>
      <c r="H5597" t="s">
        <v>4632</v>
      </c>
      <c r="I5597" s="4"/>
      <c r="J5597" s="4"/>
      <c r="K5597" s="4"/>
      <c r="S5597" s="1665"/>
    </row>
    <row r="5598" spans="1:19" ht="15">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5">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5">
      <c r="A5600" s="1">
        <v>5595</v>
      </c>
      <c r="D5600" s="3" t="s">
        <v>3376</v>
      </c>
      <c r="F5600" s="2" t="str" cm="1">
        <f t="array" aca="1" ref="F5600" ca="1">IF(G5600&lt;&gt;"",INDIRECT("'"&amp;G5600&amp;"'!"&amp;H5600),"")</f>
        <v/>
      </c>
      <c r="G5600" s="1665"/>
      <c r="S5600" s="1663"/>
    </row>
    <row r="5601" spans="1:19" ht="15">
      <c r="A5601" s="1">
        <v>5596</v>
      </c>
      <c r="D5601" s="3" t="s">
        <v>3376</v>
      </c>
      <c r="F5601" s="2" t="str" cm="1">
        <f t="array" aca="1" ref="F5601" ca="1">IF(G5601&lt;&gt;"",INDIRECT("'"&amp;G5601&amp;"'!"&amp;H5601),"")</f>
        <v/>
      </c>
      <c r="G5601" s="1665"/>
      <c r="S5601" s="1663"/>
    </row>
    <row r="5602" spans="1:19" ht="15">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5">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5">
      <c r="A5604" s="1">
        <v>5599</v>
      </c>
      <c r="D5604" s="3" t="s">
        <v>6909</v>
      </c>
      <c r="F5604" s="2" t="str" cm="1">
        <f t="array" aca="1" ref="F5604" ca="1">IF(G5604&lt;&gt;"",INDIRECT("'"&amp;G5604&amp;"'!"&amp;H5604),"")</f>
        <v/>
      </c>
      <c r="G5604" s="1665"/>
      <c r="S5604" s="1663"/>
    </row>
    <row r="5605" spans="1:19" ht="15">
      <c r="A5605" s="1">
        <v>5600</v>
      </c>
      <c r="D5605" s="3" t="s">
        <v>6909</v>
      </c>
      <c r="F5605" s="2" t="str" cm="1">
        <f t="array" aca="1" ref="F5605" ca="1">IF(G5605&lt;&gt;"",INDIRECT("'"&amp;G5605&amp;"'!"&amp;H5605),"")</f>
        <v/>
      </c>
      <c r="G5605" s="1665"/>
      <c r="S5605" s="1663"/>
    </row>
    <row r="5606" spans="1:19" ht="15">
      <c r="A5606" s="1">
        <v>5601</v>
      </c>
      <c r="D5606" s="3" t="s">
        <v>6909</v>
      </c>
      <c r="F5606" s="2" t="str" cm="1">
        <f t="array" aca="1" ref="F5606" ca="1">IF(G5606&lt;&gt;"",INDIRECT("'"&amp;G5606&amp;"'!"&amp;H5606),"")</f>
        <v/>
      </c>
      <c r="G5606" s="1665"/>
      <c r="S5606" s="1663"/>
    </row>
    <row r="5607" spans="1:19" ht="15">
      <c r="A5607" s="1">
        <v>5602</v>
      </c>
      <c r="D5607" s="3" t="s">
        <v>6909</v>
      </c>
      <c r="F5607" s="2" t="str" cm="1">
        <f t="array" aca="1" ref="F5607" ca="1">IF(G5607&lt;&gt;"",INDIRECT("'"&amp;G5607&amp;"'!"&amp;H5607),"")</f>
        <v/>
      </c>
      <c r="G5607" s="1665"/>
      <c r="S5607" s="1663"/>
    </row>
    <row r="5608" spans="1:19" ht="15">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5">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5">
      <c r="A5610" s="1">
        <v>5605</v>
      </c>
      <c r="D5610" s="3" t="s">
        <v>6909</v>
      </c>
      <c r="F5610" s="2" t="str" cm="1">
        <f t="array" aca="1" ref="F5610" ca="1">IF(G5610&lt;&gt;"",INDIRECT("'"&amp;G5610&amp;"'!"&amp;H5610),"")</f>
        <v/>
      </c>
      <c r="G5610" s="1665"/>
      <c r="S5610" s="1663"/>
    </row>
    <row r="5611" spans="1:19" ht="15">
      <c r="A5611" s="1">
        <v>5606</v>
      </c>
      <c r="D5611" s="3" t="s">
        <v>6909</v>
      </c>
      <c r="F5611" s="2" t="str" cm="1">
        <f t="array" aca="1" ref="F5611" ca="1">IF(G5611&lt;&gt;"",INDIRECT("'"&amp;G5611&amp;"'!"&amp;H5611),"")</f>
        <v/>
      </c>
      <c r="G5611" s="1665"/>
      <c r="S5611" s="1663"/>
    </row>
    <row r="5612" spans="1:19" ht="15">
      <c r="A5612" s="1">
        <v>5607</v>
      </c>
      <c r="D5612" s="3" t="s">
        <v>6909</v>
      </c>
      <c r="F5612" s="2" t="str" cm="1">
        <f t="array" aca="1" ref="F5612" ca="1">IF(G5612&lt;&gt;"",INDIRECT("'"&amp;G5612&amp;"'!"&amp;H5612),"")</f>
        <v/>
      </c>
      <c r="G5612" s="1665"/>
      <c r="S5612" s="1663"/>
    </row>
    <row r="5613" spans="1:19" ht="15">
      <c r="A5613" s="1">
        <v>5608</v>
      </c>
      <c r="D5613" s="3" t="s">
        <v>3376</v>
      </c>
      <c r="F5613" s="2" t="str" cm="1">
        <f t="array" aca="1" ref="F5613" ca="1">IF(G5613&lt;&gt;"",INDIRECT("'"&amp;G5613&amp;"'!"&amp;H5613),"")</f>
        <v/>
      </c>
      <c r="G5613" s="1665"/>
      <c r="S5613" s="1663"/>
    </row>
    <row r="5614" spans="1:19" ht="15">
      <c r="A5614" s="1">
        <v>5609</v>
      </c>
      <c r="D5614" s="3" t="s">
        <v>3376</v>
      </c>
      <c r="F5614" s="2" t="str" cm="1">
        <f t="array" aca="1" ref="F5614" ca="1">IF(G5614&lt;&gt;"",INDIRECT("'"&amp;G5614&amp;"'!"&amp;H5614),"")</f>
        <v/>
      </c>
      <c r="G5614" s="1665"/>
      <c r="S5614" s="1663"/>
    </row>
    <row r="5615" spans="1:19" ht="15">
      <c r="A5615" s="1">
        <v>5610</v>
      </c>
      <c r="D5615" s="3" t="s">
        <v>6912</v>
      </c>
      <c r="F5615" s="2" t="str" cm="1">
        <f t="array" aca="1" ref="F5615" ca="1">IF(G5615&lt;&gt;"",INDIRECT("'"&amp;G5615&amp;"'!"&amp;H5615),"")</f>
        <v/>
      </c>
      <c r="G5615" s="1665"/>
      <c r="S5615" s="1663"/>
    </row>
    <row r="5616" spans="1:19" ht="15">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5">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5">
      <c r="A5618" s="1">
        <v>5613</v>
      </c>
      <c r="D5618" s="3" t="s">
        <v>3376</v>
      </c>
      <c r="F5618" s="2" t="str" cm="1">
        <f t="array" aca="1" ref="F5618" ca="1">IF(G5618&lt;&gt;"",INDIRECT("'"&amp;G5618&amp;"'!"&amp;H5618),"")</f>
        <v/>
      </c>
      <c r="G5618" s="1665"/>
      <c r="S5618" s="1663"/>
    </row>
    <row r="5619" spans="1:19" ht="15">
      <c r="A5619" s="1">
        <v>5614</v>
      </c>
      <c r="D5619" s="3" t="s">
        <v>6909</v>
      </c>
      <c r="F5619" s="2" t="str" cm="1">
        <f t="array" aca="1" ref="F5619" ca="1">IF(G5619&lt;&gt;"",INDIRECT("'"&amp;G5619&amp;"'!"&amp;H5619),"")</f>
        <v/>
      </c>
      <c r="G5619" s="1665"/>
      <c r="S5619" s="1663"/>
    </row>
    <row r="5620" spans="1:19" ht="15">
      <c r="A5620" s="1">
        <v>5615</v>
      </c>
      <c r="D5620" s="3" t="s">
        <v>6909</v>
      </c>
      <c r="F5620" s="2" t="str" cm="1">
        <f t="array" aca="1" ref="F5620" ca="1">IF(G5620&lt;&gt;"",INDIRECT("'"&amp;G5620&amp;"'!"&amp;H5620),"")</f>
        <v/>
      </c>
      <c r="G5620" s="1665"/>
      <c r="S5620" s="1663"/>
    </row>
    <row r="5621" spans="1:19" ht="15">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5">
      <c r="A5622" s="1">
        <v>5617</v>
      </c>
      <c r="D5622" s="3" t="s">
        <v>6909</v>
      </c>
      <c r="F5622" s="2" t="str" cm="1">
        <f t="array" aca="1" ref="F5622" ca="1">IF(G5622&lt;&gt;"",INDIRECT("'"&amp;G5622&amp;"'!"&amp;H5622),"")</f>
        <v/>
      </c>
      <c r="G5622" s="1665"/>
      <c r="S5622" s="1663"/>
    </row>
    <row r="5623" spans="1:19" ht="15">
      <c r="A5623" s="1">
        <v>5618</v>
      </c>
      <c r="D5623" s="3" t="s">
        <v>6909</v>
      </c>
      <c r="F5623" s="2" t="str" cm="1">
        <f t="array" aca="1" ref="F5623" ca="1">IF(G5623&lt;&gt;"",INDIRECT("'"&amp;G5623&amp;"'!"&amp;H5623),"")</f>
        <v/>
      </c>
      <c r="G5623" s="1665"/>
      <c r="S5623" s="1663"/>
    </row>
    <row r="5624" spans="1:19" ht="15">
      <c r="A5624" s="1">
        <v>5619</v>
      </c>
      <c r="D5624" s="3" t="s">
        <v>6909</v>
      </c>
      <c r="F5624" s="2" t="str" cm="1">
        <f t="array" aca="1" ref="F5624" ca="1">IF(G5624&lt;&gt;"",INDIRECT("'"&amp;G5624&amp;"'!"&amp;H5624),"")</f>
        <v/>
      </c>
      <c r="G5624" s="1665"/>
      <c r="S5624" s="1663"/>
    </row>
    <row r="5625" spans="1:19" ht="15">
      <c r="A5625" s="1">
        <v>5620</v>
      </c>
      <c r="D5625" s="3" t="s">
        <v>6909</v>
      </c>
      <c r="F5625" s="2" t="str" cm="1">
        <f t="array" aca="1" ref="F5625" ca="1">IF(G5625&lt;&gt;"",INDIRECT("'"&amp;G5625&amp;"'!"&amp;H5625),"")</f>
        <v/>
      </c>
      <c r="G5625" s="1665"/>
      <c r="S5625" s="1663"/>
    </row>
    <row r="5626" spans="1:19" ht="15">
      <c r="A5626" s="1">
        <v>5621</v>
      </c>
      <c r="D5626" s="3" t="s">
        <v>6909</v>
      </c>
      <c r="F5626" s="2" t="str" cm="1">
        <f t="array" aca="1" ref="F5626" ca="1">IF(G5626&lt;&gt;"",INDIRECT("'"&amp;G5626&amp;"'!"&amp;H5626),"")</f>
        <v/>
      </c>
      <c r="G5626" s="1665"/>
      <c r="S5626" s="1663"/>
    </row>
    <row r="5627" spans="1:19" ht="15">
      <c r="A5627" s="1">
        <v>5622</v>
      </c>
      <c r="D5627" s="3" t="s">
        <v>6909</v>
      </c>
      <c r="F5627" s="2" t="str" cm="1">
        <f t="array" aca="1" ref="F5627" ca="1">IF(G5627&lt;&gt;"",INDIRECT("'"&amp;G5627&amp;"'!"&amp;H5627),"")</f>
        <v/>
      </c>
      <c r="G5627" s="1665"/>
      <c r="S5627" s="1663"/>
    </row>
    <row r="5628" spans="1:19" ht="15">
      <c r="A5628" s="1">
        <v>5623</v>
      </c>
      <c r="D5628" s="3" t="s">
        <v>6909</v>
      </c>
      <c r="F5628" s="2" t="str" cm="1">
        <f t="array" aca="1" ref="F5628" ca="1">IF(G5628&lt;&gt;"",INDIRECT("'"&amp;G5628&amp;"'!"&amp;H5628),"")</f>
        <v/>
      </c>
      <c r="G5628" s="1665"/>
      <c r="S5628" s="1663"/>
    </row>
    <row r="5629" spans="1:19" ht="15">
      <c r="A5629" s="1">
        <v>5624</v>
      </c>
      <c r="D5629" s="3" t="s">
        <v>6909</v>
      </c>
      <c r="F5629" s="2" t="str" cm="1">
        <f t="array" aca="1" ref="F5629" ca="1">IF(G5629&lt;&gt;"",INDIRECT("'"&amp;G5629&amp;"'!"&amp;H5629),"")</f>
        <v/>
      </c>
      <c r="G5629" s="1665"/>
      <c r="S5629" s="1663"/>
    </row>
    <row r="5630" spans="1:19" ht="15">
      <c r="A5630" s="1">
        <v>5625</v>
      </c>
      <c r="D5630" s="3" t="s">
        <v>6909</v>
      </c>
      <c r="F5630" s="2" t="str" cm="1">
        <f t="array" aca="1" ref="F5630" ca="1">IF(G5630&lt;&gt;"",INDIRECT("'"&amp;G5630&amp;"'!"&amp;H5630),"")</f>
        <v/>
      </c>
      <c r="G5630" s="1665"/>
      <c r="S5630" s="1663"/>
    </row>
    <row r="5631" spans="1:19" ht="15">
      <c r="A5631" s="1">
        <v>5626</v>
      </c>
      <c r="D5631" s="3" t="s">
        <v>6909</v>
      </c>
      <c r="F5631" s="2" t="str" cm="1">
        <f t="array" aca="1" ref="F5631" ca="1">IF(G5631&lt;&gt;"",INDIRECT("'"&amp;G5631&amp;"'!"&amp;H5631),"")</f>
        <v/>
      </c>
      <c r="G5631" s="1665"/>
      <c r="S5631" s="1663"/>
    </row>
    <row r="5632" spans="1:19" ht="15">
      <c r="A5632" s="1">
        <v>5627</v>
      </c>
      <c r="D5632" s="3" t="s">
        <v>6909</v>
      </c>
      <c r="F5632" s="2" t="str" cm="1">
        <f t="array" aca="1" ref="F5632" ca="1">IF(G5632&lt;&gt;"",INDIRECT("'"&amp;G5632&amp;"'!"&amp;H5632),"")</f>
        <v/>
      </c>
      <c r="G5632" s="1665"/>
      <c r="S5632" s="1663"/>
    </row>
    <row r="5633" spans="1:19" ht="15">
      <c r="A5633" s="1">
        <v>5628</v>
      </c>
      <c r="D5633" s="3" t="s">
        <v>6909</v>
      </c>
      <c r="F5633" s="2" t="str" cm="1">
        <f t="array" aca="1" ref="F5633" ca="1">IF(G5633&lt;&gt;"",INDIRECT("'"&amp;G5633&amp;"'!"&amp;H5633),"")</f>
        <v/>
      </c>
      <c r="G5633" s="1665"/>
      <c r="S5633" s="1663"/>
    </row>
    <row r="5634" spans="1:19" ht="15">
      <c r="A5634" s="1">
        <v>5629</v>
      </c>
      <c r="D5634" s="3" t="s">
        <v>6909</v>
      </c>
      <c r="F5634" s="2" t="str" cm="1">
        <f t="array" aca="1" ref="F5634" ca="1">IF(G5634&lt;&gt;"",INDIRECT("'"&amp;G5634&amp;"'!"&amp;H5634),"")</f>
        <v/>
      </c>
      <c r="G5634" s="1665"/>
      <c r="S5634" s="1663"/>
    </row>
    <row r="5635" spans="1:19">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5">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5">
      <c r="A5637" s="1">
        <v>5632</v>
      </c>
      <c r="D5637" s="3" t="s">
        <v>6909</v>
      </c>
      <c r="F5637" s="2" t="str" cm="1">
        <f t="array" aca="1" ref="F5637" ca="1">IF(G5637&lt;&gt;"",INDIRECT("'"&amp;G5637&amp;"'!"&amp;H5637),"")</f>
        <v/>
      </c>
      <c r="G5637" s="1665"/>
      <c r="S5637" s="1663"/>
    </row>
    <row r="5638" spans="1:19" ht="15">
      <c r="A5638" s="1">
        <v>5633</v>
      </c>
      <c r="D5638" s="3" t="s">
        <v>6909</v>
      </c>
      <c r="F5638" s="2" t="str" cm="1">
        <f t="array" aca="1" ref="F5638" ca="1">IF(G5638&lt;&gt;"",INDIRECT("'"&amp;G5638&amp;"'!"&amp;H5638),"")</f>
        <v/>
      </c>
      <c r="G5638" s="1665"/>
      <c r="S5638" s="1663"/>
    </row>
    <row r="5639" spans="1:19" ht="15">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5">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5">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5">
      <c r="A5642" s="1">
        <v>5637</v>
      </c>
      <c r="D5642" s="3" t="s">
        <v>6909</v>
      </c>
      <c r="F5642" s="2" t="str" cm="1">
        <f t="array" aca="1" ref="F5642" ca="1">IF(G5642&lt;&gt;"",INDIRECT("'"&amp;G5642&amp;"'!"&amp;H5642),"")</f>
        <v/>
      </c>
      <c r="G5642" s="1665"/>
      <c r="S5642" s="1663"/>
    </row>
    <row r="5643" spans="1:19" ht="15">
      <c r="A5643" s="1">
        <v>5638</v>
      </c>
      <c r="D5643" s="3" t="s">
        <v>6909</v>
      </c>
      <c r="F5643" s="2" t="str" cm="1">
        <f t="array" aca="1" ref="F5643" ca="1">IF(G5643&lt;&gt;"",INDIRECT("'"&amp;G5643&amp;"'!"&amp;H5643),"")</f>
        <v/>
      </c>
      <c r="G5643" s="1665"/>
      <c r="S5643" s="1663"/>
    </row>
    <row r="5644" spans="1:19" ht="15">
      <c r="A5644" s="1">
        <v>5639</v>
      </c>
      <c r="D5644" s="3" t="s">
        <v>6909</v>
      </c>
      <c r="F5644" s="2" t="str" cm="1">
        <f t="array" aca="1" ref="F5644" ca="1">IF(G5644&lt;&gt;"",INDIRECT("'"&amp;G5644&amp;"'!"&amp;H5644),"")</f>
        <v/>
      </c>
      <c r="G5644" s="1665"/>
      <c r="S5644" s="1663"/>
    </row>
    <row r="5645" spans="1:19" ht="15">
      <c r="A5645" s="1">
        <v>5640</v>
      </c>
      <c r="D5645" s="3" t="s">
        <v>6909</v>
      </c>
      <c r="F5645" s="2" t="str" cm="1">
        <f t="array" aca="1" ref="F5645" ca="1">IF(G5645&lt;&gt;"",INDIRECT("'"&amp;G5645&amp;"'!"&amp;H5645),"")</f>
        <v/>
      </c>
      <c r="G5645" s="1665"/>
      <c r="S5645" s="1663"/>
    </row>
    <row r="5646" spans="1:19" ht="15">
      <c r="A5646" s="1">
        <v>5641</v>
      </c>
      <c r="D5646" s="3" t="s">
        <v>6909</v>
      </c>
      <c r="F5646" s="2" t="str" cm="1">
        <f t="array" aca="1" ref="F5646" ca="1">IF(G5646&lt;&gt;"",INDIRECT("'"&amp;G5646&amp;"'!"&amp;H5646),"")</f>
        <v/>
      </c>
      <c r="G5646" s="1665"/>
      <c r="S5646" s="1663"/>
    </row>
    <row r="5647" spans="1:19" ht="15">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5">
      <c r="A5648" s="1">
        <v>5643</v>
      </c>
      <c r="D5648" s="3" t="s">
        <v>6909</v>
      </c>
      <c r="F5648" s="2" t="str" cm="1">
        <f t="array" aca="1" ref="F5648" ca="1">IF(G5648&lt;&gt;"",INDIRECT("'"&amp;G5648&amp;"'!"&amp;H5648),"")</f>
        <v/>
      </c>
      <c r="G5648" s="1665"/>
      <c r="S5648" s="1663"/>
    </row>
    <row r="5649" spans="1:19" ht="15">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5">
      <c r="A5650" s="1">
        <v>5645</v>
      </c>
      <c r="D5650" s="3" t="s">
        <v>6909</v>
      </c>
      <c r="F5650" s="2" t="str" cm="1">
        <f t="array" aca="1" ref="F5650" ca="1">IF(G5650&lt;&gt;"",INDIRECT("'"&amp;G5650&amp;"'!"&amp;H5650),"")</f>
        <v/>
      </c>
      <c r="G5650" s="1665"/>
      <c r="S5650" s="1663"/>
    </row>
    <row r="5651" spans="1:19" ht="15">
      <c r="A5651" s="1">
        <v>5646</v>
      </c>
      <c r="D5651" s="3" t="s">
        <v>6912</v>
      </c>
      <c r="F5651" s="2" t="str" cm="1">
        <f t="array" aca="1" ref="F5651" ca="1">IF(G5651&lt;&gt;"",INDIRECT("'"&amp;G5651&amp;"'!"&amp;H5651),"")</f>
        <v/>
      </c>
      <c r="G5651" s="1665"/>
      <c r="S5651" s="1663"/>
    </row>
    <row r="5652" spans="1:19" ht="15">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5">
      <c r="A5653" s="1">
        <v>5648</v>
      </c>
      <c r="D5653" s="3" t="s">
        <v>6909</v>
      </c>
      <c r="F5653" s="2" t="str" cm="1">
        <f t="array" aca="1" ref="F5653" ca="1">IF(G5653&lt;&gt;"",INDIRECT("'"&amp;G5653&amp;"'!"&amp;H5653),"")</f>
        <v/>
      </c>
      <c r="G5653" s="1665"/>
      <c r="S5653" s="1663"/>
    </row>
    <row r="5654" spans="1:19" ht="15">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5">
      <c r="A5655" s="1">
        <v>5650</v>
      </c>
      <c r="D5655" s="3" t="s">
        <v>6909</v>
      </c>
      <c r="F5655" s="2" t="str" cm="1">
        <f t="array" aca="1" ref="F5655" ca="1">IF(G5655&lt;&gt;"",INDIRECT("'"&amp;G5655&amp;"'!"&amp;H5655),"")</f>
        <v/>
      </c>
      <c r="G5655" s="1665"/>
      <c r="S5655" s="1663"/>
    </row>
    <row r="5656" spans="1:19" ht="15">
      <c r="A5656" s="1">
        <v>5651</v>
      </c>
      <c r="D5656" s="3" t="s">
        <v>3376</v>
      </c>
      <c r="F5656" s="2" t="str" cm="1">
        <f t="array" aca="1" ref="F5656" ca="1">IF(G5656&lt;&gt;"",INDIRECT("'"&amp;G5656&amp;"'!"&amp;H5656),"")</f>
        <v/>
      </c>
      <c r="G5656" s="1665"/>
      <c r="S5656" s="1663"/>
    </row>
    <row r="5657" spans="1:19" ht="15">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5">
      <c r="A5658" s="1">
        <v>5653</v>
      </c>
      <c r="D5658" s="3" t="s">
        <v>6909</v>
      </c>
      <c r="F5658" s="2" t="str" cm="1">
        <f t="array" aca="1" ref="F5658" ca="1">IF(G5658&lt;&gt;"",INDIRECT("'"&amp;G5658&amp;"'!"&amp;H5658),"")</f>
        <v/>
      </c>
      <c r="G5658" s="1665"/>
      <c r="S5658" s="1663"/>
    </row>
    <row r="5659" spans="1:19" ht="15">
      <c r="A5659" s="1">
        <v>5654</v>
      </c>
      <c r="D5659" s="3" t="s">
        <v>6909</v>
      </c>
      <c r="F5659" s="2" t="str" cm="1">
        <f t="array" aca="1" ref="F5659" ca="1">IF(G5659&lt;&gt;"",INDIRECT("'"&amp;G5659&amp;"'!"&amp;H5659),"")</f>
        <v/>
      </c>
      <c r="G5659" s="1665"/>
      <c r="S5659" s="1663"/>
    </row>
    <row r="5660" spans="1:19" ht="15">
      <c r="A5660" s="1">
        <v>5655</v>
      </c>
      <c r="D5660" s="3" t="s">
        <v>6909</v>
      </c>
      <c r="F5660" s="2" t="str" cm="1">
        <f t="array" aca="1" ref="F5660" ca="1">IF(G5660&lt;&gt;"",INDIRECT("'"&amp;G5660&amp;"'!"&amp;H5660),"")</f>
        <v/>
      </c>
      <c r="G5660" s="1665"/>
      <c r="S5660" s="1663"/>
    </row>
    <row r="5661" spans="1:19" ht="15">
      <c r="A5661" s="1">
        <v>5656</v>
      </c>
      <c r="D5661" s="3" t="s">
        <v>6909</v>
      </c>
      <c r="F5661" s="2" t="str" cm="1">
        <f t="array" aca="1" ref="F5661" ca="1">IF(G5661&lt;&gt;"",INDIRECT("'"&amp;G5661&amp;"'!"&amp;H5661),"")</f>
        <v/>
      </c>
      <c r="G5661" s="1665"/>
      <c r="S5661" s="1663"/>
    </row>
    <row r="5662" spans="1:19" ht="15">
      <c r="A5662" s="1">
        <v>5657</v>
      </c>
      <c r="D5662" s="3" t="s">
        <v>6909</v>
      </c>
      <c r="F5662" s="2" t="str" cm="1">
        <f t="array" aca="1" ref="F5662" ca="1">IF(G5662&lt;&gt;"",INDIRECT("'"&amp;G5662&amp;"'!"&amp;H5662),"")</f>
        <v/>
      </c>
      <c r="G5662" s="1665"/>
      <c r="S5662" s="1663"/>
    </row>
    <row r="5663" spans="1:19" ht="15">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5">
      <c r="A5664">
        <v>5659</v>
      </c>
      <c r="B5664" s="7">
        <f>'EstRev 6-11'!F240</f>
        <v>866407.85</v>
      </c>
      <c r="C5664" s="3">
        <f t="shared" si="167"/>
        <v>-860748.85</v>
      </c>
      <c r="E5664" s="2" t="b">
        <f t="shared" ca="1" si="168"/>
        <v>1</v>
      </c>
      <c r="F5664" s="2" cm="1">
        <f t="array" aca="1" ref="F5664" ca="1">IF(G5664&lt;&gt;"",INDIRECT("'"&amp;G5664&amp;"'!"&amp;H5664),"")</f>
        <v>866407.85</v>
      </c>
      <c r="G5664" s="1663" t="s">
        <v>4277</v>
      </c>
      <c r="H5664" t="s">
        <v>4909</v>
      </c>
      <c r="I5664" s="4"/>
      <c r="J5664" s="4"/>
      <c r="K5664" s="4"/>
      <c r="S5664" s="1665"/>
    </row>
    <row r="5665" spans="1:19" ht="15">
      <c r="A5665">
        <v>5660</v>
      </c>
      <c r="B5665" s="7">
        <f>'EstRev 6-11'!G5</f>
        <v>399046</v>
      </c>
      <c r="C5665" s="3">
        <f t="shared" si="167"/>
        <v>-393386</v>
      </c>
      <c r="E5665" s="2" t="b">
        <f t="shared" ca="1" si="168"/>
        <v>1</v>
      </c>
      <c r="F5665" s="2" cm="1">
        <f t="array" aca="1" ref="F5665" ca="1">IF(G5665&lt;&gt;"",INDIRECT("'"&amp;G5665&amp;"'!"&amp;H5665),"")</f>
        <v>399046</v>
      </c>
      <c r="G5665" s="1663" t="s">
        <v>4277</v>
      </c>
      <c r="H5665" t="s">
        <v>3609</v>
      </c>
      <c r="I5665" s="4"/>
      <c r="J5665" s="4"/>
      <c r="K5665" s="4"/>
      <c r="S5665" s="1665"/>
    </row>
    <row r="5666" spans="1:19">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c r="A5667">
        <v>5662</v>
      </c>
      <c r="B5667" s="7">
        <f>'EstRev 6-11'!G8</f>
        <v>0</v>
      </c>
      <c r="C5667" s="3">
        <f t="shared" si="167"/>
        <v>5662</v>
      </c>
      <c r="E5667" s="2" t="b">
        <f t="shared" ca="1" si="168"/>
        <v>1</v>
      </c>
      <c r="F5667" s="2" cm="1">
        <f t="array" aca="1" ref="F5667" ca="1">IF(G5667&lt;&gt;"",INDIRECT("'"&amp;G5667&amp;"'!"&amp;H5667),"")</f>
        <v>0</v>
      </c>
      <c r="G5667" s="1663" t="s">
        <v>4277</v>
      </c>
      <c r="H5667" t="s">
        <v>4012</v>
      </c>
      <c r="S5667" s="1663"/>
    </row>
    <row r="5668" spans="1:19" ht="15">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5">
      <c r="A5669">
        <v>5664</v>
      </c>
      <c r="B5669" s="7">
        <f>'EstRev 6-11'!G12</f>
        <v>399046</v>
      </c>
      <c r="C5669" s="3">
        <f t="shared" si="167"/>
        <v>-393382</v>
      </c>
      <c r="E5669" s="2" t="b">
        <f t="shared" ca="1" si="168"/>
        <v>1</v>
      </c>
      <c r="F5669" s="2" cm="1">
        <f t="array" aca="1" ref="F5669" ca="1">IF(G5669&lt;&gt;"",INDIRECT("'"&amp;G5669&amp;"'!"&amp;H5669),"")</f>
        <v>399046</v>
      </c>
      <c r="G5669" s="1663" t="s">
        <v>4277</v>
      </c>
      <c r="H5669" t="s">
        <v>3395</v>
      </c>
      <c r="I5669" s="4"/>
      <c r="J5669" s="4"/>
      <c r="K5669" s="4"/>
      <c r="S5669" s="1665"/>
    </row>
    <row r="5670" spans="1:19" ht="15">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5">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5">
      <c r="A5672">
        <v>5667</v>
      </c>
      <c r="B5672" s="7">
        <f>'EstRev 6-11'!G16</f>
        <v>0</v>
      </c>
      <c r="C5672" s="3">
        <f t="shared" si="167"/>
        <v>5667</v>
      </c>
      <c r="E5672" s="2" t="b">
        <f t="shared" ca="1" si="168"/>
        <v>1</v>
      </c>
      <c r="F5672" s="2" cm="1">
        <f t="array" aca="1" ref="F5672" ca="1">IF(G5672&lt;&gt;"",INDIRECT("'"&amp;G5672&amp;"'!"&amp;H5672),"")</f>
        <v>0</v>
      </c>
      <c r="G5672" s="1663" t="s">
        <v>4277</v>
      </c>
      <c r="H5672" t="s">
        <v>3397</v>
      </c>
      <c r="I5672" s="4"/>
      <c r="J5672" s="4"/>
      <c r="K5672" s="4"/>
      <c r="S5672" s="1665"/>
    </row>
    <row r="5673" spans="1:19" ht="15">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5">
      <c r="A5674">
        <v>5669</v>
      </c>
      <c r="B5674" s="7">
        <f>'EstRev 6-11'!G18</f>
        <v>0</v>
      </c>
      <c r="C5674" s="3">
        <f t="shared" si="167"/>
        <v>5669</v>
      </c>
      <c r="E5674" s="2" t="b">
        <f t="shared" ca="1" si="168"/>
        <v>1</v>
      </c>
      <c r="F5674" s="2" cm="1">
        <f t="array" aca="1" ref="F5674" ca="1">IF(G5674&lt;&gt;"",INDIRECT("'"&amp;G5674&amp;"'!"&amp;H5674),"")</f>
        <v>0</v>
      </c>
      <c r="G5674" s="1663" t="s">
        <v>4277</v>
      </c>
      <c r="H5674" t="s">
        <v>3340</v>
      </c>
      <c r="I5674" s="4"/>
      <c r="J5674" s="4"/>
      <c r="K5674" s="4"/>
      <c r="S5674" s="1665"/>
    </row>
    <row r="5675" spans="1:19" ht="15">
      <c r="A5675">
        <v>5670</v>
      </c>
      <c r="B5675" s="7">
        <f>'EstRev 6-11'!G65</f>
        <v>14027.58</v>
      </c>
      <c r="C5675" s="3">
        <f t="shared" si="167"/>
        <v>-8357.58</v>
      </c>
      <c r="E5675" s="2" t="b">
        <f t="shared" ca="1" si="168"/>
        <v>1</v>
      </c>
      <c r="F5675" s="2" cm="1">
        <f t="array" aca="1" ref="F5675" ca="1">IF(G5675&lt;&gt;"",INDIRECT("'"&amp;G5675&amp;"'!"&amp;H5675),"")</f>
        <v>14027.58</v>
      </c>
      <c r="G5675" s="1663" t="s">
        <v>4277</v>
      </c>
      <c r="H5675" t="s">
        <v>3634</v>
      </c>
      <c r="I5675" s="4"/>
      <c r="J5675" s="4"/>
      <c r="K5675" s="4"/>
      <c r="S5675" s="1665"/>
    </row>
    <row r="5676" spans="1:19" ht="15">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5">
      <c r="A5677">
        <v>5672</v>
      </c>
      <c r="B5677" s="7">
        <f>'EstRev 6-11'!G68</f>
        <v>14027.58</v>
      </c>
      <c r="C5677" s="3">
        <f t="shared" si="167"/>
        <v>-8355.58</v>
      </c>
      <c r="E5677" s="2" t="b">
        <f t="shared" ca="1" si="168"/>
        <v>1</v>
      </c>
      <c r="F5677" s="2" cm="1">
        <f t="array" aca="1" ref="F5677" ca="1">IF(G5677&lt;&gt;"",INDIRECT("'"&amp;G5677&amp;"'!"&amp;H5677),"")</f>
        <v>14027.58</v>
      </c>
      <c r="G5677" s="1663" t="s">
        <v>4277</v>
      </c>
      <c r="H5677" t="s">
        <v>6826</v>
      </c>
      <c r="I5677" s="4"/>
      <c r="J5677" s="4"/>
      <c r="K5677" s="4"/>
      <c r="S5677" s="1665"/>
    </row>
    <row r="5678" spans="1:19" ht="15">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5">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5">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5">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5">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5">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5">
      <c r="A5686">
        <v>5681</v>
      </c>
      <c r="B5686" s="7">
        <f>'EstRev 6-11'!G121</f>
        <v>0</v>
      </c>
      <c r="C5686" s="3">
        <f t="shared" si="167"/>
        <v>5681</v>
      </c>
      <c r="E5686" s="2" t="b">
        <f t="shared" ca="1" si="168"/>
        <v>1</v>
      </c>
      <c r="F5686" s="2" cm="1">
        <f t="array" aca="1" ref="F5686" ca="1">IF(G5686&lt;&gt;"",INDIRECT("'"&amp;G5686&amp;"'!"&amp;H5686),"")</f>
        <v>0</v>
      </c>
      <c r="G5686" s="1663" t="s">
        <v>4277</v>
      </c>
      <c r="H5686" t="s">
        <v>4502</v>
      </c>
      <c r="I5686" s="4"/>
      <c r="J5686" s="4"/>
      <c r="K5686" s="4"/>
      <c r="S5686" s="1665"/>
    </row>
    <row r="5687" spans="1:19" ht="15">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5">
      <c r="A5688" s="1">
        <v>5683</v>
      </c>
      <c r="D5688" s="3" t="s">
        <v>6909</v>
      </c>
      <c r="F5688" s="2" t="str" cm="1">
        <f t="array" aca="1" ref="F5688" ca="1">IF(G5688&lt;&gt;"",INDIRECT("'"&amp;G5688&amp;"'!"&amp;H5688),"")</f>
        <v/>
      </c>
      <c r="G5688" s="1665"/>
      <c r="S5688" s="1663"/>
    </row>
    <row r="5689" spans="1:19" ht="15">
      <c r="A5689" s="1">
        <v>5684</v>
      </c>
      <c r="D5689" s="3" t="s">
        <v>6909</v>
      </c>
      <c r="F5689" s="2" t="str" cm="1">
        <f t="array" aca="1" ref="F5689" ca="1">IF(G5689&lt;&gt;"",INDIRECT("'"&amp;G5689&amp;"'!"&amp;H5689),"")</f>
        <v/>
      </c>
      <c r="G5689" s="1665"/>
      <c r="S5689" s="1663"/>
    </row>
    <row r="5690" spans="1:19" ht="15">
      <c r="A5690" s="1">
        <v>5685</v>
      </c>
      <c r="D5690" s="3" t="s">
        <v>6909</v>
      </c>
      <c r="F5690" s="2" t="str" cm="1">
        <f t="array" aca="1" ref="F5690" ca="1">IF(G5690&lt;&gt;"",INDIRECT("'"&amp;G5690&amp;"'!"&amp;H5690),"")</f>
        <v/>
      </c>
      <c r="G5690" s="1665"/>
      <c r="S5690" s="1663"/>
    </row>
    <row r="5691" spans="1:19" ht="15">
      <c r="A5691" s="1">
        <v>5686</v>
      </c>
      <c r="D5691" s="3" t="s">
        <v>6909</v>
      </c>
      <c r="F5691" s="2" t="str" cm="1">
        <f t="array" aca="1" ref="F5691" ca="1">IF(G5691&lt;&gt;"",INDIRECT("'"&amp;G5691&amp;"'!"&amp;H5691),"")</f>
        <v/>
      </c>
      <c r="G5691" s="1665"/>
      <c r="S5691" s="1663"/>
    </row>
    <row r="5692" spans="1:19" ht="15">
      <c r="A5692">
        <v>5687</v>
      </c>
      <c r="B5692" s="7">
        <f>'EstRev 6-11'!G124</f>
        <v>0</v>
      </c>
      <c r="C5692" s="3">
        <f>A5692-B5692</f>
        <v>5687</v>
      </c>
      <c r="E5692" s="2" t="b">
        <f ca="1">F5692=B5692</f>
        <v>1</v>
      </c>
      <c r="F5692" s="2" cm="1">
        <f t="array" aca="1" ref="F5692" ca="1">IF(G5692&lt;&gt;"",INDIRECT("'"&amp;G5692&amp;"'!"&amp;H5692),"")</f>
        <v>0</v>
      </c>
      <c r="G5692" s="1663" t="s">
        <v>4277</v>
      </c>
      <c r="H5692" t="s">
        <v>4261</v>
      </c>
      <c r="I5692" s="4"/>
      <c r="J5692" s="4"/>
      <c r="K5692" s="4"/>
      <c r="S5692" s="1665"/>
    </row>
    <row r="5693" spans="1:19" ht="15">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5">
      <c r="A5694" s="1">
        <v>5689</v>
      </c>
      <c r="D5694" s="3" t="s">
        <v>6909</v>
      </c>
      <c r="F5694" s="2" t="str" cm="1">
        <f t="array" aca="1" ref="F5694" ca="1">IF(G5694&lt;&gt;"",INDIRECT("'"&amp;G5694&amp;"'!"&amp;H5694),"")</f>
        <v/>
      </c>
      <c r="G5694" s="1665"/>
      <c r="S5694" s="1663"/>
    </row>
    <row r="5695" spans="1:19" ht="15">
      <c r="A5695" s="1">
        <v>5690</v>
      </c>
      <c r="D5695" s="3" t="s">
        <v>3376</v>
      </c>
      <c r="F5695" s="2" t="str" cm="1">
        <f t="array" aca="1" ref="F5695" ca="1">IF(G5695&lt;&gt;"",INDIRECT("'"&amp;G5695&amp;"'!"&amp;H5695),"")</f>
        <v/>
      </c>
      <c r="G5695" s="1665"/>
      <c r="S5695" s="1663"/>
    </row>
    <row r="5696" spans="1:19" ht="15">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5">
      <c r="A5697" s="1">
        <v>5692</v>
      </c>
      <c r="D5697" s="3" t="s">
        <v>6909</v>
      </c>
      <c r="F5697" s="2" t="str" cm="1">
        <f t="array" aca="1" ref="F5697" ca="1">IF(G5697&lt;&gt;"",INDIRECT("'"&amp;G5697&amp;"'!"&amp;H5697),"")</f>
        <v/>
      </c>
      <c r="G5697" s="1665"/>
      <c r="S5697" s="1663"/>
    </row>
    <row r="5698" spans="1:19" ht="15">
      <c r="A5698" s="1">
        <v>5693</v>
      </c>
      <c r="D5698" s="3" t="s">
        <v>6913</v>
      </c>
      <c r="G5698" s="1665"/>
      <c r="S5698" s="1663"/>
    </row>
    <row r="5699" spans="1:19" ht="15">
      <c r="A5699" s="1">
        <v>5694</v>
      </c>
      <c r="D5699" s="3" t="s">
        <v>6913</v>
      </c>
      <c r="G5699" s="1665"/>
      <c r="S5699" s="1663"/>
    </row>
    <row r="5700" spans="1:19" ht="15">
      <c r="A5700" s="1">
        <v>5695</v>
      </c>
      <c r="D5700" s="3" t="s">
        <v>6913</v>
      </c>
      <c r="G5700" s="1665"/>
      <c r="S5700" s="1663"/>
    </row>
    <row r="5701" spans="1:19" ht="15">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5">
      <c r="A5702" s="1">
        <v>5697</v>
      </c>
      <c r="D5702" s="3" t="s">
        <v>6909</v>
      </c>
      <c r="F5702" s="2" t="str" cm="1">
        <f t="array" aca="1" ref="F5702" ca="1">IF(G5702&lt;&gt;"",INDIRECT("'"&amp;G5702&amp;"'!"&amp;H5702),"")</f>
        <v/>
      </c>
      <c r="G5702" s="1665"/>
      <c r="S5702" s="1663"/>
    </row>
    <row r="5703" spans="1:19" ht="15">
      <c r="A5703" s="1">
        <v>5698</v>
      </c>
      <c r="D5703" s="3" t="s">
        <v>6909</v>
      </c>
      <c r="F5703" s="2" t="str" cm="1">
        <f t="array" aca="1" ref="F5703" ca="1">IF(G5703&lt;&gt;"",INDIRECT("'"&amp;G5703&amp;"'!"&amp;H5703),"")</f>
        <v/>
      </c>
      <c r="G5703" s="1665"/>
      <c r="S5703" s="1663"/>
    </row>
    <row r="5704" spans="1:19" ht="15">
      <c r="A5704" s="1">
        <v>5699</v>
      </c>
      <c r="D5704" s="3" t="s">
        <v>6909</v>
      </c>
      <c r="F5704" s="2" t="str" cm="1">
        <f t="array" aca="1" ref="F5704" ca="1">IF(G5704&lt;&gt;"",INDIRECT("'"&amp;G5704&amp;"'!"&amp;H5704),"")</f>
        <v/>
      </c>
      <c r="G5704" s="1665"/>
      <c r="S5704" s="1663"/>
    </row>
    <row r="5705" spans="1:19" ht="15">
      <c r="A5705" s="1">
        <v>5700</v>
      </c>
      <c r="D5705" s="3" t="s">
        <v>6909</v>
      </c>
      <c r="F5705" s="2" t="str" cm="1">
        <f t="array" aca="1" ref="F5705" ca="1">IF(G5705&lt;&gt;"",INDIRECT("'"&amp;G5705&amp;"'!"&amp;H5705),"")</f>
        <v/>
      </c>
      <c r="G5705" s="1665"/>
      <c r="S5705" s="1663"/>
    </row>
    <row r="5706" spans="1:19" ht="15">
      <c r="A5706" s="1">
        <v>5701</v>
      </c>
      <c r="D5706" s="3" t="s">
        <v>6909</v>
      </c>
      <c r="F5706" s="2" t="str" cm="1">
        <f t="array" aca="1" ref="F5706" ca="1">IF(G5706&lt;&gt;"",INDIRECT("'"&amp;G5706&amp;"'!"&amp;H5706),"")</f>
        <v/>
      </c>
      <c r="G5706" s="1665"/>
      <c r="S5706" s="1663"/>
    </row>
    <row r="5707" spans="1:19" ht="15">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5">
      <c r="A5708" s="1">
        <v>5703</v>
      </c>
      <c r="D5708" s="3" t="s">
        <v>6909</v>
      </c>
      <c r="F5708" s="2" t="str" cm="1">
        <f t="array" aca="1" ref="F5708" ca="1">IF(G5708&lt;&gt;"",INDIRECT("'"&amp;G5708&amp;"'!"&amp;H5708),"")</f>
        <v/>
      </c>
      <c r="G5708" s="1665"/>
      <c r="S5708" s="1663"/>
    </row>
    <row r="5709" spans="1:19" ht="15">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5">
      <c r="A5710" s="1">
        <v>5705</v>
      </c>
      <c r="D5710" s="3" t="s">
        <v>6909</v>
      </c>
      <c r="F5710" s="2" t="str" cm="1">
        <f t="array" aca="1" ref="F5710" ca="1">IF(G5710&lt;&gt;"",INDIRECT("'"&amp;G5710&amp;"'!"&amp;H5710),"")</f>
        <v/>
      </c>
      <c r="G5710" s="1665"/>
      <c r="S5710" s="1663"/>
    </row>
    <row r="5711" spans="1:19" ht="15">
      <c r="A5711" s="1">
        <v>5706</v>
      </c>
      <c r="D5711" s="3" t="s">
        <v>6912</v>
      </c>
      <c r="F5711" s="2" t="str" cm="1">
        <f t="array" aca="1" ref="F5711" ca="1">IF(G5711&lt;&gt;"",INDIRECT("'"&amp;G5711&amp;"'!"&amp;H5711),"")</f>
        <v/>
      </c>
      <c r="G5711" s="1665"/>
      <c r="S5711" s="1663"/>
    </row>
    <row r="5712" spans="1:19" ht="15">
      <c r="A5712" s="1">
        <v>5707</v>
      </c>
      <c r="D5712" s="3" t="s">
        <v>6912</v>
      </c>
      <c r="F5712" s="2" t="str" cm="1">
        <f t="array" aca="1" ref="F5712" ca="1">IF(G5712&lt;&gt;"",INDIRECT("'"&amp;G5712&amp;"'!"&amp;H5712),"")</f>
        <v/>
      </c>
      <c r="G5712" s="1665"/>
      <c r="S5712" s="1663"/>
    </row>
    <row r="5713" spans="1:19" ht="15">
      <c r="A5713" s="1">
        <v>5708</v>
      </c>
      <c r="D5713" s="3" t="s">
        <v>6909</v>
      </c>
      <c r="F5713" s="2" t="str" cm="1">
        <f t="array" aca="1" ref="F5713" ca="1">IF(G5713&lt;&gt;"",INDIRECT("'"&amp;G5713&amp;"'!"&amp;H5713),"")</f>
        <v/>
      </c>
      <c r="G5713" s="1665"/>
      <c r="S5713" s="1663"/>
    </row>
    <row r="5714" spans="1:19">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5">
      <c r="A5715" s="1">
        <v>5710</v>
      </c>
      <c r="D5715" s="3" t="s">
        <v>6909</v>
      </c>
      <c r="F5715" s="2" t="str" cm="1">
        <f t="array" aca="1" ref="F5715" ca="1">IF(G5715&lt;&gt;"",INDIRECT("'"&amp;G5715&amp;"'!"&amp;H5715),"")</f>
        <v/>
      </c>
      <c r="G5715" s="1665"/>
      <c r="S5715" s="1663"/>
    </row>
    <row r="5716" spans="1:19" ht="15">
      <c r="A5716" s="1">
        <v>5711</v>
      </c>
      <c r="D5716" s="3" t="s">
        <v>6909</v>
      </c>
      <c r="F5716" s="2" t="str" cm="1">
        <f t="array" aca="1" ref="F5716" ca="1">IF(G5716&lt;&gt;"",INDIRECT("'"&amp;G5716&amp;"'!"&amp;H5716),"")</f>
        <v/>
      </c>
      <c r="G5716" s="1665"/>
      <c r="S5716" s="1663"/>
    </row>
    <row r="5717" spans="1:19" ht="15">
      <c r="A5717" s="1">
        <v>5712</v>
      </c>
      <c r="D5717" s="3" t="s">
        <v>6909</v>
      </c>
      <c r="F5717" s="2" t="str" cm="1">
        <f t="array" aca="1" ref="F5717" ca="1">IF(G5717&lt;&gt;"",INDIRECT("'"&amp;G5717&amp;"'!"&amp;H5717),"")</f>
        <v/>
      </c>
      <c r="G5717" s="1665"/>
      <c r="S5717" s="1663"/>
    </row>
    <row r="5718" spans="1:19" ht="15">
      <c r="A5718" s="1">
        <v>5713</v>
      </c>
      <c r="D5718" s="3" t="s">
        <v>6909</v>
      </c>
      <c r="F5718" s="2" t="str" cm="1">
        <f t="array" aca="1" ref="F5718" ca="1">IF(G5718&lt;&gt;"",INDIRECT("'"&amp;G5718&amp;"'!"&amp;H5718),"")</f>
        <v/>
      </c>
      <c r="G5718" s="1665"/>
      <c r="S5718" s="1663"/>
    </row>
    <row r="5719" spans="1:19" ht="15">
      <c r="A5719" s="1">
        <v>5714</v>
      </c>
      <c r="D5719" s="3" t="s">
        <v>6909</v>
      </c>
      <c r="F5719" s="2" t="str" cm="1">
        <f t="array" aca="1" ref="F5719" ca="1">IF(G5719&lt;&gt;"",INDIRECT("'"&amp;G5719&amp;"'!"&amp;H5719),"")</f>
        <v/>
      </c>
      <c r="G5719" s="1665"/>
      <c r="S5719" s="1663"/>
    </row>
    <row r="5720" spans="1:19" ht="15">
      <c r="A5720" s="1">
        <v>5715</v>
      </c>
      <c r="D5720" s="3" t="s">
        <v>6909</v>
      </c>
      <c r="F5720" s="2" t="str" cm="1">
        <f t="array" aca="1" ref="F5720" ca="1">IF(G5720&lt;&gt;"",INDIRECT("'"&amp;G5720&amp;"'!"&amp;H5720),"")</f>
        <v/>
      </c>
      <c r="G5720" s="1665"/>
      <c r="S5720" s="1663"/>
    </row>
    <row r="5721" spans="1:19" ht="15">
      <c r="A5721" s="1">
        <v>5716</v>
      </c>
      <c r="D5721" s="3" t="s">
        <v>6909</v>
      </c>
      <c r="F5721" s="2" t="str" cm="1">
        <f t="array" aca="1" ref="F5721" ca="1">IF(G5721&lt;&gt;"",INDIRECT("'"&amp;G5721&amp;"'!"&amp;H5721),"")</f>
        <v/>
      </c>
      <c r="G5721" s="1665"/>
      <c r="S5721" s="1663"/>
    </row>
    <row r="5722" spans="1:19">
      <c r="A5722">
        <v>5717</v>
      </c>
      <c r="B5722" s="7">
        <f>'EstRev 6-11'!G165</f>
        <v>0</v>
      </c>
      <c r="C5722" s="3">
        <f>A5722-B5722</f>
        <v>5717</v>
      </c>
      <c r="E5722" s="2" t="b">
        <f ca="1">F5722=B5722</f>
        <v>1</v>
      </c>
      <c r="F5722" s="2" cm="1">
        <f t="array" aca="1" ref="F5722" ca="1">IF(G5722&lt;&gt;"",INDIRECT("'"&amp;G5722&amp;"'!"&amp;H5722),"")</f>
        <v>0</v>
      </c>
      <c r="G5722" s="1663" t="s">
        <v>4277</v>
      </c>
      <c r="H5722" t="s">
        <v>4633</v>
      </c>
      <c r="S5722" s="1663"/>
    </row>
    <row r="5723" spans="1:19" ht="15">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5">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5">
      <c r="A5725" s="1">
        <v>5720</v>
      </c>
      <c r="D5725" s="3" t="s">
        <v>3376</v>
      </c>
      <c r="F5725" s="2" t="str" cm="1">
        <f t="array" aca="1" ref="F5725" ca="1">IF(G5725&lt;&gt;"",INDIRECT("'"&amp;G5725&amp;"'!"&amp;H5725),"")</f>
        <v/>
      </c>
      <c r="G5725" s="1665"/>
      <c r="S5725" s="1663"/>
    </row>
    <row r="5726" spans="1:19" ht="15">
      <c r="A5726" s="1">
        <v>5721</v>
      </c>
      <c r="D5726" s="3" t="s">
        <v>3376</v>
      </c>
      <c r="F5726" s="2" t="str" cm="1">
        <f t="array" aca="1" ref="F5726" ca="1">IF(G5726&lt;&gt;"",INDIRECT("'"&amp;G5726&amp;"'!"&amp;H5726),"")</f>
        <v/>
      </c>
      <c r="G5726" s="1665"/>
      <c r="S5726" s="1663"/>
    </row>
    <row r="5727" spans="1:19" ht="15">
      <c r="A5727" s="1">
        <v>5722</v>
      </c>
      <c r="D5727" s="3" t="s">
        <v>3376</v>
      </c>
      <c r="F5727" s="2" t="str" cm="1">
        <f t="array" aca="1" ref="F5727" ca="1">IF(G5727&lt;&gt;"",INDIRECT("'"&amp;G5727&amp;"'!"&amp;H5727),"")</f>
        <v/>
      </c>
      <c r="G5727" s="1665"/>
      <c r="S5727" s="1663"/>
    </row>
    <row r="5728" spans="1:19" ht="15">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5">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5">
      <c r="A5730" s="1">
        <v>5725</v>
      </c>
      <c r="D5730" s="3" t="s">
        <v>6909</v>
      </c>
      <c r="F5730" s="2" t="str" cm="1">
        <f t="array" aca="1" ref="F5730" ca="1">IF(G5730&lt;&gt;"",INDIRECT("'"&amp;G5730&amp;"'!"&amp;H5730),"")</f>
        <v/>
      </c>
      <c r="G5730" s="1665"/>
      <c r="S5730" s="1663"/>
    </row>
    <row r="5731" spans="1:19" ht="15">
      <c r="A5731" s="1">
        <v>5726</v>
      </c>
      <c r="D5731" s="3" t="s">
        <v>6909</v>
      </c>
      <c r="F5731" s="2" t="str" cm="1">
        <f t="array" aca="1" ref="F5731" ca="1">IF(G5731&lt;&gt;"",INDIRECT("'"&amp;G5731&amp;"'!"&amp;H5731),"")</f>
        <v/>
      </c>
      <c r="G5731" s="1665"/>
      <c r="S5731" s="1663"/>
    </row>
    <row r="5732" spans="1:19" ht="15">
      <c r="A5732" s="1">
        <v>5727</v>
      </c>
      <c r="D5732" s="3" t="s">
        <v>6909</v>
      </c>
      <c r="F5732" s="2" t="str" cm="1">
        <f t="array" aca="1" ref="F5732" ca="1">IF(G5732&lt;&gt;"",INDIRECT("'"&amp;G5732&amp;"'!"&amp;H5732),"")</f>
        <v/>
      </c>
      <c r="G5732" s="1665"/>
      <c r="S5732" s="1663"/>
    </row>
    <row r="5733" spans="1:19" ht="15">
      <c r="A5733" s="1">
        <v>5728</v>
      </c>
      <c r="D5733" s="3" t="s">
        <v>6909</v>
      </c>
      <c r="F5733" s="2" t="str" cm="1">
        <f t="array" aca="1" ref="F5733" ca="1">IF(G5733&lt;&gt;"",INDIRECT("'"&amp;G5733&amp;"'!"&amp;H5733),"")</f>
        <v/>
      </c>
      <c r="G5733" s="1665"/>
      <c r="S5733" s="1663"/>
    </row>
    <row r="5734" spans="1:19" ht="15">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5">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5">
      <c r="A5736" s="1">
        <v>5731</v>
      </c>
      <c r="D5736" s="3" t="s">
        <v>6909</v>
      </c>
      <c r="F5736" s="2" t="str" cm="1">
        <f t="array" aca="1" ref="F5736" ca="1">IF(G5736&lt;&gt;"",INDIRECT("'"&amp;G5736&amp;"'!"&amp;H5736),"")</f>
        <v/>
      </c>
      <c r="G5736" s="1665"/>
      <c r="S5736" s="1663"/>
    </row>
    <row r="5737" spans="1:19" ht="15">
      <c r="A5737" s="1">
        <v>5732</v>
      </c>
      <c r="D5737" s="3" t="s">
        <v>6909</v>
      </c>
      <c r="F5737" s="2" t="str" cm="1">
        <f t="array" aca="1" ref="F5737" ca="1">IF(G5737&lt;&gt;"",INDIRECT("'"&amp;G5737&amp;"'!"&amp;H5737),"")</f>
        <v/>
      </c>
      <c r="G5737" s="1665"/>
      <c r="S5737" s="1663"/>
    </row>
    <row r="5738" spans="1:19" ht="15">
      <c r="A5738" s="1">
        <v>5733</v>
      </c>
      <c r="D5738" s="3" t="s">
        <v>6909</v>
      </c>
      <c r="F5738" s="2" t="str" cm="1">
        <f t="array" aca="1" ref="F5738" ca="1">IF(G5738&lt;&gt;"",INDIRECT("'"&amp;G5738&amp;"'!"&amp;H5738),"")</f>
        <v/>
      </c>
      <c r="G5738" s="1665"/>
      <c r="S5738" s="1663"/>
    </row>
    <row r="5739" spans="1:19" ht="15">
      <c r="A5739" s="1">
        <v>5734</v>
      </c>
      <c r="D5739" s="3" t="s">
        <v>3376</v>
      </c>
      <c r="F5739" s="2" t="str" cm="1">
        <f t="array" aca="1" ref="F5739" ca="1">IF(G5739&lt;&gt;"",INDIRECT("'"&amp;G5739&amp;"'!"&amp;H5739),"")</f>
        <v/>
      </c>
      <c r="G5739" s="1665"/>
      <c r="S5739" s="1663"/>
    </row>
    <row r="5740" spans="1:19" ht="15">
      <c r="A5740" s="1">
        <v>5735</v>
      </c>
      <c r="D5740" s="3" t="s">
        <v>3376</v>
      </c>
      <c r="F5740" s="2" t="str" cm="1">
        <f t="array" aca="1" ref="F5740" ca="1">IF(G5740&lt;&gt;"",INDIRECT("'"&amp;G5740&amp;"'!"&amp;H5740),"")</f>
        <v/>
      </c>
      <c r="G5740" s="1665"/>
      <c r="S5740" s="1663"/>
    </row>
    <row r="5741" spans="1:19" ht="15">
      <c r="A5741" s="1">
        <v>5736</v>
      </c>
      <c r="D5741" s="3" t="s">
        <v>6912</v>
      </c>
      <c r="F5741" s="2" t="str" cm="1">
        <f t="array" aca="1" ref="F5741" ca="1">IF(G5741&lt;&gt;"",INDIRECT("'"&amp;G5741&amp;"'!"&amp;H5741),"")</f>
        <v/>
      </c>
      <c r="G5741" s="1665"/>
      <c r="S5741" s="1663"/>
    </row>
    <row r="5742" spans="1:19" ht="15">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5">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5">
      <c r="A5744" s="1">
        <v>5739</v>
      </c>
      <c r="D5744" s="3" t="s">
        <v>3376</v>
      </c>
      <c r="F5744" s="2" t="str" cm="1">
        <f t="array" aca="1" ref="F5744" ca="1">IF(G5744&lt;&gt;"",INDIRECT("'"&amp;G5744&amp;"'!"&amp;H5744),"")</f>
        <v/>
      </c>
      <c r="G5744" s="1665"/>
      <c r="S5744" s="1663"/>
    </row>
    <row r="5745" spans="1:19" ht="15">
      <c r="A5745" s="1">
        <v>5740</v>
      </c>
      <c r="D5745" s="3" t="s">
        <v>6909</v>
      </c>
      <c r="F5745" s="2" t="str" cm="1">
        <f t="array" aca="1" ref="F5745" ca="1">IF(G5745&lt;&gt;"",INDIRECT("'"&amp;G5745&amp;"'!"&amp;H5745),"")</f>
        <v/>
      </c>
      <c r="G5745" s="1665"/>
      <c r="S5745" s="1663"/>
    </row>
    <row r="5746" spans="1:19" ht="15">
      <c r="A5746" s="1">
        <v>5741</v>
      </c>
      <c r="D5746" s="3" t="s">
        <v>6909</v>
      </c>
      <c r="F5746" s="2" t="str" cm="1">
        <f t="array" aca="1" ref="F5746" ca="1">IF(G5746&lt;&gt;"",INDIRECT("'"&amp;G5746&amp;"'!"&amp;H5746),"")</f>
        <v/>
      </c>
      <c r="G5746" s="1665"/>
      <c r="S5746" s="1663"/>
    </row>
    <row r="5747" spans="1:19" ht="15">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5">
      <c r="A5748" s="1">
        <v>5743</v>
      </c>
      <c r="D5748" s="3" t="s">
        <v>6909</v>
      </c>
      <c r="F5748" s="2" t="str" cm="1">
        <f t="array" aca="1" ref="F5748" ca="1">IF(G5748&lt;&gt;"",INDIRECT("'"&amp;G5748&amp;"'!"&amp;H5748),"")</f>
        <v/>
      </c>
      <c r="G5748" s="1665"/>
      <c r="S5748" s="1663"/>
    </row>
    <row r="5749" spans="1:19" ht="15">
      <c r="A5749" s="1">
        <v>5744</v>
      </c>
      <c r="D5749" s="3" t="s">
        <v>6909</v>
      </c>
      <c r="F5749" s="2" t="str" cm="1">
        <f t="array" aca="1" ref="F5749" ca="1">IF(G5749&lt;&gt;"",INDIRECT("'"&amp;G5749&amp;"'!"&amp;H5749),"")</f>
        <v/>
      </c>
      <c r="G5749" s="1665"/>
      <c r="S5749" s="1663"/>
    </row>
    <row r="5750" spans="1:19" ht="15">
      <c r="A5750" s="1">
        <v>5745</v>
      </c>
      <c r="D5750" s="3" t="s">
        <v>6909</v>
      </c>
      <c r="F5750" s="2" t="str" cm="1">
        <f t="array" aca="1" ref="F5750" ca="1">IF(G5750&lt;&gt;"",INDIRECT("'"&amp;G5750&amp;"'!"&amp;H5750),"")</f>
        <v/>
      </c>
      <c r="G5750" s="1665"/>
      <c r="S5750" s="1663"/>
    </row>
    <row r="5751" spans="1:19" ht="15">
      <c r="A5751" s="1">
        <v>5746</v>
      </c>
      <c r="D5751" s="3" t="s">
        <v>6909</v>
      </c>
      <c r="F5751" s="2" t="str" cm="1">
        <f t="array" aca="1" ref="F5751" ca="1">IF(G5751&lt;&gt;"",INDIRECT("'"&amp;G5751&amp;"'!"&amp;H5751),"")</f>
        <v/>
      </c>
      <c r="G5751" s="1665"/>
      <c r="S5751" s="1663"/>
    </row>
    <row r="5752" spans="1:19" ht="15">
      <c r="A5752" s="1">
        <v>5747</v>
      </c>
      <c r="D5752" s="3" t="s">
        <v>6909</v>
      </c>
      <c r="F5752" s="2" t="str" cm="1">
        <f t="array" aca="1" ref="F5752" ca="1">IF(G5752&lt;&gt;"",INDIRECT("'"&amp;G5752&amp;"'!"&amp;H5752),"")</f>
        <v/>
      </c>
      <c r="G5752" s="1665"/>
      <c r="S5752" s="1663"/>
    </row>
    <row r="5753" spans="1:19" ht="15">
      <c r="A5753" s="1">
        <v>5748</v>
      </c>
      <c r="D5753" s="3" t="s">
        <v>6909</v>
      </c>
      <c r="F5753" s="2" t="str" cm="1">
        <f t="array" aca="1" ref="F5753" ca="1">IF(G5753&lt;&gt;"",INDIRECT("'"&amp;G5753&amp;"'!"&amp;H5753),"")</f>
        <v/>
      </c>
      <c r="G5753" s="1665"/>
      <c r="S5753" s="1663"/>
    </row>
    <row r="5754" spans="1:19" ht="15">
      <c r="A5754" s="1">
        <v>5749</v>
      </c>
      <c r="D5754" s="3" t="s">
        <v>6909</v>
      </c>
      <c r="F5754" s="2" t="str" cm="1">
        <f t="array" aca="1" ref="F5754" ca="1">IF(G5754&lt;&gt;"",INDIRECT("'"&amp;G5754&amp;"'!"&amp;H5754),"")</f>
        <v/>
      </c>
      <c r="G5754" s="1665"/>
      <c r="S5754" s="1663"/>
    </row>
    <row r="5755" spans="1:19" ht="15">
      <c r="A5755" s="1">
        <v>5750</v>
      </c>
      <c r="D5755" s="3" t="s">
        <v>6909</v>
      </c>
      <c r="F5755" s="2" t="str" cm="1">
        <f t="array" aca="1" ref="F5755" ca="1">IF(G5755&lt;&gt;"",INDIRECT("'"&amp;G5755&amp;"'!"&amp;H5755),"")</f>
        <v/>
      </c>
      <c r="G5755" s="1665"/>
      <c r="S5755" s="1663"/>
    </row>
    <row r="5756" spans="1:19" ht="15">
      <c r="A5756" s="1">
        <v>5751</v>
      </c>
      <c r="D5756" s="3" t="s">
        <v>6909</v>
      </c>
      <c r="F5756" s="2" t="str" cm="1">
        <f t="array" aca="1" ref="F5756" ca="1">IF(G5756&lt;&gt;"",INDIRECT("'"&amp;G5756&amp;"'!"&amp;H5756),"")</f>
        <v/>
      </c>
      <c r="G5756" s="1665"/>
      <c r="S5756" s="1663"/>
    </row>
    <row r="5757" spans="1:19" ht="15">
      <c r="A5757" s="1">
        <v>5752</v>
      </c>
      <c r="D5757" s="3" t="s">
        <v>6909</v>
      </c>
      <c r="F5757" s="2" t="str" cm="1">
        <f t="array" aca="1" ref="F5757" ca="1">IF(G5757&lt;&gt;"",INDIRECT("'"&amp;G5757&amp;"'!"&amp;H5757),"")</f>
        <v/>
      </c>
      <c r="G5757" s="1665"/>
      <c r="S5757" s="1663"/>
    </row>
    <row r="5758" spans="1:19" ht="15">
      <c r="A5758" s="1">
        <v>5753</v>
      </c>
      <c r="D5758" s="3" t="s">
        <v>6909</v>
      </c>
      <c r="F5758" s="2" t="str" cm="1">
        <f t="array" aca="1" ref="F5758" ca="1">IF(G5758&lt;&gt;"",INDIRECT("'"&amp;G5758&amp;"'!"&amp;H5758),"")</f>
        <v/>
      </c>
      <c r="G5758" s="1665"/>
      <c r="S5758" s="1663"/>
    </row>
    <row r="5759" spans="1:19" ht="15">
      <c r="A5759" s="1">
        <v>5754</v>
      </c>
      <c r="D5759" s="3" t="s">
        <v>6909</v>
      </c>
      <c r="F5759" s="2" t="str" cm="1">
        <f t="array" aca="1" ref="F5759" ca="1">IF(G5759&lt;&gt;"",INDIRECT("'"&amp;G5759&amp;"'!"&amp;H5759),"")</f>
        <v/>
      </c>
      <c r="G5759" s="1665"/>
      <c r="S5759" s="1663"/>
    </row>
    <row r="5760" spans="1:19" ht="15">
      <c r="A5760" s="1">
        <v>5755</v>
      </c>
      <c r="D5760" s="3" t="s">
        <v>6909</v>
      </c>
      <c r="F5760" s="2" t="str" cm="1">
        <f t="array" aca="1" ref="F5760" ca="1">IF(G5760&lt;&gt;"",INDIRECT("'"&amp;G5760&amp;"'!"&amp;H5760),"")</f>
        <v/>
      </c>
      <c r="G5760" s="1665"/>
      <c r="S5760" s="1663"/>
    </row>
    <row r="5761" spans="1:19" ht="15">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5">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5">
      <c r="A5763" s="1">
        <v>5758</v>
      </c>
      <c r="D5763" s="3" t="s">
        <v>6909</v>
      </c>
      <c r="F5763" s="2" t="str" cm="1">
        <f t="array" aca="1" ref="F5763" ca="1">IF(G5763&lt;&gt;"",INDIRECT("'"&amp;G5763&amp;"'!"&amp;H5763),"")</f>
        <v/>
      </c>
      <c r="G5763" s="1665"/>
      <c r="S5763" s="1663"/>
    </row>
    <row r="5764" spans="1:19" ht="15">
      <c r="A5764" s="1">
        <v>5759</v>
      </c>
      <c r="D5764" s="3" t="s">
        <v>6909</v>
      </c>
      <c r="F5764" s="2" t="str" cm="1">
        <f t="array" aca="1" ref="F5764" ca="1">IF(G5764&lt;&gt;"",INDIRECT("'"&amp;G5764&amp;"'!"&amp;H5764),"")</f>
        <v/>
      </c>
      <c r="G5764" s="1665"/>
      <c r="S5764" s="1663"/>
    </row>
    <row r="5765" spans="1:19" ht="15">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5">
      <c r="A5768" s="1">
        <v>5763</v>
      </c>
      <c r="D5768" s="3" t="s">
        <v>6909</v>
      </c>
      <c r="F5768" s="2" t="str" cm="1">
        <f t="array" aca="1" ref="F5768" ca="1">IF(G5768&lt;&gt;"",INDIRECT("'"&amp;G5768&amp;"'!"&amp;H5768),"")</f>
        <v/>
      </c>
      <c r="G5768" s="1665"/>
      <c r="S5768" s="1663"/>
    </row>
    <row r="5769" spans="1:19" ht="15">
      <c r="A5769" s="1">
        <v>5764</v>
      </c>
      <c r="D5769" s="3" t="s">
        <v>6909</v>
      </c>
      <c r="F5769" s="2" t="str" cm="1">
        <f t="array" aca="1" ref="F5769" ca="1">IF(G5769&lt;&gt;"",INDIRECT("'"&amp;G5769&amp;"'!"&amp;H5769),"")</f>
        <v/>
      </c>
      <c r="G5769" s="1665"/>
      <c r="S5769" s="1663"/>
    </row>
    <row r="5770" spans="1:19" ht="15">
      <c r="A5770" s="1">
        <v>5765</v>
      </c>
      <c r="D5770" s="3" t="s">
        <v>6909</v>
      </c>
      <c r="F5770" s="2" t="str" cm="1">
        <f t="array" aca="1" ref="F5770" ca="1">IF(G5770&lt;&gt;"",INDIRECT("'"&amp;G5770&amp;"'!"&amp;H5770),"")</f>
        <v/>
      </c>
      <c r="G5770" s="1665"/>
      <c r="S5770" s="1663"/>
    </row>
    <row r="5771" spans="1:19" ht="15">
      <c r="A5771" s="1">
        <v>5766</v>
      </c>
      <c r="D5771" s="3" t="s">
        <v>6909</v>
      </c>
      <c r="F5771" s="2" t="str" cm="1">
        <f t="array" aca="1" ref="F5771" ca="1">IF(G5771&lt;&gt;"",INDIRECT("'"&amp;G5771&amp;"'!"&amp;H5771),"")</f>
        <v/>
      </c>
      <c r="G5771" s="1665"/>
      <c r="S5771" s="1663"/>
    </row>
    <row r="5772" spans="1:19" ht="15">
      <c r="A5772" s="1">
        <v>5767</v>
      </c>
      <c r="D5772" s="3" t="s">
        <v>6909</v>
      </c>
      <c r="F5772" s="2" t="str" cm="1">
        <f t="array" aca="1" ref="F5772" ca="1">IF(G5772&lt;&gt;"",INDIRECT("'"&amp;G5772&amp;"'!"&amp;H5772),"")</f>
        <v/>
      </c>
      <c r="G5772" s="1665"/>
      <c r="S5772" s="1663"/>
    </row>
    <row r="5773" spans="1:19" ht="15">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5">
      <c r="A5774" s="1">
        <v>5769</v>
      </c>
      <c r="D5774" s="3" t="s">
        <v>6909</v>
      </c>
      <c r="F5774" s="2" t="str" cm="1">
        <f t="array" aca="1" ref="F5774" ca="1">IF(G5774&lt;&gt;"",INDIRECT("'"&amp;G5774&amp;"'!"&amp;H5774),"")</f>
        <v/>
      </c>
      <c r="G5774" s="1665"/>
      <c r="S5774" s="1663"/>
    </row>
    <row r="5775" spans="1:19" ht="15">
      <c r="A5775" s="1">
        <v>5770</v>
      </c>
      <c r="D5775" s="3" t="s">
        <v>6909</v>
      </c>
      <c r="F5775" s="2" t="str" cm="1">
        <f t="array" aca="1" ref="F5775" ca="1">IF(G5775&lt;&gt;"",INDIRECT("'"&amp;G5775&amp;"'!"&amp;H5775),"")</f>
        <v/>
      </c>
      <c r="G5775" s="1665"/>
      <c r="S5775" s="1663"/>
    </row>
    <row r="5776" spans="1:19" ht="15">
      <c r="A5776" s="1">
        <v>5771</v>
      </c>
      <c r="D5776" s="3" t="s">
        <v>6909</v>
      </c>
      <c r="F5776" s="2" t="str" cm="1">
        <f t="array" aca="1" ref="F5776" ca="1">IF(G5776&lt;&gt;"",INDIRECT("'"&amp;G5776&amp;"'!"&amp;H5776),"")</f>
        <v/>
      </c>
      <c r="G5776" s="1665"/>
      <c r="S5776" s="1663"/>
    </row>
    <row r="5777" spans="1:19" ht="15">
      <c r="A5777" s="1">
        <v>5772</v>
      </c>
      <c r="D5777" s="3" t="s">
        <v>6909</v>
      </c>
      <c r="F5777" s="2" t="str" cm="1">
        <f t="array" aca="1" ref="F5777" ca="1">IF(G5777&lt;&gt;"",INDIRECT("'"&amp;G5777&amp;"'!"&amp;H5777),"")</f>
        <v/>
      </c>
      <c r="G5777" s="1665"/>
      <c r="S5777" s="1663"/>
    </row>
    <row r="5778" spans="1:19" ht="15">
      <c r="A5778" s="1">
        <v>5773</v>
      </c>
      <c r="D5778" s="3" t="s">
        <v>3376</v>
      </c>
      <c r="F5778" s="2" t="str" cm="1">
        <f t="array" aca="1" ref="F5778" ca="1">IF(G5778&lt;&gt;"",INDIRECT("'"&amp;G5778&amp;"'!"&amp;H5778),"")</f>
        <v/>
      </c>
      <c r="G5778" s="1665"/>
      <c r="S5778" s="1663"/>
    </row>
    <row r="5779" spans="1:19" ht="15">
      <c r="A5779" s="1">
        <v>5774</v>
      </c>
      <c r="D5779" s="3" t="s">
        <v>6909</v>
      </c>
      <c r="F5779" s="2" t="str" cm="1">
        <f t="array" aca="1" ref="F5779" ca="1">IF(G5779&lt;&gt;"",INDIRECT("'"&amp;G5779&amp;"'!"&amp;H5779),"")</f>
        <v/>
      </c>
      <c r="G5779" s="1665"/>
      <c r="S5779" s="1663"/>
    </row>
    <row r="5780" spans="1:19" ht="15">
      <c r="A5780" s="1">
        <v>5775</v>
      </c>
      <c r="D5780" s="3" t="s">
        <v>6909</v>
      </c>
      <c r="F5780" s="2" t="str" cm="1">
        <f t="array" aca="1" ref="F5780" ca="1">IF(G5780&lt;&gt;"",INDIRECT("'"&amp;G5780&amp;"'!"&amp;H5780),"")</f>
        <v/>
      </c>
      <c r="G5780" s="1665"/>
      <c r="S5780" s="1663"/>
    </row>
    <row r="5781" spans="1:19" ht="15">
      <c r="A5781" s="1">
        <v>5776</v>
      </c>
      <c r="D5781" s="3" t="s">
        <v>6909</v>
      </c>
      <c r="F5781" s="2" t="str" cm="1">
        <f t="array" aca="1" ref="F5781" ca="1">IF(G5781&lt;&gt;"",INDIRECT("'"&amp;G5781&amp;"'!"&amp;H5781),"")</f>
        <v/>
      </c>
      <c r="G5781" s="1665"/>
      <c r="S5781" s="1663"/>
    </row>
    <row r="5782" spans="1:19" ht="15">
      <c r="A5782" s="1">
        <v>5777</v>
      </c>
      <c r="D5782" s="3" t="s">
        <v>6909</v>
      </c>
      <c r="F5782" s="2" t="str" cm="1">
        <f t="array" aca="1" ref="F5782" ca="1">IF(G5782&lt;&gt;"",INDIRECT("'"&amp;G5782&amp;"'!"&amp;H5782),"")</f>
        <v/>
      </c>
      <c r="G5782" s="1665"/>
      <c r="S5782" s="1663"/>
    </row>
    <row r="5783" spans="1:19" ht="15">
      <c r="A5783" s="1">
        <v>5778</v>
      </c>
      <c r="D5783" s="3" t="s">
        <v>3376</v>
      </c>
      <c r="F5783" s="2" t="str" cm="1">
        <f t="array" aca="1" ref="F5783" ca="1">IF(G5783&lt;&gt;"",INDIRECT("'"&amp;G5783&amp;"'!"&amp;H5783),"")</f>
        <v/>
      </c>
      <c r="G5783" s="1665"/>
      <c r="S5783" s="1663"/>
    </row>
    <row r="5784" spans="1:19" ht="15">
      <c r="A5784" s="1">
        <v>5779</v>
      </c>
      <c r="D5784" s="3" t="s">
        <v>3376</v>
      </c>
      <c r="F5784" s="2" t="str" cm="1">
        <f t="array" aca="1" ref="F5784" ca="1">IF(G5784&lt;&gt;"",INDIRECT("'"&amp;G5784&amp;"'!"&amp;H5784),"")</f>
        <v/>
      </c>
      <c r="G5784" s="1665"/>
      <c r="S5784" s="1663"/>
    </row>
    <row r="5785" spans="1:19" ht="15">
      <c r="A5785" s="1">
        <v>5780</v>
      </c>
      <c r="D5785" s="3" t="s">
        <v>6909</v>
      </c>
      <c r="F5785" s="2" t="str" cm="1">
        <f t="array" aca="1" ref="F5785" ca="1">IF(G5785&lt;&gt;"",INDIRECT("'"&amp;G5785&amp;"'!"&amp;H5785),"")</f>
        <v/>
      </c>
      <c r="G5785" s="1665"/>
      <c r="S5785" s="1663"/>
    </row>
    <row r="5786" spans="1:19" ht="15">
      <c r="A5786" s="1">
        <v>5781</v>
      </c>
      <c r="D5786" s="3" t="s">
        <v>6909</v>
      </c>
      <c r="F5786" s="2" t="str" cm="1">
        <f t="array" aca="1" ref="F5786" ca="1">IF(G5786&lt;&gt;"",INDIRECT("'"&amp;G5786&amp;"'!"&amp;H5786),"")</f>
        <v/>
      </c>
      <c r="G5786" s="1665"/>
      <c r="S5786" s="1663"/>
    </row>
    <row r="5787" spans="1:19" ht="15">
      <c r="A5787" s="1">
        <v>5782</v>
      </c>
      <c r="D5787" s="3" t="s">
        <v>6909</v>
      </c>
      <c r="F5787" s="2" t="str" cm="1">
        <f t="array" aca="1" ref="F5787" ca="1">IF(G5787&lt;&gt;"",INDIRECT("'"&amp;G5787&amp;"'!"&amp;H5787),"")</f>
        <v/>
      </c>
      <c r="G5787" s="1665"/>
      <c r="S5787" s="1663"/>
    </row>
    <row r="5788" spans="1:19" ht="15">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5">
      <c r="A5789" s="1">
        <v>5784</v>
      </c>
      <c r="D5789" s="3" t="s">
        <v>6909</v>
      </c>
      <c r="F5789" s="2" t="str" cm="1">
        <f t="array" aca="1" ref="F5789" ca="1">IF(G5789&lt;&gt;"",INDIRECT("'"&amp;G5789&amp;"'!"&amp;H5789),"")</f>
        <v/>
      </c>
      <c r="G5789" s="1665"/>
      <c r="S5789" s="1663"/>
    </row>
    <row r="5790" spans="1:19" ht="15">
      <c r="A5790" s="1">
        <v>5785</v>
      </c>
      <c r="D5790" s="3" t="s">
        <v>6909</v>
      </c>
      <c r="F5790" s="2" t="str" cm="1">
        <f t="array" aca="1" ref="F5790" ca="1">IF(G5790&lt;&gt;"",INDIRECT("'"&amp;G5790&amp;"'!"&amp;H5790),"")</f>
        <v/>
      </c>
      <c r="G5790" s="1665"/>
      <c r="S5790" s="1663"/>
    </row>
    <row r="5791" spans="1:19" ht="15">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5">
      <c r="A5792" s="1">
        <v>5787</v>
      </c>
      <c r="D5792" s="3" t="s">
        <v>6909</v>
      </c>
      <c r="F5792" s="2" t="str" cm="1">
        <f t="array" aca="1" ref="F5792" ca="1">IF(G5792&lt;&gt;"",INDIRECT("'"&amp;G5792&amp;"'!"&amp;H5792),"")</f>
        <v/>
      </c>
      <c r="G5792" s="1665"/>
      <c r="S5792" s="1663"/>
    </row>
    <row r="5793" spans="1:19" ht="15">
      <c r="A5793" s="1">
        <v>5788</v>
      </c>
      <c r="D5793" s="3" t="s">
        <v>6909</v>
      </c>
      <c r="F5793" s="2" t="str" cm="1">
        <f t="array" aca="1" ref="F5793" ca="1">IF(G5793&lt;&gt;"",INDIRECT("'"&amp;G5793&amp;"'!"&amp;H5793),"")</f>
        <v/>
      </c>
      <c r="G5793" s="1665"/>
      <c r="S5793" s="1663"/>
    </row>
    <row r="5794" spans="1:19" ht="15">
      <c r="A5794" s="1">
        <v>5789</v>
      </c>
      <c r="D5794" s="3" t="s">
        <v>6909</v>
      </c>
      <c r="F5794" s="2" t="str" cm="1">
        <f t="array" aca="1" ref="F5794" ca="1">IF(G5794&lt;&gt;"",INDIRECT("'"&amp;G5794&amp;"'!"&amp;H5794),"")</f>
        <v/>
      </c>
      <c r="G5794" s="1665"/>
      <c r="S5794" s="1663"/>
    </row>
    <row r="5795" spans="1:19" ht="15">
      <c r="A5795" s="1">
        <v>5790</v>
      </c>
      <c r="D5795" s="3" t="s">
        <v>6909</v>
      </c>
      <c r="F5795" s="2" t="str" cm="1">
        <f t="array" aca="1" ref="F5795" ca="1">IF(G5795&lt;&gt;"",INDIRECT("'"&amp;G5795&amp;"'!"&amp;H5795),"")</f>
        <v/>
      </c>
      <c r="G5795" s="1665"/>
      <c r="S5795" s="1663"/>
    </row>
    <row r="5796" spans="1:19" ht="15">
      <c r="A5796" s="1">
        <v>5791</v>
      </c>
      <c r="D5796" s="3" t="s">
        <v>6909</v>
      </c>
      <c r="F5796" s="2" t="str" cm="1">
        <f t="array" aca="1" ref="F5796" ca="1">IF(G5796&lt;&gt;"",INDIRECT("'"&amp;G5796&amp;"'!"&amp;H5796),"")</f>
        <v/>
      </c>
      <c r="G5796" s="1665"/>
      <c r="S5796" s="1663"/>
    </row>
    <row r="5797" spans="1:19" ht="15">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5">
      <c r="A5798" s="1">
        <v>5793</v>
      </c>
      <c r="D5798" s="3" t="s">
        <v>6909</v>
      </c>
      <c r="F5798" s="2" t="str" cm="1">
        <f t="array" aca="1" ref="F5798" ca="1">IF(G5798&lt;&gt;"",INDIRECT("'"&amp;G5798&amp;"'!"&amp;H5798),"")</f>
        <v/>
      </c>
      <c r="G5798" s="1665"/>
      <c r="S5798" s="1663"/>
    </row>
    <row r="5799" spans="1:19" ht="15">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5">
      <c r="A5800" s="1">
        <v>5795</v>
      </c>
      <c r="D5800" s="3" t="s">
        <v>6912</v>
      </c>
      <c r="F5800" s="2" t="str" cm="1">
        <f t="array" aca="1" ref="F5800" ca="1">IF(G5800&lt;&gt;"",INDIRECT("'"&amp;G5800&amp;"'!"&amp;H5800),"")</f>
        <v/>
      </c>
      <c r="G5800" s="1665"/>
      <c r="S5800" s="1663"/>
    </row>
    <row r="5801" spans="1:19" ht="15">
      <c r="A5801" s="1">
        <v>5796</v>
      </c>
      <c r="D5801" s="3" t="s">
        <v>6909</v>
      </c>
      <c r="F5801" s="2" t="str" cm="1">
        <f t="array" aca="1" ref="F5801" ca="1">IF(G5801&lt;&gt;"",INDIRECT("'"&amp;G5801&amp;"'!"&amp;H5801),"")</f>
        <v/>
      </c>
      <c r="G5801" s="1665"/>
      <c r="S5801" s="1663"/>
    </row>
    <row r="5802" spans="1:19" ht="15">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5">
      <c r="A5803" s="1">
        <v>5798</v>
      </c>
      <c r="D5803" s="3" t="s">
        <v>6909</v>
      </c>
      <c r="F5803" s="2" t="str" cm="1">
        <f t="array" aca="1" ref="F5803" ca="1">IF(G5803&lt;&gt;"",INDIRECT("'"&amp;G5803&amp;"'!"&amp;H5803),"")</f>
        <v/>
      </c>
      <c r="G5803" s="1665"/>
      <c r="S5803" s="1663"/>
    </row>
    <row r="5804" spans="1:19" ht="15">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5">
      <c r="A5805" s="1">
        <v>5800</v>
      </c>
      <c r="D5805" s="3" t="s">
        <v>6909</v>
      </c>
      <c r="F5805" s="2" t="str" cm="1">
        <f t="array" aca="1" ref="F5805" ca="1">IF(G5805&lt;&gt;"",INDIRECT("'"&amp;G5805&amp;"'!"&amp;H5805),"")</f>
        <v/>
      </c>
      <c r="G5805" s="1665"/>
      <c r="S5805" s="1663"/>
    </row>
    <row r="5806" spans="1:19" ht="15">
      <c r="A5806" s="1">
        <v>5801</v>
      </c>
      <c r="D5806" s="3" t="s">
        <v>3376</v>
      </c>
      <c r="F5806" s="2" t="str" cm="1">
        <f t="array" aca="1" ref="F5806" ca="1">IF(G5806&lt;&gt;"",INDIRECT("'"&amp;G5806&amp;"'!"&amp;H5806),"")</f>
        <v/>
      </c>
      <c r="G5806" s="1665"/>
      <c r="S5806" s="1663"/>
    </row>
    <row r="5807" spans="1:19" ht="15">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5">
      <c r="A5808" s="1">
        <v>5803</v>
      </c>
      <c r="D5808" s="3" t="s">
        <v>6909</v>
      </c>
      <c r="F5808" s="2" t="str" cm="1">
        <f t="array" aca="1" ref="F5808" ca="1">IF(G5808&lt;&gt;"",INDIRECT("'"&amp;G5808&amp;"'!"&amp;H5808),"")</f>
        <v/>
      </c>
      <c r="G5808" s="1665"/>
      <c r="S5808" s="1663"/>
    </row>
    <row r="5809" spans="1:19" ht="15">
      <c r="A5809" s="1">
        <v>5804</v>
      </c>
      <c r="D5809" s="3" t="s">
        <v>6909</v>
      </c>
      <c r="F5809" s="2" t="str" cm="1">
        <f t="array" aca="1" ref="F5809" ca="1">IF(G5809&lt;&gt;"",INDIRECT("'"&amp;G5809&amp;"'!"&amp;H5809),"")</f>
        <v/>
      </c>
      <c r="G5809" s="1665"/>
      <c r="S5809" s="1663"/>
    </row>
    <row r="5810" spans="1:19" ht="15">
      <c r="A5810" s="1">
        <v>5805</v>
      </c>
      <c r="D5810" s="3" t="s">
        <v>6909</v>
      </c>
      <c r="F5810" s="2" t="str" cm="1">
        <f t="array" aca="1" ref="F5810" ca="1">IF(G5810&lt;&gt;"",INDIRECT("'"&amp;G5810&amp;"'!"&amp;H5810),"")</f>
        <v/>
      </c>
      <c r="G5810" s="1665"/>
      <c r="S5810" s="1663"/>
    </row>
    <row r="5811" spans="1:19" ht="15">
      <c r="A5811" s="1">
        <v>5806</v>
      </c>
      <c r="D5811" s="3" t="s">
        <v>6909</v>
      </c>
      <c r="F5811" s="2" t="str" cm="1">
        <f t="array" aca="1" ref="F5811" ca="1">IF(G5811&lt;&gt;"",INDIRECT("'"&amp;G5811&amp;"'!"&amp;H5811),"")</f>
        <v/>
      </c>
      <c r="G5811" s="1665"/>
      <c r="S5811" s="1663"/>
    </row>
    <row r="5812" spans="1:19" ht="15">
      <c r="A5812" s="1">
        <v>5807</v>
      </c>
      <c r="D5812" s="3" t="s">
        <v>6909</v>
      </c>
      <c r="F5812" s="2" t="str" cm="1">
        <f t="array" aca="1" ref="F5812" ca="1">IF(G5812&lt;&gt;"",INDIRECT("'"&amp;G5812&amp;"'!"&amp;H5812),"")</f>
        <v/>
      </c>
      <c r="G5812" s="1665"/>
      <c r="S5812" s="1663"/>
    </row>
    <row r="5813" spans="1:19" ht="15">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5">
      <c r="A5814">
        <v>5809</v>
      </c>
      <c r="B5814" s="7">
        <f>'EstRev 6-11'!G240</f>
        <v>413073.58</v>
      </c>
      <c r="C5814" s="3">
        <f t="shared" si="169"/>
        <v>-407264.58</v>
      </c>
      <c r="E5814" s="2" t="b">
        <f t="shared" ca="1" si="170"/>
        <v>1</v>
      </c>
      <c r="F5814" s="2" cm="1">
        <f t="array" aca="1" ref="F5814" ca="1">IF(G5814&lt;&gt;"",INDIRECT("'"&amp;G5814&amp;"'!"&amp;H5814),"")</f>
        <v>413073.58</v>
      </c>
      <c r="G5814" s="1663" t="s">
        <v>4277</v>
      </c>
      <c r="H5814" t="s">
        <v>4923</v>
      </c>
      <c r="I5814" s="4"/>
      <c r="J5814" s="4"/>
      <c r="K5814" s="4"/>
      <c r="S5814" s="1665"/>
    </row>
    <row r="5815" spans="1:19" ht="15">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5">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5">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5">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5">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5">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5">
      <c r="A5823">
        <v>5818</v>
      </c>
      <c r="B5823" s="7">
        <f>'EstRev 6-11'!H65</f>
        <v>0</v>
      </c>
      <c r="C5823" s="3">
        <f t="shared" si="169"/>
        <v>5818</v>
      </c>
      <c r="E5823" s="2" t="b">
        <f t="shared" ca="1" si="170"/>
        <v>1</v>
      </c>
      <c r="F5823" s="2" cm="1">
        <f t="array" aca="1" ref="F5823" ca="1">IF(G5823&lt;&gt;"",INDIRECT("'"&amp;G5823&amp;"'!"&amp;H5823),"")</f>
        <v>0</v>
      </c>
      <c r="G5823" s="1663" t="s">
        <v>4277</v>
      </c>
      <c r="H5823" t="s">
        <v>3671</v>
      </c>
      <c r="I5823" s="4"/>
      <c r="J5823" s="4"/>
      <c r="K5823" s="4"/>
      <c r="S5823" s="1665"/>
    </row>
    <row r="5824" spans="1:19" ht="15">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5">
      <c r="A5825">
        <v>5820</v>
      </c>
      <c r="B5825" s="7">
        <f>'EstRev 6-11'!H68</f>
        <v>0</v>
      </c>
      <c r="C5825" s="3">
        <f t="shared" si="169"/>
        <v>5820</v>
      </c>
      <c r="E5825" s="2" t="b">
        <f t="shared" ca="1" si="170"/>
        <v>1</v>
      </c>
      <c r="F5825" s="2" cm="1">
        <f t="array" aca="1" ref="F5825" ca="1">IF(G5825&lt;&gt;"",INDIRECT("'"&amp;G5825&amp;"'!"&amp;H5825),"")</f>
        <v>0</v>
      </c>
      <c r="G5825" s="1663" t="s">
        <v>4277</v>
      </c>
      <c r="H5825" t="s">
        <v>6833</v>
      </c>
      <c r="I5825" s="4"/>
      <c r="J5825" s="4"/>
      <c r="K5825" s="4"/>
      <c r="S5825" s="1665"/>
    </row>
    <row r="5826" spans="1:19" ht="15">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5">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5">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5">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5">
      <c r="A5830">
        <v>5825</v>
      </c>
      <c r="B5830" s="7">
        <f>'EstRev 6-11'!H111</f>
        <v>0</v>
      </c>
      <c r="C5830" s="3">
        <f t="shared" si="169"/>
        <v>5825</v>
      </c>
      <c r="E5830" s="2" t="b">
        <f t="shared" ca="1" si="170"/>
        <v>1</v>
      </c>
      <c r="F5830" s="2" cm="1">
        <f t="array" aca="1" ref="F5830" ca="1">IF(G5830&lt;&gt;"",INDIRECT("'"&amp;G5830&amp;"'!"&amp;H5830),"")</f>
        <v>0</v>
      </c>
      <c r="G5830" s="1663" t="s">
        <v>4277</v>
      </c>
      <c r="H5830" t="s">
        <v>3686</v>
      </c>
      <c r="I5830" s="4"/>
      <c r="J5830" s="4"/>
      <c r="K5830" s="4"/>
      <c r="S5830" s="1665"/>
    </row>
    <row r="5831" spans="1:19">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5">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5">
      <c r="A5833" s="1">
        <v>5828</v>
      </c>
      <c r="D5833" s="3" t="s">
        <v>6909</v>
      </c>
      <c r="F5833" s="2" t="str" cm="1">
        <f t="array" aca="1" ref="F5833" ca="1">IF(G5833&lt;&gt;"",INDIRECT("'"&amp;G5833&amp;"'!"&amp;H5833),"")</f>
        <v/>
      </c>
      <c r="G5833" s="1665"/>
      <c r="S5833" s="1663"/>
    </row>
    <row r="5834" spans="1:19" ht="15">
      <c r="A5834" s="1">
        <v>5829</v>
      </c>
      <c r="D5834" s="3" t="s">
        <v>6909</v>
      </c>
      <c r="F5834" s="2" t="str" cm="1">
        <f t="array" aca="1" ref="F5834" ca="1">IF(G5834&lt;&gt;"",INDIRECT("'"&amp;G5834&amp;"'!"&amp;H5834),"")</f>
        <v/>
      </c>
      <c r="G5834" s="1665"/>
      <c r="S5834" s="1663"/>
    </row>
    <row r="5835" spans="1:19" ht="15">
      <c r="A5835" s="1">
        <v>5830</v>
      </c>
      <c r="D5835" s="3" t="s">
        <v>6909</v>
      </c>
      <c r="F5835" s="2" t="str" cm="1">
        <f t="array" aca="1" ref="F5835" ca="1">IF(G5835&lt;&gt;"",INDIRECT("'"&amp;G5835&amp;"'!"&amp;H5835),"")</f>
        <v/>
      </c>
      <c r="G5835" s="1665"/>
      <c r="S5835" s="1663"/>
    </row>
    <row r="5836" spans="1:19" ht="15">
      <c r="A5836" s="1">
        <v>5831</v>
      </c>
      <c r="D5836" s="3" t="s">
        <v>6909</v>
      </c>
      <c r="F5836" s="2" t="str" cm="1">
        <f t="array" aca="1" ref="F5836" ca="1">IF(G5836&lt;&gt;"",INDIRECT("'"&amp;G5836&amp;"'!"&amp;H5836),"")</f>
        <v/>
      </c>
      <c r="G5836" s="1665"/>
      <c r="S5836" s="1663"/>
    </row>
    <row r="5837" spans="1:19" ht="15">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5">
      <c r="A5838" s="1">
        <v>5833</v>
      </c>
      <c r="D5838" s="3" t="s">
        <v>6909</v>
      </c>
      <c r="F5838" s="2" t="str" cm="1">
        <f t="array" aca="1" ref="F5838" ca="1">IF(G5838&lt;&gt;"",INDIRECT("'"&amp;G5838&amp;"'!"&amp;H5838),"")</f>
        <v/>
      </c>
      <c r="G5838" s="1665"/>
      <c r="S5838" s="1663"/>
    </row>
    <row r="5839" spans="1:19" ht="15">
      <c r="A5839" s="1">
        <v>5834</v>
      </c>
      <c r="D5839" s="3" t="s">
        <v>6909</v>
      </c>
      <c r="F5839" s="2" t="str" cm="1">
        <f t="array" aca="1" ref="F5839" ca="1">IF(G5839&lt;&gt;"",INDIRECT("'"&amp;G5839&amp;"'!"&amp;H5839),"")</f>
        <v/>
      </c>
      <c r="G5839" s="1665"/>
      <c r="S5839" s="1663"/>
    </row>
    <row r="5840" spans="1:19" ht="15">
      <c r="A5840" s="1">
        <v>5835</v>
      </c>
      <c r="D5840" s="3" t="s">
        <v>6909</v>
      </c>
      <c r="F5840" s="2" t="str" cm="1">
        <f t="array" aca="1" ref="F5840" ca="1">IF(G5840&lt;&gt;"",INDIRECT("'"&amp;G5840&amp;"'!"&amp;H5840),"")</f>
        <v/>
      </c>
      <c r="G5840" s="1665"/>
      <c r="S5840" s="1663"/>
    </row>
    <row r="5841" spans="1:19" ht="15">
      <c r="A5841" s="1">
        <v>5836</v>
      </c>
      <c r="D5841" s="3" t="s">
        <v>6909</v>
      </c>
      <c r="F5841" s="2" t="str" cm="1">
        <f t="array" aca="1" ref="F5841" ca="1">IF(G5841&lt;&gt;"",INDIRECT("'"&amp;G5841&amp;"'!"&amp;H5841),"")</f>
        <v/>
      </c>
      <c r="G5841" s="1665"/>
      <c r="S5841" s="1663"/>
    </row>
    <row r="5842" spans="1:19" ht="15">
      <c r="A5842" s="1">
        <v>5837</v>
      </c>
      <c r="D5842" s="3" t="s">
        <v>6909</v>
      </c>
      <c r="F5842" s="2" t="str" cm="1">
        <f t="array" aca="1" ref="F5842" ca="1">IF(G5842&lt;&gt;"",INDIRECT("'"&amp;G5842&amp;"'!"&amp;H5842),"")</f>
        <v/>
      </c>
      <c r="G5842" s="1665"/>
      <c r="S5842" s="1663"/>
    </row>
    <row r="5843" spans="1:19" ht="15">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5">
      <c r="A5844" s="1">
        <v>5839</v>
      </c>
      <c r="D5844" s="3" t="s">
        <v>6909</v>
      </c>
      <c r="F5844" s="2" t="str" cm="1">
        <f t="array" aca="1" ref="F5844" ca="1">IF(G5844&lt;&gt;"",INDIRECT("'"&amp;G5844&amp;"'!"&amp;H5844),"")</f>
        <v/>
      </c>
      <c r="G5844" s="1665"/>
      <c r="S5844" s="1663"/>
    </row>
    <row r="5845" spans="1:19" ht="15">
      <c r="A5845" s="1">
        <v>5840</v>
      </c>
      <c r="D5845" s="3" t="s">
        <v>6909</v>
      </c>
      <c r="F5845" s="2" t="str" cm="1">
        <f t="array" aca="1" ref="F5845" ca="1">IF(G5845&lt;&gt;"",INDIRECT("'"&amp;G5845&amp;"'!"&amp;H5845),"")</f>
        <v/>
      </c>
      <c r="G5845" s="1665"/>
      <c r="S5845" s="1663"/>
    </row>
    <row r="5846" spans="1:19" ht="15">
      <c r="A5846" s="1">
        <v>5841</v>
      </c>
      <c r="D5846" s="3" t="s">
        <v>6909</v>
      </c>
      <c r="F5846" s="2" t="str" cm="1">
        <f t="array" aca="1" ref="F5846" ca="1">IF(G5846&lt;&gt;"",INDIRECT("'"&amp;G5846&amp;"'!"&amp;H5846),"")</f>
        <v/>
      </c>
      <c r="G5846" s="1665"/>
      <c r="S5846" s="1663"/>
    </row>
    <row r="5847" spans="1:19" ht="15">
      <c r="A5847" s="1">
        <v>5842</v>
      </c>
      <c r="D5847" s="3" t="s">
        <v>6909</v>
      </c>
      <c r="F5847" s="2" t="str" cm="1">
        <f t="array" aca="1" ref="F5847" ca="1">IF(G5847&lt;&gt;"",INDIRECT("'"&amp;G5847&amp;"'!"&amp;H5847),"")</f>
        <v/>
      </c>
      <c r="G5847" s="1665"/>
      <c r="S5847" s="1663"/>
    </row>
    <row r="5848" spans="1:19" ht="15">
      <c r="A5848" s="1">
        <v>5843</v>
      </c>
      <c r="D5848" s="3" t="s">
        <v>6909</v>
      </c>
      <c r="F5848" s="2" t="str" cm="1">
        <f t="array" aca="1" ref="F5848" ca="1">IF(G5848&lt;&gt;"",INDIRECT("'"&amp;G5848&amp;"'!"&amp;H5848),"")</f>
        <v/>
      </c>
      <c r="G5848" s="1665"/>
      <c r="S5848" s="1663"/>
    </row>
    <row r="5849" spans="1:19" ht="15">
      <c r="A5849" s="1">
        <v>5844</v>
      </c>
      <c r="D5849" s="3" t="s">
        <v>6909</v>
      </c>
      <c r="F5849" s="2" t="str" cm="1">
        <f t="array" aca="1" ref="F5849" ca="1">IF(G5849&lt;&gt;"",INDIRECT("'"&amp;G5849&amp;"'!"&amp;H5849),"")</f>
        <v/>
      </c>
      <c r="G5849" s="1665"/>
      <c r="S5849" s="1663"/>
    </row>
    <row r="5850" spans="1:19" ht="15">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5">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5">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5">
      <c r="A5853" s="1">
        <v>5848</v>
      </c>
      <c r="D5853" s="3" t="s">
        <v>6909</v>
      </c>
      <c r="F5853" s="2" t="str" cm="1">
        <f t="array" aca="1" ref="F5853" ca="1">IF(G5853&lt;&gt;"",INDIRECT("'"&amp;G5853&amp;"'!"&amp;H5853),"")</f>
        <v/>
      </c>
      <c r="G5853" s="1665"/>
      <c r="S5853" s="1663"/>
    </row>
    <row r="5854" spans="1:19" ht="15">
      <c r="A5854" s="1">
        <v>5849</v>
      </c>
      <c r="D5854" s="3" t="s">
        <v>6909</v>
      </c>
      <c r="F5854" s="2" t="str" cm="1">
        <f t="array" aca="1" ref="F5854" ca="1">IF(G5854&lt;&gt;"",INDIRECT("'"&amp;G5854&amp;"'!"&amp;H5854),"")</f>
        <v/>
      </c>
      <c r="G5854" s="1665"/>
      <c r="S5854" s="1663"/>
    </row>
    <row r="5855" spans="1:19" ht="15">
      <c r="A5855" s="1">
        <v>5850</v>
      </c>
      <c r="D5855" s="3" t="s">
        <v>6909</v>
      </c>
      <c r="F5855" s="2" t="str" cm="1">
        <f t="array" aca="1" ref="F5855" ca="1">IF(G5855&lt;&gt;"",INDIRECT("'"&amp;G5855&amp;"'!"&amp;H5855),"")</f>
        <v/>
      </c>
      <c r="G5855" s="1665"/>
      <c r="S5855" s="1663"/>
    </row>
    <row r="5856" spans="1:19" ht="15">
      <c r="A5856" s="1">
        <v>5851</v>
      </c>
      <c r="D5856" s="3" t="s">
        <v>6909</v>
      </c>
      <c r="F5856" s="2" t="str" cm="1">
        <f t="array" aca="1" ref="F5856" ca="1">IF(G5856&lt;&gt;"",INDIRECT("'"&amp;G5856&amp;"'!"&amp;H5856),"")</f>
        <v/>
      </c>
      <c r="G5856" s="1665"/>
      <c r="S5856" s="1663"/>
    </row>
    <row r="5857" spans="1:19" ht="15">
      <c r="A5857" s="1">
        <v>5852</v>
      </c>
      <c r="D5857" s="3" t="s">
        <v>6909</v>
      </c>
      <c r="F5857" s="2" t="str" cm="1">
        <f t="array" aca="1" ref="F5857" ca="1">IF(G5857&lt;&gt;"",INDIRECT("'"&amp;G5857&amp;"'!"&amp;H5857),"")</f>
        <v/>
      </c>
      <c r="G5857" s="1665"/>
      <c r="S5857" s="1663"/>
    </row>
    <row r="5858" spans="1:19" ht="15">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5">
      <c r="A5859">
        <v>5854</v>
      </c>
      <c r="B5859" s="7">
        <f>'EstRev 6-11'!H240</f>
        <v>0</v>
      </c>
      <c r="C5859" s="3">
        <f t="shared" si="171"/>
        <v>5854</v>
      </c>
      <c r="E5859" s="2" t="b">
        <f t="shared" ca="1" si="172"/>
        <v>1</v>
      </c>
      <c r="F5859" s="2" cm="1">
        <f t="array" aca="1" ref="F5859" ca="1">IF(G5859&lt;&gt;"",INDIRECT("'"&amp;G5859&amp;"'!"&amp;H5859),"")</f>
        <v>0</v>
      </c>
      <c r="G5859" s="1663" t="s">
        <v>4277</v>
      </c>
      <c r="H5859" t="s">
        <v>4926</v>
      </c>
      <c r="I5859" s="4"/>
      <c r="J5859" s="4"/>
      <c r="K5859" s="4"/>
      <c r="S5859" s="1665"/>
    </row>
    <row r="5860" spans="1:19" ht="15">
      <c r="A5860">
        <v>5855</v>
      </c>
      <c r="B5860" s="7">
        <f>'EstRev 6-11'!I5</f>
        <v>0</v>
      </c>
      <c r="C5860" s="3">
        <f t="shared" si="171"/>
        <v>5855</v>
      </c>
      <c r="E5860" s="2" t="b">
        <f t="shared" ca="1" si="172"/>
        <v>1</v>
      </c>
      <c r="F5860" s="2" cm="1">
        <f t="array" aca="1" ref="F5860" ca="1">IF(G5860&lt;&gt;"",INDIRECT("'"&amp;G5860&amp;"'!"&amp;H5860),"")</f>
        <v>0</v>
      </c>
      <c r="G5860" s="1663" t="s">
        <v>4277</v>
      </c>
      <c r="H5860" t="s">
        <v>4135</v>
      </c>
      <c r="I5860" s="4"/>
      <c r="J5860" s="4"/>
      <c r="K5860" s="4"/>
      <c r="S5860" s="1665"/>
    </row>
    <row r="5861" spans="1:19" ht="15">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5">
      <c r="A5862">
        <v>5857</v>
      </c>
      <c r="B5862" s="7">
        <f>'EstRev 6-11'!I12</f>
        <v>0</v>
      </c>
      <c r="C5862" s="3">
        <f t="shared" si="171"/>
        <v>5857</v>
      </c>
      <c r="E5862" s="2" t="b">
        <f t="shared" ca="1" si="172"/>
        <v>1</v>
      </c>
      <c r="F5862" s="2" cm="1">
        <f t="array" aca="1" ref="F5862" ca="1">IF(G5862&lt;&gt;"",INDIRECT("'"&amp;G5862&amp;"'!"&amp;H5862),"")</f>
        <v>0</v>
      </c>
      <c r="G5862" s="1663" t="s">
        <v>4277</v>
      </c>
      <c r="H5862" t="s">
        <v>3414</v>
      </c>
      <c r="I5862" s="4"/>
      <c r="J5862" s="4"/>
      <c r="K5862" s="4"/>
      <c r="S5862" s="1665"/>
    </row>
    <row r="5863" spans="1:19" ht="15">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5">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5">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5">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5">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5">
      <c r="A5868">
        <v>5863</v>
      </c>
      <c r="B5868" s="7">
        <f>'EstRev 6-11'!I65</f>
        <v>0</v>
      </c>
      <c r="C5868" s="3">
        <f t="shared" si="171"/>
        <v>5863</v>
      </c>
      <c r="E5868" s="2" t="b">
        <f t="shared" ca="1" si="172"/>
        <v>1</v>
      </c>
      <c r="F5868" s="2" cm="1">
        <f t="array" aca="1" ref="F5868" ca="1">IF(G5868&lt;&gt;"",INDIRECT("'"&amp;G5868&amp;"'!"&amp;H5868),"")</f>
        <v>0</v>
      </c>
      <c r="G5868" s="1663" t="s">
        <v>4277</v>
      </c>
      <c r="H5868" t="s">
        <v>4528</v>
      </c>
      <c r="I5868" s="4"/>
      <c r="J5868" s="4"/>
      <c r="K5868" s="4"/>
      <c r="S5868" s="1665"/>
    </row>
    <row r="5869" spans="1:19" ht="15">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5">
      <c r="A5870">
        <v>5865</v>
      </c>
      <c r="B5870" s="7">
        <f>'EstRev 6-11'!I68</f>
        <v>0</v>
      </c>
      <c r="C5870" s="3">
        <f t="shared" si="171"/>
        <v>5865</v>
      </c>
      <c r="E5870" s="2" t="b">
        <f t="shared" ca="1" si="172"/>
        <v>1</v>
      </c>
      <c r="F5870" s="2" cm="1">
        <f t="array" aca="1" ref="F5870" ca="1">IF(G5870&lt;&gt;"",INDIRECT("'"&amp;G5870&amp;"'!"&amp;H5870),"")</f>
        <v>0</v>
      </c>
      <c r="G5870" s="1663" t="s">
        <v>4277</v>
      </c>
      <c r="H5870" t="s">
        <v>6834</v>
      </c>
      <c r="I5870" s="4"/>
      <c r="J5870" s="4"/>
      <c r="K5870" s="4"/>
      <c r="S5870" s="1665"/>
    </row>
    <row r="5871" spans="1:19" ht="15">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5">
      <c r="A5872" s="1">
        <v>5867</v>
      </c>
      <c r="D5872" s="3" t="s">
        <v>6909</v>
      </c>
      <c r="F5872" s="2" t="str" cm="1">
        <f t="array" aca="1" ref="F5872" ca="1">IF(G5872&lt;&gt;"",INDIRECT("'"&amp;G5872&amp;"'!"&amp;H5872),"")</f>
        <v/>
      </c>
      <c r="G5872" s="1665"/>
      <c r="S5872" s="1663"/>
    </row>
    <row r="5873" spans="1:19" ht="15">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5">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5">
      <c r="A5875" s="1">
        <v>5870</v>
      </c>
      <c r="D5875" s="3" t="s">
        <v>6909</v>
      </c>
      <c r="F5875" s="2" t="str" cm="1">
        <f t="array" aca="1" ref="F5875" ca="1">IF(G5875&lt;&gt;"",INDIRECT("'"&amp;G5875&amp;"'!"&amp;H5875),"")</f>
        <v/>
      </c>
      <c r="G5875" s="1665"/>
      <c r="S5875" s="1663"/>
    </row>
    <row r="5876" spans="1:19" ht="15">
      <c r="A5876" s="1">
        <v>5871</v>
      </c>
      <c r="D5876" s="3" t="s">
        <v>6909</v>
      </c>
      <c r="F5876" s="2" t="str" cm="1">
        <f t="array" aca="1" ref="F5876" ca="1">IF(G5876&lt;&gt;"",INDIRECT("'"&amp;G5876&amp;"'!"&amp;H5876),"")</f>
        <v/>
      </c>
      <c r="G5876" s="1665"/>
      <c r="S5876" s="1663"/>
    </row>
    <row r="5877" spans="1:19" ht="15">
      <c r="A5877" s="1">
        <v>5872</v>
      </c>
      <c r="D5877" s="3" t="s">
        <v>6909</v>
      </c>
      <c r="F5877" s="2" t="str" cm="1">
        <f t="array" aca="1" ref="F5877" ca="1">IF(G5877&lt;&gt;"",INDIRECT("'"&amp;G5877&amp;"'!"&amp;H5877),"")</f>
        <v/>
      </c>
      <c r="G5877" s="1665"/>
      <c r="S5877" s="1663"/>
    </row>
    <row r="5878" spans="1:19" ht="15">
      <c r="A5878" s="1">
        <v>5873</v>
      </c>
      <c r="D5878" s="3" t="s">
        <v>6909</v>
      </c>
      <c r="F5878" s="2" t="str" cm="1">
        <f t="array" aca="1" ref="F5878" ca="1">IF(G5878&lt;&gt;"",INDIRECT("'"&amp;G5878&amp;"'!"&amp;H5878),"")</f>
        <v/>
      </c>
      <c r="G5878" s="1665"/>
      <c r="S5878" s="1663"/>
    </row>
    <row r="5879" spans="1:19" ht="15">
      <c r="A5879" s="1">
        <v>5874</v>
      </c>
      <c r="D5879" s="3" t="s">
        <v>6909</v>
      </c>
      <c r="F5879" s="2" t="str" cm="1">
        <f t="array" aca="1" ref="F5879" ca="1">IF(G5879&lt;&gt;"",INDIRECT("'"&amp;G5879&amp;"'!"&amp;H5879),"")</f>
        <v/>
      </c>
      <c r="G5879" s="1665"/>
      <c r="S5879" s="1663"/>
    </row>
    <row r="5880" spans="1:19" ht="15">
      <c r="A5880" s="1">
        <v>5875</v>
      </c>
      <c r="D5880" s="3" t="s">
        <v>6909</v>
      </c>
      <c r="F5880" s="2" t="str" cm="1">
        <f t="array" aca="1" ref="F5880" ca="1">IF(G5880&lt;&gt;"",INDIRECT("'"&amp;G5880&amp;"'!"&amp;H5880),"")</f>
        <v/>
      </c>
      <c r="G5880" s="1665"/>
      <c r="S5880" s="1663"/>
    </row>
    <row r="5881" spans="1:19" ht="15">
      <c r="A5881" s="1">
        <v>5876</v>
      </c>
      <c r="D5881" s="3" t="s">
        <v>6909</v>
      </c>
      <c r="F5881" s="2" t="str" cm="1">
        <f t="array" aca="1" ref="F5881" ca="1">IF(G5881&lt;&gt;"",INDIRECT("'"&amp;G5881&amp;"'!"&amp;H5881),"")</f>
        <v/>
      </c>
      <c r="G5881" s="1665"/>
      <c r="S5881" s="1663"/>
    </row>
    <row r="5882" spans="1:19" ht="15">
      <c r="A5882" s="1">
        <v>5877</v>
      </c>
      <c r="D5882" s="3" t="s">
        <v>6909</v>
      </c>
      <c r="F5882" s="2" t="str" cm="1">
        <f t="array" aca="1" ref="F5882" ca="1">IF(G5882&lt;&gt;"",INDIRECT("'"&amp;G5882&amp;"'!"&amp;H5882),"")</f>
        <v/>
      </c>
      <c r="G5882" s="1665"/>
      <c r="S5882" s="1663"/>
    </row>
    <row r="5883" spans="1:19" ht="15">
      <c r="A5883" s="1">
        <v>5878</v>
      </c>
      <c r="D5883" s="3" t="s">
        <v>6909</v>
      </c>
      <c r="F5883" s="2" t="str" cm="1">
        <f t="array" aca="1" ref="F5883" ca="1">IF(G5883&lt;&gt;"",INDIRECT("'"&amp;G5883&amp;"'!"&amp;H5883),"")</f>
        <v/>
      </c>
      <c r="G5883" s="1665"/>
      <c r="S5883" s="1663"/>
    </row>
    <row r="5884" spans="1:19" ht="15">
      <c r="A5884" s="1">
        <v>5879</v>
      </c>
      <c r="D5884" s="3" t="s">
        <v>6909</v>
      </c>
      <c r="F5884" s="2" t="str" cm="1">
        <f t="array" aca="1" ref="F5884" ca="1">IF(G5884&lt;&gt;"",INDIRECT("'"&amp;G5884&amp;"'!"&amp;H5884),"")</f>
        <v/>
      </c>
      <c r="G5884" s="1665"/>
      <c r="S5884" s="1663"/>
    </row>
    <row r="5885" spans="1:19" ht="15">
      <c r="A5885" s="1">
        <v>5880</v>
      </c>
      <c r="D5885" s="3" t="s">
        <v>6909</v>
      </c>
      <c r="F5885" s="2" t="str" cm="1">
        <f t="array" aca="1" ref="F5885" ca="1">IF(G5885&lt;&gt;"",INDIRECT("'"&amp;G5885&amp;"'!"&amp;H5885),"")</f>
        <v/>
      </c>
      <c r="G5885" s="1665"/>
      <c r="S5885" s="1663"/>
    </row>
    <row r="5886" spans="1:19" ht="15">
      <c r="A5886" s="1">
        <v>5881</v>
      </c>
      <c r="D5886" s="3" t="s">
        <v>6909</v>
      </c>
      <c r="F5886" s="2" t="str" cm="1">
        <f t="array" aca="1" ref="F5886" ca="1">IF(G5886&lt;&gt;"",INDIRECT("'"&amp;G5886&amp;"'!"&amp;H5886),"")</f>
        <v/>
      </c>
      <c r="G5886" s="1665"/>
      <c r="S5886" s="1663"/>
    </row>
    <row r="5887" spans="1:19" ht="15">
      <c r="A5887" s="1">
        <v>5882</v>
      </c>
      <c r="D5887" s="3" t="s">
        <v>6909</v>
      </c>
      <c r="F5887" s="2" t="str" cm="1">
        <f t="array" aca="1" ref="F5887" ca="1">IF(G5887&lt;&gt;"",INDIRECT("'"&amp;G5887&amp;"'!"&amp;H5887),"")</f>
        <v/>
      </c>
      <c r="G5887" s="1665"/>
      <c r="S5887" s="1663"/>
    </row>
    <row r="5888" spans="1:19" ht="15">
      <c r="A5888" s="1">
        <v>5883</v>
      </c>
      <c r="D5888" s="3" t="s">
        <v>6909</v>
      </c>
      <c r="F5888" s="2" t="str" cm="1">
        <f t="array" aca="1" ref="F5888" ca="1">IF(G5888&lt;&gt;"",INDIRECT("'"&amp;G5888&amp;"'!"&amp;H5888),"")</f>
        <v/>
      </c>
      <c r="G5888" s="1665"/>
      <c r="S5888" s="1663"/>
    </row>
    <row r="5889" spans="1:19" ht="15">
      <c r="A5889" s="1">
        <v>5884</v>
      </c>
      <c r="D5889" s="3" t="s">
        <v>6909</v>
      </c>
      <c r="F5889" s="2" t="str" cm="1">
        <f t="array" aca="1" ref="F5889" ca="1">IF(G5889&lt;&gt;"",INDIRECT("'"&amp;G5889&amp;"'!"&amp;H5889),"")</f>
        <v/>
      </c>
      <c r="G5889" s="1665"/>
      <c r="S5889" s="1663"/>
    </row>
    <row r="5890" spans="1:19" ht="15">
      <c r="A5890">
        <v>5885</v>
      </c>
      <c r="B5890" s="7">
        <f>'EstRev 6-11'!I240</f>
        <v>0</v>
      </c>
      <c r="C5890" s="3">
        <f>A5890-B5890</f>
        <v>5885</v>
      </c>
      <c r="E5890" s="2" t="b">
        <f ca="1">F5890=B5890</f>
        <v>1</v>
      </c>
      <c r="F5890" s="2" cm="1">
        <f t="array" aca="1" ref="F5890" ca="1">IF(G5890&lt;&gt;"",INDIRECT("'"&amp;G5890&amp;"'!"&amp;H5890),"")</f>
        <v>0</v>
      </c>
      <c r="G5890" s="1663" t="s">
        <v>4277</v>
      </c>
      <c r="H5890" t="s">
        <v>6835</v>
      </c>
      <c r="I5890" s="4"/>
      <c r="J5890" s="4"/>
      <c r="K5890" s="4"/>
      <c r="S5890" s="1665"/>
    </row>
    <row r="5891" spans="1:19" ht="15">
      <c r="A5891" s="1">
        <v>5886</v>
      </c>
      <c r="D5891" s="3" t="s">
        <v>3376</v>
      </c>
      <c r="F5891" s="2" t="str" cm="1">
        <f t="array" aca="1" ref="F5891" ca="1">IF(G5891&lt;&gt;"",INDIRECT("'"&amp;G5891&amp;"'!"&amp;H5891),"")</f>
        <v/>
      </c>
      <c r="G5891" s="1665"/>
      <c r="S5891" s="1663"/>
    </row>
    <row r="5892" spans="1:19" ht="15">
      <c r="A5892" s="1">
        <v>5887</v>
      </c>
      <c r="D5892" s="3" t="s">
        <v>3376</v>
      </c>
      <c r="F5892" s="2" t="str" cm="1">
        <f t="array" aca="1" ref="F5892" ca="1">IF(G5892&lt;&gt;"",INDIRECT("'"&amp;G5892&amp;"'!"&amp;H5892),"")</f>
        <v/>
      </c>
      <c r="G5892" s="1665"/>
      <c r="S5892" s="1663"/>
    </row>
    <row r="5893" spans="1:19" ht="15">
      <c r="A5893" s="1">
        <v>5888</v>
      </c>
      <c r="D5893" s="3" t="s">
        <v>3376</v>
      </c>
      <c r="F5893" s="2" t="str" cm="1">
        <f t="array" aca="1" ref="F5893" ca="1">IF(G5893&lt;&gt;"",INDIRECT("'"&amp;G5893&amp;"'!"&amp;H5893),"")</f>
        <v/>
      </c>
      <c r="G5893" s="1665"/>
      <c r="S5893" s="1663"/>
    </row>
    <row r="5894" spans="1:19" ht="15">
      <c r="A5894" s="1">
        <v>5889</v>
      </c>
      <c r="D5894" s="3" t="s">
        <v>3376</v>
      </c>
      <c r="F5894" s="2" t="str" cm="1">
        <f t="array" aca="1" ref="F5894" ca="1">IF(G5894&lt;&gt;"",INDIRECT("'"&amp;G5894&amp;"'!"&amp;H5894),"")</f>
        <v/>
      </c>
      <c r="G5894" s="1665"/>
      <c r="S5894" s="1663"/>
    </row>
    <row r="5895" spans="1:19" ht="15">
      <c r="A5895" s="1">
        <v>5890</v>
      </c>
      <c r="D5895" s="3" t="s">
        <v>3376</v>
      </c>
      <c r="F5895" s="2" t="str" cm="1">
        <f t="array" aca="1" ref="F5895" ca="1">IF(G5895&lt;&gt;"",INDIRECT("'"&amp;G5895&amp;"'!"&amp;H5895),"")</f>
        <v/>
      </c>
      <c r="G5895" s="1665"/>
      <c r="S5895" s="1663"/>
    </row>
    <row r="5896" spans="1:19" ht="15">
      <c r="A5896" s="1">
        <v>5891</v>
      </c>
      <c r="D5896" s="3" t="s">
        <v>3376</v>
      </c>
      <c r="F5896" s="2" t="str" cm="1">
        <f t="array" aca="1" ref="F5896" ca="1">IF(G5896&lt;&gt;"",INDIRECT("'"&amp;G5896&amp;"'!"&amp;H5896),"")</f>
        <v/>
      </c>
      <c r="G5896" s="1665"/>
      <c r="S5896" s="1663"/>
    </row>
    <row r="5897" spans="1:19" ht="15">
      <c r="A5897" s="1">
        <v>5892</v>
      </c>
      <c r="D5897" s="3" t="s">
        <v>3376</v>
      </c>
      <c r="F5897" s="2" t="str" cm="1">
        <f t="array" aca="1" ref="F5897" ca="1">IF(G5897&lt;&gt;"",INDIRECT("'"&amp;G5897&amp;"'!"&amp;H5897),"")</f>
        <v/>
      </c>
      <c r="G5897" s="1665"/>
      <c r="S5897" s="1663"/>
    </row>
    <row r="5898" spans="1:19" ht="15">
      <c r="A5898" s="1">
        <v>5893</v>
      </c>
      <c r="D5898" s="3" t="s">
        <v>3376</v>
      </c>
      <c r="F5898" s="2" t="str" cm="1">
        <f t="array" aca="1" ref="F5898" ca="1">IF(G5898&lt;&gt;"",INDIRECT("'"&amp;G5898&amp;"'!"&amp;H5898),"")</f>
        <v/>
      </c>
      <c r="G5898" s="1665"/>
      <c r="S5898" s="1663"/>
    </row>
    <row r="5899" spans="1:19" ht="15">
      <c r="A5899" s="1">
        <v>5894</v>
      </c>
      <c r="D5899" s="3" t="s">
        <v>3376</v>
      </c>
      <c r="F5899" s="2" t="str" cm="1">
        <f t="array" aca="1" ref="F5899" ca="1">IF(G5899&lt;&gt;"",INDIRECT("'"&amp;G5899&amp;"'!"&amp;H5899),"")</f>
        <v/>
      </c>
      <c r="G5899" s="1665"/>
      <c r="S5899" s="1663"/>
    </row>
    <row r="5900" spans="1:19" ht="15">
      <c r="A5900" s="1">
        <v>5895</v>
      </c>
      <c r="D5900" s="3" t="s">
        <v>3376</v>
      </c>
      <c r="F5900" s="2" t="str" cm="1">
        <f t="array" aca="1" ref="F5900" ca="1">IF(G5900&lt;&gt;"",INDIRECT("'"&amp;G5900&amp;"'!"&amp;H5900),"")</f>
        <v/>
      </c>
      <c r="G5900" s="1665"/>
      <c r="S5900" s="1663"/>
    </row>
    <row r="5901" spans="1:19" ht="15">
      <c r="A5901" s="1">
        <v>5896</v>
      </c>
      <c r="D5901" s="3" t="s">
        <v>3376</v>
      </c>
      <c r="F5901" s="2" t="str" cm="1">
        <f t="array" aca="1" ref="F5901" ca="1">IF(G5901&lt;&gt;"",INDIRECT("'"&amp;G5901&amp;"'!"&amp;H5901),"")</f>
        <v/>
      </c>
      <c r="G5901" s="1665"/>
      <c r="S5901" s="1663"/>
    </row>
    <row r="5902" spans="1:19" ht="15">
      <c r="A5902" s="1">
        <v>5897</v>
      </c>
      <c r="D5902" s="3" t="s">
        <v>3376</v>
      </c>
      <c r="F5902" s="2" t="str" cm="1">
        <f t="array" aca="1" ref="F5902" ca="1">IF(G5902&lt;&gt;"",INDIRECT("'"&amp;G5902&amp;"'!"&amp;H5902),"")</f>
        <v/>
      </c>
      <c r="G5902" s="1665"/>
      <c r="S5902" s="1663"/>
    </row>
    <row r="5903" spans="1:19" ht="15">
      <c r="A5903" s="1">
        <v>5898</v>
      </c>
      <c r="D5903" s="3" t="s">
        <v>3376</v>
      </c>
      <c r="F5903" s="2" t="str" cm="1">
        <f t="array" aca="1" ref="F5903" ca="1">IF(G5903&lt;&gt;"",INDIRECT("'"&amp;G5903&amp;"'!"&amp;H5903),"")</f>
        <v/>
      </c>
      <c r="G5903" s="1665"/>
      <c r="S5903" s="1663"/>
    </row>
    <row r="5904" spans="1:19" ht="15">
      <c r="A5904" s="1">
        <v>5899</v>
      </c>
      <c r="D5904" s="3" t="s">
        <v>3376</v>
      </c>
      <c r="F5904" s="2" t="str" cm="1">
        <f t="array" aca="1" ref="F5904" ca="1">IF(G5904&lt;&gt;"",INDIRECT("'"&amp;G5904&amp;"'!"&amp;H5904),"")</f>
        <v/>
      </c>
      <c r="G5904" s="1665"/>
      <c r="S5904" s="1663"/>
    </row>
    <row r="5905" spans="1:19" ht="15">
      <c r="A5905" s="1">
        <v>5900</v>
      </c>
      <c r="D5905" s="3" t="s">
        <v>3376</v>
      </c>
      <c r="F5905" s="2" t="str" cm="1">
        <f t="array" aca="1" ref="F5905" ca="1">IF(G5905&lt;&gt;"",INDIRECT("'"&amp;G5905&amp;"'!"&amp;H5905),"")</f>
        <v/>
      </c>
      <c r="G5905" s="1665"/>
      <c r="S5905" s="1663"/>
    </row>
    <row r="5906" spans="1:19" ht="15">
      <c r="A5906" s="1">
        <v>5901</v>
      </c>
      <c r="D5906" s="3" t="s">
        <v>3376</v>
      </c>
      <c r="F5906" s="2" t="str" cm="1">
        <f t="array" aca="1" ref="F5906" ca="1">IF(G5906&lt;&gt;"",INDIRECT("'"&amp;G5906&amp;"'!"&amp;H5906),"")</f>
        <v/>
      </c>
      <c r="G5906" s="1665"/>
      <c r="S5906" s="1663"/>
    </row>
    <row r="5907" spans="1:19" ht="15">
      <c r="A5907" s="1">
        <v>5902</v>
      </c>
      <c r="D5907" s="3" t="s">
        <v>3376</v>
      </c>
      <c r="F5907" s="2" t="str" cm="1">
        <f t="array" aca="1" ref="F5907" ca="1">IF(G5907&lt;&gt;"",INDIRECT("'"&amp;G5907&amp;"'!"&amp;H5907),"")</f>
        <v/>
      </c>
      <c r="G5907" s="1665"/>
      <c r="S5907" s="1663"/>
    </row>
    <row r="5908" spans="1:19" ht="15">
      <c r="A5908" s="1">
        <v>5903</v>
      </c>
      <c r="D5908" s="3" t="s">
        <v>6909</v>
      </c>
      <c r="F5908" s="2" t="str" cm="1">
        <f t="array" aca="1" ref="F5908" ca="1">IF(G5908&lt;&gt;"",INDIRECT("'"&amp;G5908&amp;"'!"&amp;H5908),"")</f>
        <v/>
      </c>
      <c r="G5908" s="1665"/>
      <c r="S5908" s="1663"/>
    </row>
    <row r="5909" spans="1:19" ht="15">
      <c r="A5909" s="1">
        <v>5904</v>
      </c>
      <c r="D5909" s="3" t="s">
        <v>6909</v>
      </c>
      <c r="F5909" s="2" t="str" cm="1">
        <f t="array" aca="1" ref="F5909" ca="1">IF(G5909&lt;&gt;"",INDIRECT("'"&amp;G5909&amp;"'!"&amp;H5909),"")</f>
        <v/>
      </c>
      <c r="G5909" s="1665"/>
      <c r="S5909" s="1663"/>
    </row>
    <row r="5910" spans="1:19" ht="15">
      <c r="A5910" s="1">
        <v>5905</v>
      </c>
      <c r="D5910" s="3" t="s">
        <v>6909</v>
      </c>
      <c r="F5910" s="2" t="str" cm="1">
        <f t="array" aca="1" ref="F5910" ca="1">IF(G5910&lt;&gt;"",INDIRECT("'"&amp;G5910&amp;"'!"&amp;H5910),"")</f>
        <v/>
      </c>
      <c r="G5910" s="1665"/>
      <c r="S5910" s="1663"/>
    </row>
    <row r="5911" spans="1:19" ht="15">
      <c r="A5911" s="1">
        <v>5906</v>
      </c>
      <c r="D5911" s="3" t="s">
        <v>6909</v>
      </c>
      <c r="F5911" s="2" t="str" cm="1">
        <f t="array" aca="1" ref="F5911" ca="1">IF(G5911&lt;&gt;"",INDIRECT("'"&amp;G5911&amp;"'!"&amp;H5911),"")</f>
        <v/>
      </c>
      <c r="G5911" s="1665"/>
      <c r="S5911" s="1663"/>
    </row>
    <row r="5912" spans="1:19" ht="15">
      <c r="A5912" s="1">
        <v>5907</v>
      </c>
      <c r="D5912" s="3" t="s">
        <v>3376</v>
      </c>
      <c r="F5912" s="2" t="str" cm="1">
        <f t="array" aca="1" ref="F5912" ca="1">IF(G5912&lt;&gt;"",INDIRECT("'"&amp;G5912&amp;"'!"&amp;H5912),"")</f>
        <v/>
      </c>
      <c r="G5912" s="1665"/>
      <c r="S5912" s="1663"/>
    </row>
    <row r="5913" spans="1:19" ht="15">
      <c r="A5913" s="1">
        <v>5908</v>
      </c>
      <c r="D5913" s="3" t="s">
        <v>6909</v>
      </c>
      <c r="F5913" s="2" t="str" cm="1">
        <f t="array" aca="1" ref="F5913" ca="1">IF(G5913&lt;&gt;"",INDIRECT("'"&amp;G5913&amp;"'!"&amp;H5913),"")</f>
        <v/>
      </c>
      <c r="G5913" s="1665"/>
      <c r="S5913" s="1663"/>
    </row>
    <row r="5914" spans="1:19" ht="15">
      <c r="A5914" s="1">
        <v>5909</v>
      </c>
      <c r="D5914" s="3" t="s">
        <v>6909</v>
      </c>
      <c r="F5914" s="2" t="str" cm="1">
        <f t="array" aca="1" ref="F5914" ca="1">IF(G5914&lt;&gt;"",INDIRECT("'"&amp;G5914&amp;"'!"&amp;H5914),"")</f>
        <v/>
      </c>
      <c r="G5914" s="1665"/>
      <c r="S5914" s="1663"/>
    </row>
    <row r="5915" spans="1:19" ht="15">
      <c r="A5915" s="1">
        <v>5910</v>
      </c>
      <c r="D5915" s="3" t="s">
        <v>6909</v>
      </c>
      <c r="F5915" s="2" t="str" cm="1">
        <f t="array" aca="1" ref="F5915" ca="1">IF(G5915&lt;&gt;"",INDIRECT("'"&amp;G5915&amp;"'!"&amp;H5915),"")</f>
        <v/>
      </c>
      <c r="G5915" s="1665"/>
      <c r="S5915" s="1663"/>
    </row>
    <row r="5916" spans="1:19" ht="15">
      <c r="A5916" s="1">
        <v>5911</v>
      </c>
      <c r="D5916" s="3" t="s">
        <v>6909</v>
      </c>
      <c r="F5916" s="2" t="str" cm="1">
        <f t="array" aca="1" ref="F5916" ca="1">IF(G5916&lt;&gt;"",INDIRECT("'"&amp;G5916&amp;"'!"&amp;H5916),"")</f>
        <v/>
      </c>
      <c r="G5916" s="1665"/>
      <c r="S5916" s="1663"/>
    </row>
    <row r="5917" spans="1:19" ht="15">
      <c r="A5917" s="1">
        <v>5912</v>
      </c>
      <c r="D5917" s="3" t="s">
        <v>6909</v>
      </c>
      <c r="F5917" s="2" t="str" cm="1">
        <f t="array" aca="1" ref="F5917" ca="1">IF(G5917&lt;&gt;"",INDIRECT("'"&amp;G5917&amp;"'!"&amp;H5917),"")</f>
        <v/>
      </c>
      <c r="G5917" s="1665"/>
      <c r="S5917" s="1663"/>
    </row>
    <row r="5918" spans="1:19" ht="15">
      <c r="A5918" s="1">
        <v>5913</v>
      </c>
      <c r="D5918" s="3" t="s">
        <v>6909</v>
      </c>
      <c r="F5918" s="2" t="str" cm="1">
        <f t="array" aca="1" ref="F5918" ca="1">IF(G5918&lt;&gt;"",INDIRECT("'"&amp;G5918&amp;"'!"&amp;H5918),"")</f>
        <v/>
      </c>
      <c r="G5918" s="1665"/>
      <c r="S5918" s="1663"/>
    </row>
    <row r="5919" spans="1:19" ht="15">
      <c r="A5919" s="1">
        <v>5914</v>
      </c>
      <c r="D5919" s="3" t="s">
        <v>6909</v>
      </c>
      <c r="F5919" s="2" t="str" cm="1">
        <f t="array" aca="1" ref="F5919" ca="1">IF(G5919&lt;&gt;"",INDIRECT("'"&amp;G5919&amp;"'!"&amp;H5919),"")</f>
        <v/>
      </c>
      <c r="G5919" s="1665"/>
      <c r="S5919" s="1663"/>
    </row>
    <row r="5920" spans="1:19" ht="15">
      <c r="A5920" s="1">
        <v>5915</v>
      </c>
      <c r="D5920" s="3" t="s">
        <v>3376</v>
      </c>
      <c r="F5920" s="2" t="str" cm="1">
        <f t="array" aca="1" ref="F5920" ca="1">IF(G5920&lt;&gt;"",INDIRECT("'"&amp;G5920&amp;"'!"&amp;H5920),"")</f>
        <v/>
      </c>
      <c r="G5920" s="1665"/>
      <c r="S5920" s="1663"/>
    </row>
    <row r="5921" spans="1:19" ht="15">
      <c r="A5921" s="1">
        <v>5916</v>
      </c>
      <c r="D5921" s="3" t="s">
        <v>6909</v>
      </c>
      <c r="F5921" s="2" t="str" cm="1">
        <f t="array" aca="1" ref="F5921" ca="1">IF(G5921&lt;&gt;"",INDIRECT("'"&amp;G5921&amp;"'!"&amp;H5921),"")</f>
        <v/>
      </c>
      <c r="G5921" s="1665"/>
      <c r="S5921" s="1663"/>
    </row>
    <row r="5922" spans="1:19" ht="15">
      <c r="A5922" s="1">
        <v>5917</v>
      </c>
      <c r="D5922" s="3" t="s">
        <v>6909</v>
      </c>
      <c r="F5922" s="2" t="str" cm="1">
        <f t="array" aca="1" ref="F5922" ca="1">IF(G5922&lt;&gt;"",INDIRECT("'"&amp;G5922&amp;"'!"&amp;H5922),"")</f>
        <v/>
      </c>
      <c r="G5922" s="1665"/>
      <c r="S5922" s="1663"/>
    </row>
    <row r="5923" spans="1:19" ht="15">
      <c r="A5923" s="1">
        <v>5918</v>
      </c>
      <c r="D5923" s="3" t="s">
        <v>6909</v>
      </c>
      <c r="F5923" s="2" t="str" cm="1">
        <f t="array" aca="1" ref="F5923" ca="1">IF(G5923&lt;&gt;"",INDIRECT("'"&amp;G5923&amp;"'!"&amp;H5923),"")</f>
        <v/>
      </c>
      <c r="G5923" s="1665"/>
      <c r="S5923" s="1663"/>
    </row>
    <row r="5924" spans="1:19" ht="15">
      <c r="A5924" s="1">
        <v>5919</v>
      </c>
      <c r="D5924" s="3" t="s">
        <v>6909</v>
      </c>
      <c r="F5924" s="2" t="str" cm="1">
        <f t="array" aca="1" ref="F5924" ca="1">IF(G5924&lt;&gt;"",INDIRECT("'"&amp;G5924&amp;"'!"&amp;H5924),"")</f>
        <v/>
      </c>
      <c r="G5924" s="1665"/>
      <c r="S5924" s="1663"/>
    </row>
    <row r="5925" spans="1:19" ht="15">
      <c r="A5925" s="1">
        <v>5920</v>
      </c>
      <c r="D5925" s="3" t="s">
        <v>6909</v>
      </c>
      <c r="F5925" s="2" t="str" cm="1">
        <f t="array" aca="1" ref="F5925" ca="1">IF(G5925&lt;&gt;"",INDIRECT("'"&amp;G5925&amp;"'!"&amp;H5925),"")</f>
        <v/>
      </c>
      <c r="G5925" s="1665"/>
      <c r="S5925" s="1663"/>
    </row>
    <row r="5926" spans="1:19" ht="15">
      <c r="A5926" s="1">
        <v>5921</v>
      </c>
      <c r="D5926" s="3" t="s">
        <v>6909</v>
      </c>
      <c r="F5926" s="2" t="str" cm="1">
        <f t="array" aca="1" ref="F5926" ca="1">IF(G5926&lt;&gt;"",INDIRECT("'"&amp;G5926&amp;"'!"&amp;H5926),"")</f>
        <v/>
      </c>
      <c r="G5926" s="1665"/>
      <c r="S5926" s="1663"/>
    </row>
    <row r="5927" spans="1:19" ht="15">
      <c r="A5927" s="1">
        <v>5922</v>
      </c>
      <c r="D5927" s="3" t="s">
        <v>6909</v>
      </c>
      <c r="F5927" s="2" t="str" cm="1">
        <f t="array" aca="1" ref="F5927" ca="1">IF(G5927&lt;&gt;"",INDIRECT("'"&amp;G5927&amp;"'!"&amp;H5927),"")</f>
        <v/>
      </c>
      <c r="G5927" s="1665"/>
      <c r="S5927" s="1663"/>
    </row>
    <row r="5928" spans="1:19" ht="15">
      <c r="A5928" s="1">
        <v>5923</v>
      </c>
      <c r="D5928" s="3" t="s">
        <v>3376</v>
      </c>
      <c r="F5928" s="2" t="str" cm="1">
        <f t="array" aca="1" ref="F5928" ca="1">IF(G5928&lt;&gt;"",INDIRECT("'"&amp;G5928&amp;"'!"&amp;H5928),"")</f>
        <v/>
      </c>
      <c r="G5928" s="1665"/>
      <c r="S5928" s="1663"/>
    </row>
    <row r="5929" spans="1:19" ht="15">
      <c r="A5929">
        <v>5924</v>
      </c>
      <c r="B5929" s="7">
        <f>'EstRev 6-11'!K5</f>
        <v>0</v>
      </c>
      <c r="C5929" s="3">
        <f t="shared" ref="C5929:C5945" si="173">A5929-B5929</f>
        <v>5924</v>
      </c>
      <c r="E5929" s="2" t="b">
        <f t="shared" ref="E5929:E5945" ca="1" si="174">F5929=B5929</f>
        <v>1</v>
      </c>
      <c r="F5929" s="2" cm="1">
        <f t="array" aca="1" ref="F5929" ca="1">IF(G5929&lt;&gt;"",INDIRECT("'"&amp;G5929&amp;"'!"&amp;H5929),"")</f>
        <v>0</v>
      </c>
      <c r="G5929" s="1663" t="s">
        <v>4277</v>
      </c>
      <c r="H5929" t="s">
        <v>3689</v>
      </c>
      <c r="I5929" s="4"/>
      <c r="J5929" s="4"/>
      <c r="K5929" s="4"/>
      <c r="S5929" s="1665"/>
    </row>
    <row r="5930" spans="1:19" ht="15">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5">
      <c r="A5931">
        <v>5926</v>
      </c>
      <c r="B5931" s="7">
        <f>'EstRev 6-11'!K12</f>
        <v>0</v>
      </c>
      <c r="C5931" s="3">
        <f t="shared" si="173"/>
        <v>5926</v>
      </c>
      <c r="E5931" s="2" t="b">
        <f t="shared" ca="1" si="174"/>
        <v>1</v>
      </c>
      <c r="F5931" s="2" cm="1">
        <f t="array" aca="1" ref="F5931" ca="1">IF(G5931&lt;&gt;"",INDIRECT("'"&amp;G5931&amp;"'!"&amp;H5931),"")</f>
        <v>0</v>
      </c>
      <c r="G5931" s="1663" t="s">
        <v>4277</v>
      </c>
      <c r="H5931" t="s">
        <v>3423</v>
      </c>
      <c r="I5931" s="4"/>
      <c r="J5931" s="4"/>
      <c r="K5931" s="4"/>
      <c r="S5931" s="1665"/>
    </row>
    <row r="5932" spans="1:19" ht="15">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5">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5">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5">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5">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5">
      <c r="A5937">
        <v>5932</v>
      </c>
      <c r="B5937" s="7">
        <f>'EstRev 6-11'!K65</f>
        <v>0</v>
      </c>
      <c r="C5937" s="3">
        <f t="shared" si="173"/>
        <v>5932</v>
      </c>
      <c r="E5937" s="2" t="b">
        <f t="shared" ca="1" si="174"/>
        <v>1</v>
      </c>
      <c r="F5937" s="2" cm="1">
        <f t="array" aca="1" ref="F5937" ca="1">IF(G5937&lt;&gt;"",INDIRECT("'"&amp;G5937&amp;"'!"&amp;H5937),"")</f>
        <v>0</v>
      </c>
      <c r="G5937" s="1663" t="s">
        <v>4277</v>
      </c>
      <c r="H5937" t="s">
        <v>3714</v>
      </c>
      <c r="I5937" s="4"/>
      <c r="J5937" s="4"/>
      <c r="K5937" s="4"/>
      <c r="S5937" s="1665"/>
    </row>
    <row r="5938" spans="1:19" ht="15">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5">
      <c r="A5939">
        <v>5934</v>
      </c>
      <c r="B5939" s="7">
        <f>'EstRev 6-11'!K68</f>
        <v>0</v>
      </c>
      <c r="C5939" s="3">
        <f t="shared" si="173"/>
        <v>5934</v>
      </c>
      <c r="E5939" s="2" t="b">
        <f t="shared" ca="1" si="174"/>
        <v>1</v>
      </c>
      <c r="F5939" s="2" cm="1">
        <f t="array" aca="1" ref="F5939" ca="1">IF(G5939&lt;&gt;"",INDIRECT("'"&amp;G5939&amp;"'!"&amp;H5939),"")</f>
        <v>0</v>
      </c>
      <c r="G5939" s="1663" t="s">
        <v>4277</v>
      </c>
      <c r="H5939" t="s">
        <v>6836</v>
      </c>
      <c r="I5939" s="4"/>
      <c r="J5939" s="4"/>
      <c r="K5939" s="4"/>
      <c r="S5939" s="1665"/>
    </row>
    <row r="5940" spans="1:19" ht="15">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5">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5">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5">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5">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5">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5">
      <c r="A5946" s="1">
        <v>5941</v>
      </c>
      <c r="D5946" s="3" t="s">
        <v>6909</v>
      </c>
      <c r="F5946" s="2" t="str" cm="1">
        <f t="array" aca="1" ref="F5946" ca="1">IF(G5946&lt;&gt;"",INDIRECT("'"&amp;G5946&amp;"'!"&amp;H5946),"")</f>
        <v/>
      </c>
      <c r="G5946" s="1665"/>
      <c r="S5946" s="1663"/>
    </row>
    <row r="5947" spans="1:19" ht="15">
      <c r="A5947" s="1">
        <v>5942</v>
      </c>
      <c r="D5947" s="3" t="s">
        <v>6909</v>
      </c>
      <c r="F5947" s="2" t="str" cm="1">
        <f t="array" aca="1" ref="F5947" ca="1">IF(G5947&lt;&gt;"",INDIRECT("'"&amp;G5947&amp;"'!"&amp;H5947),"")</f>
        <v/>
      </c>
      <c r="G5947" s="1665"/>
      <c r="S5947" s="1663"/>
    </row>
    <row r="5948" spans="1:19" ht="15">
      <c r="A5948" s="1">
        <v>5943</v>
      </c>
      <c r="D5948" s="3" t="s">
        <v>6909</v>
      </c>
      <c r="F5948" s="2" t="str" cm="1">
        <f t="array" aca="1" ref="F5948" ca="1">IF(G5948&lt;&gt;"",INDIRECT("'"&amp;G5948&amp;"'!"&amp;H5948),"")</f>
        <v/>
      </c>
      <c r="G5948" s="1665"/>
      <c r="S5948" s="1663"/>
    </row>
    <row r="5949" spans="1:19" ht="15">
      <c r="A5949" s="1">
        <v>5944</v>
      </c>
      <c r="D5949" s="3" t="s">
        <v>6909</v>
      </c>
      <c r="F5949" s="2" t="str" cm="1">
        <f t="array" aca="1" ref="F5949" ca="1">IF(G5949&lt;&gt;"",INDIRECT("'"&amp;G5949&amp;"'!"&amp;H5949),"")</f>
        <v/>
      </c>
      <c r="G5949" s="1665"/>
      <c r="S5949" s="1663"/>
    </row>
    <row r="5950" spans="1:19" ht="15">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5">
      <c r="A5951" s="1">
        <v>5946</v>
      </c>
      <c r="D5951" s="3" t="s">
        <v>6909</v>
      </c>
      <c r="F5951" s="2" t="str" cm="1">
        <f t="array" aca="1" ref="F5951" ca="1">IF(G5951&lt;&gt;"",INDIRECT("'"&amp;G5951&amp;"'!"&amp;H5951),"")</f>
        <v/>
      </c>
      <c r="G5951" s="1665"/>
      <c r="S5951" s="1663"/>
    </row>
    <row r="5952" spans="1:19" ht="15">
      <c r="A5952" s="1">
        <v>5947</v>
      </c>
      <c r="D5952" s="3" t="s">
        <v>6909</v>
      </c>
      <c r="F5952" s="2" t="str" cm="1">
        <f t="array" aca="1" ref="F5952" ca="1">IF(G5952&lt;&gt;"",INDIRECT("'"&amp;G5952&amp;"'!"&amp;H5952),"")</f>
        <v/>
      </c>
      <c r="G5952" s="1665"/>
      <c r="S5952" s="1663"/>
    </row>
    <row r="5953" spans="1:19" ht="15">
      <c r="A5953" s="1">
        <v>5948</v>
      </c>
      <c r="D5953" s="3" t="s">
        <v>6909</v>
      </c>
      <c r="F5953" s="2" t="str" cm="1">
        <f t="array" aca="1" ref="F5953" ca="1">IF(G5953&lt;&gt;"",INDIRECT("'"&amp;G5953&amp;"'!"&amp;H5953),"")</f>
        <v/>
      </c>
      <c r="G5953" s="1665"/>
      <c r="S5953" s="1663"/>
    </row>
    <row r="5954" spans="1:19" ht="15">
      <c r="A5954" s="1">
        <v>5949</v>
      </c>
      <c r="D5954" s="3" t="s">
        <v>6909</v>
      </c>
      <c r="F5954" s="2" t="str" cm="1">
        <f t="array" aca="1" ref="F5954" ca="1">IF(G5954&lt;&gt;"",INDIRECT("'"&amp;G5954&amp;"'!"&amp;H5954),"")</f>
        <v/>
      </c>
      <c r="G5954" s="1665"/>
      <c r="S5954" s="1663"/>
    </row>
    <row r="5955" spans="1:19" ht="15">
      <c r="A5955" s="1">
        <v>5950</v>
      </c>
      <c r="D5955" s="3" t="s">
        <v>6909</v>
      </c>
      <c r="F5955" s="2" t="str" cm="1">
        <f t="array" aca="1" ref="F5955" ca="1">IF(G5955&lt;&gt;"",INDIRECT("'"&amp;G5955&amp;"'!"&amp;H5955),"")</f>
        <v/>
      </c>
      <c r="G5955" s="1665"/>
      <c r="S5955" s="1663"/>
    </row>
    <row r="5956" spans="1:19" ht="15">
      <c r="A5956" s="1">
        <v>5951</v>
      </c>
      <c r="D5956" s="3" t="s">
        <v>6909</v>
      </c>
      <c r="F5956" s="2" t="str" cm="1">
        <f t="array" aca="1" ref="F5956" ca="1">IF(G5956&lt;&gt;"",INDIRECT("'"&amp;G5956&amp;"'!"&amp;H5956),"")</f>
        <v/>
      </c>
      <c r="G5956" s="1665"/>
      <c r="S5956" s="1663"/>
    </row>
    <row r="5957" spans="1:19" ht="15">
      <c r="A5957" s="1">
        <v>5952</v>
      </c>
      <c r="D5957" s="3" t="s">
        <v>6909</v>
      </c>
      <c r="F5957" s="2" t="str" cm="1">
        <f t="array" aca="1" ref="F5957" ca="1">IF(G5957&lt;&gt;"",INDIRECT("'"&amp;G5957&amp;"'!"&amp;H5957),"")</f>
        <v/>
      </c>
      <c r="G5957" s="1665"/>
      <c r="S5957" s="1663"/>
    </row>
    <row r="5958" spans="1:19" ht="15">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5">
      <c r="A5959" s="1">
        <v>5954</v>
      </c>
      <c r="D5959" s="3" t="s">
        <v>6909</v>
      </c>
      <c r="F5959" s="2" t="str" cm="1">
        <f t="array" aca="1" ref="F5959" ca="1">IF(G5959&lt;&gt;"",INDIRECT("'"&amp;G5959&amp;"'!"&amp;H5959),"")</f>
        <v/>
      </c>
      <c r="G5959" s="1665"/>
      <c r="S5959" s="1663"/>
    </row>
    <row r="5960" spans="1:19" ht="15">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5">
      <c r="A5961" s="1">
        <v>5956</v>
      </c>
      <c r="D5961" s="3" t="s">
        <v>6909</v>
      </c>
      <c r="F5961" s="2" t="str" cm="1">
        <f t="array" aca="1" ref="F5961" ca="1">IF(G5961&lt;&gt;"",INDIRECT("'"&amp;G5961&amp;"'!"&amp;H5961),"")</f>
        <v/>
      </c>
      <c r="G5961" s="1665"/>
      <c r="S5961" s="1663"/>
    </row>
    <row r="5962" spans="1:19" ht="15">
      <c r="A5962" s="1">
        <v>5957</v>
      </c>
      <c r="D5962" s="3" t="s">
        <v>6909</v>
      </c>
      <c r="F5962" s="2" t="str" cm="1">
        <f t="array" aca="1" ref="F5962" ca="1">IF(G5962&lt;&gt;"",INDIRECT("'"&amp;G5962&amp;"'!"&amp;H5962),"")</f>
        <v/>
      </c>
      <c r="G5962" s="1665"/>
      <c r="S5962" s="1663"/>
    </row>
    <row r="5963" spans="1:19" ht="15">
      <c r="A5963" s="1">
        <v>5958</v>
      </c>
      <c r="D5963" s="3" t="s">
        <v>6909</v>
      </c>
      <c r="F5963" s="2" t="str" cm="1">
        <f t="array" aca="1" ref="F5963" ca="1">IF(G5963&lt;&gt;"",INDIRECT("'"&amp;G5963&amp;"'!"&amp;H5963),"")</f>
        <v/>
      </c>
      <c r="G5963" s="1665"/>
      <c r="S5963" s="1663"/>
    </row>
    <row r="5964" spans="1:19" ht="15">
      <c r="A5964" s="1">
        <v>5959</v>
      </c>
      <c r="D5964" s="3" t="s">
        <v>6909</v>
      </c>
      <c r="F5964" s="2" t="str" cm="1">
        <f t="array" aca="1" ref="F5964" ca="1">IF(G5964&lt;&gt;"",INDIRECT("'"&amp;G5964&amp;"'!"&amp;H5964),"")</f>
        <v/>
      </c>
      <c r="G5964" s="1665"/>
      <c r="S5964" s="1663"/>
    </row>
    <row r="5965" spans="1:19" ht="15">
      <c r="A5965" s="1">
        <v>5960</v>
      </c>
      <c r="D5965" s="3" t="s">
        <v>6909</v>
      </c>
      <c r="F5965" s="2" t="str" cm="1">
        <f t="array" aca="1" ref="F5965" ca="1">IF(G5965&lt;&gt;"",INDIRECT("'"&amp;G5965&amp;"'!"&amp;H5965),"")</f>
        <v/>
      </c>
      <c r="G5965" s="1665"/>
      <c r="S5965" s="1663"/>
    </row>
    <row r="5966" spans="1:19" ht="15">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5">
      <c r="A5967">
        <v>5962</v>
      </c>
      <c r="B5967" s="7">
        <f>'EstRev 6-11'!K240</f>
        <v>0</v>
      </c>
      <c r="C5967" s="3">
        <f>A5967-B5967</f>
        <v>5962</v>
      </c>
      <c r="E5967" s="2" t="b">
        <f ca="1">F5967=B5967</f>
        <v>1</v>
      </c>
      <c r="F5967" s="2" cm="1">
        <f t="array" aca="1" ref="F5967" ca="1">IF(G5967&lt;&gt;"",INDIRECT("'"&amp;G5967&amp;"'!"&amp;H5967),"")</f>
        <v>0</v>
      </c>
      <c r="G5967" s="1663" t="s">
        <v>4277</v>
      </c>
      <c r="H5967" t="s">
        <v>3914</v>
      </c>
      <c r="S5967" s="1665"/>
    </row>
    <row r="5968" spans="1:19" ht="15">
      <c r="A5968">
        <v>5963</v>
      </c>
      <c r="B5968" s="7">
        <f>'EstRev 6-11'!G112</f>
        <v>413073.58</v>
      </c>
      <c r="C5968" s="3">
        <f>A5968-B5968</f>
        <v>-407110.58</v>
      </c>
      <c r="E5968" s="2" t="b">
        <f ca="1">F5968=B5968</f>
        <v>1</v>
      </c>
      <c r="F5968" s="2" cm="1">
        <f t="array" aca="1" ref="F5968" ca="1">IF(G5968&lt;&gt;"",INDIRECT("'"&amp;G5968&amp;"'!"&amp;H5968),"")</f>
        <v>413073.58</v>
      </c>
      <c r="G5968" s="1663" t="s">
        <v>4277</v>
      </c>
      <c r="H5968" t="s">
        <v>6837</v>
      </c>
      <c r="S5968" s="1665"/>
    </row>
    <row r="5969" spans="1:19" ht="15">
      <c r="A5969">
        <v>5964</v>
      </c>
      <c r="B5969" s="7">
        <f>'EstRev 6-11'!H112</f>
        <v>0</v>
      </c>
      <c r="C5969" s="3">
        <f>A5969-B5969</f>
        <v>5964</v>
      </c>
      <c r="E5969" s="2" t="b">
        <f ca="1">F5969=B5969</f>
        <v>1</v>
      </c>
      <c r="F5969" s="2" cm="1">
        <f t="array" aca="1" ref="F5969" ca="1">IF(G5969&lt;&gt;"",INDIRECT("'"&amp;G5969&amp;"'!"&amp;H5969),"")</f>
        <v>0</v>
      </c>
      <c r="G5969" s="1663" t="s">
        <v>4277</v>
      </c>
      <c r="H5969" t="s">
        <v>4863</v>
      </c>
      <c r="S5969" s="1665"/>
    </row>
    <row r="5970" spans="1:19" ht="15">
      <c r="A5970">
        <v>5965</v>
      </c>
      <c r="B5970" s="7">
        <f>'EstRev 6-11'!I112</f>
        <v>0</v>
      </c>
      <c r="C5970" s="3">
        <f>A5970-B5970</f>
        <v>5965</v>
      </c>
      <c r="E5970" s="2" t="b">
        <f ca="1">F5970=B5970</f>
        <v>1</v>
      </c>
      <c r="F5970" s="2" cm="1">
        <f t="array" aca="1" ref="F5970" ca="1">IF(G5970&lt;&gt;"",INDIRECT("'"&amp;G5970&amp;"'!"&amp;H5970),"")</f>
        <v>0</v>
      </c>
      <c r="G5970" s="1663" t="s">
        <v>4277</v>
      </c>
      <c r="H5970" t="s">
        <v>6838</v>
      </c>
      <c r="S5970" s="1665"/>
    </row>
    <row r="5971" spans="1:19" ht="15">
      <c r="A5971" s="1">
        <v>5966</v>
      </c>
      <c r="D5971" s="3" t="s">
        <v>3376</v>
      </c>
      <c r="F5971" s="2" t="str" cm="1">
        <f t="array" aca="1" ref="F5971" ca="1">IF(G5971&lt;&gt;"",INDIRECT("'"&amp;G5971&amp;"'!"&amp;H5971),"")</f>
        <v/>
      </c>
      <c r="G5971" s="1665"/>
      <c r="S5971" s="1663"/>
    </row>
    <row r="5972" spans="1:19" ht="15">
      <c r="A5972">
        <v>5967</v>
      </c>
      <c r="B5972" s="7">
        <f>'EstRev 6-11'!K112</f>
        <v>0</v>
      </c>
      <c r="C5972" s="3">
        <f>A5972-B5972</f>
        <v>5967</v>
      </c>
      <c r="E5972" s="2" t="b">
        <f ca="1">F5972=B5972</f>
        <v>1</v>
      </c>
      <c r="F5972" s="2" cm="1">
        <f t="array" aca="1" ref="F5972" ca="1">IF(G5972&lt;&gt;"",INDIRECT("'"&amp;G5972&amp;"'!"&amp;H5972),"")</f>
        <v>0</v>
      </c>
      <c r="G5972" s="1663" t="s">
        <v>4277</v>
      </c>
      <c r="H5972" t="s">
        <v>4864</v>
      </c>
      <c r="S5972" s="1665"/>
    </row>
    <row r="5973" spans="1:19" ht="15">
      <c r="A5973" s="1">
        <v>5968</v>
      </c>
      <c r="D5973" s="3" t="s">
        <v>6909</v>
      </c>
      <c r="F5973" s="2" t="str" cm="1">
        <f t="array" aca="1" ref="F5973" ca="1">IF(G5973&lt;&gt;"",INDIRECT("'"&amp;G5973&amp;"'!"&amp;H5973),"")</f>
        <v/>
      </c>
      <c r="G5973" s="1665"/>
      <c r="S5973" s="1663"/>
    </row>
    <row r="5974" spans="1:19" ht="15">
      <c r="A5974" s="1">
        <v>5969</v>
      </c>
      <c r="D5974" s="3" t="s">
        <v>6909</v>
      </c>
      <c r="F5974" s="2" t="str" cm="1">
        <f t="array" aca="1" ref="F5974" ca="1">IF(G5974&lt;&gt;"",INDIRECT("'"&amp;G5974&amp;"'!"&amp;H5974),"")</f>
        <v/>
      </c>
      <c r="G5974" s="1665"/>
      <c r="S5974" s="1663"/>
    </row>
    <row r="5975" spans="1:19" ht="15">
      <c r="A5975">
        <v>5970</v>
      </c>
      <c r="B5975" s="7">
        <f>'EstRev 6-11'!C70</f>
        <v>299012.93</v>
      </c>
      <c r="C5975" s="3">
        <f>A5975-B5975</f>
        <v>-293042.93</v>
      </c>
      <c r="E5975" s="2" t="b">
        <f ca="1">F5975=B5975</f>
        <v>1</v>
      </c>
      <c r="F5975" s="2" cm="1">
        <f t="array" aca="1" ref="F5975" ca="1">IF(G5975&lt;&gt;"",INDIRECT("'"&amp;G5975&amp;"'!"&amp;H5975),"")</f>
        <v>299012.93</v>
      </c>
      <c r="G5975" s="1663" t="s">
        <v>4277</v>
      </c>
      <c r="H5975" t="s">
        <v>3488</v>
      </c>
      <c r="S5975" s="1665"/>
    </row>
    <row r="5976" spans="1:19" ht="15">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5">
      <c r="A5977" s="1">
        <v>5972</v>
      </c>
      <c r="D5977" s="3" t="s">
        <v>6909</v>
      </c>
      <c r="F5977" s="2" t="str" cm="1">
        <f t="array" aca="1" ref="F5977" ca="1">IF(G5977&lt;&gt;"",INDIRECT("'"&amp;G5977&amp;"'!"&amp;H5977),"")</f>
        <v/>
      </c>
      <c r="G5977" s="1665"/>
      <c r="S5977" s="1663"/>
    </row>
    <row r="5978" spans="1:19" ht="15">
      <c r="A5978" s="1">
        <v>5973</v>
      </c>
      <c r="D5978" s="3" t="s">
        <v>6909</v>
      </c>
      <c r="F5978" s="2" t="str" cm="1">
        <f t="array" aca="1" ref="F5978" ca="1">IF(G5978&lt;&gt;"",INDIRECT("'"&amp;G5978&amp;"'!"&amp;H5978),"")</f>
        <v/>
      </c>
      <c r="G5978" s="1665"/>
      <c r="S5978" s="1663"/>
    </row>
    <row r="5979" spans="1:19" ht="15">
      <c r="A5979" s="1">
        <v>5974</v>
      </c>
      <c r="D5979" s="3" t="s">
        <v>6909</v>
      </c>
      <c r="F5979" s="2" t="str" cm="1">
        <f t="array" aca="1" ref="F5979" ca="1">IF(G5979&lt;&gt;"",INDIRECT("'"&amp;G5979&amp;"'!"&amp;H5979),"")</f>
        <v/>
      </c>
      <c r="G5979" s="1665"/>
      <c r="S5979" s="1663"/>
    </row>
    <row r="5980" spans="1:19" ht="15">
      <c r="A5980" s="1">
        <v>5975</v>
      </c>
      <c r="D5980" s="3" t="s">
        <v>6909</v>
      </c>
      <c r="F5980" s="2" t="str" cm="1">
        <f t="array" aca="1" ref="F5980" ca="1">IF(G5980&lt;&gt;"",INDIRECT("'"&amp;G5980&amp;"'!"&amp;H5980),"")</f>
        <v/>
      </c>
      <c r="G5980" s="1665"/>
      <c r="S5980" s="1663"/>
    </row>
    <row r="5981" spans="1:19" ht="15">
      <c r="A5981" s="1">
        <v>5976</v>
      </c>
      <c r="D5981" s="3" t="s">
        <v>6909</v>
      </c>
      <c r="F5981" s="2" t="str" cm="1">
        <f t="array" aca="1" ref="F5981" ca="1">IF(G5981&lt;&gt;"",INDIRECT("'"&amp;G5981&amp;"'!"&amp;H5981),"")</f>
        <v/>
      </c>
      <c r="G5981" s="1665"/>
      <c r="S5981" s="1663"/>
    </row>
    <row r="5982" spans="1:19" ht="15">
      <c r="A5982">
        <v>5977</v>
      </c>
      <c r="B5982" s="7">
        <f>'BudgetSum 2-4'!J14</f>
        <v>49834.82</v>
      </c>
      <c r="C5982" s="3">
        <f t="shared" ref="C5982:C5991" si="175">A5982-B5982</f>
        <v>-43857.82</v>
      </c>
      <c r="E5982" s="2" t="b">
        <f t="shared" ref="E5982:E5991" ca="1" si="176">F5982=B5982</f>
        <v>1</v>
      </c>
      <c r="F5982" s="2" cm="1">
        <f t="array" aca="1" ref="F5982" ca="1">IF(G5982&lt;&gt;"",INDIRECT("'"&amp;G5982&amp;"'!"&amp;H5982),"")</f>
        <v>49834.82</v>
      </c>
      <c r="G5982" s="1663" t="s">
        <v>3335</v>
      </c>
      <c r="H5982" t="s">
        <v>4537</v>
      </c>
      <c r="S5982" s="1665"/>
    </row>
    <row r="5983" spans="1:19" ht="15">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5">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5">
      <c r="A5985">
        <v>5980</v>
      </c>
      <c r="B5985" s="7">
        <f>'BudgetSum 2-4'!J3</f>
        <v>5450</v>
      </c>
      <c r="C5985" s="3">
        <f t="shared" si="175"/>
        <v>530</v>
      </c>
      <c r="D5985" s="3" t="s">
        <v>4540</v>
      </c>
      <c r="E5985" s="2" t="b">
        <f t="shared" ca="1" si="176"/>
        <v>1</v>
      </c>
      <c r="F5985" s="2" cm="1">
        <f t="array" aca="1" ref="F5985" ca="1">IF(G5985&lt;&gt;"",INDIRECT("'"&amp;G5985&amp;"'!"&amp;H5985),"")</f>
        <v>5450</v>
      </c>
      <c r="G5985" s="1663" t="s">
        <v>3335</v>
      </c>
      <c r="H5985" t="s">
        <v>4541</v>
      </c>
      <c r="I5985" s="4"/>
      <c r="J5985" s="4"/>
      <c r="K5985" s="4"/>
      <c r="S5985" s="1665"/>
    </row>
    <row r="5986" spans="1:19" ht="15">
      <c r="A5986">
        <v>5981</v>
      </c>
      <c r="B5986" s="7">
        <f>'BudgetSum 2-4'!J5</f>
        <v>44385.5</v>
      </c>
      <c r="C5986" s="3">
        <f t="shared" si="175"/>
        <v>-38404.5</v>
      </c>
      <c r="D5986" s="3" t="s">
        <v>4540</v>
      </c>
      <c r="E5986" s="2" t="b">
        <f t="shared" ca="1" si="176"/>
        <v>1</v>
      </c>
      <c r="F5986" s="2" cm="1">
        <f t="array" aca="1" ref="F5986" ca="1">IF(G5986&lt;&gt;"",INDIRECT("'"&amp;G5986&amp;"'!"&amp;H5986),"")</f>
        <v>44385.5</v>
      </c>
      <c r="G5986" s="1663" t="s">
        <v>3335</v>
      </c>
      <c r="H5986" t="s">
        <v>4542</v>
      </c>
      <c r="S5986" s="1665"/>
    </row>
    <row r="5987" spans="1:19" ht="15">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5">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5">
      <c r="A5989">
        <v>5984</v>
      </c>
      <c r="B5989" s="7">
        <f>'BudgetSum 2-4'!J9</f>
        <v>44385.5</v>
      </c>
      <c r="C5989" s="3">
        <f t="shared" si="175"/>
        <v>-38401.5</v>
      </c>
      <c r="D5989" s="3" t="s">
        <v>4540</v>
      </c>
      <c r="E5989" s="2" t="b">
        <f t="shared" ca="1" si="176"/>
        <v>1</v>
      </c>
      <c r="F5989" s="2" cm="1">
        <f t="array" aca="1" ref="F5989" ca="1">IF(G5989&lt;&gt;"",INDIRECT("'"&amp;G5989&amp;"'!"&amp;H5989),"")</f>
        <v>44385.5</v>
      </c>
      <c r="G5989" s="1663" t="s">
        <v>3335</v>
      </c>
      <c r="H5989" t="s">
        <v>4545</v>
      </c>
      <c r="S5989" s="1665"/>
    </row>
    <row r="5990" spans="1:19" ht="15">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5">
      <c r="A5991">
        <v>5986</v>
      </c>
      <c r="B5991" s="7">
        <f>'BudgetSum 2-4'!J11</f>
        <v>44385.5</v>
      </c>
      <c r="C5991" s="3">
        <f t="shared" si="175"/>
        <v>-38399.5</v>
      </c>
      <c r="D5991" s="3" t="s">
        <v>4540</v>
      </c>
      <c r="E5991" s="2" t="b">
        <f t="shared" ca="1" si="176"/>
        <v>1</v>
      </c>
      <c r="F5991" s="2" cm="1">
        <f t="array" aca="1" ref="F5991" ca="1">IF(G5991&lt;&gt;"",INDIRECT("'"&amp;G5991&amp;"'!"&amp;H5991),"")</f>
        <v>44385.5</v>
      </c>
      <c r="G5991" s="1663" t="s">
        <v>3335</v>
      </c>
      <c r="H5991" t="s">
        <v>4547</v>
      </c>
      <c r="S5991" s="1665"/>
    </row>
    <row r="5992" spans="1:19" ht="15">
      <c r="A5992" s="1">
        <v>5987</v>
      </c>
      <c r="D5992" s="3" t="s">
        <v>6914</v>
      </c>
      <c r="F5992" s="2" t="str" cm="1">
        <f t="array" aca="1" ref="F5992" ca="1">IF(G5992&lt;&gt;"",INDIRECT("'"&amp;G5992&amp;"'!"&amp;H5992),"")</f>
        <v/>
      </c>
      <c r="G5992" s="1665"/>
      <c r="S5992" s="1663"/>
    </row>
    <row r="5993" spans="1:19" ht="15">
      <c r="A5993">
        <v>5988</v>
      </c>
      <c r="B5993" s="7">
        <f>'BudgetSum 2-4'!J19</f>
        <v>49834.82</v>
      </c>
      <c r="C5993" s="3">
        <f t="shared" ref="C5993:C6027" si="177">A5993-B5993</f>
        <v>-43846.82</v>
      </c>
      <c r="D5993" s="3" t="s">
        <v>4540</v>
      </c>
      <c r="E5993" s="2" t="b">
        <f t="shared" ref="E5993:E6027" ca="1" si="178">F5993=B5993</f>
        <v>1</v>
      </c>
      <c r="F5993" s="2" cm="1">
        <f t="array" aca="1" ref="F5993" ca="1">IF(G5993&lt;&gt;"",INDIRECT("'"&amp;G5993&amp;"'!"&amp;H5993),"")</f>
        <v>49834.82</v>
      </c>
      <c r="G5993" s="1663" t="s">
        <v>3335</v>
      </c>
      <c r="H5993" t="s">
        <v>4548</v>
      </c>
      <c r="S5993" s="1665"/>
    </row>
    <row r="5994" spans="1:19" ht="15">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5">
      <c r="A5995">
        <v>5990</v>
      </c>
      <c r="B5995" s="7">
        <f>'BudgetSum 2-4'!J21</f>
        <v>49834.82</v>
      </c>
      <c r="C5995" s="3">
        <f t="shared" si="177"/>
        <v>-43844.82</v>
      </c>
      <c r="D5995" s="3" t="s">
        <v>4540</v>
      </c>
      <c r="E5995" s="2" t="b">
        <f t="shared" ca="1" si="178"/>
        <v>1</v>
      </c>
      <c r="F5995" s="2" cm="1">
        <f t="array" aca="1" ref="F5995" ca="1">IF(G5995&lt;&gt;"",INDIRECT("'"&amp;G5995&amp;"'!"&amp;H5995),"")</f>
        <v>49834.82</v>
      </c>
      <c r="G5995" s="1663" t="s">
        <v>3335</v>
      </c>
      <c r="H5995" t="s">
        <v>4550</v>
      </c>
      <c r="S5995" s="1665"/>
    </row>
    <row r="5996" spans="1:19" ht="15">
      <c r="A5996">
        <v>5991</v>
      </c>
      <c r="B5996" s="7">
        <f>'BudgetSum 2-4'!J22</f>
        <v>-5449.32</v>
      </c>
      <c r="C5996" s="3">
        <f t="shared" si="177"/>
        <v>11440.32</v>
      </c>
      <c r="D5996" s="3" t="s">
        <v>4540</v>
      </c>
      <c r="E5996" s="2" t="b">
        <f t="shared" ca="1" si="178"/>
        <v>1</v>
      </c>
      <c r="F5996" s="2" cm="1">
        <f t="array" aca="1" ref="F5996" ca="1">IF(G5996&lt;&gt;"",INDIRECT("'"&amp;G5996&amp;"'!"&amp;H5996),"")</f>
        <v>-5449.32</v>
      </c>
      <c r="G5996" s="1663" t="s">
        <v>3335</v>
      </c>
      <c r="H5996" t="s">
        <v>4551</v>
      </c>
      <c r="S5996" s="1665"/>
    </row>
    <row r="5997" spans="1:19" ht="15">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5">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5">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5">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5">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5">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5">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5">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5">
      <c r="A6005">
        <v>6000</v>
      </c>
      <c r="B6005" s="7">
        <f>'BudgetSum 2-4'!E41</f>
        <v>0</v>
      </c>
      <c r="C6005" s="3">
        <f t="shared" si="177"/>
        <v>6000</v>
      </c>
      <c r="D6005" s="3" t="s">
        <v>4540</v>
      </c>
      <c r="E6005" s="2" t="b">
        <f t="shared" ca="1" si="178"/>
        <v>1</v>
      </c>
      <c r="F6005" s="2" cm="1">
        <f t="array" aca="1" ref="F6005" ca="1">IF(G6005&lt;&gt;"",INDIRECT("'"&amp;G6005&amp;"'!"&amp;H6005),"")</f>
        <v>0</v>
      </c>
      <c r="G6005" s="1663" t="s">
        <v>3335</v>
      </c>
      <c r="H6005" t="s">
        <v>3541</v>
      </c>
      <c r="S6005" s="1665"/>
    </row>
    <row r="6006" spans="1:19" ht="15">
      <c r="A6006">
        <v>6001</v>
      </c>
      <c r="B6006" s="7">
        <f>'BudgetSum 2-4'!E42</f>
        <v>0</v>
      </c>
      <c r="C6006" s="3">
        <f t="shared" si="177"/>
        <v>6001</v>
      </c>
      <c r="D6006" s="3" t="s">
        <v>4540</v>
      </c>
      <c r="E6006" s="2" t="b">
        <f t="shared" ca="1" si="178"/>
        <v>1</v>
      </c>
      <c r="F6006" s="2" cm="1">
        <f t="array" aca="1" ref="F6006" ca="1">IF(G6006&lt;&gt;"",INDIRECT("'"&amp;G6006&amp;"'!"&amp;H6006),"")</f>
        <v>0</v>
      </c>
      <c r="G6006" s="1663" t="s">
        <v>3335</v>
      </c>
      <c r="H6006" t="s">
        <v>3542</v>
      </c>
      <c r="S6006" s="1665"/>
    </row>
    <row r="6007" spans="1:19" ht="15">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5">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5">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5">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5">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5">
      <c r="A6012">
        <v>6007</v>
      </c>
      <c r="B6012" s="7">
        <f>'BudgetSum 2-4'!H43</f>
        <v>0</v>
      </c>
      <c r="C6012" s="3">
        <f t="shared" si="177"/>
        <v>6007</v>
      </c>
      <c r="D6012" s="3" t="s">
        <v>4540</v>
      </c>
      <c r="E6012" s="2" t="b">
        <f t="shared" ca="1" si="178"/>
        <v>1</v>
      </c>
      <c r="F6012" s="2" cm="1">
        <f t="array" aca="1" ref="F6012" ca="1">IF(G6012&lt;&gt;"",INDIRECT("'"&amp;G6012&amp;"'!"&amp;H6012),"")</f>
        <v>0</v>
      </c>
      <c r="G6012" s="1663" t="s">
        <v>3335</v>
      </c>
      <c r="H6012" t="s">
        <v>3655</v>
      </c>
      <c r="S6012" s="1665"/>
    </row>
    <row r="6013" spans="1:19" ht="15">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5">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5">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5">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5">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5">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5">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5">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5">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5">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5">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5">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5">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5">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5">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5">
      <c r="A6028" s="1">
        <v>6023</v>
      </c>
      <c r="D6028" s="3" t="s">
        <v>4540</v>
      </c>
      <c r="F6028" s="2" t="str" cm="1">
        <f t="array" aca="1" ref="F6028" ca="1">IF(G6028&lt;&gt;"",INDIRECT("'"&amp;G6028&amp;"'!"&amp;H6028),"")</f>
        <v/>
      </c>
      <c r="G6028" s="1665"/>
      <c r="S6028" s="1663"/>
    </row>
    <row r="6029" spans="1:19" ht="15">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5">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5">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5">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5">
      <c r="A6033">
        <v>6028</v>
      </c>
      <c r="B6033" s="7">
        <f>'BudgetSum 2-4'!H77</f>
        <v>0</v>
      </c>
      <c r="C6033" s="3">
        <f t="shared" si="179"/>
        <v>6028</v>
      </c>
      <c r="D6033" s="3" t="s">
        <v>4540</v>
      </c>
      <c r="E6033" s="2" t="b">
        <f t="shared" ca="1" si="180"/>
        <v>1</v>
      </c>
      <c r="F6033" s="2" cm="1">
        <f t="array" aca="1" ref="F6033" ca="1">IF(G6033&lt;&gt;"",INDIRECT("'"&amp;G6033&amp;"'!"&amp;H6033),"")</f>
        <v>0</v>
      </c>
      <c r="G6033" s="1663" t="s">
        <v>3335</v>
      </c>
      <c r="H6033" t="s">
        <v>3682</v>
      </c>
      <c r="S6033" s="1665"/>
    </row>
    <row r="6034" spans="1:19" ht="15">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5">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5">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5">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5">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5">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5">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5">
      <c r="A6041">
        <v>6036</v>
      </c>
      <c r="B6041" s="7">
        <f>'BudgetSum 2-4'!J81</f>
        <v>0.68000000000029104</v>
      </c>
      <c r="C6041" s="3">
        <f t="shared" si="179"/>
        <v>6035.32</v>
      </c>
      <c r="D6041" s="3" t="s">
        <v>4540</v>
      </c>
      <c r="E6041" s="2" t="b">
        <f t="shared" ca="1" si="180"/>
        <v>1</v>
      </c>
      <c r="F6041" s="2" cm="1">
        <f t="array" aca="1" ref="F6041" ca="1">IF(G6041&lt;&gt;"",INDIRECT("'"&amp;G6041&amp;"'!"&amp;H6041),"")</f>
        <v>0.68000000000029104</v>
      </c>
      <c r="G6041" s="1663" t="s">
        <v>3335</v>
      </c>
      <c r="H6041" t="s">
        <v>4565</v>
      </c>
      <c r="S6041" s="1665"/>
    </row>
    <row r="6042" spans="1:19" ht="15">
      <c r="A6042">
        <v>6037</v>
      </c>
      <c r="B6042" s="8">
        <f>'CashSum 5'!J3</f>
        <v>5450</v>
      </c>
      <c r="C6042" s="3">
        <f t="shared" si="179"/>
        <v>587</v>
      </c>
      <c r="D6042" s="3" t="s">
        <v>4540</v>
      </c>
      <c r="E6042" s="2" t="b">
        <f t="shared" ca="1" si="180"/>
        <v>1</v>
      </c>
      <c r="F6042" s="2" cm="1">
        <f t="array" aca="1" ref="F6042" ca="1">IF(G6042&lt;&gt;"",INDIRECT("'"&amp;G6042&amp;"'!"&amp;H6042),"")</f>
        <v>5450</v>
      </c>
      <c r="G6042" s="1663" t="s">
        <v>3343</v>
      </c>
      <c r="H6042" t="s">
        <v>4541</v>
      </c>
      <c r="S6042" s="1665"/>
    </row>
    <row r="6043" spans="1:19" ht="15">
      <c r="A6043">
        <v>6038</v>
      </c>
      <c r="B6043" s="8">
        <f>'CashSum 5'!J4</f>
        <v>44385.5</v>
      </c>
      <c r="C6043" s="3">
        <f t="shared" si="179"/>
        <v>-38347.5</v>
      </c>
      <c r="D6043" s="3" t="s">
        <v>4540</v>
      </c>
      <c r="E6043" s="2" t="b">
        <f t="shared" ca="1" si="180"/>
        <v>1</v>
      </c>
      <c r="F6043" s="2" cm="1">
        <f t="array" aca="1" ref="F6043" ca="1">IF(G6043&lt;&gt;"",INDIRECT("'"&amp;G6043&amp;"'!"&amp;H6043),"")</f>
        <v>44385.5</v>
      </c>
      <c r="G6043" s="1663" t="s">
        <v>3343</v>
      </c>
      <c r="H6043" t="s">
        <v>4566</v>
      </c>
      <c r="S6043" s="1665"/>
    </row>
    <row r="6044" spans="1:19" ht="15">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5">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5">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5">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5">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5">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5">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5">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5">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5">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5">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5">
      <c r="A6055">
        <v>6050</v>
      </c>
      <c r="B6055" s="8">
        <f>'CashSum 5'!J11</f>
        <v>44385.5</v>
      </c>
      <c r="C6055" s="3">
        <f t="shared" si="179"/>
        <v>-38335.5</v>
      </c>
      <c r="D6055" s="3" t="s">
        <v>4540</v>
      </c>
      <c r="E6055" s="2" t="b">
        <f t="shared" ca="1" si="180"/>
        <v>1</v>
      </c>
      <c r="F6055" s="2" cm="1">
        <f t="array" aca="1" ref="F6055" ca="1">IF(G6055&lt;&gt;"",INDIRECT("'"&amp;G6055&amp;"'!"&amp;H6055),"")</f>
        <v>44385.5</v>
      </c>
      <c r="G6055" s="1663" t="s">
        <v>3343</v>
      </c>
      <c r="H6055" t="s">
        <v>4547</v>
      </c>
      <c r="S6055" s="1665"/>
    </row>
    <row r="6056" spans="1:19" ht="15">
      <c r="A6056">
        <v>6051</v>
      </c>
      <c r="B6056" s="8">
        <f>'CashSum 5'!J12</f>
        <v>49835.5</v>
      </c>
      <c r="C6056" s="3">
        <f t="shared" si="179"/>
        <v>-43784.5</v>
      </c>
      <c r="D6056" s="3" t="s">
        <v>4540</v>
      </c>
      <c r="E6056" s="2" t="b">
        <f t="shared" ca="1" si="180"/>
        <v>1</v>
      </c>
      <c r="F6056" s="2" cm="1">
        <f t="array" aca="1" ref="F6056" ca="1">IF(G6056&lt;&gt;"",INDIRECT("'"&amp;G6056&amp;"'!"&amp;H6056),"")</f>
        <v>49835.5</v>
      </c>
      <c r="G6056" s="1663" t="s">
        <v>3343</v>
      </c>
      <c r="H6056" t="s">
        <v>4568</v>
      </c>
      <c r="I6056" s="4"/>
      <c r="J6056" s="4"/>
      <c r="K6056" s="4"/>
      <c r="S6056" s="1665"/>
    </row>
    <row r="6057" spans="1:19" ht="15">
      <c r="A6057">
        <v>6052</v>
      </c>
      <c r="B6057" s="8">
        <f>'CashSum 5'!J13</f>
        <v>49834.82</v>
      </c>
      <c r="C6057" s="3">
        <f t="shared" si="179"/>
        <v>-43782.82</v>
      </c>
      <c r="D6057" s="3" t="s">
        <v>4540</v>
      </c>
      <c r="E6057" s="2" t="b">
        <f t="shared" ca="1" si="180"/>
        <v>1</v>
      </c>
      <c r="F6057" s="2" cm="1">
        <f t="array" aca="1" ref="F6057" ca="1">IF(G6057&lt;&gt;"",INDIRECT("'"&amp;G6057&amp;"'!"&amp;H6057),"")</f>
        <v>49834.82</v>
      </c>
      <c r="G6057" s="1663" t="s">
        <v>3343</v>
      </c>
      <c r="H6057" t="s">
        <v>4569</v>
      </c>
      <c r="S6057" s="1665"/>
    </row>
    <row r="6058" spans="1:19" ht="15">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5">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5">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5">
      <c r="A6061">
        <v>6056</v>
      </c>
      <c r="B6061" s="8">
        <f>'CashSum 5'!J20</f>
        <v>49834.82</v>
      </c>
      <c r="C6061" s="3">
        <f t="shared" ref="C6061:C6092" si="181">A6061-B6061</f>
        <v>-43778.82</v>
      </c>
      <c r="D6061" s="3" t="s">
        <v>4540</v>
      </c>
      <c r="E6061" s="2" t="b">
        <f t="shared" ref="E6061:E6092" ca="1" si="182">F6061=B6061</f>
        <v>1</v>
      </c>
      <c r="F6061" s="2" cm="1">
        <f t="array" aca="1" ref="F6061" ca="1">IF(G6061&lt;&gt;"",INDIRECT("'"&amp;G6061&amp;"'!"&amp;H6061),"")</f>
        <v>49834.82</v>
      </c>
      <c r="G6061" s="1663" t="s">
        <v>3343</v>
      </c>
      <c r="H6061" t="s">
        <v>4549</v>
      </c>
      <c r="S6061" s="1665"/>
    </row>
    <row r="6062" spans="1:19" ht="15">
      <c r="A6062">
        <v>6057</v>
      </c>
      <c r="B6062" s="8">
        <f>'CashSum 5'!J21</f>
        <v>0.68000000000029104</v>
      </c>
      <c r="C6062" s="3">
        <f t="shared" si="181"/>
        <v>6056.32</v>
      </c>
      <c r="D6062" s="3" t="s">
        <v>4540</v>
      </c>
      <c r="E6062" s="2" t="b">
        <f t="shared" ca="1" si="182"/>
        <v>1</v>
      </c>
      <c r="F6062" s="2" cm="1">
        <f t="array" aca="1" ref="F6062" ca="1">IF(G6062&lt;&gt;"",INDIRECT("'"&amp;G6062&amp;"'!"&amp;H6062),"")</f>
        <v>0.68000000000029104</v>
      </c>
      <c r="G6062" s="1663" t="s">
        <v>3343</v>
      </c>
      <c r="H6062" t="s">
        <v>4550</v>
      </c>
      <c r="S6062" s="1665"/>
    </row>
    <row r="6063" spans="1:19" ht="15">
      <c r="A6063">
        <v>6058</v>
      </c>
      <c r="B6063" s="7">
        <f>'EstRev 6-11'!J5</f>
        <v>43252</v>
      </c>
      <c r="C6063" s="3">
        <f t="shared" si="181"/>
        <v>-37194</v>
      </c>
      <c r="D6063" s="3" t="s">
        <v>4540</v>
      </c>
      <c r="E6063" s="2" t="b">
        <f t="shared" ca="1" si="182"/>
        <v>1</v>
      </c>
      <c r="F6063" s="2" cm="1">
        <f t="array" aca="1" ref="F6063" ca="1">IF(G6063&lt;&gt;"",INDIRECT("'"&amp;G6063&amp;"'!"&amp;H6063),"")</f>
        <v>43252</v>
      </c>
      <c r="G6063" s="1663" t="s">
        <v>4277</v>
      </c>
      <c r="H6063" t="s">
        <v>4542</v>
      </c>
      <c r="S6063" s="1665"/>
    </row>
    <row r="6064" spans="1:19" ht="15">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5">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5">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5">
      <c r="A6067">
        <v>6062</v>
      </c>
      <c r="B6067" s="7">
        <f>'EstRev 6-11'!J12</f>
        <v>43252</v>
      </c>
      <c r="C6067" s="3">
        <f t="shared" si="181"/>
        <v>-37190</v>
      </c>
      <c r="D6067" s="3" t="s">
        <v>4540</v>
      </c>
      <c r="E6067" s="2" t="b">
        <f t="shared" ca="1" si="182"/>
        <v>1</v>
      </c>
      <c r="F6067" s="2" cm="1">
        <f t="array" aca="1" ref="F6067" ca="1">IF(G6067&lt;&gt;"",INDIRECT("'"&amp;G6067&amp;"'!"&amp;H6067),"")</f>
        <v>43252</v>
      </c>
      <c r="G6067" s="1663" t="s">
        <v>4277</v>
      </c>
      <c r="H6067" t="s">
        <v>4568</v>
      </c>
      <c r="S6067" s="1665"/>
    </row>
    <row r="6068" spans="1:19" ht="15">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5">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5">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5">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5">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5">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5">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5">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5">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5">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5">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5">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5">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5">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5">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5">
      <c r="A6083">
        <v>6078</v>
      </c>
      <c r="B6083" s="7">
        <f>'EstRev 6-11'!J65</f>
        <v>1133.5</v>
      </c>
      <c r="C6083" s="3">
        <f t="shared" si="181"/>
        <v>4944.5</v>
      </c>
      <c r="D6083" s="3" t="s">
        <v>4540</v>
      </c>
      <c r="E6083" s="2" t="b">
        <f t="shared" ca="1" si="182"/>
        <v>1</v>
      </c>
      <c r="F6083" s="2" cm="1">
        <f t="array" aca="1" ref="F6083" ca="1">IF(G6083&lt;&gt;"",INDIRECT("'"&amp;G6083&amp;"'!"&amp;H6083),"")</f>
        <v>1133.5</v>
      </c>
      <c r="G6083" s="1663" t="s">
        <v>4277</v>
      </c>
      <c r="H6083" t="s">
        <v>4578</v>
      </c>
      <c r="S6083" s="1665"/>
    </row>
    <row r="6084" spans="1:19" ht="15">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5">
      <c r="A6085">
        <v>6080</v>
      </c>
      <c r="B6085" s="7">
        <f>'EstRev 6-11'!J68</f>
        <v>1133.5</v>
      </c>
      <c r="C6085" s="3">
        <f t="shared" si="181"/>
        <v>4946.5</v>
      </c>
      <c r="D6085" s="3" t="s">
        <v>4540</v>
      </c>
      <c r="E6085" s="2" t="b">
        <f t="shared" ca="1" si="182"/>
        <v>1</v>
      </c>
      <c r="F6085" s="2" cm="1">
        <f t="array" aca="1" ref="F6085" ca="1">IF(G6085&lt;&gt;"",INDIRECT("'"&amp;G6085&amp;"'!"&amp;H6085),"")</f>
        <v>1133.5</v>
      </c>
      <c r="G6085" s="1663" t="s">
        <v>4277</v>
      </c>
      <c r="H6085" t="s">
        <v>6839</v>
      </c>
      <c r="S6085" s="1665"/>
    </row>
    <row r="6086" spans="1:19" ht="15">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5">
      <c r="A6087">
        <v>6082</v>
      </c>
      <c r="B6087" s="7">
        <f>'EstRev 6-11'!D100</f>
        <v>0</v>
      </c>
      <c r="C6087" s="3">
        <f t="shared" si="181"/>
        <v>6082</v>
      </c>
      <c r="D6087" s="3" t="s">
        <v>4540</v>
      </c>
      <c r="E6087" s="2" t="b">
        <f t="shared" ca="1" si="182"/>
        <v>1</v>
      </c>
      <c r="F6087" s="2" cm="1">
        <f t="array" aca="1" ref="F6087" ca="1">IF(G6087&lt;&gt;"",INDIRECT("'"&amp;G6087&amp;"'!"&amp;H6087),"")</f>
        <v>0</v>
      </c>
      <c r="G6087" s="1663" t="s">
        <v>4277</v>
      </c>
      <c r="H6087" t="s">
        <v>4435</v>
      </c>
      <c r="S6087" s="1665"/>
    </row>
    <row r="6088" spans="1:19" ht="15">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5">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5">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5">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5">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5">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5">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5">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5">
      <c r="A6096">
        <v>6091</v>
      </c>
      <c r="B6096" s="7">
        <f>'EstRev 6-11'!C103</f>
        <v>0</v>
      </c>
      <c r="C6096" s="3">
        <f t="shared" si="183"/>
        <v>6091</v>
      </c>
      <c r="D6096" s="3" t="s">
        <v>4540</v>
      </c>
      <c r="E6096" s="2" t="b">
        <f t="shared" ca="1" si="184"/>
        <v>1</v>
      </c>
      <c r="F6096" s="2" cm="1">
        <f t="array" aca="1" ref="F6096" ca="1">IF(G6096&lt;&gt;"",INDIRECT("'"&amp;G6096&amp;"'!"&amp;H6096),"")</f>
        <v>0</v>
      </c>
      <c r="G6096" s="1663" t="s">
        <v>4277</v>
      </c>
      <c r="H6096" t="s">
        <v>4598</v>
      </c>
      <c r="S6096" s="1665"/>
    </row>
    <row r="6097" spans="1:19" ht="15">
      <c r="A6097">
        <v>6092</v>
      </c>
      <c r="B6097" s="7">
        <f>'EstRev 6-11'!D103</f>
        <v>0</v>
      </c>
      <c r="C6097" s="3">
        <f t="shared" si="183"/>
        <v>6092</v>
      </c>
      <c r="D6097" s="3" t="s">
        <v>4540</v>
      </c>
      <c r="E6097" s="2" t="b">
        <f t="shared" ca="1" si="184"/>
        <v>1</v>
      </c>
      <c r="F6097" s="2" cm="1">
        <f t="array" aca="1" ref="F6097" ca="1">IF(G6097&lt;&gt;"",INDIRECT("'"&amp;G6097&amp;"'!"&amp;H6097),"")</f>
        <v>0</v>
      </c>
      <c r="G6097" s="1663" t="s">
        <v>4277</v>
      </c>
      <c r="H6097" t="s">
        <v>5001</v>
      </c>
      <c r="S6097" s="1665"/>
    </row>
    <row r="6098" spans="1:19" ht="15">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5">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5">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5">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5">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5">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5">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5">
      <c r="A6105">
        <v>6100</v>
      </c>
      <c r="B6105" s="7">
        <f>'EstRev 6-11'!C104</f>
        <v>0</v>
      </c>
      <c r="C6105" s="3">
        <f t="shared" si="183"/>
        <v>6100</v>
      </c>
      <c r="D6105" s="3" t="s">
        <v>4540</v>
      </c>
      <c r="E6105" s="2" t="b">
        <f t="shared" ca="1" si="184"/>
        <v>1</v>
      </c>
      <c r="F6105" s="2" cm="1">
        <f t="array" aca="1" ref="F6105" ca="1">IF(G6105&lt;&gt;"",INDIRECT("'"&amp;G6105&amp;"'!"&amp;H6105),"")</f>
        <v>0</v>
      </c>
      <c r="G6105" s="1663" t="s">
        <v>4277</v>
      </c>
      <c r="H6105" t="s">
        <v>4599</v>
      </c>
      <c r="S6105" s="1665"/>
    </row>
    <row r="6106" spans="1:19" ht="15">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5">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5">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5">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5">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5">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5">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5">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5">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5">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5">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5">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5">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5">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5">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5">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5">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5">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5">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5">
      <c r="A6125">
        <v>6120</v>
      </c>
      <c r="B6125" s="7">
        <f>'EstRev 6-11'!J112</f>
        <v>44385.5</v>
      </c>
      <c r="C6125" s="3">
        <f t="shared" ref="C6125:C6126" si="185">A6125-B6125</f>
        <v>-38265.5</v>
      </c>
      <c r="D6125" s="3" t="s">
        <v>4540</v>
      </c>
      <c r="E6125" s="2" t="b">
        <f t="shared" ref="E6125:E6126" ca="1" si="186">F6125=B6125</f>
        <v>1</v>
      </c>
      <c r="F6125" s="2" cm="1">
        <f t="array" aca="1" ref="F6125" ca="1">IF(G6125&lt;&gt;"",INDIRECT("'"&amp;G6125&amp;"'!"&amp;H6125),"")</f>
        <v>44385.5</v>
      </c>
      <c r="G6125" s="1663" t="s">
        <v>4277</v>
      </c>
      <c r="H6125" t="s">
        <v>6846</v>
      </c>
      <c r="I6125" s="4"/>
      <c r="J6125" s="4"/>
      <c r="K6125" s="4"/>
      <c r="S6125" s="1665"/>
    </row>
    <row r="6126" spans="1:19" ht="15">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5">
      <c r="A6127" s="1">
        <v>6122</v>
      </c>
      <c r="D6127" s="3" t="s">
        <v>6915</v>
      </c>
      <c r="F6127" s="2" t="str" cm="1">
        <f t="array" aca="1" ref="F6127" ca="1">IF(G6127&lt;&gt;"",INDIRECT("'"&amp;G6127&amp;"'!"&amp;H6127),"")</f>
        <v/>
      </c>
      <c r="G6127" s="1665"/>
      <c r="S6127" s="1663"/>
    </row>
    <row r="6128" spans="1:19" ht="15">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5">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5">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5">
      <c r="A6131">
        <v>6126</v>
      </c>
      <c r="B6131" s="7">
        <f>'EstRev 6-11'!C136</f>
        <v>0</v>
      </c>
      <c r="C6131" s="3">
        <f t="shared" si="187"/>
        <v>6126</v>
      </c>
      <c r="D6131" s="3" t="s">
        <v>4540</v>
      </c>
      <c r="E6131" s="2" t="b">
        <f t="shared" ca="1" si="188"/>
        <v>1</v>
      </c>
      <c r="F6131" s="2" cm="1">
        <f t="array" aca="1" ref="F6131" ca="1">IF(G6131&lt;&gt;"",INDIRECT("'"&amp;G6131&amp;"'!"&amp;H6131),"")</f>
        <v>0</v>
      </c>
      <c r="G6131" s="1663" t="s">
        <v>4277</v>
      </c>
      <c r="H6131" t="s">
        <v>4398</v>
      </c>
      <c r="I6131" s="4"/>
      <c r="J6131" s="4"/>
      <c r="K6131" s="4"/>
      <c r="S6131" s="1665"/>
    </row>
    <row r="6132" spans="1:19" ht="15">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5">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5">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5">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5">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5">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5">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5">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5">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5">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5">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5">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5">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5">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5">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5">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5">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5">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5">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5">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5">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5">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5">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5">
      <c r="A6155" s="1">
        <v>6150</v>
      </c>
      <c r="D6155" s="3" t="s">
        <v>6915</v>
      </c>
      <c r="F6155" s="2" t="str" cm="1">
        <f t="array" aca="1" ref="F6155" ca="1">IF(G6155&lt;&gt;"",INDIRECT("'"&amp;G6155&amp;"'!"&amp;H6155),"")</f>
        <v/>
      </c>
      <c r="G6155" s="1665"/>
      <c r="S6155" s="1663"/>
    </row>
    <row r="6156" spans="1:19" ht="15">
      <c r="A6156" s="1">
        <v>6151</v>
      </c>
      <c r="D6156" s="3" t="s">
        <v>6915</v>
      </c>
      <c r="F6156" s="2" t="str" cm="1">
        <f t="array" aca="1" ref="F6156" ca="1">IF(G6156&lt;&gt;"",INDIRECT("'"&amp;G6156&amp;"'!"&amp;H6156),"")</f>
        <v/>
      </c>
      <c r="G6156" s="1665"/>
      <c r="S6156" s="1663"/>
    </row>
    <row r="6157" spans="1:19" ht="15">
      <c r="A6157" s="1">
        <v>6152</v>
      </c>
      <c r="D6157" s="3" t="s">
        <v>6915</v>
      </c>
      <c r="F6157" s="2" t="str" cm="1">
        <f t="array" aca="1" ref="F6157" ca="1">IF(G6157&lt;&gt;"",INDIRECT("'"&amp;G6157&amp;"'!"&amp;H6157),"")</f>
        <v/>
      </c>
      <c r="G6157" s="1665"/>
      <c r="S6157" s="1663"/>
    </row>
    <row r="6158" spans="1:19" ht="15">
      <c r="A6158" s="1">
        <v>6153</v>
      </c>
      <c r="D6158" s="3" t="s">
        <v>6915</v>
      </c>
      <c r="F6158" s="2" t="str" cm="1">
        <f t="array" aca="1" ref="F6158" ca="1">IF(G6158&lt;&gt;"",INDIRECT("'"&amp;G6158&amp;"'!"&amp;H6158),"")</f>
        <v/>
      </c>
      <c r="G6158" s="1665"/>
      <c r="S6158" s="1663"/>
    </row>
    <row r="6159" spans="1:19" ht="15">
      <c r="A6159" s="1">
        <v>6154</v>
      </c>
      <c r="D6159" s="3" t="s">
        <v>6915</v>
      </c>
      <c r="F6159" s="2" t="str" cm="1">
        <f t="array" aca="1" ref="F6159" ca="1">IF(G6159&lt;&gt;"",INDIRECT("'"&amp;G6159&amp;"'!"&amp;H6159),"")</f>
        <v/>
      </c>
      <c r="G6159" s="1665"/>
      <c r="S6159" s="1663"/>
    </row>
    <row r="6160" spans="1:19" ht="15">
      <c r="A6160" s="1">
        <v>6155</v>
      </c>
      <c r="D6160" s="3" t="s">
        <v>6915</v>
      </c>
      <c r="F6160" s="2" t="str" cm="1">
        <f t="array" aca="1" ref="F6160" ca="1">IF(G6160&lt;&gt;"",INDIRECT("'"&amp;G6160&amp;"'!"&amp;H6160),"")</f>
        <v/>
      </c>
      <c r="G6160" s="1665"/>
      <c r="S6160" s="1663"/>
    </row>
    <row r="6161" spans="1:19" ht="15">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5">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5">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5">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5">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5">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5">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5">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5">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5">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5">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5">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5">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5">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5">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5">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5">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5">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5">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5">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5">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5">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5">
      <c r="A6183" s="1">
        <v>6178</v>
      </c>
      <c r="D6183" s="3" t="s">
        <v>6915</v>
      </c>
      <c r="F6183" s="2" t="str" cm="1">
        <f t="array" aca="1" ref="F6183" ca="1">IF(G6183&lt;&gt;"",INDIRECT("'"&amp;G6183&amp;"'!"&amp;H6183),"")</f>
        <v/>
      </c>
      <c r="G6183" s="1665"/>
      <c r="S6183" s="1663"/>
    </row>
    <row r="6184" spans="1:19" ht="15">
      <c r="A6184" s="1">
        <v>6179</v>
      </c>
      <c r="D6184" s="3" t="s">
        <v>6915</v>
      </c>
      <c r="F6184" s="2" t="str" cm="1">
        <f t="array" aca="1" ref="F6184" ca="1">IF(G6184&lt;&gt;"",INDIRECT("'"&amp;G6184&amp;"'!"&amp;H6184),"")</f>
        <v/>
      </c>
      <c r="G6184" s="1665"/>
      <c r="S6184" s="1663"/>
    </row>
    <row r="6185" spans="1:19" ht="15">
      <c r="A6185" s="1">
        <v>6180</v>
      </c>
      <c r="D6185" s="3" t="s">
        <v>6915</v>
      </c>
      <c r="F6185" s="2" t="str" cm="1">
        <f t="array" aca="1" ref="F6185" ca="1">IF(G6185&lt;&gt;"",INDIRECT("'"&amp;G6185&amp;"'!"&amp;H6185),"")</f>
        <v/>
      </c>
      <c r="G6185" s="1665"/>
      <c r="S6185" s="1663"/>
    </row>
    <row r="6186" spans="1:19" ht="15">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5">
      <c r="A6187">
        <v>6182</v>
      </c>
      <c r="B6187" s="7">
        <f>'EstRev 6-11'!J240</f>
        <v>44385.5</v>
      </c>
      <c r="C6187" s="3">
        <f t="shared" si="191"/>
        <v>-38203.5</v>
      </c>
      <c r="D6187" s="3" t="s">
        <v>4540</v>
      </c>
      <c r="E6187" s="2" t="b">
        <f t="shared" ca="1" si="192"/>
        <v>1</v>
      </c>
      <c r="F6187" s="2" cm="1">
        <f t="array" aca="1" ref="F6187" ca="1">IF(G6187&lt;&gt;"",INDIRECT("'"&amp;G6187&amp;"'!"&amp;H6187),"")</f>
        <v>44385.5</v>
      </c>
      <c r="G6187" s="1663" t="s">
        <v>4277</v>
      </c>
      <c r="H6187" t="s">
        <v>4929</v>
      </c>
      <c r="I6187" s="4"/>
      <c r="J6187" s="4"/>
      <c r="K6187" s="4"/>
      <c r="S6187" s="1665"/>
    </row>
    <row r="6188" spans="1:19" ht="15">
      <c r="A6188">
        <v>6183</v>
      </c>
      <c r="B6188" s="7">
        <f>'EstExp 12-20'!I5</f>
        <v>0</v>
      </c>
      <c r="C6188" s="3">
        <f t="shared" si="191"/>
        <v>6183</v>
      </c>
      <c r="D6188" s="3" t="s">
        <v>4540</v>
      </c>
      <c r="E6188" s="2" t="b">
        <f t="shared" ca="1" si="192"/>
        <v>1</v>
      </c>
      <c r="F6188" s="2" cm="1">
        <f t="array" aca="1" ref="F6188" ca="1">IF(G6188&lt;&gt;"",INDIRECT("'"&amp;G6188&amp;"'!"&amp;H6188),"")</f>
        <v>0</v>
      </c>
      <c r="G6188" s="1663" t="s">
        <v>3430</v>
      </c>
      <c r="H6188" t="s">
        <v>4135</v>
      </c>
      <c r="I6188" s="4"/>
      <c r="J6188" s="4"/>
      <c r="K6188" s="4"/>
      <c r="S6188" s="1665"/>
    </row>
    <row r="6189" spans="1:19" ht="15">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5">
      <c r="A6190">
        <v>6185</v>
      </c>
      <c r="B6190" s="7">
        <f>'EstExp 12-20'!C7</f>
        <v>0</v>
      </c>
      <c r="C6190" s="3">
        <f t="shared" si="191"/>
        <v>6185</v>
      </c>
      <c r="D6190" s="3" t="s">
        <v>4540</v>
      </c>
      <c r="E6190" s="2" t="b">
        <f t="shared" ca="1" si="192"/>
        <v>1</v>
      </c>
      <c r="F6190" s="2" cm="1">
        <f t="array" aca="1" ref="F6190" ca="1">IF(G6190&lt;&gt;"",INDIRECT("'"&amp;G6190&amp;"'!"&amp;H6190),"")</f>
        <v>0</v>
      </c>
      <c r="G6190" s="1663" t="s">
        <v>3430</v>
      </c>
      <c r="H6190" t="s">
        <v>3345</v>
      </c>
      <c r="S6190" s="1665"/>
    </row>
    <row r="6191" spans="1:19" ht="15">
      <c r="A6191">
        <v>6186</v>
      </c>
      <c r="B6191" s="7">
        <f>'EstExp 12-20'!D7</f>
        <v>0</v>
      </c>
      <c r="C6191" s="3">
        <f t="shared" si="191"/>
        <v>6186</v>
      </c>
      <c r="D6191" s="3" t="s">
        <v>4540</v>
      </c>
      <c r="E6191" s="2" t="b">
        <f t="shared" ca="1" si="192"/>
        <v>1</v>
      </c>
      <c r="F6191" s="2" cm="1">
        <f t="array" aca="1" ref="F6191" ca="1">IF(G6191&lt;&gt;"",INDIRECT("'"&amp;G6191&amp;"'!"&amp;H6191),"")</f>
        <v>0</v>
      </c>
      <c r="G6191" s="1663" t="s">
        <v>3430</v>
      </c>
      <c r="H6191" t="s">
        <v>3358</v>
      </c>
      <c r="S6191" s="1665"/>
    </row>
    <row r="6192" spans="1:19" ht="15">
      <c r="A6192">
        <v>6187</v>
      </c>
      <c r="B6192" s="7">
        <f>'EstExp 12-20'!E7</f>
        <v>0</v>
      </c>
      <c r="C6192" s="3">
        <f t="shared" si="191"/>
        <v>6187</v>
      </c>
      <c r="D6192" s="3" t="s">
        <v>4540</v>
      </c>
      <c r="E6192" s="2" t="b">
        <f t="shared" ca="1" si="192"/>
        <v>1</v>
      </c>
      <c r="F6192" s="2" cm="1">
        <f t="array" aca="1" ref="F6192" ca="1">IF(G6192&lt;&gt;"",INDIRECT("'"&amp;G6192&amp;"'!"&amp;H6192),"")</f>
        <v>0</v>
      </c>
      <c r="G6192" s="1663" t="s">
        <v>3430</v>
      </c>
      <c r="H6192" t="s">
        <v>4015</v>
      </c>
      <c r="S6192" s="1665"/>
    </row>
    <row r="6193" spans="1:19" ht="15">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5">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5">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5">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5">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5">
      <c r="A6198">
        <v>6193</v>
      </c>
      <c r="B6198" s="7">
        <f>'EstExp 12-20'!K7</f>
        <v>0</v>
      </c>
      <c r="C6198" s="3">
        <f t="shared" si="191"/>
        <v>6193</v>
      </c>
      <c r="D6198" s="3" t="s">
        <v>4540</v>
      </c>
      <c r="E6198" s="2" t="b">
        <f t="shared" ca="1" si="192"/>
        <v>1</v>
      </c>
      <c r="F6198" s="2" cm="1">
        <f t="array" aca="1" ref="F6198" ca="1">IF(G6198&lt;&gt;"",INDIRECT("'"&amp;G6198&amp;"'!"&amp;H6198),"")</f>
        <v>0</v>
      </c>
      <c r="G6198" s="1663" t="s">
        <v>3430</v>
      </c>
      <c r="H6198" t="s">
        <v>4188</v>
      </c>
      <c r="I6198" s="4"/>
      <c r="J6198" s="4"/>
      <c r="K6198" s="4"/>
      <c r="S6198" s="1665"/>
    </row>
    <row r="6199" spans="1:19" ht="15">
      <c r="A6199">
        <v>6194</v>
      </c>
      <c r="B6199" s="7">
        <f>'EstExp 12-20'!I8</f>
        <v>0</v>
      </c>
      <c r="C6199" s="3">
        <f t="shared" si="191"/>
        <v>6194</v>
      </c>
      <c r="D6199" s="3" t="s">
        <v>4540</v>
      </c>
      <c r="E6199" s="2" t="b">
        <f t="shared" ca="1" si="192"/>
        <v>1</v>
      </c>
      <c r="F6199" s="2" cm="1">
        <f t="array" aca="1" ref="F6199" ca="1">IF(G6199&lt;&gt;"",INDIRECT("'"&amp;G6199&amp;"'!"&amp;H6199),"")</f>
        <v>0</v>
      </c>
      <c r="G6199" s="1663" t="s">
        <v>3430</v>
      </c>
      <c r="H6199" t="s">
        <v>4330</v>
      </c>
      <c r="S6199" s="1665"/>
    </row>
    <row r="6200" spans="1:19" ht="15">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5">
      <c r="A6201">
        <v>6196</v>
      </c>
      <c r="B6201" s="7">
        <f>'EstExp 12-20'!C9</f>
        <v>0</v>
      </c>
      <c r="C6201" s="3">
        <f t="shared" si="191"/>
        <v>6196</v>
      </c>
      <c r="D6201" s="3" t="s">
        <v>4540</v>
      </c>
      <c r="E6201" s="2" t="b">
        <f t="shared" ca="1" si="192"/>
        <v>1</v>
      </c>
      <c r="F6201" s="2" cm="1">
        <f t="array" aca="1" ref="F6201" ca="1">IF(G6201&lt;&gt;"",INDIRECT("'"&amp;G6201&amp;"'!"&amp;H6201),"")</f>
        <v>0</v>
      </c>
      <c r="G6201" s="1663" t="s">
        <v>3430</v>
      </c>
      <c r="H6201" t="s">
        <v>4004</v>
      </c>
      <c r="I6201" s="4"/>
      <c r="J6201" s="4"/>
      <c r="K6201" s="4"/>
      <c r="S6201" s="1665"/>
    </row>
    <row r="6202" spans="1:19" ht="15">
      <c r="A6202">
        <v>6197</v>
      </c>
      <c r="B6202" s="7">
        <f>'EstExp 12-20'!D9</f>
        <v>0</v>
      </c>
      <c r="C6202" s="3">
        <f t="shared" si="191"/>
        <v>6197</v>
      </c>
      <c r="D6202" s="3" t="s">
        <v>4540</v>
      </c>
      <c r="E6202" s="2" t="b">
        <f t="shared" ca="1" si="192"/>
        <v>1</v>
      </c>
      <c r="F6202" s="2" cm="1">
        <f t="array" aca="1" ref="F6202" ca="1">IF(G6202&lt;&gt;"",INDIRECT("'"&amp;G6202&amp;"'!"&amp;H6202),"")</f>
        <v>0</v>
      </c>
      <c r="G6202" s="1663" t="s">
        <v>3430</v>
      </c>
      <c r="H6202" t="s">
        <v>4006</v>
      </c>
      <c r="I6202" s="4"/>
      <c r="J6202" s="4"/>
      <c r="K6202" s="4"/>
      <c r="S6202" s="1665"/>
    </row>
    <row r="6203" spans="1:19" ht="15">
      <c r="A6203">
        <v>6198</v>
      </c>
      <c r="B6203" s="7">
        <f>'EstExp 12-20'!E9</f>
        <v>0</v>
      </c>
      <c r="C6203" s="3">
        <f t="shared" si="191"/>
        <v>6198</v>
      </c>
      <c r="D6203" s="3" t="s">
        <v>4540</v>
      </c>
      <c r="E6203" s="2" t="b">
        <f t="shared" ca="1" si="192"/>
        <v>1</v>
      </c>
      <c r="F6203" s="2" cm="1">
        <f t="array" aca="1" ref="F6203" ca="1">IF(G6203&lt;&gt;"",INDIRECT("'"&amp;G6203&amp;"'!"&amp;H6203),"")</f>
        <v>0</v>
      </c>
      <c r="G6203" s="1663" t="s">
        <v>3430</v>
      </c>
      <c r="H6203" t="s">
        <v>4016</v>
      </c>
      <c r="I6203" s="4"/>
      <c r="J6203" s="4"/>
      <c r="K6203" s="4"/>
      <c r="S6203" s="1665"/>
    </row>
    <row r="6204" spans="1:19" ht="15">
      <c r="A6204">
        <v>6199</v>
      </c>
      <c r="B6204" s="7">
        <f>'EstExp 12-20'!F9</f>
        <v>0</v>
      </c>
      <c r="C6204" s="3">
        <f t="shared" si="191"/>
        <v>6199</v>
      </c>
      <c r="D6204" s="3" t="s">
        <v>4540</v>
      </c>
      <c r="E6204" s="2" t="b">
        <f t="shared" ca="1" si="192"/>
        <v>1</v>
      </c>
      <c r="F6204" s="2" cm="1">
        <f t="array" aca="1" ref="F6204" ca="1">IF(G6204&lt;&gt;"",INDIRECT("'"&amp;G6204&amp;"'!"&amp;H6204),"")</f>
        <v>0</v>
      </c>
      <c r="G6204" s="1663" t="s">
        <v>3430</v>
      </c>
      <c r="H6204" t="s">
        <v>4009</v>
      </c>
      <c r="I6204" s="4"/>
      <c r="J6204" s="4"/>
      <c r="K6204" s="4"/>
      <c r="S6204" s="1665"/>
    </row>
    <row r="6205" spans="1:19" ht="15">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5">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5">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5">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5">
      <c r="A6209">
        <v>6204</v>
      </c>
      <c r="B6209" s="7">
        <f>'EstExp 12-20'!K9</f>
        <v>0</v>
      </c>
      <c r="C6209" s="3">
        <f t="shared" si="191"/>
        <v>6204</v>
      </c>
      <c r="D6209" s="3" t="s">
        <v>4540</v>
      </c>
      <c r="E6209" s="2" t="b">
        <f t="shared" ca="1" si="192"/>
        <v>1</v>
      </c>
      <c r="F6209" s="2" cm="1">
        <f t="array" aca="1" ref="F6209" ca="1">IF(G6209&lt;&gt;"",INDIRECT("'"&amp;G6209&amp;"'!"&amp;H6209),"")</f>
        <v>0</v>
      </c>
      <c r="G6209" s="1663" t="s">
        <v>3430</v>
      </c>
      <c r="H6209" t="s">
        <v>4189</v>
      </c>
      <c r="I6209" s="4"/>
      <c r="J6209" s="4"/>
      <c r="K6209" s="4"/>
      <c r="S6209" s="1665"/>
    </row>
    <row r="6210" spans="1:19" ht="15">
      <c r="A6210">
        <v>6205</v>
      </c>
      <c r="B6210" s="7">
        <f>'EstExp 12-20'!I10</f>
        <v>0</v>
      </c>
      <c r="C6210" s="3">
        <f t="shared" si="191"/>
        <v>6205</v>
      </c>
      <c r="D6210" s="3" t="s">
        <v>4540</v>
      </c>
      <c r="E6210" s="2" t="b">
        <f t="shared" ca="1" si="192"/>
        <v>1</v>
      </c>
      <c r="F6210" s="2" cm="1">
        <f t="array" aca="1" ref="F6210" ca="1">IF(G6210&lt;&gt;"",INDIRECT("'"&amp;G6210&amp;"'!"&amp;H6210),"")</f>
        <v>0</v>
      </c>
      <c r="G6210" s="1663" t="s">
        <v>3430</v>
      </c>
      <c r="H6210" t="s">
        <v>3412</v>
      </c>
      <c r="I6210" s="4"/>
      <c r="J6210" s="4"/>
      <c r="K6210" s="4"/>
      <c r="S6210" s="1665"/>
    </row>
    <row r="6211" spans="1:19" ht="15">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5">
      <c r="A6212">
        <v>6207</v>
      </c>
      <c r="B6212" s="7">
        <f>'EstExp 12-20'!C11</f>
        <v>0</v>
      </c>
      <c r="C6212" s="3">
        <f t="shared" si="191"/>
        <v>6207</v>
      </c>
      <c r="D6212" s="3" t="s">
        <v>4540</v>
      </c>
      <c r="E6212" s="2" t="b">
        <f t="shared" ca="1" si="192"/>
        <v>1</v>
      </c>
      <c r="F6212" s="2" cm="1">
        <f t="array" aca="1" ref="F6212" ca="1">IF(G6212&lt;&gt;"",INDIRECT("'"&amp;G6212&amp;"'!"&amp;H6212),"")</f>
        <v>0</v>
      </c>
      <c r="G6212" s="1663" t="s">
        <v>3430</v>
      </c>
      <c r="H6212" t="s">
        <v>3347</v>
      </c>
      <c r="I6212" s="4"/>
      <c r="J6212" s="4"/>
      <c r="K6212" s="4"/>
      <c r="S6212" s="1665"/>
    </row>
    <row r="6213" spans="1:19" ht="15">
      <c r="A6213">
        <v>6208</v>
      </c>
      <c r="B6213" s="7">
        <f>'EstExp 12-20'!D11</f>
        <v>0</v>
      </c>
      <c r="C6213" s="3">
        <f t="shared" si="191"/>
        <v>6208</v>
      </c>
      <c r="D6213" s="3" t="s">
        <v>4540</v>
      </c>
      <c r="E6213" s="2" t="b">
        <f t="shared" ca="1" si="192"/>
        <v>1</v>
      </c>
      <c r="F6213" s="2" cm="1">
        <f t="array" aca="1" ref="F6213" ca="1">IF(G6213&lt;&gt;"",INDIRECT("'"&amp;G6213&amp;"'!"&amp;H6213),"")</f>
        <v>0</v>
      </c>
      <c r="G6213" s="1663" t="s">
        <v>3430</v>
      </c>
      <c r="H6213" t="s">
        <v>3360</v>
      </c>
      <c r="S6213" s="1665"/>
    </row>
    <row r="6214" spans="1:19" ht="15">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5">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5">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5">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5">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5">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5">
      <c r="A6220">
        <v>6215</v>
      </c>
      <c r="B6220" s="7">
        <f>'EstExp 12-20'!K11</f>
        <v>0</v>
      </c>
      <c r="C6220" s="3">
        <f t="shared" si="191"/>
        <v>6215</v>
      </c>
      <c r="D6220" s="3" t="s">
        <v>4540</v>
      </c>
      <c r="E6220" s="2" t="b">
        <f t="shared" ca="1" si="192"/>
        <v>1</v>
      </c>
      <c r="F6220" s="2" cm="1">
        <f t="array" aca="1" ref="F6220" ca="1">IF(G6220&lt;&gt;"",INDIRECT("'"&amp;G6220&amp;"'!"&amp;H6220),"")</f>
        <v>0</v>
      </c>
      <c r="G6220" s="1663" t="s">
        <v>3430</v>
      </c>
      <c r="H6220" t="s">
        <v>3422</v>
      </c>
      <c r="S6220" s="1665"/>
    </row>
    <row r="6221" spans="1:19" ht="15">
      <c r="A6221">
        <v>6216</v>
      </c>
      <c r="B6221" s="7">
        <f>'EstExp 12-20'!I12</f>
        <v>0</v>
      </c>
      <c r="C6221" s="3">
        <f t="shared" si="191"/>
        <v>6216</v>
      </c>
      <c r="D6221" s="3" t="s">
        <v>4540</v>
      </c>
      <c r="E6221" s="2" t="b">
        <f t="shared" ca="1" si="192"/>
        <v>1</v>
      </c>
      <c r="F6221" s="2" cm="1">
        <f t="array" aca="1" ref="F6221" ca="1">IF(G6221&lt;&gt;"",INDIRECT("'"&amp;G6221&amp;"'!"&amp;H6221),"")</f>
        <v>0</v>
      </c>
      <c r="G6221" s="1663" t="s">
        <v>3430</v>
      </c>
      <c r="H6221" t="s">
        <v>3414</v>
      </c>
      <c r="S6221" s="1665"/>
    </row>
    <row r="6222" spans="1:19" ht="15">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5">
      <c r="A6223">
        <v>6218</v>
      </c>
      <c r="B6223" s="7">
        <f>'EstExp 12-20'!I13</f>
        <v>0</v>
      </c>
      <c r="C6223" s="3">
        <f t="shared" si="191"/>
        <v>6218</v>
      </c>
      <c r="D6223" s="3" t="s">
        <v>4540</v>
      </c>
      <c r="E6223" s="2" t="b">
        <f t="shared" ca="1" si="192"/>
        <v>1</v>
      </c>
      <c r="F6223" s="2" cm="1">
        <f t="array" aca="1" ref="F6223" ca="1">IF(G6223&lt;&gt;"",INDIRECT("'"&amp;G6223&amp;"'!"&amp;H6223),"")</f>
        <v>0</v>
      </c>
      <c r="G6223" s="1663" t="s">
        <v>3430</v>
      </c>
      <c r="H6223" t="s">
        <v>3415</v>
      </c>
      <c r="S6223" s="1665"/>
    </row>
    <row r="6224" spans="1:19" ht="15">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5">
      <c r="A6225">
        <v>6220</v>
      </c>
      <c r="B6225" s="7">
        <f>'EstExp 12-20'!I14</f>
        <v>0</v>
      </c>
      <c r="C6225" s="3">
        <f t="shared" si="191"/>
        <v>6220</v>
      </c>
      <c r="D6225" s="3" t="s">
        <v>4540</v>
      </c>
      <c r="E6225" s="2" t="b">
        <f t="shared" ca="1" si="192"/>
        <v>1</v>
      </c>
      <c r="F6225" s="2" cm="1">
        <f t="array" aca="1" ref="F6225" ca="1">IF(G6225&lt;&gt;"",INDIRECT("'"&amp;G6225&amp;"'!"&amp;H6225),"")</f>
        <v>0</v>
      </c>
      <c r="G6225" s="1663" t="s">
        <v>3430</v>
      </c>
      <c r="H6225" t="s">
        <v>4524</v>
      </c>
      <c r="S6225" s="1665"/>
    </row>
    <row r="6226" spans="1:19" ht="15">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5">
      <c r="A6227">
        <v>6222</v>
      </c>
      <c r="B6227" s="7">
        <f>'EstExp 12-20'!I15</f>
        <v>0</v>
      </c>
      <c r="C6227" s="3">
        <f t="shared" si="191"/>
        <v>6222</v>
      </c>
      <c r="D6227" s="3" t="s">
        <v>4540</v>
      </c>
      <c r="E6227" s="2" t="b">
        <f t="shared" ca="1" si="192"/>
        <v>1</v>
      </c>
      <c r="F6227" s="2" cm="1">
        <f t="array" aca="1" ref="F6227" ca="1">IF(G6227&lt;&gt;"",INDIRECT("'"&amp;G6227&amp;"'!"&amp;H6227),"")</f>
        <v>0</v>
      </c>
      <c r="G6227" s="1663" t="s">
        <v>3430</v>
      </c>
      <c r="H6227" t="s">
        <v>3416</v>
      </c>
      <c r="S6227" s="1665"/>
    </row>
    <row r="6228" spans="1:19" ht="15">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5">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5">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5">
      <c r="A6231">
        <v>6226</v>
      </c>
      <c r="B6231" s="7">
        <f>'EstExp 12-20'!C17</f>
        <v>0</v>
      </c>
      <c r="C6231" s="3">
        <f t="shared" si="191"/>
        <v>6226</v>
      </c>
      <c r="D6231" s="3" t="s">
        <v>4540</v>
      </c>
      <c r="E6231" s="2" t="b">
        <f t="shared" ca="1" si="192"/>
        <v>1</v>
      </c>
      <c r="F6231" s="2" cm="1">
        <f t="array" aca="1" ref="F6231" ca="1">IF(G6231&lt;&gt;"",INDIRECT("'"&amp;G6231&amp;"'!"&amp;H6231),"")</f>
        <v>0</v>
      </c>
      <c r="G6231" s="1663" t="s">
        <v>3430</v>
      </c>
      <c r="H6231" t="s">
        <v>3352</v>
      </c>
      <c r="S6231" s="1665"/>
    </row>
    <row r="6232" spans="1:19" ht="15">
      <c r="A6232">
        <v>6227</v>
      </c>
      <c r="B6232" s="7">
        <f>'EstExp 12-20'!D17</f>
        <v>0</v>
      </c>
      <c r="C6232" s="3">
        <f t="shared" si="191"/>
        <v>6227</v>
      </c>
      <c r="D6232" s="3" t="s">
        <v>4540</v>
      </c>
      <c r="E6232" s="2" t="b">
        <f t="shared" ca="1" si="192"/>
        <v>1</v>
      </c>
      <c r="F6232" s="2" cm="1">
        <f t="array" aca="1" ref="F6232" ca="1">IF(G6232&lt;&gt;"",INDIRECT("'"&amp;G6232&amp;"'!"&amp;H6232),"")</f>
        <v>0</v>
      </c>
      <c r="G6232" s="1663" t="s">
        <v>3430</v>
      </c>
      <c r="H6232" t="s">
        <v>3365</v>
      </c>
      <c r="S6232" s="1665"/>
    </row>
    <row r="6233" spans="1:19" ht="15">
      <c r="A6233">
        <v>6228</v>
      </c>
      <c r="B6233" s="7">
        <f>'EstExp 12-20'!E17</f>
        <v>0</v>
      </c>
      <c r="C6233" s="3">
        <f t="shared" si="191"/>
        <v>6228</v>
      </c>
      <c r="D6233" s="3" t="s">
        <v>4540</v>
      </c>
      <c r="E6233" s="2" t="b">
        <f t="shared" ca="1" si="192"/>
        <v>1</v>
      </c>
      <c r="F6233" s="2" cm="1">
        <f t="array" aca="1" ref="F6233" ca="1">IF(G6233&lt;&gt;"",INDIRECT("'"&amp;G6233&amp;"'!"&amp;H6233),"")</f>
        <v>0</v>
      </c>
      <c r="G6233" s="1663" t="s">
        <v>3430</v>
      </c>
      <c r="H6233" t="s">
        <v>4017</v>
      </c>
      <c r="S6233" s="1665"/>
    </row>
    <row r="6234" spans="1:19" ht="15">
      <c r="A6234">
        <v>6229</v>
      </c>
      <c r="B6234" s="7">
        <f>'EstExp 12-20'!F17</f>
        <v>0</v>
      </c>
      <c r="C6234" s="3">
        <f t="shared" si="191"/>
        <v>6229</v>
      </c>
      <c r="D6234" s="3" t="s">
        <v>4540</v>
      </c>
      <c r="E6234" s="2" t="b">
        <f t="shared" ca="1" si="192"/>
        <v>1</v>
      </c>
      <c r="F6234" s="2" cm="1">
        <f t="array" aca="1" ref="F6234" ca="1">IF(G6234&lt;&gt;"",INDIRECT("'"&amp;G6234&amp;"'!"&amp;H6234),"")</f>
        <v>0</v>
      </c>
      <c r="G6234" s="1663" t="s">
        <v>3430</v>
      </c>
      <c r="H6234" t="s">
        <v>3388</v>
      </c>
      <c r="S6234" s="1665"/>
    </row>
    <row r="6235" spans="1:19" ht="15">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5">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5">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5">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5">
      <c r="A6239">
        <v>6234</v>
      </c>
      <c r="B6239" s="7">
        <f>'EstExp 12-20'!K17</f>
        <v>0</v>
      </c>
      <c r="C6239" s="3">
        <f t="shared" si="191"/>
        <v>6234</v>
      </c>
      <c r="D6239" s="3" t="s">
        <v>4540</v>
      </c>
      <c r="E6239" s="2" t="b">
        <f t="shared" ca="1" si="192"/>
        <v>1</v>
      </c>
      <c r="F6239" s="2" cm="1">
        <f t="array" aca="1" ref="F6239" ca="1">IF(G6239&lt;&gt;"",INDIRECT("'"&amp;G6239&amp;"'!"&amp;H6239),"")</f>
        <v>0</v>
      </c>
      <c r="G6239" s="1663" t="s">
        <v>3430</v>
      </c>
      <c r="H6239" t="s">
        <v>3426</v>
      </c>
      <c r="I6239" s="4"/>
      <c r="J6239" s="4"/>
      <c r="K6239" s="4"/>
      <c r="S6239" s="1665"/>
    </row>
    <row r="6240" spans="1:19" ht="15">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5">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5">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5">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5">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5">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5">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5">
      <c r="A6247">
        <v>6242</v>
      </c>
      <c r="B6247" s="7">
        <f>'EstExp 12-20'!H22</f>
        <v>0</v>
      </c>
      <c r="C6247" s="3">
        <f t="shared" si="191"/>
        <v>6242</v>
      </c>
      <c r="D6247" s="3" t="s">
        <v>4540</v>
      </c>
      <c r="E6247" s="2" t="b">
        <f t="shared" ca="1" si="192"/>
        <v>1</v>
      </c>
      <c r="F6247" s="2" cm="1">
        <f t="array" aca="1" ref="F6247" ca="1">IF(G6247&lt;&gt;"",INDIRECT("'"&amp;G6247&amp;"'!"&amp;H6247),"")</f>
        <v>0</v>
      </c>
      <c r="G6247" s="1663" t="s">
        <v>3430</v>
      </c>
      <c r="H6247" t="s">
        <v>4022</v>
      </c>
      <c r="I6247" s="4"/>
      <c r="J6247" s="4"/>
      <c r="K6247" s="4"/>
      <c r="S6247" s="1665"/>
    </row>
    <row r="6248" spans="1:19" ht="15">
      <c r="A6248">
        <v>6243</v>
      </c>
      <c r="B6248" s="7">
        <f>'EstExp 12-20'!K22</f>
        <v>0</v>
      </c>
      <c r="C6248" s="3">
        <f t="shared" si="191"/>
        <v>6243</v>
      </c>
      <c r="D6248" s="3" t="s">
        <v>4540</v>
      </c>
      <c r="E6248" s="2" t="b">
        <f t="shared" ca="1" si="192"/>
        <v>1</v>
      </c>
      <c r="F6248" s="2" cm="1">
        <f t="array" aca="1" ref="F6248" ca="1">IF(G6248&lt;&gt;"",INDIRECT("'"&amp;G6248&amp;"'!"&amp;H6248),"")</f>
        <v>0</v>
      </c>
      <c r="G6248" s="1663" t="s">
        <v>3430</v>
      </c>
      <c r="H6248" t="s">
        <v>4190</v>
      </c>
      <c r="I6248" s="4"/>
      <c r="J6248" s="4"/>
      <c r="K6248" s="4"/>
      <c r="S6248" s="1665"/>
    </row>
    <row r="6249" spans="1:19" ht="15">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5">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5">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5">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5">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5">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5">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5">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5">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5">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5">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5">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5">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5">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5">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5">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5">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5">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5">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5">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5">
      <c r="A6269">
        <v>6264</v>
      </c>
      <c r="B6269" s="7">
        <f>'EstExp 12-20'!I34</f>
        <v>0</v>
      </c>
      <c r="C6269" s="3">
        <f t="shared" si="193"/>
        <v>6264</v>
      </c>
      <c r="D6269" s="3" t="s">
        <v>4540</v>
      </c>
      <c r="E6269" s="2" t="b">
        <f t="shared" ca="1" si="194"/>
        <v>1</v>
      </c>
      <c r="F6269" s="2" cm="1">
        <f t="array" aca="1" ref="F6269" ca="1">IF(G6269&lt;&gt;"",INDIRECT("'"&amp;G6269&amp;"'!"&amp;H6269),"")</f>
        <v>0</v>
      </c>
      <c r="G6269" s="1663" t="s">
        <v>3430</v>
      </c>
      <c r="H6269" t="s">
        <v>4660</v>
      </c>
      <c r="S6269" s="1665"/>
    </row>
    <row r="6270" spans="1:19" ht="15">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5">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5">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5">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5">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5">
      <c r="A6275">
        <v>6270</v>
      </c>
      <c r="B6275" s="7">
        <f>'EstExp 12-20'!I40</f>
        <v>0</v>
      </c>
      <c r="C6275" s="3">
        <f t="shared" si="193"/>
        <v>6270</v>
      </c>
      <c r="D6275" s="3" t="s">
        <v>4540</v>
      </c>
      <c r="E6275" s="2" t="b">
        <f t="shared" ca="1" si="194"/>
        <v>1</v>
      </c>
      <c r="F6275" s="2" cm="1">
        <f t="array" aca="1" ref="F6275" ca="1">IF(G6275&lt;&gt;"",INDIRECT("'"&amp;G6275&amp;"'!"&amp;H6275),"")</f>
        <v>0</v>
      </c>
      <c r="G6275" s="1663" t="s">
        <v>3430</v>
      </c>
      <c r="H6275" t="s">
        <v>4665</v>
      </c>
      <c r="S6275" s="1665"/>
    </row>
    <row r="6276" spans="1:19" ht="15">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5">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5">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5">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5">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5">
      <c r="A6281">
        <v>6276</v>
      </c>
      <c r="B6281" s="7">
        <f>'EstExp 12-20'!I43</f>
        <v>0</v>
      </c>
      <c r="C6281" s="3">
        <f t="shared" si="193"/>
        <v>6276</v>
      </c>
      <c r="D6281" s="3" t="s">
        <v>4540</v>
      </c>
      <c r="E6281" s="2" t="b">
        <f t="shared" ca="1" si="194"/>
        <v>1</v>
      </c>
      <c r="F6281" s="2" cm="1">
        <f t="array" aca="1" ref="F6281" ca="1">IF(G6281&lt;&gt;"",INDIRECT("'"&amp;G6281&amp;"'!"&amp;H6281),"")</f>
        <v>0</v>
      </c>
      <c r="G6281" s="1663" t="s">
        <v>3430</v>
      </c>
      <c r="H6281" t="s">
        <v>4671</v>
      </c>
      <c r="S6281" s="1665"/>
    </row>
    <row r="6282" spans="1:19" ht="15">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5">
      <c r="A6283">
        <v>6278</v>
      </c>
      <c r="B6283" s="7">
        <f>'EstExp 12-20'!I44</f>
        <v>0</v>
      </c>
      <c r="C6283" s="3">
        <f t="shared" si="193"/>
        <v>6278</v>
      </c>
      <c r="D6283" s="3" t="s">
        <v>4540</v>
      </c>
      <c r="E6283" s="2" t="b">
        <f t="shared" ca="1" si="194"/>
        <v>1</v>
      </c>
      <c r="F6283" s="2" cm="1">
        <f t="array" aca="1" ref="F6283" ca="1">IF(G6283&lt;&gt;"",INDIRECT("'"&amp;G6283&amp;"'!"&amp;H6283),"")</f>
        <v>0</v>
      </c>
      <c r="G6283" s="1663" t="s">
        <v>3430</v>
      </c>
      <c r="H6283" t="s">
        <v>4673</v>
      </c>
      <c r="S6283" s="1665"/>
    </row>
    <row r="6284" spans="1:19" ht="15">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5">
      <c r="A6285">
        <v>6280</v>
      </c>
      <c r="B6285" s="7">
        <f>'EstExp 12-20'!I46</f>
        <v>0</v>
      </c>
      <c r="C6285" s="3">
        <f t="shared" si="193"/>
        <v>6280</v>
      </c>
      <c r="D6285" s="3" t="s">
        <v>4540</v>
      </c>
      <c r="E6285" s="2" t="b">
        <f t="shared" ca="1" si="194"/>
        <v>1</v>
      </c>
      <c r="F6285" s="2" cm="1">
        <f t="array" aca="1" ref="F6285" ca="1">IF(G6285&lt;&gt;"",INDIRECT("'"&amp;G6285&amp;"'!"&amp;H6285),"")</f>
        <v>0</v>
      </c>
      <c r="G6285" s="1663" t="s">
        <v>3430</v>
      </c>
      <c r="H6285" t="s">
        <v>4160</v>
      </c>
      <c r="S6285" s="1665"/>
    </row>
    <row r="6286" spans="1:19" ht="15">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5">
      <c r="A6287">
        <v>6282</v>
      </c>
      <c r="B6287" s="7">
        <f>'EstExp 12-20'!I47</f>
        <v>0</v>
      </c>
      <c r="C6287" s="3">
        <f t="shared" si="193"/>
        <v>6282</v>
      </c>
      <c r="D6287" s="3" t="s">
        <v>4540</v>
      </c>
      <c r="E6287" s="2" t="b">
        <f t="shared" ca="1" si="194"/>
        <v>1</v>
      </c>
      <c r="F6287" s="2" cm="1">
        <f t="array" aca="1" ref="F6287" ca="1">IF(G6287&lt;&gt;"",INDIRECT("'"&amp;G6287&amp;"'!"&amp;H6287),"")</f>
        <v>0</v>
      </c>
      <c r="G6287" s="1663" t="s">
        <v>3430</v>
      </c>
      <c r="H6287" t="s">
        <v>4675</v>
      </c>
      <c r="S6287" s="1665"/>
    </row>
    <row r="6288" spans="1:19" ht="15">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5">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5">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5">
      <c r="A6291">
        <v>6286</v>
      </c>
      <c r="B6291" s="7">
        <f>'EstExp 12-20'!I49</f>
        <v>0</v>
      </c>
      <c r="C6291" s="3">
        <f t="shared" si="193"/>
        <v>6286</v>
      </c>
      <c r="D6291" s="3" t="s">
        <v>4540</v>
      </c>
      <c r="E6291" s="2" t="b">
        <f t="shared" ca="1" si="194"/>
        <v>1</v>
      </c>
      <c r="F6291" s="2" cm="1">
        <f t="array" aca="1" ref="F6291" ca="1">IF(G6291&lt;&gt;"",INDIRECT("'"&amp;G6291&amp;"'!"&amp;H6291),"")</f>
        <v>0</v>
      </c>
      <c r="G6291" s="1663" t="s">
        <v>3430</v>
      </c>
      <c r="H6291" t="s">
        <v>4679</v>
      </c>
      <c r="S6291" s="1665"/>
    </row>
    <row r="6292" spans="1:19" ht="15">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5">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5">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5">
      <c r="A6295">
        <v>6290</v>
      </c>
      <c r="B6295" s="7">
        <f>'EstExp 12-20'!I52</f>
        <v>0</v>
      </c>
      <c r="C6295" s="3">
        <f t="shared" si="193"/>
        <v>6290</v>
      </c>
      <c r="D6295" s="3" t="s">
        <v>4540</v>
      </c>
      <c r="E6295" s="2" t="b">
        <f t="shared" ca="1" si="194"/>
        <v>1</v>
      </c>
      <c r="F6295" s="2" cm="1">
        <f t="array" aca="1" ref="F6295" ca="1">IF(G6295&lt;&gt;"",INDIRECT("'"&amp;G6295&amp;"'!"&amp;H6295),"")</f>
        <v>0</v>
      </c>
      <c r="G6295" s="1663" t="s">
        <v>3430</v>
      </c>
      <c r="H6295" t="s">
        <v>4682</v>
      </c>
      <c r="S6295" s="1665"/>
    </row>
    <row r="6296" spans="1:19" ht="15">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5">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5">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5">
      <c r="A6299">
        <v>6294</v>
      </c>
      <c r="B6299" s="7">
        <f>'EstExp 12-20'!I55</f>
        <v>0</v>
      </c>
      <c r="C6299" s="3">
        <f t="shared" si="193"/>
        <v>6294</v>
      </c>
      <c r="D6299" s="3" t="s">
        <v>4540</v>
      </c>
      <c r="E6299" s="2" t="b">
        <f t="shared" ca="1" si="194"/>
        <v>1</v>
      </c>
      <c r="F6299" s="2" cm="1">
        <f t="array" aca="1" ref="F6299" ca="1">IF(G6299&lt;&gt;"",INDIRECT("'"&amp;G6299&amp;"'!"&amp;H6299),"")</f>
        <v>0</v>
      </c>
      <c r="G6299" s="1663" t="s">
        <v>3430</v>
      </c>
      <c r="H6299" t="s">
        <v>4685</v>
      </c>
      <c r="S6299" s="1665"/>
    </row>
    <row r="6300" spans="1:19" ht="15">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5">
      <c r="A6301">
        <v>6296</v>
      </c>
      <c r="B6301" s="7">
        <f>'EstExp 12-20'!I57</f>
        <v>0</v>
      </c>
      <c r="C6301" s="3">
        <f t="shared" si="193"/>
        <v>6296</v>
      </c>
      <c r="D6301" s="3" t="s">
        <v>4540</v>
      </c>
      <c r="E6301" s="2" t="b">
        <f t="shared" ca="1" si="194"/>
        <v>1</v>
      </c>
      <c r="F6301" s="2" cm="1">
        <f t="array" aca="1" ref="F6301" ca="1">IF(G6301&lt;&gt;"",INDIRECT("'"&amp;G6301&amp;"'!"&amp;H6301),"")</f>
        <v>0</v>
      </c>
      <c r="G6301" s="1663" t="s">
        <v>3430</v>
      </c>
      <c r="H6301" t="s">
        <v>4687</v>
      </c>
      <c r="S6301" s="1665"/>
    </row>
    <row r="6302" spans="1:19" ht="15">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5">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5">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5">
      <c r="A6305">
        <v>6300</v>
      </c>
      <c r="B6305" s="7">
        <f>'EstExp 12-20'!I59</f>
        <v>0</v>
      </c>
      <c r="C6305" s="3">
        <f t="shared" si="193"/>
        <v>6300</v>
      </c>
      <c r="D6305" s="3" t="s">
        <v>4540</v>
      </c>
      <c r="E6305" s="2" t="b">
        <f t="shared" ca="1" si="194"/>
        <v>1</v>
      </c>
      <c r="F6305" s="2" cm="1">
        <f t="array" aca="1" ref="F6305" ca="1">IF(G6305&lt;&gt;"",INDIRECT("'"&amp;G6305&amp;"'!"&amp;H6305),"")</f>
        <v>0</v>
      </c>
      <c r="G6305" s="1663" t="s">
        <v>3430</v>
      </c>
      <c r="H6305" t="s">
        <v>4691</v>
      </c>
      <c r="I6305" s="4"/>
      <c r="J6305" s="4"/>
      <c r="K6305" s="4"/>
      <c r="S6305" s="1665"/>
    </row>
    <row r="6306" spans="1:19" ht="15">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5">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5">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5">
      <c r="A6309">
        <v>6304</v>
      </c>
      <c r="B6309" s="7">
        <f>'EstExp 12-20'!I62</f>
        <v>0</v>
      </c>
      <c r="C6309" s="3">
        <f t="shared" si="193"/>
        <v>6304</v>
      </c>
      <c r="D6309" s="3" t="s">
        <v>4540</v>
      </c>
      <c r="E6309" s="2" t="b">
        <f t="shared" ca="1" si="194"/>
        <v>1</v>
      </c>
      <c r="F6309" s="2" cm="1">
        <f t="array" aca="1" ref="F6309" ca="1">IF(G6309&lt;&gt;"",INDIRECT("'"&amp;G6309&amp;"'!"&amp;H6309),"")</f>
        <v>0</v>
      </c>
      <c r="G6309" s="1663" t="s">
        <v>3430</v>
      </c>
      <c r="H6309" t="s">
        <v>4695</v>
      </c>
      <c r="I6309" s="4"/>
      <c r="J6309" s="4"/>
      <c r="K6309" s="4"/>
      <c r="S6309" s="1665"/>
    </row>
    <row r="6310" spans="1:19" ht="15">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5">
      <c r="A6311">
        <v>6306</v>
      </c>
      <c r="B6311" s="7">
        <f>'EstExp 12-20'!I63</f>
        <v>0</v>
      </c>
      <c r="C6311" s="3">
        <f t="shared" si="193"/>
        <v>6306</v>
      </c>
      <c r="D6311" s="3" t="s">
        <v>4540</v>
      </c>
      <c r="E6311" s="2" t="b">
        <f t="shared" ca="1" si="194"/>
        <v>1</v>
      </c>
      <c r="F6311" s="2" cm="1">
        <f t="array" aca="1" ref="F6311" ca="1">IF(G6311&lt;&gt;"",INDIRECT("'"&amp;G6311&amp;"'!"&amp;H6311),"")</f>
        <v>0</v>
      </c>
      <c r="G6311" s="1663" t="s">
        <v>3430</v>
      </c>
      <c r="H6311" t="s">
        <v>4697</v>
      </c>
      <c r="I6311" s="4"/>
      <c r="J6311" s="4"/>
      <c r="K6311" s="4"/>
      <c r="S6311" s="1665"/>
    </row>
    <row r="6312" spans="1:19" ht="15">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5">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5">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5">
      <c r="A6315">
        <v>6310</v>
      </c>
      <c r="B6315" s="7">
        <f>'EstExp 12-20'!I65</f>
        <v>0</v>
      </c>
      <c r="C6315" s="3">
        <f t="shared" si="195"/>
        <v>6310</v>
      </c>
      <c r="D6315" s="3" t="s">
        <v>4540</v>
      </c>
      <c r="E6315" s="2" t="b">
        <f t="shared" ca="1" si="196"/>
        <v>1</v>
      </c>
      <c r="F6315" s="2" cm="1">
        <f t="array" aca="1" ref="F6315" ca="1">IF(G6315&lt;&gt;"",INDIRECT("'"&amp;G6315&amp;"'!"&amp;H6315),"")</f>
        <v>0</v>
      </c>
      <c r="G6315" s="1663" t="s">
        <v>3430</v>
      </c>
      <c r="H6315" t="s">
        <v>4528</v>
      </c>
      <c r="I6315" s="4"/>
      <c r="J6315" s="4"/>
      <c r="K6315" s="4"/>
      <c r="S6315" s="1665"/>
    </row>
    <row r="6316" spans="1:19" ht="15">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5">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5">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5">
      <c r="A6319">
        <v>6314</v>
      </c>
      <c r="B6319" s="7">
        <f>'EstExp 12-20'!I67</f>
        <v>0</v>
      </c>
      <c r="C6319" s="3">
        <f t="shared" si="195"/>
        <v>6314</v>
      </c>
      <c r="D6319" s="3" t="s">
        <v>4540</v>
      </c>
      <c r="E6319" s="2" t="b">
        <f t="shared" ca="1" si="196"/>
        <v>1</v>
      </c>
      <c r="F6319" s="2" cm="1">
        <f t="array" aca="1" ref="F6319" ca="1">IF(G6319&lt;&gt;"",INDIRECT("'"&amp;G6319&amp;"'!"&amp;H6319),"")</f>
        <v>0</v>
      </c>
      <c r="G6319" s="1663" t="s">
        <v>3430</v>
      </c>
      <c r="H6319" t="s">
        <v>4530</v>
      </c>
      <c r="S6319" s="1665"/>
    </row>
    <row r="6320" spans="1:19" ht="15">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5">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5">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c r="A6323">
        <v>6318</v>
      </c>
      <c r="B6323" s="7">
        <f>'EstExp 12-20'!I70</f>
        <v>0</v>
      </c>
      <c r="C6323" s="3">
        <f t="shared" si="195"/>
        <v>6318</v>
      </c>
      <c r="D6323" s="3" t="s">
        <v>4540</v>
      </c>
      <c r="E6323" s="2" t="b">
        <f t="shared" ca="1" si="196"/>
        <v>1</v>
      </c>
      <c r="F6323" s="2" cm="1">
        <f t="array" aca="1" ref="F6323" ca="1">IF(G6323&lt;&gt;"",INDIRECT("'"&amp;G6323&amp;"'!"&amp;H6323),"")</f>
        <v>0</v>
      </c>
      <c r="G6323" s="1663" t="s">
        <v>3430</v>
      </c>
      <c r="H6323" t="s">
        <v>4703</v>
      </c>
      <c r="S6323" s="1663"/>
    </row>
    <row r="6324" spans="1:19" ht="15">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5">
      <c r="A6325">
        <v>6320</v>
      </c>
      <c r="B6325" s="7">
        <f>'EstExp 12-20'!I71</f>
        <v>0</v>
      </c>
      <c r="C6325" s="3">
        <f t="shared" si="195"/>
        <v>6320</v>
      </c>
      <c r="D6325" s="3" t="s">
        <v>4540</v>
      </c>
      <c r="E6325" s="2" t="b">
        <f t="shared" ca="1" si="196"/>
        <v>1</v>
      </c>
      <c r="F6325" s="2" cm="1">
        <f t="array" aca="1" ref="F6325" ca="1">IF(G6325&lt;&gt;"",INDIRECT("'"&amp;G6325&amp;"'!"&amp;H6325),"")</f>
        <v>0</v>
      </c>
      <c r="G6325" s="1663" t="s">
        <v>3430</v>
      </c>
      <c r="H6325" t="s">
        <v>4705</v>
      </c>
      <c r="S6325" s="1665"/>
    </row>
    <row r="6326" spans="1:19" ht="15">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5">
      <c r="A6327">
        <v>6322</v>
      </c>
      <c r="B6327" s="7">
        <f>'EstExp 12-20'!I72</f>
        <v>0</v>
      </c>
      <c r="C6327" s="3">
        <f t="shared" si="195"/>
        <v>6322</v>
      </c>
      <c r="D6327" s="3" t="s">
        <v>4540</v>
      </c>
      <c r="E6327" s="2" t="b">
        <f t="shared" ca="1" si="196"/>
        <v>1</v>
      </c>
      <c r="F6327" s="2" cm="1">
        <f t="array" aca="1" ref="F6327" ca="1">IF(G6327&lt;&gt;"",INDIRECT("'"&amp;G6327&amp;"'!"&amp;H6327),"")</f>
        <v>0</v>
      </c>
      <c r="G6327" s="1663" t="s">
        <v>3430</v>
      </c>
      <c r="H6327" t="s">
        <v>4707</v>
      </c>
      <c r="S6327" s="1665"/>
    </row>
    <row r="6328" spans="1:19" ht="15">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c r="A6329">
        <v>6324</v>
      </c>
      <c r="B6329" s="7">
        <f>'EstExp 12-20'!I73</f>
        <v>0</v>
      </c>
      <c r="C6329" s="3">
        <f t="shared" si="195"/>
        <v>6324</v>
      </c>
      <c r="D6329" s="3" t="s">
        <v>4540</v>
      </c>
      <c r="E6329" s="2" t="b">
        <f t="shared" ca="1" si="196"/>
        <v>1</v>
      </c>
      <c r="F6329" s="2" cm="1">
        <f t="array" aca="1" ref="F6329" ca="1">IF(G6329&lt;&gt;"",INDIRECT("'"&amp;G6329&amp;"'!"&amp;H6329),"")</f>
        <v>0</v>
      </c>
      <c r="G6329" s="1663" t="s">
        <v>3430</v>
      </c>
      <c r="H6329" t="s">
        <v>4709</v>
      </c>
      <c r="S6329" s="1663"/>
    </row>
    <row r="6330" spans="1:19">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c r="A6331">
        <v>6326</v>
      </c>
      <c r="B6331" s="7">
        <f>'EstExp 12-20'!I74</f>
        <v>0</v>
      </c>
      <c r="C6331" s="3">
        <f t="shared" si="195"/>
        <v>6326</v>
      </c>
      <c r="D6331" s="3" t="s">
        <v>4540</v>
      </c>
      <c r="E6331" s="2" t="b">
        <f t="shared" ca="1" si="196"/>
        <v>1</v>
      </c>
      <c r="F6331" s="2" cm="1">
        <f t="array" aca="1" ref="F6331" ca="1">IF(G6331&lt;&gt;"",INDIRECT("'"&amp;G6331&amp;"'!"&amp;H6331),"")</f>
        <v>0</v>
      </c>
      <c r="G6331" s="1663" t="s">
        <v>3430</v>
      </c>
      <c r="H6331" t="s">
        <v>4711</v>
      </c>
      <c r="S6331" s="1663"/>
    </row>
    <row r="6332" spans="1:19">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c r="A6333">
        <v>6328</v>
      </c>
      <c r="B6333" s="7">
        <f>'EstExp 12-20'!I75</f>
        <v>0</v>
      </c>
      <c r="C6333" s="3">
        <f t="shared" si="195"/>
        <v>6328</v>
      </c>
      <c r="D6333" s="3" t="s">
        <v>4540</v>
      </c>
      <c r="E6333" s="2" t="b">
        <f t="shared" ca="1" si="196"/>
        <v>1</v>
      </c>
      <c r="F6333" s="2" cm="1">
        <f t="array" aca="1" ref="F6333" ca="1">IF(G6333&lt;&gt;"",INDIRECT("'"&amp;G6333&amp;"'!"&amp;H6333),"")</f>
        <v>0</v>
      </c>
      <c r="G6333" s="1663" t="s">
        <v>3430</v>
      </c>
      <c r="H6333" t="s">
        <v>4713</v>
      </c>
      <c r="S6333" s="1663"/>
    </row>
    <row r="6334" spans="1:19">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c r="A6335">
        <v>6330</v>
      </c>
      <c r="B6335" s="7">
        <f>'EstExp 12-20'!I76</f>
        <v>0</v>
      </c>
      <c r="C6335" s="3">
        <f t="shared" si="195"/>
        <v>6330</v>
      </c>
      <c r="D6335" s="3" t="s">
        <v>4540</v>
      </c>
      <c r="E6335" s="2" t="b">
        <f t="shared" ca="1" si="196"/>
        <v>1</v>
      </c>
      <c r="F6335" s="2" cm="1">
        <f t="array" aca="1" ref="F6335" ca="1">IF(G6335&lt;&gt;"",INDIRECT("'"&amp;G6335&amp;"'!"&amp;H6335),"")</f>
        <v>0</v>
      </c>
      <c r="G6335" s="1663" t="s">
        <v>3430</v>
      </c>
      <c r="H6335" t="s">
        <v>4715</v>
      </c>
      <c r="S6335" s="1663"/>
    </row>
    <row r="6336" spans="1:19">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5">
      <c r="A6337">
        <v>6332</v>
      </c>
      <c r="B6337" s="7">
        <f>'EstExp 12-20'!I77</f>
        <v>0</v>
      </c>
      <c r="C6337" s="3">
        <f t="shared" si="195"/>
        <v>6332</v>
      </c>
      <c r="D6337" s="3" t="s">
        <v>4540</v>
      </c>
      <c r="E6337" s="2" t="b">
        <f t="shared" ca="1" si="196"/>
        <v>1</v>
      </c>
      <c r="F6337" s="2" cm="1">
        <f t="array" aca="1" ref="F6337" ca="1">IF(G6337&lt;&gt;"",INDIRECT("'"&amp;G6337&amp;"'!"&amp;H6337),"")</f>
        <v>0</v>
      </c>
      <c r="G6337" s="1663" t="s">
        <v>3430</v>
      </c>
      <c r="H6337" t="s">
        <v>4717</v>
      </c>
      <c r="I6337" s="4"/>
      <c r="J6337" s="4"/>
      <c r="K6337" s="4"/>
      <c r="S6337" s="1665"/>
    </row>
    <row r="6338" spans="1:19" ht="15">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5">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5">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5">
      <c r="A6341">
        <v>6336</v>
      </c>
      <c r="B6341" s="7">
        <f>'EstExp 12-20'!H88</f>
        <v>0</v>
      </c>
      <c r="C6341" s="3">
        <f t="shared" si="195"/>
        <v>6336</v>
      </c>
      <c r="D6341" s="3" t="s">
        <v>4540</v>
      </c>
      <c r="E6341" s="2" t="b">
        <f t="shared" ca="1" si="196"/>
        <v>1</v>
      </c>
      <c r="F6341" s="2" cm="1">
        <f t="array" aca="1" ref="F6341" ca="1">IF(G6341&lt;&gt;"",INDIRECT("'"&amp;G6341&amp;"'!"&amp;H6341),"")</f>
        <v>0</v>
      </c>
      <c r="G6341" s="1663" t="s">
        <v>3430</v>
      </c>
      <c r="H6341" t="s">
        <v>4721</v>
      </c>
      <c r="S6341" s="1665"/>
    </row>
    <row r="6342" spans="1:19" ht="15">
      <c r="A6342">
        <v>6337</v>
      </c>
      <c r="B6342" s="7">
        <f>'EstExp 12-20'!K88</f>
        <v>0</v>
      </c>
      <c r="C6342" s="3">
        <f t="shared" si="195"/>
        <v>6337</v>
      </c>
      <c r="D6342" s="3" t="s">
        <v>4540</v>
      </c>
      <c r="E6342" s="2" t="b">
        <f t="shared" ca="1" si="196"/>
        <v>1</v>
      </c>
      <c r="F6342" s="2" cm="1">
        <f t="array" aca="1" ref="F6342" ca="1">IF(G6342&lt;&gt;"",INDIRECT("'"&amp;G6342&amp;"'!"&amp;H6342),"")</f>
        <v>0</v>
      </c>
      <c r="G6342" s="1663" t="s">
        <v>3430</v>
      </c>
      <c r="H6342" t="s">
        <v>4722</v>
      </c>
      <c r="I6342" s="4"/>
      <c r="J6342" s="4"/>
      <c r="K6342" s="4"/>
      <c r="S6342" s="1665"/>
    </row>
    <row r="6343" spans="1:19" ht="15">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5">
      <c r="A6345">
        <v>6340</v>
      </c>
      <c r="B6345" s="7">
        <f>'EstExp 12-20'!H90</f>
        <v>0</v>
      </c>
      <c r="C6345" s="3">
        <f t="shared" si="195"/>
        <v>6340</v>
      </c>
      <c r="D6345" s="3" t="s">
        <v>4540</v>
      </c>
      <c r="E6345" s="2" t="b">
        <f t="shared" ca="1" si="196"/>
        <v>1</v>
      </c>
      <c r="F6345" s="2" cm="1">
        <f t="array" aca="1" ref="F6345" ca="1">IF(G6345&lt;&gt;"",INDIRECT("'"&amp;G6345&amp;"'!"&amp;H6345),"")</f>
        <v>0</v>
      </c>
      <c r="G6345" s="1663" t="s">
        <v>3430</v>
      </c>
      <c r="H6345" t="s">
        <v>4725</v>
      </c>
      <c r="I6345" s="4"/>
      <c r="J6345" s="4"/>
      <c r="K6345" s="4"/>
      <c r="S6345" s="1665"/>
    </row>
    <row r="6346" spans="1:19" ht="15">
      <c r="A6346">
        <v>6341</v>
      </c>
      <c r="B6346" s="7">
        <f>'EstExp 12-20'!K90</f>
        <v>0</v>
      </c>
      <c r="C6346" s="3">
        <f t="shared" si="195"/>
        <v>6341</v>
      </c>
      <c r="D6346" s="3" t="s">
        <v>4540</v>
      </c>
      <c r="E6346" s="2" t="b">
        <f t="shared" ca="1" si="196"/>
        <v>1</v>
      </c>
      <c r="F6346" s="2" cm="1">
        <f t="array" aca="1" ref="F6346" ca="1">IF(G6346&lt;&gt;"",INDIRECT("'"&amp;G6346&amp;"'!"&amp;H6346),"")</f>
        <v>0</v>
      </c>
      <c r="G6346" s="1663" t="s">
        <v>3430</v>
      </c>
      <c r="H6346" t="s">
        <v>4726</v>
      </c>
      <c r="I6346" s="4"/>
      <c r="J6346" s="4"/>
      <c r="K6346" s="4"/>
      <c r="S6346" s="1665"/>
    </row>
    <row r="6347" spans="1:19">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5">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5">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5">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5">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5">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5">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5">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5">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5">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5">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5">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5">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5">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5">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5">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5">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5">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5">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5">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5">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5">
      <c r="A6369">
        <v>6364</v>
      </c>
      <c r="B6369" s="7">
        <f>'EstExp 12-20'!I116</f>
        <v>0</v>
      </c>
      <c r="C6369" s="3">
        <f t="shared" si="195"/>
        <v>6364</v>
      </c>
      <c r="D6369" s="3" t="s">
        <v>4540</v>
      </c>
      <c r="E6369" s="2" t="b">
        <f t="shared" ca="1" si="196"/>
        <v>1</v>
      </c>
      <c r="F6369" s="2" cm="1">
        <f t="array" aca="1" ref="F6369" ca="1">IF(G6369&lt;&gt;"",INDIRECT("'"&amp;G6369&amp;"'!"&amp;H6369),"")</f>
        <v>0</v>
      </c>
      <c r="G6369" s="1663" t="s">
        <v>3430</v>
      </c>
      <c r="H6369" t="s">
        <v>4742</v>
      </c>
      <c r="I6369" s="4"/>
      <c r="J6369" s="4"/>
      <c r="K6369" s="4"/>
      <c r="S6369" s="1665"/>
    </row>
    <row r="6370" spans="1:19" ht="15">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5">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5">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5">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5">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5">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5">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5">
      <c r="A6377">
        <v>6372</v>
      </c>
      <c r="B6377" s="7">
        <f>'EstExp 12-20'!I128</f>
        <v>0</v>
      </c>
      <c r="C6377" s="3">
        <f t="shared" si="195"/>
        <v>6372</v>
      </c>
      <c r="D6377" s="3" t="s">
        <v>4540</v>
      </c>
      <c r="E6377" s="2" t="b">
        <f t="shared" ca="1" si="196"/>
        <v>1</v>
      </c>
      <c r="F6377" s="2" cm="1">
        <f t="array" aca="1" ref="F6377" ca="1">IF(G6377&lt;&gt;"",INDIRECT("'"&amp;G6377&amp;"'!"&amp;H6377),"")</f>
        <v>0</v>
      </c>
      <c r="G6377" s="1663" t="s">
        <v>3430</v>
      </c>
      <c r="H6377" t="s">
        <v>4749</v>
      </c>
      <c r="I6377" s="4"/>
      <c r="J6377" s="4"/>
      <c r="K6377" s="4"/>
      <c r="S6377" s="1665"/>
    </row>
    <row r="6378" spans="1:19" ht="15">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5">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5">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5">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5">
      <c r="A6382">
        <v>6377</v>
      </c>
      <c r="B6382" s="7">
        <f>'EstExp 12-20'!I131</f>
        <v>0</v>
      </c>
      <c r="C6382" s="3">
        <f t="shared" si="197"/>
        <v>6377</v>
      </c>
      <c r="D6382" s="3" t="s">
        <v>4540</v>
      </c>
      <c r="E6382" s="2" t="b">
        <f t="shared" ca="1" si="198"/>
        <v>1</v>
      </c>
      <c r="F6382" s="2" cm="1">
        <f t="array" aca="1" ref="F6382" ca="1">IF(G6382&lt;&gt;"",INDIRECT("'"&amp;G6382&amp;"'!"&amp;H6382),"")</f>
        <v>0</v>
      </c>
      <c r="G6382" s="1663" t="s">
        <v>3430</v>
      </c>
      <c r="H6382" t="s">
        <v>4754</v>
      </c>
      <c r="I6382" s="4"/>
      <c r="J6382" s="4"/>
      <c r="K6382" s="4"/>
      <c r="S6382" s="1665"/>
    </row>
    <row r="6383" spans="1:19" ht="15">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5">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5">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5">
      <c r="A6386">
        <v>6381</v>
      </c>
      <c r="B6386" s="7">
        <f>'EstExp 12-20'!I133</f>
        <v>0</v>
      </c>
      <c r="C6386" s="3">
        <f t="shared" si="197"/>
        <v>6381</v>
      </c>
      <c r="D6386" s="3" t="s">
        <v>4540</v>
      </c>
      <c r="E6386" s="2" t="b">
        <f t="shared" ca="1" si="198"/>
        <v>1</v>
      </c>
      <c r="F6386" s="2" cm="1">
        <f t="array" aca="1" ref="F6386" ca="1">IF(G6386&lt;&gt;"",INDIRECT("'"&amp;G6386&amp;"'!"&amp;H6386),"")</f>
        <v>0</v>
      </c>
      <c r="G6386" s="1663" t="s">
        <v>3430</v>
      </c>
      <c r="H6386" t="s">
        <v>4758</v>
      </c>
      <c r="I6386" s="4"/>
      <c r="J6386" s="4"/>
      <c r="K6386" s="4"/>
      <c r="S6386" s="1665"/>
    </row>
    <row r="6387" spans="1:19" ht="15">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5">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5">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5">
      <c r="A6390">
        <v>6385</v>
      </c>
      <c r="B6390" s="7">
        <f>'EstExp 12-20'!I155</f>
        <v>0</v>
      </c>
      <c r="C6390" s="3">
        <f t="shared" si="197"/>
        <v>6385</v>
      </c>
      <c r="D6390" s="3" t="s">
        <v>4540</v>
      </c>
      <c r="E6390" s="2" t="b">
        <f t="shared" ca="1" si="198"/>
        <v>1</v>
      </c>
      <c r="F6390" s="2" cm="1">
        <f t="array" aca="1" ref="F6390" ca="1">IF(G6390&lt;&gt;"",INDIRECT("'"&amp;G6390&amp;"'!"&amp;H6390),"")</f>
        <v>0</v>
      </c>
      <c r="G6390" s="1663" t="s">
        <v>3430</v>
      </c>
      <c r="H6390" t="s">
        <v>4762</v>
      </c>
      <c r="I6390" s="4"/>
      <c r="J6390" s="4"/>
      <c r="K6390" s="4"/>
      <c r="S6390" s="1665"/>
    </row>
    <row r="6391" spans="1:19" ht="15">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5">
      <c r="A6392" s="1">
        <v>6387</v>
      </c>
      <c r="D6392" s="3" t="s">
        <v>4540</v>
      </c>
      <c r="F6392" s="2" t="str" cm="1">
        <f t="array" aca="1" ref="F6392" ca="1">IF(G6392&lt;&gt;"",INDIRECT("'"&amp;G6392&amp;"'!"&amp;H6392),"")</f>
        <v/>
      </c>
      <c r="G6392" s="1665"/>
      <c r="S6392" s="1663"/>
    </row>
    <row r="6393" spans="1:19" ht="15">
      <c r="A6393" s="1">
        <v>6388</v>
      </c>
      <c r="D6393" s="3" t="s">
        <v>4764</v>
      </c>
      <c r="F6393" s="2" t="str" cm="1">
        <f t="array" aca="1" ref="F6393" ca="1">IF(G6393&lt;&gt;"",INDIRECT("'"&amp;G6393&amp;"'!"&amp;H6393),"")</f>
        <v/>
      </c>
      <c r="G6393" s="1665"/>
      <c r="S6393" s="1663"/>
    </row>
    <row r="6394" spans="1:19" ht="15">
      <c r="A6394" s="1">
        <v>6389</v>
      </c>
      <c r="D6394" s="3" t="s">
        <v>4764</v>
      </c>
      <c r="F6394" s="2" t="str" cm="1">
        <f t="array" aca="1" ref="F6394" ca="1">IF(G6394&lt;&gt;"",INDIRECT("'"&amp;G6394&amp;"'!"&amp;H6394),"")</f>
        <v/>
      </c>
      <c r="G6394" s="1665"/>
      <c r="S6394" s="1663"/>
    </row>
    <row r="6395" spans="1:19" ht="15">
      <c r="A6395" s="1">
        <v>6390</v>
      </c>
      <c r="D6395" s="3" t="s">
        <v>4764</v>
      </c>
      <c r="F6395" s="2" t="str" cm="1">
        <f t="array" aca="1" ref="F6395" ca="1">IF(G6395&lt;&gt;"",INDIRECT("'"&amp;G6395&amp;"'!"&amp;H6395),"")</f>
        <v/>
      </c>
      <c r="G6395" s="1665"/>
      <c r="S6395" s="1663"/>
    </row>
    <row r="6396" spans="1:19" ht="15">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5">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5">
      <c r="A6398">
        <v>6393</v>
      </c>
      <c r="B6398" s="7">
        <f>'EstExp 12-20'!I186</f>
        <v>0</v>
      </c>
      <c r="C6398" s="3">
        <f t="shared" si="199"/>
        <v>6393</v>
      </c>
      <c r="D6398" s="3" t="s">
        <v>4540</v>
      </c>
      <c r="E6398" s="2" t="b">
        <f t="shared" ca="1" si="200"/>
        <v>1</v>
      </c>
      <c r="F6398" s="2" cm="1">
        <f t="array" aca="1" ref="F6398" ca="1">IF(G6398&lt;&gt;"",INDIRECT("'"&amp;G6398&amp;"'!"&amp;H6398),"")</f>
        <v>0</v>
      </c>
      <c r="G6398" s="1663" t="s">
        <v>3430</v>
      </c>
      <c r="H6398" t="s">
        <v>4767</v>
      </c>
      <c r="I6398" s="4"/>
      <c r="J6398" s="4"/>
      <c r="K6398" s="4"/>
      <c r="S6398" s="1665"/>
    </row>
    <row r="6399" spans="1:19" ht="15">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5">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5">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5">
      <c r="A6402">
        <v>6397</v>
      </c>
      <c r="B6402" s="7">
        <f>'EstExp 12-20'!I188</f>
        <v>0</v>
      </c>
      <c r="C6402" s="3">
        <f t="shared" si="199"/>
        <v>6397</v>
      </c>
      <c r="D6402" s="3" t="s">
        <v>4540</v>
      </c>
      <c r="E6402" s="2" t="b">
        <f t="shared" ca="1" si="200"/>
        <v>1</v>
      </c>
      <c r="F6402" s="2" cm="1">
        <f t="array" aca="1" ref="F6402" ca="1">IF(G6402&lt;&gt;"",INDIRECT("'"&amp;G6402&amp;"'!"&amp;H6402),"")</f>
        <v>0</v>
      </c>
      <c r="G6402" s="1663" t="s">
        <v>3430</v>
      </c>
      <c r="H6402" t="s">
        <v>4771</v>
      </c>
      <c r="I6402" s="4"/>
      <c r="J6402" s="4"/>
      <c r="K6402" s="4"/>
      <c r="S6402" s="1665"/>
    </row>
    <row r="6403" spans="1:19" ht="15">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5">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5">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5">
      <c r="A6406">
        <v>6401</v>
      </c>
      <c r="B6406" s="7">
        <f>'EstExp 12-20'!I214</f>
        <v>0</v>
      </c>
      <c r="C6406" s="3">
        <f t="shared" si="199"/>
        <v>6401</v>
      </c>
      <c r="D6406" s="3" t="s">
        <v>4540</v>
      </c>
      <c r="E6406" s="2" t="b">
        <f t="shared" ca="1" si="200"/>
        <v>1</v>
      </c>
      <c r="F6406" s="2" cm="1">
        <f t="array" aca="1" ref="F6406" ca="1">IF(G6406&lt;&gt;"",INDIRECT("'"&amp;G6406&amp;"'!"&amp;H6406),"")</f>
        <v>0</v>
      </c>
      <c r="G6406" s="1663" t="s">
        <v>3430</v>
      </c>
      <c r="H6406" t="s">
        <v>4775</v>
      </c>
      <c r="I6406" s="4"/>
      <c r="J6406" s="4"/>
      <c r="K6406" s="4"/>
      <c r="S6406" s="1665"/>
    </row>
    <row r="6407" spans="1:19" ht="15">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5">
      <c r="A6408">
        <v>6403</v>
      </c>
      <c r="B6408" s="7">
        <f>'EstExp 12-20'!D220</f>
        <v>39305.61</v>
      </c>
      <c r="C6408" s="3">
        <f t="shared" si="199"/>
        <v>-32902.61</v>
      </c>
      <c r="D6408" s="3" t="s">
        <v>4540</v>
      </c>
      <c r="E6408" s="2" t="b">
        <f t="shared" ca="1" si="200"/>
        <v>1</v>
      </c>
      <c r="F6408" s="2" cm="1">
        <f t="array" aca="1" ref="F6408" ca="1">IF(G6408&lt;&gt;"",INDIRECT("'"&amp;G6408&amp;"'!"&amp;H6408),"")</f>
        <v>39305.61</v>
      </c>
      <c r="G6408" s="1663" t="s">
        <v>3430</v>
      </c>
      <c r="H6408" t="s">
        <v>4463</v>
      </c>
      <c r="I6408" s="4"/>
      <c r="J6408" s="4"/>
      <c r="K6408" s="4"/>
      <c r="S6408" s="1665"/>
    </row>
    <row r="6409" spans="1:19" ht="15">
      <c r="A6409">
        <v>6404</v>
      </c>
      <c r="B6409" s="7">
        <f>'EstExp 12-20'!K220</f>
        <v>39305.61</v>
      </c>
      <c r="C6409" s="3">
        <f t="shared" si="199"/>
        <v>-32901.61</v>
      </c>
      <c r="D6409" s="3" t="s">
        <v>4540</v>
      </c>
      <c r="E6409" s="2" t="b">
        <f t="shared" ca="1" si="200"/>
        <v>1</v>
      </c>
      <c r="F6409" s="2" cm="1">
        <f t="array" aca="1" ref="F6409" ca="1">IF(G6409&lt;&gt;"",INDIRECT("'"&amp;G6409&amp;"'!"&amp;H6409),"")</f>
        <v>39305.61</v>
      </c>
      <c r="G6409" s="1663" t="s">
        <v>3430</v>
      </c>
      <c r="H6409" t="s">
        <v>4777</v>
      </c>
      <c r="I6409" s="4"/>
      <c r="J6409" s="4"/>
      <c r="K6409" s="4"/>
      <c r="S6409" s="1665"/>
    </row>
    <row r="6410" spans="1:19" ht="15">
      <c r="A6410">
        <v>6405</v>
      </c>
      <c r="B6410" s="7">
        <f>'EstExp 12-20'!D222</f>
        <v>0</v>
      </c>
      <c r="C6410" s="3">
        <f t="shared" si="199"/>
        <v>6405</v>
      </c>
      <c r="D6410" s="3" t="s">
        <v>4540</v>
      </c>
      <c r="E6410" s="2" t="b">
        <f t="shared" ca="1" si="200"/>
        <v>1</v>
      </c>
      <c r="F6410" s="2" cm="1">
        <f t="array" aca="1" ref="F6410" ca="1">IF(G6410&lt;&gt;"",INDIRECT("'"&amp;G6410&amp;"'!"&amp;H6410),"")</f>
        <v>0</v>
      </c>
      <c r="G6410" s="1663" t="s">
        <v>3430</v>
      </c>
      <c r="H6410" t="s">
        <v>4464</v>
      </c>
      <c r="I6410" s="4"/>
      <c r="J6410" s="4"/>
      <c r="K6410" s="4"/>
      <c r="S6410" s="1665"/>
    </row>
    <row r="6411" spans="1:19" ht="15">
      <c r="A6411">
        <v>6406</v>
      </c>
      <c r="B6411" s="7">
        <f>'EstExp 12-20'!K222</f>
        <v>0</v>
      </c>
      <c r="C6411" s="3">
        <f t="shared" si="199"/>
        <v>6406</v>
      </c>
      <c r="D6411" s="3" t="s">
        <v>4540</v>
      </c>
      <c r="E6411" s="2" t="b">
        <f t="shared" ca="1" si="200"/>
        <v>1</v>
      </c>
      <c r="F6411" s="2" cm="1">
        <f t="array" aca="1" ref="F6411" ca="1">IF(G6411&lt;&gt;"",INDIRECT("'"&amp;G6411&amp;"'!"&amp;H6411),"")</f>
        <v>0</v>
      </c>
      <c r="G6411" s="1663" t="s">
        <v>3430</v>
      </c>
      <c r="H6411" t="s">
        <v>4778</v>
      </c>
      <c r="I6411" s="4"/>
      <c r="J6411" s="4"/>
      <c r="K6411" s="4"/>
      <c r="S6411" s="1665"/>
    </row>
    <row r="6412" spans="1:19" ht="15">
      <c r="A6412">
        <v>6407</v>
      </c>
      <c r="B6412" s="7">
        <f>'EstExp 12-20'!D224</f>
        <v>0</v>
      </c>
      <c r="C6412" s="3">
        <f t="shared" si="199"/>
        <v>6407</v>
      </c>
      <c r="D6412" s="3" t="s">
        <v>4540</v>
      </c>
      <c r="E6412" s="2" t="b">
        <f t="shared" ca="1" si="200"/>
        <v>1</v>
      </c>
      <c r="F6412" s="2" cm="1">
        <f t="array" aca="1" ref="F6412" ca="1">IF(G6412&lt;&gt;"",INDIRECT("'"&amp;G6412&amp;"'!"&amp;H6412),"")</f>
        <v>0</v>
      </c>
      <c r="G6412" s="1663" t="s">
        <v>3430</v>
      </c>
      <c r="H6412" t="s">
        <v>4465</v>
      </c>
      <c r="I6412" s="4"/>
      <c r="J6412" s="4"/>
      <c r="K6412" s="4"/>
      <c r="S6412" s="1665"/>
    </row>
    <row r="6413" spans="1:19" ht="15">
      <c r="A6413">
        <v>6408</v>
      </c>
      <c r="B6413" s="7">
        <f>'EstExp 12-20'!K224</f>
        <v>0</v>
      </c>
      <c r="C6413" s="3">
        <f t="shared" si="199"/>
        <v>6408</v>
      </c>
      <c r="D6413" s="3" t="s">
        <v>4540</v>
      </c>
      <c r="E6413" s="2" t="b">
        <f t="shared" ca="1" si="200"/>
        <v>1</v>
      </c>
      <c r="F6413" s="2" cm="1">
        <f t="array" aca="1" ref="F6413" ca="1">IF(G6413&lt;&gt;"",INDIRECT("'"&amp;G6413&amp;"'!"&amp;H6413),"")</f>
        <v>0</v>
      </c>
      <c r="G6413" s="1663" t="s">
        <v>3430</v>
      </c>
      <c r="H6413" t="s">
        <v>4779</v>
      </c>
      <c r="I6413" s="4"/>
      <c r="J6413" s="4"/>
      <c r="K6413" s="4"/>
      <c r="S6413" s="1665"/>
    </row>
    <row r="6414" spans="1:19" ht="15">
      <c r="A6414">
        <v>6409</v>
      </c>
      <c r="B6414" s="7">
        <f>'EstExp 12-20'!D230</f>
        <v>0</v>
      </c>
      <c r="C6414" s="3">
        <f t="shared" si="199"/>
        <v>6409</v>
      </c>
      <c r="D6414" s="3" t="s">
        <v>4540</v>
      </c>
      <c r="E6414" s="2" t="b">
        <f t="shared" ca="1" si="200"/>
        <v>1</v>
      </c>
      <c r="F6414" s="2" cm="1">
        <f t="array" aca="1" ref="F6414" ca="1">IF(G6414&lt;&gt;"",INDIRECT("'"&amp;G6414&amp;"'!"&amp;H6414),"")</f>
        <v>0</v>
      </c>
      <c r="G6414" s="1663" t="s">
        <v>3430</v>
      </c>
      <c r="H6414" t="s">
        <v>4780</v>
      </c>
      <c r="I6414" s="4"/>
      <c r="J6414" s="4"/>
      <c r="K6414" s="4"/>
      <c r="S6414" s="1665"/>
    </row>
    <row r="6415" spans="1:19" ht="15">
      <c r="A6415">
        <v>6410</v>
      </c>
      <c r="B6415" s="7">
        <f>'EstExp 12-20'!K230</f>
        <v>0</v>
      </c>
      <c r="C6415" s="3">
        <f t="shared" si="199"/>
        <v>6410</v>
      </c>
      <c r="D6415" s="3" t="s">
        <v>4540</v>
      </c>
      <c r="E6415" s="2" t="b">
        <f t="shared" ca="1" si="200"/>
        <v>1</v>
      </c>
      <c r="F6415" s="2" cm="1">
        <f t="array" aca="1" ref="F6415" ca="1">IF(G6415&lt;&gt;"",INDIRECT("'"&amp;G6415&amp;"'!"&amp;H6415),"")</f>
        <v>0</v>
      </c>
      <c r="G6415" s="1663" t="s">
        <v>3430</v>
      </c>
      <c r="H6415" t="s">
        <v>4781</v>
      </c>
      <c r="I6415" s="4"/>
      <c r="J6415" s="4"/>
      <c r="K6415" s="4"/>
      <c r="S6415" s="1665"/>
    </row>
    <row r="6416" spans="1:19" ht="15">
      <c r="A6416" s="1">
        <v>6411</v>
      </c>
      <c r="D6416" s="3" t="s">
        <v>4540</v>
      </c>
      <c r="F6416" s="2" t="str" cm="1">
        <f t="array" aca="1" ref="F6416" ca="1">IF(G6416&lt;&gt;"",INDIRECT("'"&amp;G6416&amp;"'!"&amp;H6416),"")</f>
        <v/>
      </c>
      <c r="G6416" s="1665"/>
      <c r="S6416" s="1663"/>
    </row>
    <row r="6417" spans="1:19" ht="15">
      <c r="A6417" s="1">
        <v>6412</v>
      </c>
      <c r="D6417" s="3" t="s">
        <v>4540</v>
      </c>
      <c r="F6417" s="2" t="str" cm="1">
        <f t="array" aca="1" ref="F6417" ca="1">IF(G6417&lt;&gt;"",INDIRECT("'"&amp;G6417&amp;"'!"&amp;H6417),"")</f>
        <v/>
      </c>
      <c r="G6417" s="1665"/>
      <c r="S6417" s="1663"/>
    </row>
    <row r="6418" spans="1:19" ht="15">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5">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5">
      <c r="A6420" s="1">
        <v>6415</v>
      </c>
      <c r="D6420" s="3" t="s">
        <v>6916</v>
      </c>
      <c r="F6420" s="2" t="str" cm="1">
        <f t="array" aca="1" ref="F6420" ca="1">IF(G6420&lt;&gt;"",INDIRECT("'"&amp;G6420&amp;"'!"&amp;H6420),"")</f>
        <v/>
      </c>
      <c r="G6420" s="1665"/>
      <c r="S6420" s="1663"/>
    </row>
    <row r="6421" spans="1:19" ht="15">
      <c r="A6421" s="1">
        <v>6416</v>
      </c>
      <c r="D6421" s="3" t="s">
        <v>6916</v>
      </c>
      <c r="F6421" s="2" t="str" cm="1">
        <f t="array" aca="1" ref="F6421" ca="1">IF(G6421&lt;&gt;"",INDIRECT("'"&amp;G6421&amp;"'!"&amp;H6421),"")</f>
        <v/>
      </c>
      <c r="G6421" s="1665"/>
      <c r="S6421" s="1663"/>
    </row>
    <row r="6422" spans="1:19" ht="15">
      <c r="A6422" s="1">
        <v>6417</v>
      </c>
      <c r="D6422" s="3" t="s">
        <v>6916</v>
      </c>
      <c r="F6422" s="2" t="str" cm="1">
        <f t="array" aca="1" ref="F6422" ca="1">IF(G6422&lt;&gt;"",INDIRECT("'"&amp;G6422&amp;"'!"&amp;H6422),"")</f>
        <v/>
      </c>
      <c r="G6422" s="1665"/>
      <c r="S6422" s="1663"/>
    </row>
    <row r="6423" spans="1:19" ht="15">
      <c r="A6423" s="1">
        <v>6418</v>
      </c>
      <c r="D6423" s="3" t="s">
        <v>6916</v>
      </c>
      <c r="F6423" s="2" t="str" cm="1">
        <f t="array" aca="1" ref="F6423" ca="1">IF(G6423&lt;&gt;"",INDIRECT("'"&amp;G6423&amp;"'!"&amp;H6423),"")</f>
        <v/>
      </c>
      <c r="G6423" s="1665"/>
      <c r="S6423" s="1663"/>
    </row>
    <row r="6424" spans="1:19" ht="15">
      <c r="A6424" s="1">
        <v>6419</v>
      </c>
      <c r="D6424" s="3" t="s">
        <v>6916</v>
      </c>
      <c r="F6424" s="2" t="str" cm="1">
        <f t="array" aca="1" ref="F6424" ca="1">IF(G6424&lt;&gt;"",INDIRECT("'"&amp;G6424&amp;"'!"&amp;H6424),"")</f>
        <v/>
      </c>
      <c r="G6424" s="1665"/>
      <c r="S6424" s="1663"/>
    </row>
    <row r="6425" spans="1:19" ht="15">
      <c r="A6425" s="1">
        <v>6420</v>
      </c>
      <c r="D6425" s="3" t="s">
        <v>6916</v>
      </c>
      <c r="F6425" s="2" t="str" cm="1">
        <f t="array" aca="1" ref="F6425" ca="1">IF(G6425&lt;&gt;"",INDIRECT("'"&amp;G6425&amp;"'!"&amp;H6425),"")</f>
        <v/>
      </c>
      <c r="G6425" s="1665"/>
      <c r="S6425" s="1663"/>
    </row>
    <row r="6426" spans="1:19" ht="15">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5">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5">
      <c r="A6428" s="1">
        <v>6423</v>
      </c>
      <c r="D6428" s="3" t="s">
        <v>6916</v>
      </c>
      <c r="F6428" s="2" t="str" cm="1">
        <f t="array" aca="1" ref="F6428" ca="1">IF(G6428&lt;&gt;"",INDIRECT("'"&amp;G6428&amp;"'!"&amp;H6428),"")</f>
        <v/>
      </c>
      <c r="G6428" s="1665"/>
      <c r="S6428" s="1663"/>
    </row>
    <row r="6429" spans="1:19" ht="15">
      <c r="A6429" s="1">
        <v>6424</v>
      </c>
      <c r="D6429" s="3" t="s">
        <v>6916</v>
      </c>
      <c r="F6429" s="2" t="str" cm="1">
        <f t="array" aca="1" ref="F6429" ca="1">IF(G6429&lt;&gt;"",INDIRECT("'"&amp;G6429&amp;"'!"&amp;H6429),"")</f>
        <v/>
      </c>
      <c r="G6429" s="1665"/>
      <c r="S6429" s="1663"/>
    </row>
    <row r="6430" spans="1:19" ht="15">
      <c r="A6430" s="1">
        <v>6425</v>
      </c>
      <c r="D6430" s="3" t="s">
        <v>6916</v>
      </c>
      <c r="F6430" s="2" t="str" cm="1">
        <f t="array" aca="1" ref="F6430" ca="1">IF(G6430&lt;&gt;"",INDIRECT("'"&amp;G6430&amp;"'!"&amp;H6430),"")</f>
        <v/>
      </c>
      <c r="G6430" s="1665"/>
      <c r="S6430" s="1663"/>
    </row>
    <row r="6431" spans="1:19" ht="15">
      <c r="A6431" s="1">
        <v>6426</v>
      </c>
      <c r="D6431" s="3" t="s">
        <v>6916</v>
      </c>
      <c r="F6431" s="2" t="str" cm="1">
        <f t="array" aca="1" ref="F6431" ca="1">IF(G6431&lt;&gt;"",INDIRECT("'"&amp;G6431&amp;"'!"&amp;H6431),"")</f>
        <v/>
      </c>
      <c r="G6431" s="1665"/>
      <c r="S6431" s="1663"/>
    </row>
    <row r="6432" spans="1:19" ht="15">
      <c r="A6432" s="1">
        <v>6427</v>
      </c>
      <c r="D6432" s="3" t="s">
        <v>6916</v>
      </c>
      <c r="F6432" s="2" t="str" cm="1">
        <f t="array" aca="1" ref="F6432" ca="1">IF(G6432&lt;&gt;"",INDIRECT("'"&amp;G6432&amp;"'!"&amp;H6432),"")</f>
        <v/>
      </c>
      <c r="G6432" s="1665"/>
      <c r="S6432" s="1663"/>
    </row>
    <row r="6433" spans="1:19" ht="15">
      <c r="A6433" s="1">
        <v>6428</v>
      </c>
      <c r="D6433" s="3" t="s">
        <v>6916</v>
      </c>
      <c r="F6433" s="2" t="str" cm="1">
        <f t="array" aca="1" ref="F6433" ca="1">IF(G6433&lt;&gt;"",INDIRECT("'"&amp;G6433&amp;"'!"&amp;H6433),"")</f>
        <v/>
      </c>
      <c r="G6433" s="1665"/>
      <c r="S6433" s="1663"/>
    </row>
    <row r="6434" spans="1:19" ht="15">
      <c r="A6434" s="1">
        <v>6429</v>
      </c>
      <c r="D6434" s="3" t="s">
        <v>6916</v>
      </c>
      <c r="F6434" s="2" t="str" cm="1">
        <f t="array" aca="1" ref="F6434" ca="1">IF(G6434&lt;&gt;"",INDIRECT("'"&amp;G6434&amp;"'!"&amp;H6434),"")</f>
        <v/>
      </c>
      <c r="G6434" s="1665"/>
      <c r="S6434" s="1663"/>
    </row>
    <row r="6435" spans="1:19" ht="15">
      <c r="A6435" s="1">
        <v>6430</v>
      </c>
      <c r="D6435" s="3" t="s">
        <v>6916</v>
      </c>
      <c r="F6435" s="2" t="str" cm="1">
        <f t="array" aca="1" ref="F6435" ca="1">IF(G6435&lt;&gt;"",INDIRECT("'"&amp;G6435&amp;"'!"&amp;H6435),"")</f>
        <v/>
      </c>
      <c r="G6435" s="1665"/>
      <c r="S6435" s="1663"/>
    </row>
    <row r="6436" spans="1:19" ht="15">
      <c r="A6436" s="2">
        <v>6431</v>
      </c>
      <c r="B6436" s="8">
        <f>'EstExp 12-20'!H94</f>
        <v>0</v>
      </c>
      <c r="C6436" s="3">
        <f>A6436-B6436</f>
        <v>6431</v>
      </c>
      <c r="D6436" s="3" t="s">
        <v>4786</v>
      </c>
      <c r="E6436" s="2" t="b">
        <f ca="1">F6436=B6436</f>
        <v>1</v>
      </c>
      <c r="F6436" s="2" cm="1">
        <f t="array" aca="1" ref="F6436" ca="1">IF(G6436&lt;&gt;"",INDIRECT("'"&amp;G6436&amp;"'!"&amp;H6436),"")</f>
        <v>0</v>
      </c>
      <c r="G6436" s="1663" t="s">
        <v>3430</v>
      </c>
      <c r="H6436" t="s">
        <v>4787</v>
      </c>
      <c r="I6436" s="4"/>
      <c r="J6436" s="4"/>
      <c r="K6436" s="4"/>
      <c r="S6436" s="1665"/>
    </row>
    <row r="6437" spans="1:19" ht="15">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5">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5">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5">
      <c r="A6440" s="1">
        <v>6435</v>
      </c>
      <c r="D6440" s="3" t="s">
        <v>4764</v>
      </c>
      <c r="F6440" s="2" t="str" cm="1">
        <f t="array" aca="1" ref="F6440" ca="1">IF(G6440&lt;&gt;"",INDIRECT("'"&amp;G6440&amp;"'!"&amp;H6440),"")</f>
        <v/>
      </c>
      <c r="G6440" s="1665"/>
      <c r="S6440" s="1663"/>
    </row>
    <row r="6441" spans="1:19" ht="15">
      <c r="A6441" s="1">
        <v>6436</v>
      </c>
      <c r="D6441" s="3" t="s">
        <v>4764</v>
      </c>
      <c r="F6441" s="2" t="str" cm="1">
        <f t="array" aca="1" ref="F6441" ca="1">IF(G6441&lt;&gt;"",INDIRECT("'"&amp;G6441&amp;"'!"&amp;H6441),"")</f>
        <v/>
      </c>
      <c r="G6441" s="1665"/>
      <c r="S6441" s="1663"/>
    </row>
    <row r="6442" spans="1:19" ht="15">
      <c r="A6442" s="1">
        <v>6437</v>
      </c>
      <c r="D6442" s="3" t="s">
        <v>4764</v>
      </c>
      <c r="F6442" s="2" t="str" cm="1">
        <f t="array" aca="1" ref="F6442" ca="1">IF(G6442&lt;&gt;"",INDIRECT("'"&amp;G6442&amp;"'!"&amp;H6442),"")</f>
        <v/>
      </c>
      <c r="G6442" s="1665"/>
      <c r="S6442" s="1663"/>
    </row>
    <row r="6443" spans="1:19" ht="15">
      <c r="A6443" s="1">
        <v>6438</v>
      </c>
      <c r="D6443" s="3" t="s">
        <v>4764</v>
      </c>
      <c r="F6443" s="2" t="str" cm="1">
        <f t="array" aca="1" ref="F6443" ca="1">IF(G6443&lt;&gt;"",INDIRECT("'"&amp;G6443&amp;"'!"&amp;H6443),"")</f>
        <v/>
      </c>
      <c r="G6443" s="1665"/>
      <c r="S6443" s="1663"/>
    </row>
    <row r="6444" spans="1:19" ht="15">
      <c r="A6444" s="1">
        <v>6439</v>
      </c>
      <c r="D6444" s="3" t="s">
        <v>4764</v>
      </c>
      <c r="F6444" s="2" t="str" cm="1">
        <f t="array" aca="1" ref="F6444" ca="1">IF(G6444&lt;&gt;"",INDIRECT("'"&amp;G6444&amp;"'!"&amp;H6444),"")</f>
        <v/>
      </c>
      <c r="G6444" s="1665"/>
      <c r="S6444" s="1663"/>
    </row>
    <row r="6445" spans="1:19" ht="15">
      <c r="A6445" s="1">
        <v>6440</v>
      </c>
      <c r="D6445" s="3" t="s">
        <v>4764</v>
      </c>
      <c r="F6445" s="2" t="str" cm="1">
        <f t="array" aca="1" ref="F6445" ca="1">IF(G6445&lt;&gt;"",INDIRECT("'"&amp;G6445&amp;"'!"&amp;H6445),"")</f>
        <v/>
      </c>
      <c r="G6445" s="1665"/>
      <c r="S6445" s="1663"/>
    </row>
    <row r="6446" spans="1:19" ht="15">
      <c r="A6446" s="1">
        <v>6441</v>
      </c>
      <c r="D6446" s="3" t="s">
        <v>4764</v>
      </c>
      <c r="F6446" s="2" t="str" cm="1">
        <f t="array" aca="1" ref="F6446" ca="1">IF(G6446&lt;&gt;"",INDIRECT("'"&amp;G6446&amp;"'!"&amp;H6446),"")</f>
        <v/>
      </c>
      <c r="G6446" s="1665"/>
      <c r="S6446" s="1663"/>
    </row>
    <row r="6447" spans="1:19" ht="15">
      <c r="A6447" s="1">
        <v>6442</v>
      </c>
      <c r="D6447" s="3" t="s">
        <v>4764</v>
      </c>
      <c r="F6447" s="2" t="str" cm="1">
        <f t="array" aca="1" ref="F6447" ca="1">IF(G6447&lt;&gt;"",INDIRECT("'"&amp;G6447&amp;"'!"&amp;H6447),"")</f>
        <v/>
      </c>
      <c r="G6447" s="1665"/>
      <c r="S6447" s="1663"/>
    </row>
    <row r="6448" spans="1:19" ht="15">
      <c r="A6448" s="1">
        <v>6443</v>
      </c>
      <c r="D6448" s="3" t="s">
        <v>4764</v>
      </c>
      <c r="F6448" s="2" t="str" cm="1">
        <f t="array" aca="1" ref="F6448" ca="1">IF(G6448&lt;&gt;"",INDIRECT("'"&amp;G6448&amp;"'!"&amp;H6448),"")</f>
        <v/>
      </c>
      <c r="G6448" s="1665"/>
      <c r="S6448" s="1663"/>
    </row>
    <row r="6449" spans="1:19" ht="15">
      <c r="A6449" s="1">
        <v>6444</v>
      </c>
      <c r="D6449" s="3" t="s">
        <v>4764</v>
      </c>
      <c r="F6449" s="2" t="str" cm="1">
        <f t="array" aca="1" ref="F6449" ca="1">IF(G6449&lt;&gt;"",INDIRECT("'"&amp;G6449&amp;"'!"&amp;H6449),"")</f>
        <v/>
      </c>
      <c r="G6449" s="1665"/>
      <c r="S6449" s="1663"/>
    </row>
    <row r="6450" spans="1:19" ht="15">
      <c r="A6450" s="1">
        <v>6445</v>
      </c>
      <c r="D6450" s="3" t="s">
        <v>4764</v>
      </c>
      <c r="F6450" s="2" t="str" cm="1">
        <f t="array" aca="1" ref="F6450" ca="1">IF(G6450&lt;&gt;"",INDIRECT("'"&amp;G6450&amp;"'!"&amp;H6450),"")</f>
        <v/>
      </c>
      <c r="G6450" s="1665"/>
      <c r="S6450" s="1663"/>
    </row>
    <row r="6451" spans="1:19" ht="15">
      <c r="A6451" s="1">
        <v>6446</v>
      </c>
      <c r="D6451" s="3" t="s">
        <v>4764</v>
      </c>
      <c r="F6451" s="2" t="str" cm="1">
        <f t="array" aca="1" ref="F6451" ca="1">IF(G6451&lt;&gt;"",INDIRECT("'"&amp;G6451&amp;"'!"&amp;H6451),"")</f>
        <v/>
      </c>
      <c r="G6451" s="1665"/>
      <c r="S6451" s="1663"/>
    </row>
    <row r="6452" spans="1:19" ht="15">
      <c r="A6452" s="1">
        <v>6447</v>
      </c>
      <c r="D6452" s="3" t="s">
        <v>4764</v>
      </c>
      <c r="F6452" s="2" t="str" cm="1">
        <f t="array" aca="1" ref="F6452" ca="1">IF(G6452&lt;&gt;"",INDIRECT("'"&amp;G6452&amp;"'!"&amp;H6452),"")</f>
        <v/>
      </c>
      <c r="G6452" s="1665"/>
      <c r="S6452" s="1663"/>
    </row>
    <row r="6453" spans="1:19" ht="15">
      <c r="A6453" s="1">
        <v>6448</v>
      </c>
      <c r="D6453" s="3" t="s">
        <v>4764</v>
      </c>
      <c r="F6453" s="2" t="str" cm="1">
        <f t="array" aca="1" ref="F6453" ca="1">IF(G6453&lt;&gt;"",INDIRECT("'"&amp;G6453&amp;"'!"&amp;H6453),"")</f>
        <v/>
      </c>
      <c r="G6453" s="1665"/>
      <c r="S6453" s="1663"/>
    </row>
    <row r="6454" spans="1:19" ht="15">
      <c r="A6454" s="1">
        <v>6449</v>
      </c>
      <c r="D6454" s="3" t="s">
        <v>4764</v>
      </c>
      <c r="F6454" s="2" t="str" cm="1">
        <f t="array" aca="1" ref="F6454" ca="1">IF(G6454&lt;&gt;"",INDIRECT("'"&amp;G6454&amp;"'!"&amp;H6454),"")</f>
        <v/>
      </c>
      <c r="G6454" s="1665"/>
      <c r="S6454" s="1663"/>
    </row>
    <row r="6455" spans="1:19" ht="15">
      <c r="A6455" s="1">
        <v>6450</v>
      </c>
      <c r="D6455" s="3" t="s">
        <v>4764</v>
      </c>
      <c r="F6455" s="2" t="str" cm="1">
        <f t="array" aca="1" ref="F6455" ca="1">IF(G6455&lt;&gt;"",INDIRECT("'"&amp;G6455&amp;"'!"&amp;H6455),"")</f>
        <v/>
      </c>
      <c r="G6455" s="1665"/>
      <c r="S6455" s="1663"/>
    </row>
    <row r="6456" spans="1:19" ht="15">
      <c r="A6456" s="1">
        <v>6451</v>
      </c>
      <c r="D6456" s="3" t="s">
        <v>4764</v>
      </c>
      <c r="F6456" s="2" t="str" cm="1">
        <f t="array" aca="1" ref="F6456" ca="1">IF(G6456&lt;&gt;"",INDIRECT("'"&amp;G6456&amp;"'!"&amp;H6456),"")</f>
        <v/>
      </c>
      <c r="G6456" s="1665"/>
      <c r="S6456" s="1663"/>
    </row>
    <row r="6457" spans="1:19" ht="15">
      <c r="A6457" s="1">
        <v>6452</v>
      </c>
      <c r="D6457" s="3" t="s">
        <v>4764</v>
      </c>
      <c r="F6457" s="2" t="str" cm="1">
        <f t="array" aca="1" ref="F6457" ca="1">IF(G6457&lt;&gt;"",INDIRECT("'"&amp;G6457&amp;"'!"&amp;H6457),"")</f>
        <v/>
      </c>
      <c r="G6457" s="1665"/>
      <c r="S6457" s="1663"/>
    </row>
    <row r="6458" spans="1:19" ht="15">
      <c r="A6458" s="1">
        <v>6453</v>
      </c>
      <c r="D6458" s="3" t="s">
        <v>4764</v>
      </c>
      <c r="F6458" s="2" t="str" cm="1">
        <f t="array" aca="1" ref="F6458" ca="1">IF(G6458&lt;&gt;"",INDIRECT("'"&amp;G6458&amp;"'!"&amp;H6458),"")</f>
        <v/>
      </c>
      <c r="G6458" s="1665"/>
      <c r="S6458" s="1663"/>
    </row>
    <row r="6459" spans="1:19" ht="15">
      <c r="A6459" s="1">
        <v>6454</v>
      </c>
      <c r="D6459" s="3" t="s">
        <v>4764</v>
      </c>
      <c r="F6459" s="2" t="str" cm="1">
        <f t="array" aca="1" ref="F6459" ca="1">IF(G6459&lt;&gt;"",INDIRECT("'"&amp;G6459&amp;"'!"&amp;H6459),"")</f>
        <v/>
      </c>
      <c r="G6459" s="1665"/>
      <c r="S6459" s="1663"/>
    </row>
    <row r="6460" spans="1:19" ht="15">
      <c r="A6460" s="1">
        <v>6455</v>
      </c>
      <c r="D6460" s="3" t="s">
        <v>4764</v>
      </c>
      <c r="F6460" s="2" t="str" cm="1">
        <f t="array" aca="1" ref="F6460" ca="1">IF(G6460&lt;&gt;"",INDIRECT("'"&amp;G6460&amp;"'!"&amp;H6460),"")</f>
        <v/>
      </c>
      <c r="G6460" s="1665"/>
      <c r="S6460" s="1663"/>
    </row>
    <row r="6461" spans="1:19" ht="15">
      <c r="A6461" s="1">
        <v>6456</v>
      </c>
      <c r="D6461" s="3" t="s">
        <v>4764</v>
      </c>
      <c r="F6461" s="2" t="str" cm="1">
        <f t="array" aca="1" ref="F6461" ca="1">IF(G6461&lt;&gt;"",INDIRECT("'"&amp;G6461&amp;"'!"&amp;H6461),"")</f>
        <v/>
      </c>
      <c r="G6461" s="1665"/>
      <c r="S6461" s="1663"/>
    </row>
    <row r="6462" spans="1:19" ht="15">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5">
      <c r="A6463" s="1">
        <v>6458</v>
      </c>
      <c r="D6463" s="3" t="s">
        <v>4540</v>
      </c>
      <c r="F6463" s="2" t="str" cm="1">
        <f t="array" aca="1" ref="F6463" ca="1">IF(G6463&lt;&gt;"",INDIRECT("'"&amp;G6463&amp;"'!"&amp;H6463),"")</f>
        <v/>
      </c>
      <c r="G6463" s="1665"/>
      <c r="S6463" s="1663"/>
    </row>
    <row r="6464" spans="1:19" ht="15">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5">
      <c r="A6465" s="1">
        <v>6460</v>
      </c>
      <c r="D6465" s="3" t="s">
        <v>4540</v>
      </c>
      <c r="F6465" s="2" t="str" cm="1">
        <f t="array" aca="1" ref="F6465" ca="1">IF(G6465&lt;&gt;"",INDIRECT("'"&amp;G6465&amp;"'!"&amp;H6465),"")</f>
        <v/>
      </c>
      <c r="G6465" s="1665"/>
      <c r="S6465" s="1663"/>
    </row>
    <row r="6466" spans="1:19" ht="15">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5">
      <c r="A6467" s="1">
        <v>6462</v>
      </c>
      <c r="D6467" s="3" t="s">
        <v>4540</v>
      </c>
      <c r="F6467" s="2" t="str" cm="1">
        <f t="array" aca="1" ref="F6467" ca="1">IF(G6467&lt;&gt;"",INDIRECT("'"&amp;G6467&amp;"'!"&amp;H6467),"")</f>
        <v/>
      </c>
      <c r="G6467" s="1665"/>
      <c r="S6467" s="1663"/>
    </row>
    <row r="6468" spans="1:19" ht="15">
      <c r="A6468" s="1">
        <v>6463</v>
      </c>
      <c r="D6468" s="3" t="s">
        <v>6917</v>
      </c>
      <c r="F6468" s="2" t="str" cm="1">
        <f t="array" aca="1" ref="F6468" ca="1">IF(G6468&lt;&gt;"",INDIRECT("'"&amp;G6468&amp;"'!"&amp;H6468),"")</f>
        <v/>
      </c>
      <c r="G6468" s="1665"/>
      <c r="S6468" s="1663"/>
    </row>
    <row r="6469" spans="1:19" ht="15">
      <c r="A6469">
        <v>6464</v>
      </c>
      <c r="D6469" s="3" t="s">
        <v>4540</v>
      </c>
      <c r="F6469" s="2" t="str" cm="1">
        <f t="array" aca="1" ref="F6469" ca="1">IF(G6469&lt;&gt;"",INDIRECT("'"&amp;G6469&amp;"'!"&amp;H6469),"")</f>
        <v/>
      </c>
      <c r="G6469" s="1665"/>
      <c r="S6469" s="1663"/>
    </row>
    <row r="6470" spans="1:19" ht="15">
      <c r="A6470">
        <v>6465</v>
      </c>
      <c r="D6470" s="3" t="s">
        <v>4540</v>
      </c>
      <c r="F6470" s="2" t="str" cm="1">
        <f t="array" aca="1" ref="F6470" ca="1">IF(G6470&lt;&gt;"",INDIRECT("'"&amp;G6470&amp;"'!"&amp;H6470),"")</f>
        <v/>
      </c>
      <c r="G6470" s="1665"/>
      <c r="S6470" s="1663"/>
    </row>
    <row r="6471" spans="1:19" ht="15">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5">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5">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5">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5">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5">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5">
      <c r="A6477" s="1">
        <v>6472</v>
      </c>
      <c r="D6477" s="3" t="s">
        <v>3376</v>
      </c>
      <c r="F6477" s="2" t="str" cm="1">
        <f t="array" aca="1" ref="F6477" ca="1">IF(G6477&lt;&gt;"",INDIRECT("'"&amp;G6477&amp;"'!"&amp;H6477),"")</f>
        <v/>
      </c>
      <c r="G6477" s="1665"/>
      <c r="S6477" s="1663"/>
    </row>
    <row r="6478" spans="1:19" ht="15">
      <c r="A6478" s="1">
        <v>6473</v>
      </c>
      <c r="D6478" s="3" t="s">
        <v>3376</v>
      </c>
      <c r="F6478" s="2" t="str" cm="1">
        <f t="array" aca="1" ref="F6478" ca="1">IF(G6478&lt;&gt;"",INDIRECT("'"&amp;G6478&amp;"'!"&amp;H6478),"")</f>
        <v/>
      </c>
      <c r="G6478" s="1665"/>
      <c r="S6478" s="1663"/>
    </row>
    <row r="6479" spans="1:19" ht="15">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5">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5">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5">
      <c r="A6482" s="1">
        <v>6477</v>
      </c>
      <c r="D6482" s="3" t="s">
        <v>4540</v>
      </c>
      <c r="F6482" s="2" t="str" cm="1">
        <f t="array" aca="1" ref="F6482" ca="1">IF(G6482&lt;&gt;"",INDIRECT("'"&amp;G6482&amp;"'!"&amp;H6482),"")</f>
        <v/>
      </c>
      <c r="G6482" s="1665"/>
      <c r="S6482" s="1663"/>
    </row>
    <row r="6483" spans="1:19" ht="15">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5">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5">
      <c r="A6485">
        <v>6480</v>
      </c>
      <c r="B6485" s="7">
        <f>'EstExp 12-20'!E363</f>
        <v>0</v>
      </c>
      <c r="C6485" s="3">
        <f t="shared" si="203"/>
        <v>6480</v>
      </c>
      <c r="D6485" s="3" t="s">
        <v>4540</v>
      </c>
      <c r="E6485" s="2" t="b">
        <f t="shared" ca="1" si="204"/>
        <v>1</v>
      </c>
      <c r="F6485" s="2" cm="1">
        <f t="array" aca="1" ref="F6485" ca="1">IF(G6485&lt;&gt;"",INDIRECT("'"&amp;G6485&amp;"'!"&amp;H6485),"")</f>
        <v>0</v>
      </c>
      <c r="G6485" s="1663" t="s">
        <v>3430</v>
      </c>
      <c r="H6485" t="s">
        <v>4804</v>
      </c>
      <c r="I6485" s="4"/>
      <c r="J6485" s="4"/>
      <c r="K6485" s="4"/>
      <c r="S6485" s="1665"/>
    </row>
    <row r="6486" spans="1:19" ht="15">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5">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5">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5">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5">
      <c r="A6490" s="1">
        <v>6485</v>
      </c>
      <c r="D6490" s="3" t="s">
        <v>4540</v>
      </c>
      <c r="F6490" s="2" t="str" cm="1">
        <f t="array" aca="1" ref="F6490" ca="1">IF(G6490&lt;&gt;"",INDIRECT("'"&amp;G6490&amp;"'!"&amp;H6490),"")</f>
        <v/>
      </c>
      <c r="G6490" s="1665"/>
      <c r="S6490" s="1663"/>
    </row>
    <row r="6491" spans="1:19" ht="15">
      <c r="A6491">
        <v>6486</v>
      </c>
      <c r="B6491" s="7">
        <f>'EstExp 12-20'!K363</f>
        <v>0</v>
      </c>
      <c r="C6491" s="3">
        <f>A6491-B6491</f>
        <v>6486</v>
      </c>
      <c r="D6491" s="3" t="s">
        <v>4540</v>
      </c>
      <c r="E6491" s="2" t="b">
        <f ca="1">F6491=B6491</f>
        <v>1</v>
      </c>
      <c r="F6491" s="2" cm="1">
        <f t="array" aca="1" ref="F6491" ca="1">IF(G6491&lt;&gt;"",INDIRECT("'"&amp;G6491&amp;"'!"&amp;H6491),"")</f>
        <v>0</v>
      </c>
      <c r="G6491" s="1663" t="s">
        <v>3430</v>
      </c>
      <c r="H6491" t="s">
        <v>4809</v>
      </c>
      <c r="I6491" s="4"/>
      <c r="J6491" s="4"/>
      <c r="K6491" s="4"/>
      <c r="S6491" s="1665"/>
    </row>
    <row r="6492" spans="1:19" ht="15">
      <c r="A6492" s="1">
        <v>6487</v>
      </c>
      <c r="D6492" s="3" t="s">
        <v>4540</v>
      </c>
      <c r="F6492" s="2" t="str" cm="1">
        <f t="array" aca="1" ref="F6492" ca="1">IF(G6492&lt;&gt;"",INDIRECT("'"&amp;G6492&amp;"'!"&amp;H6492),"")</f>
        <v/>
      </c>
      <c r="G6492" s="1665"/>
      <c r="S6492" s="1663"/>
    </row>
    <row r="6493" spans="1:19" ht="15">
      <c r="A6493" s="1">
        <v>6488</v>
      </c>
      <c r="D6493" s="3" t="s">
        <v>4540</v>
      </c>
      <c r="F6493" s="2" t="str" cm="1">
        <f t="array" aca="1" ref="F6493" ca="1">IF(G6493&lt;&gt;"",INDIRECT("'"&amp;G6493&amp;"'!"&amp;H6493),"")</f>
        <v/>
      </c>
      <c r="G6493" s="1665"/>
      <c r="S6493" s="1663"/>
    </row>
    <row r="6494" spans="1:19" ht="15">
      <c r="A6494" s="1">
        <v>6489</v>
      </c>
      <c r="D6494" s="3" t="s">
        <v>4540</v>
      </c>
      <c r="F6494" s="2" t="str" cm="1">
        <f t="array" aca="1" ref="F6494" ca="1">IF(G6494&lt;&gt;"",INDIRECT("'"&amp;G6494&amp;"'!"&amp;H6494),"")</f>
        <v/>
      </c>
      <c r="G6494" s="1665"/>
      <c r="S6494" s="1663"/>
    </row>
    <row r="6495" spans="1:19" ht="15">
      <c r="A6495" s="1">
        <v>6490</v>
      </c>
      <c r="D6495" s="3" t="s">
        <v>4540</v>
      </c>
      <c r="F6495" s="2" t="str" cm="1">
        <f t="array" aca="1" ref="F6495" ca="1">IF(G6495&lt;&gt;"",INDIRECT("'"&amp;G6495&amp;"'!"&amp;H6495),"")</f>
        <v/>
      </c>
      <c r="G6495" s="1665"/>
      <c r="S6495" s="1663"/>
    </row>
    <row r="6496" spans="1:19" ht="15">
      <c r="A6496" s="1">
        <v>6491</v>
      </c>
      <c r="D6496" s="3" t="s">
        <v>4540</v>
      </c>
      <c r="F6496" s="2" t="str" cm="1">
        <f t="array" aca="1" ref="F6496" ca="1">IF(G6496&lt;&gt;"",INDIRECT("'"&amp;G6496&amp;"'!"&amp;H6496),"")</f>
        <v/>
      </c>
      <c r="G6496" s="1665"/>
      <c r="S6496" s="1663"/>
    </row>
    <row r="6497" spans="1:19" ht="15">
      <c r="A6497" s="1">
        <v>6492</v>
      </c>
      <c r="D6497" s="3" t="s">
        <v>4540</v>
      </c>
      <c r="F6497" s="2" t="str" cm="1">
        <f t="array" aca="1" ref="F6497" ca="1">IF(G6497&lt;&gt;"",INDIRECT("'"&amp;G6497&amp;"'!"&amp;H6497),"")</f>
        <v/>
      </c>
      <c r="G6497" s="1665"/>
      <c r="S6497" s="1663"/>
    </row>
    <row r="6498" spans="1:19" ht="15">
      <c r="A6498" s="1">
        <v>6493</v>
      </c>
      <c r="D6498" s="3" t="s">
        <v>4540</v>
      </c>
      <c r="F6498" s="2" t="str" cm="1">
        <f t="array" aca="1" ref="F6498" ca="1">IF(G6498&lt;&gt;"",INDIRECT("'"&amp;G6498&amp;"'!"&amp;H6498),"")</f>
        <v/>
      </c>
      <c r="G6498" s="1665"/>
      <c r="S6498" s="1663"/>
    </row>
    <row r="6499" spans="1:19" ht="15">
      <c r="A6499" s="1">
        <v>6494</v>
      </c>
      <c r="D6499" s="3" t="s">
        <v>4540</v>
      </c>
      <c r="F6499" s="2" t="str" cm="1">
        <f t="array" aca="1" ref="F6499" ca="1">IF(G6499&lt;&gt;"",INDIRECT("'"&amp;G6499&amp;"'!"&amp;H6499),"")</f>
        <v/>
      </c>
      <c r="G6499" s="1665"/>
      <c r="S6499" s="1663"/>
    </row>
    <row r="6500" spans="1:19" ht="15">
      <c r="A6500" s="1">
        <v>6495</v>
      </c>
      <c r="D6500" s="3" t="s">
        <v>4540</v>
      </c>
      <c r="F6500" s="2" t="str" cm="1">
        <f t="array" aca="1" ref="F6500" ca="1">IF(G6500&lt;&gt;"",INDIRECT("'"&amp;G6500&amp;"'!"&amp;H6500),"")</f>
        <v/>
      </c>
      <c r="G6500" s="1665"/>
      <c r="S6500" s="1663"/>
    </row>
    <row r="6501" spans="1:19" ht="15">
      <c r="A6501" s="1">
        <v>6496</v>
      </c>
      <c r="D6501" s="3" t="s">
        <v>4540</v>
      </c>
      <c r="F6501" s="2" t="str" cm="1">
        <f t="array" aca="1" ref="F6501" ca="1">IF(G6501&lt;&gt;"",INDIRECT("'"&amp;G6501&amp;"'!"&amp;H6501),"")</f>
        <v/>
      </c>
      <c r="G6501" s="1665"/>
      <c r="S6501" s="1663"/>
    </row>
    <row r="6502" spans="1:19" ht="15">
      <c r="A6502" s="1">
        <v>6497</v>
      </c>
      <c r="D6502" s="3" t="s">
        <v>4540</v>
      </c>
      <c r="F6502" s="2" t="str" cm="1">
        <f t="array" aca="1" ref="F6502" ca="1">IF(G6502&lt;&gt;"",INDIRECT("'"&amp;G6502&amp;"'!"&amp;H6502),"")</f>
        <v/>
      </c>
      <c r="G6502" s="1665"/>
      <c r="S6502" s="1663"/>
    </row>
    <row r="6503" spans="1:19" ht="15">
      <c r="A6503" s="1">
        <v>6498</v>
      </c>
      <c r="D6503" s="3" t="s">
        <v>4540</v>
      </c>
      <c r="F6503" s="2" t="str" cm="1">
        <f t="array" aca="1" ref="F6503" ca="1">IF(G6503&lt;&gt;"",INDIRECT("'"&amp;G6503&amp;"'!"&amp;H6503),"")</f>
        <v/>
      </c>
      <c r="G6503" s="1665"/>
      <c r="S6503" s="1663"/>
    </row>
    <row r="6504" spans="1:19" ht="15">
      <c r="A6504" s="1">
        <v>6499</v>
      </c>
      <c r="D6504" s="3" t="s">
        <v>4540</v>
      </c>
      <c r="F6504" s="2" t="str" cm="1">
        <f t="array" aca="1" ref="F6504" ca="1">IF(G6504&lt;&gt;"",INDIRECT("'"&amp;G6504&amp;"'!"&amp;H6504),"")</f>
        <v/>
      </c>
      <c r="G6504" s="1665"/>
      <c r="S6504" s="1663"/>
    </row>
    <row r="6505" spans="1:19" ht="15">
      <c r="A6505" s="1">
        <v>6500</v>
      </c>
      <c r="D6505" s="3" t="s">
        <v>4540</v>
      </c>
      <c r="F6505" s="2" t="str" cm="1">
        <f t="array" aca="1" ref="F6505" ca="1">IF(G6505&lt;&gt;"",INDIRECT("'"&amp;G6505&amp;"'!"&amp;H6505),"")</f>
        <v/>
      </c>
      <c r="G6505" s="1665"/>
      <c r="S6505" s="1663"/>
    </row>
    <row r="6506" spans="1:19" ht="15">
      <c r="A6506" s="1">
        <v>6501</v>
      </c>
      <c r="D6506" s="3" t="s">
        <v>4540</v>
      </c>
      <c r="F6506" s="2" t="str" cm="1">
        <f t="array" aca="1" ref="F6506" ca="1">IF(G6506&lt;&gt;"",INDIRECT("'"&amp;G6506&amp;"'!"&amp;H6506),"")</f>
        <v/>
      </c>
      <c r="G6506" s="1665"/>
      <c r="S6506" s="1663"/>
    </row>
    <row r="6507" spans="1:19" ht="15">
      <c r="A6507" s="1">
        <v>6502</v>
      </c>
      <c r="D6507" s="3" t="s">
        <v>4540</v>
      </c>
      <c r="F6507" s="2" t="str" cm="1">
        <f t="array" aca="1" ref="F6507" ca="1">IF(G6507&lt;&gt;"",INDIRECT("'"&amp;G6507&amp;"'!"&amp;H6507),"")</f>
        <v/>
      </c>
      <c r="G6507" s="1665"/>
      <c r="S6507" s="1663"/>
    </row>
    <row r="6508" spans="1:19" ht="15">
      <c r="A6508" s="1">
        <v>6503</v>
      </c>
      <c r="D6508" s="3" t="s">
        <v>4540</v>
      </c>
      <c r="F6508" s="2" t="str" cm="1">
        <f t="array" aca="1" ref="F6508" ca="1">IF(G6508&lt;&gt;"",INDIRECT("'"&amp;G6508&amp;"'!"&amp;H6508),"")</f>
        <v/>
      </c>
      <c r="G6508" s="1665"/>
      <c r="S6508" s="1663"/>
    </row>
    <row r="6509" spans="1:19" ht="15">
      <c r="A6509" s="1">
        <v>6504</v>
      </c>
      <c r="D6509" s="3" t="s">
        <v>4540</v>
      </c>
      <c r="F6509" s="2" t="str" cm="1">
        <f t="array" aca="1" ref="F6509" ca="1">IF(G6509&lt;&gt;"",INDIRECT("'"&amp;G6509&amp;"'!"&amp;H6509),"")</f>
        <v/>
      </c>
      <c r="G6509" s="1665"/>
      <c r="S6509" s="1663"/>
    </row>
    <row r="6510" spans="1:19" ht="15">
      <c r="A6510" s="1">
        <v>6505</v>
      </c>
      <c r="D6510" s="3" t="s">
        <v>4540</v>
      </c>
      <c r="F6510" s="2" t="str" cm="1">
        <f t="array" aca="1" ref="F6510" ca="1">IF(G6510&lt;&gt;"",INDIRECT("'"&amp;G6510&amp;"'!"&amp;H6510),"")</f>
        <v/>
      </c>
      <c r="G6510" s="1665"/>
      <c r="S6510" s="1663"/>
    </row>
    <row r="6511" spans="1:19" ht="15">
      <c r="A6511" s="1">
        <v>6506</v>
      </c>
      <c r="D6511" s="3" t="s">
        <v>4540</v>
      </c>
      <c r="F6511" s="2" t="str" cm="1">
        <f t="array" aca="1" ref="F6511" ca="1">IF(G6511&lt;&gt;"",INDIRECT("'"&amp;G6511&amp;"'!"&amp;H6511),"")</f>
        <v/>
      </c>
      <c r="G6511" s="1665"/>
      <c r="S6511" s="1663"/>
    </row>
    <row r="6512" spans="1:19" ht="15">
      <c r="A6512" s="1">
        <v>6507</v>
      </c>
      <c r="D6512" s="3" t="s">
        <v>4540</v>
      </c>
      <c r="F6512" s="2" t="str" cm="1">
        <f t="array" aca="1" ref="F6512" ca="1">IF(G6512&lt;&gt;"",INDIRECT("'"&amp;G6512&amp;"'!"&amp;H6512),"")</f>
        <v/>
      </c>
      <c r="G6512" s="1665"/>
      <c r="S6512" s="1663"/>
    </row>
    <row r="6513" spans="1:19" ht="15">
      <c r="A6513" s="1">
        <v>6508</v>
      </c>
      <c r="D6513" s="3" t="s">
        <v>4540</v>
      </c>
      <c r="F6513" s="2" t="str" cm="1">
        <f t="array" aca="1" ref="F6513" ca="1">IF(G6513&lt;&gt;"",INDIRECT("'"&amp;G6513&amp;"'!"&amp;H6513),"")</f>
        <v/>
      </c>
      <c r="G6513" s="1665"/>
      <c r="S6513" s="1663"/>
    </row>
    <row r="6514" spans="1:19" ht="15">
      <c r="A6514" s="1">
        <v>6509</v>
      </c>
      <c r="D6514" s="3" t="s">
        <v>4540</v>
      </c>
      <c r="F6514" s="2" t="str" cm="1">
        <f t="array" aca="1" ref="F6514" ca="1">IF(G6514&lt;&gt;"",INDIRECT("'"&amp;G6514&amp;"'!"&amp;H6514),"")</f>
        <v/>
      </c>
      <c r="G6514" s="1665"/>
      <c r="S6514" s="1663"/>
    </row>
    <row r="6515" spans="1:19" ht="15">
      <c r="A6515" s="1">
        <v>6510</v>
      </c>
      <c r="D6515" s="3" t="s">
        <v>4540</v>
      </c>
      <c r="F6515" s="2" t="str" cm="1">
        <f t="array" aca="1" ref="F6515" ca="1">IF(G6515&lt;&gt;"",INDIRECT("'"&amp;G6515&amp;"'!"&amp;H6515),"")</f>
        <v/>
      </c>
      <c r="G6515" s="1665"/>
      <c r="S6515" s="1663"/>
    </row>
    <row r="6516" spans="1:19" ht="15">
      <c r="A6516" s="1">
        <v>6511</v>
      </c>
      <c r="D6516" s="3" t="s">
        <v>4540</v>
      </c>
      <c r="F6516" s="2" t="str" cm="1">
        <f t="array" aca="1" ref="F6516" ca="1">IF(G6516&lt;&gt;"",INDIRECT("'"&amp;G6516&amp;"'!"&amp;H6516),"")</f>
        <v/>
      </c>
      <c r="G6516" s="1665"/>
      <c r="S6516" s="1663"/>
    </row>
    <row r="6517" spans="1:19" ht="15">
      <c r="A6517" s="1">
        <v>6512</v>
      </c>
      <c r="D6517" s="3" t="s">
        <v>4540</v>
      </c>
      <c r="F6517" s="2" t="str" cm="1">
        <f t="array" aca="1" ref="F6517" ca="1">IF(G6517&lt;&gt;"",INDIRECT("'"&amp;G6517&amp;"'!"&amp;H6517),"")</f>
        <v/>
      </c>
      <c r="G6517" s="1665"/>
      <c r="S6517" s="1663"/>
    </row>
    <row r="6518" spans="1:19" ht="15">
      <c r="A6518" s="1">
        <v>6513</v>
      </c>
      <c r="D6518" s="3" t="s">
        <v>4540</v>
      </c>
      <c r="F6518" s="2" t="str" cm="1">
        <f t="array" aca="1" ref="F6518" ca="1">IF(G6518&lt;&gt;"",INDIRECT("'"&amp;G6518&amp;"'!"&amp;H6518),"")</f>
        <v/>
      </c>
      <c r="G6518" s="1665"/>
      <c r="S6518" s="1663"/>
    </row>
    <row r="6519" spans="1:19" ht="15">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5">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5">
      <c r="A6521">
        <v>6516</v>
      </c>
      <c r="B6521" s="7">
        <f>'EstExp 12-20'!E364</f>
        <v>49834.82</v>
      </c>
      <c r="C6521" s="3">
        <f t="shared" si="205"/>
        <v>-43318.82</v>
      </c>
      <c r="D6521" s="3" t="s">
        <v>4540</v>
      </c>
      <c r="E6521" s="2" t="b">
        <f t="shared" ca="1" si="206"/>
        <v>1</v>
      </c>
      <c r="F6521" s="2" cm="1">
        <f t="array" aca="1" ref="F6521" ca="1">IF(G6521&lt;&gt;"",INDIRECT("'"&amp;G6521&amp;"'!"&amp;H6521),"")</f>
        <v>49834.82</v>
      </c>
      <c r="G6521" s="1663" t="s">
        <v>3430</v>
      </c>
      <c r="H6521" t="s">
        <v>4812</v>
      </c>
      <c r="I6521" s="4"/>
      <c r="J6521" s="4"/>
      <c r="K6521" s="4"/>
      <c r="S6521" s="1665"/>
    </row>
    <row r="6522" spans="1:19" ht="15">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5">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5">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5">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5">
      <c r="A6526" s="1">
        <v>6521</v>
      </c>
      <c r="D6526" s="3" t="s">
        <v>4540</v>
      </c>
      <c r="F6526" s="2" t="str" cm="1">
        <f t="array" aca="1" ref="F6526" ca="1">IF(G6526&lt;&gt;"",INDIRECT("'"&amp;G6526&amp;"'!"&amp;H6526),"")</f>
        <v/>
      </c>
      <c r="G6526" s="1665"/>
      <c r="S6526" s="1663"/>
    </row>
    <row r="6527" spans="1:19" ht="15">
      <c r="A6527">
        <v>6522</v>
      </c>
      <c r="B6527" s="7">
        <f>'EstExp 12-20'!K364</f>
        <v>49834.82</v>
      </c>
      <c r="C6527" s="3">
        <f>A6527-B6527</f>
        <v>-43312.82</v>
      </c>
      <c r="D6527" s="3" t="s">
        <v>4540</v>
      </c>
      <c r="E6527" s="2" t="b">
        <f ca="1">F6527=B6527</f>
        <v>1</v>
      </c>
      <c r="F6527" s="2" cm="1">
        <f t="array" aca="1" ref="F6527" ca="1">IF(G6527&lt;&gt;"",INDIRECT("'"&amp;G6527&amp;"'!"&amp;H6527),"")</f>
        <v>49834.82</v>
      </c>
      <c r="G6527" s="1663" t="s">
        <v>3430</v>
      </c>
      <c r="H6527" t="s">
        <v>4817</v>
      </c>
      <c r="I6527" s="4"/>
      <c r="J6527" s="4"/>
      <c r="K6527" s="4"/>
      <c r="S6527" s="1665"/>
    </row>
    <row r="6528" spans="1:19" ht="15">
      <c r="A6528" s="1">
        <v>6523</v>
      </c>
      <c r="D6528" s="3" t="s">
        <v>4540</v>
      </c>
      <c r="F6528" s="2" t="str" cm="1">
        <f t="array" aca="1" ref="F6528" ca="1">IF(G6528&lt;&gt;"",INDIRECT("'"&amp;G6528&amp;"'!"&amp;H6528),"")</f>
        <v/>
      </c>
      <c r="G6528" s="1665"/>
      <c r="S6528" s="1663"/>
    </row>
    <row r="6529" spans="1:19" ht="15">
      <c r="A6529" s="1">
        <v>6524</v>
      </c>
      <c r="D6529" s="3" t="s">
        <v>4540</v>
      </c>
      <c r="F6529" s="2" t="str" cm="1">
        <f t="array" aca="1" ref="F6529" ca="1">IF(G6529&lt;&gt;"",INDIRECT("'"&amp;G6529&amp;"'!"&amp;H6529),"")</f>
        <v/>
      </c>
      <c r="G6529" s="1665"/>
      <c r="S6529" s="1663"/>
    </row>
    <row r="6530" spans="1:19" ht="15">
      <c r="A6530" s="1">
        <v>6525</v>
      </c>
      <c r="D6530" s="3" t="s">
        <v>4540</v>
      </c>
      <c r="F6530" s="2" t="str" cm="1">
        <f t="array" aca="1" ref="F6530" ca="1">IF(G6530&lt;&gt;"",INDIRECT("'"&amp;G6530&amp;"'!"&amp;H6530),"")</f>
        <v/>
      </c>
      <c r="G6530" s="1665"/>
      <c r="S6530" s="1663"/>
    </row>
    <row r="6531" spans="1:19" ht="15">
      <c r="A6531" s="1">
        <v>6526</v>
      </c>
      <c r="D6531" s="3" t="s">
        <v>4540</v>
      </c>
      <c r="F6531" s="2" t="str" cm="1">
        <f t="array" aca="1" ref="F6531" ca="1">IF(G6531&lt;&gt;"",INDIRECT("'"&amp;G6531&amp;"'!"&amp;H6531),"")</f>
        <v/>
      </c>
      <c r="G6531" s="1665"/>
      <c r="S6531" s="1663"/>
    </row>
    <row r="6532" spans="1:19" ht="15">
      <c r="A6532" s="1">
        <v>6527</v>
      </c>
      <c r="D6532" s="3" t="s">
        <v>4540</v>
      </c>
      <c r="F6532" s="2" t="str" cm="1">
        <f t="array" aca="1" ref="F6532" ca="1">IF(G6532&lt;&gt;"",INDIRECT("'"&amp;G6532&amp;"'!"&amp;H6532),"")</f>
        <v/>
      </c>
      <c r="G6532" s="1665"/>
      <c r="S6532" s="1663"/>
    </row>
    <row r="6533" spans="1:19" ht="15">
      <c r="A6533" s="1">
        <v>6528</v>
      </c>
      <c r="D6533" s="3" t="s">
        <v>4540</v>
      </c>
      <c r="F6533" s="2" t="str" cm="1">
        <f t="array" aca="1" ref="F6533" ca="1">IF(G6533&lt;&gt;"",INDIRECT("'"&amp;G6533&amp;"'!"&amp;H6533),"")</f>
        <v/>
      </c>
      <c r="G6533" s="1665"/>
      <c r="S6533" s="1663"/>
    </row>
    <row r="6534" spans="1:19" ht="15">
      <c r="A6534" s="1">
        <v>6529</v>
      </c>
      <c r="D6534" s="3" t="s">
        <v>4540</v>
      </c>
      <c r="F6534" s="2" t="str" cm="1">
        <f t="array" aca="1" ref="F6534" ca="1">IF(G6534&lt;&gt;"",INDIRECT("'"&amp;G6534&amp;"'!"&amp;H6534),"")</f>
        <v/>
      </c>
      <c r="G6534" s="1665"/>
      <c r="S6534" s="1663"/>
    </row>
    <row r="6535" spans="1:19" ht="15">
      <c r="A6535" s="1">
        <v>6530</v>
      </c>
      <c r="D6535" s="3" t="s">
        <v>4540</v>
      </c>
      <c r="F6535" s="2" t="str" cm="1">
        <f t="array" aca="1" ref="F6535" ca="1">IF(G6535&lt;&gt;"",INDIRECT("'"&amp;G6535&amp;"'!"&amp;H6535),"")</f>
        <v/>
      </c>
      <c r="G6535" s="1665"/>
      <c r="S6535" s="1663"/>
    </row>
    <row r="6536" spans="1:19" ht="15">
      <c r="A6536" s="1">
        <v>6531</v>
      </c>
      <c r="D6536" s="3" t="s">
        <v>4540</v>
      </c>
      <c r="F6536" s="2" t="str" cm="1">
        <f t="array" aca="1" ref="F6536" ca="1">IF(G6536&lt;&gt;"",INDIRECT("'"&amp;G6536&amp;"'!"&amp;H6536),"")</f>
        <v/>
      </c>
      <c r="G6536" s="1665"/>
      <c r="S6536" s="1663"/>
    </row>
    <row r="6537" spans="1:19" ht="15">
      <c r="A6537" s="1">
        <v>6532</v>
      </c>
      <c r="D6537" s="3" t="s">
        <v>4540</v>
      </c>
      <c r="F6537" s="2" t="str" cm="1">
        <f t="array" aca="1" ref="F6537" ca="1">IF(G6537&lt;&gt;"",INDIRECT("'"&amp;G6537&amp;"'!"&amp;H6537),"")</f>
        <v/>
      </c>
      <c r="G6537" s="1665"/>
      <c r="S6537" s="1663"/>
    </row>
    <row r="6538" spans="1:19" ht="15">
      <c r="A6538" s="1">
        <v>6533</v>
      </c>
      <c r="D6538" s="3" t="s">
        <v>4540</v>
      </c>
      <c r="F6538" s="2" t="str" cm="1">
        <f t="array" aca="1" ref="F6538" ca="1">IF(G6538&lt;&gt;"",INDIRECT("'"&amp;G6538&amp;"'!"&amp;H6538),"")</f>
        <v/>
      </c>
      <c r="G6538" s="1665"/>
      <c r="S6538" s="1663"/>
    </row>
    <row r="6539" spans="1:19" ht="15">
      <c r="A6539" s="1">
        <v>6534</v>
      </c>
      <c r="D6539" s="3" t="s">
        <v>4540</v>
      </c>
      <c r="F6539" s="2" t="str" cm="1">
        <f t="array" aca="1" ref="F6539" ca="1">IF(G6539&lt;&gt;"",INDIRECT("'"&amp;G6539&amp;"'!"&amp;H6539),"")</f>
        <v/>
      </c>
      <c r="G6539" s="1665"/>
      <c r="S6539" s="1663"/>
    </row>
    <row r="6540" spans="1:19" ht="15">
      <c r="A6540" s="1">
        <v>6535</v>
      </c>
      <c r="D6540" s="3" t="s">
        <v>4540</v>
      </c>
      <c r="F6540" s="2" t="str" cm="1">
        <f t="array" aca="1" ref="F6540" ca="1">IF(G6540&lt;&gt;"",INDIRECT("'"&amp;G6540&amp;"'!"&amp;H6540),"")</f>
        <v/>
      </c>
      <c r="G6540" s="1665"/>
      <c r="S6540" s="1663"/>
    </row>
    <row r="6541" spans="1:19" ht="15">
      <c r="A6541" s="1">
        <v>6536</v>
      </c>
      <c r="D6541" s="3" t="s">
        <v>4540</v>
      </c>
      <c r="F6541" s="2" t="str" cm="1">
        <f t="array" aca="1" ref="F6541" ca="1">IF(G6541&lt;&gt;"",INDIRECT("'"&amp;G6541&amp;"'!"&amp;H6541),"")</f>
        <v/>
      </c>
      <c r="G6541" s="1665"/>
      <c r="S6541" s="1663"/>
    </row>
    <row r="6542" spans="1:19" ht="15">
      <c r="A6542" s="1">
        <v>6537</v>
      </c>
      <c r="D6542" s="3" t="s">
        <v>4540</v>
      </c>
      <c r="F6542" s="2" t="str" cm="1">
        <f t="array" aca="1" ref="F6542" ca="1">IF(G6542&lt;&gt;"",INDIRECT("'"&amp;G6542&amp;"'!"&amp;H6542),"")</f>
        <v/>
      </c>
      <c r="G6542" s="1665"/>
      <c r="S6542" s="1663"/>
    </row>
    <row r="6543" spans="1:19" ht="15">
      <c r="A6543" s="1">
        <v>6538</v>
      </c>
      <c r="D6543" s="3" t="s">
        <v>4540</v>
      </c>
      <c r="F6543" s="2" t="str" cm="1">
        <f t="array" aca="1" ref="F6543" ca="1">IF(G6543&lt;&gt;"",INDIRECT("'"&amp;G6543&amp;"'!"&amp;H6543),"")</f>
        <v/>
      </c>
      <c r="G6543" s="1665"/>
      <c r="S6543" s="1663"/>
    </row>
    <row r="6544" spans="1:19" ht="15">
      <c r="A6544" s="1">
        <v>6539</v>
      </c>
      <c r="D6544" s="3" t="s">
        <v>4540</v>
      </c>
      <c r="F6544" s="2" t="str" cm="1">
        <f t="array" aca="1" ref="F6544" ca="1">IF(G6544&lt;&gt;"",INDIRECT("'"&amp;G6544&amp;"'!"&amp;H6544),"")</f>
        <v/>
      </c>
      <c r="G6544" s="1665"/>
      <c r="S6544" s="1663"/>
    </row>
    <row r="6545" spans="1:19" ht="15">
      <c r="A6545" s="1">
        <v>6540</v>
      </c>
      <c r="D6545" s="3" t="s">
        <v>4540</v>
      </c>
      <c r="F6545" s="2" t="str" cm="1">
        <f t="array" aca="1" ref="F6545" ca="1">IF(G6545&lt;&gt;"",INDIRECT("'"&amp;G6545&amp;"'!"&amp;H6545),"")</f>
        <v/>
      </c>
      <c r="G6545" s="1665"/>
      <c r="S6545" s="1663"/>
    </row>
    <row r="6546" spans="1:19" ht="15">
      <c r="A6546" s="1">
        <v>6541</v>
      </c>
      <c r="D6546" s="3" t="s">
        <v>4540</v>
      </c>
      <c r="F6546" s="2" t="str" cm="1">
        <f t="array" aca="1" ref="F6546" ca="1">IF(G6546&lt;&gt;"",INDIRECT("'"&amp;G6546&amp;"'!"&amp;H6546),"")</f>
        <v/>
      </c>
      <c r="G6546" s="1665"/>
      <c r="S6546" s="1663"/>
    </row>
    <row r="6547" spans="1:19" ht="15">
      <c r="A6547" s="1">
        <v>6542</v>
      </c>
      <c r="D6547" s="3" t="s">
        <v>4540</v>
      </c>
      <c r="F6547" s="2" t="str" cm="1">
        <f t="array" aca="1" ref="F6547" ca="1">IF(G6547&lt;&gt;"",INDIRECT("'"&amp;G6547&amp;"'!"&amp;H6547),"")</f>
        <v/>
      </c>
      <c r="G6547" s="1665"/>
      <c r="S6547" s="1663"/>
    </row>
    <row r="6548" spans="1:19" ht="15">
      <c r="A6548" s="1">
        <v>6543</v>
      </c>
      <c r="D6548" s="3" t="s">
        <v>4540</v>
      </c>
      <c r="F6548" s="2" t="str" cm="1">
        <f t="array" aca="1" ref="F6548" ca="1">IF(G6548&lt;&gt;"",INDIRECT("'"&amp;G6548&amp;"'!"&amp;H6548),"")</f>
        <v/>
      </c>
      <c r="G6548" s="1665"/>
      <c r="S6548" s="1663"/>
    </row>
    <row r="6549" spans="1:19" ht="15">
      <c r="A6549" s="1">
        <v>6544</v>
      </c>
      <c r="D6549" s="3" t="s">
        <v>4540</v>
      </c>
      <c r="F6549" s="2" t="str" cm="1">
        <f t="array" aca="1" ref="F6549" ca="1">IF(G6549&lt;&gt;"",INDIRECT("'"&amp;G6549&amp;"'!"&amp;H6549),"")</f>
        <v/>
      </c>
      <c r="G6549" s="1665"/>
      <c r="S6549" s="1663"/>
    </row>
    <row r="6550" spans="1:19" ht="15">
      <c r="A6550" s="1">
        <v>6545</v>
      </c>
      <c r="D6550" s="3" t="s">
        <v>4540</v>
      </c>
      <c r="F6550" s="2" t="str" cm="1">
        <f t="array" aca="1" ref="F6550" ca="1">IF(G6550&lt;&gt;"",INDIRECT("'"&amp;G6550&amp;"'!"&amp;H6550),"")</f>
        <v/>
      </c>
      <c r="G6550" s="1665"/>
      <c r="S6550" s="1663"/>
    </row>
    <row r="6551" spans="1:19" ht="15">
      <c r="A6551" s="1">
        <v>6546</v>
      </c>
      <c r="D6551" s="3" t="s">
        <v>4540</v>
      </c>
      <c r="F6551" s="2" t="str" cm="1">
        <f t="array" aca="1" ref="F6551" ca="1">IF(G6551&lt;&gt;"",INDIRECT("'"&amp;G6551&amp;"'!"&amp;H6551),"")</f>
        <v/>
      </c>
      <c r="G6551" s="1665"/>
      <c r="S6551" s="1663"/>
    </row>
    <row r="6552" spans="1:19" ht="15">
      <c r="A6552" s="1">
        <v>6547</v>
      </c>
      <c r="D6552" s="3" t="s">
        <v>4540</v>
      </c>
      <c r="F6552" s="2" t="str" cm="1">
        <f t="array" aca="1" ref="F6552" ca="1">IF(G6552&lt;&gt;"",INDIRECT("'"&amp;G6552&amp;"'!"&amp;H6552),"")</f>
        <v/>
      </c>
      <c r="G6552" s="1665"/>
      <c r="S6552" s="1663"/>
    </row>
    <row r="6553" spans="1:19" ht="15">
      <c r="A6553" s="1">
        <v>6548</v>
      </c>
      <c r="D6553" s="3" t="s">
        <v>4540</v>
      </c>
      <c r="F6553" s="2" t="str" cm="1">
        <f t="array" aca="1" ref="F6553" ca="1">IF(G6553&lt;&gt;"",INDIRECT("'"&amp;G6553&amp;"'!"&amp;H6553),"")</f>
        <v/>
      </c>
      <c r="G6553" s="1665"/>
      <c r="S6553" s="1663"/>
    </row>
    <row r="6554" spans="1:19" ht="15">
      <c r="A6554" s="1">
        <v>6549</v>
      </c>
      <c r="D6554" s="3" t="s">
        <v>4540</v>
      </c>
      <c r="F6554" s="2" t="str" cm="1">
        <f t="array" aca="1" ref="F6554" ca="1">IF(G6554&lt;&gt;"",INDIRECT("'"&amp;G6554&amp;"'!"&amp;H6554),"")</f>
        <v/>
      </c>
      <c r="G6554" s="1665"/>
      <c r="S6554" s="1663"/>
    </row>
    <row r="6555" spans="1:19" ht="15">
      <c r="A6555" s="1">
        <v>6550</v>
      </c>
      <c r="D6555" s="3" t="s">
        <v>4540</v>
      </c>
      <c r="F6555" s="2" t="str" cm="1">
        <f t="array" aca="1" ref="F6555" ca="1">IF(G6555&lt;&gt;"",INDIRECT("'"&amp;G6555&amp;"'!"&amp;H6555),"")</f>
        <v/>
      </c>
      <c r="G6555" s="1665"/>
      <c r="S6555" s="1663"/>
    </row>
    <row r="6556" spans="1:19" ht="15">
      <c r="A6556" s="1">
        <v>6551</v>
      </c>
      <c r="D6556" s="3" t="s">
        <v>4540</v>
      </c>
      <c r="F6556" s="2" t="str" cm="1">
        <f t="array" aca="1" ref="F6556" ca="1">IF(G6556&lt;&gt;"",INDIRECT("'"&amp;G6556&amp;"'!"&amp;H6556),"")</f>
        <v/>
      </c>
      <c r="G6556" s="1665"/>
      <c r="S6556" s="1663"/>
    </row>
    <row r="6557" spans="1:19" ht="15">
      <c r="A6557" s="1">
        <v>6552</v>
      </c>
      <c r="D6557" s="3" t="s">
        <v>4540</v>
      </c>
      <c r="F6557" s="2" t="str" cm="1">
        <f t="array" aca="1" ref="F6557" ca="1">IF(G6557&lt;&gt;"",INDIRECT("'"&amp;G6557&amp;"'!"&amp;H6557),"")</f>
        <v/>
      </c>
      <c r="G6557" s="1665"/>
      <c r="S6557" s="1663"/>
    </row>
    <row r="6558" spans="1:19" ht="15">
      <c r="A6558" s="1">
        <v>6553</v>
      </c>
      <c r="D6558" s="3" t="s">
        <v>4540</v>
      </c>
      <c r="F6558" s="2" t="str" cm="1">
        <f t="array" aca="1" ref="F6558" ca="1">IF(G6558&lt;&gt;"",INDIRECT("'"&amp;G6558&amp;"'!"&amp;H6558),"")</f>
        <v/>
      </c>
      <c r="G6558" s="1665"/>
      <c r="S6558" s="1663"/>
    </row>
    <row r="6559" spans="1:19" ht="15">
      <c r="A6559" s="1">
        <v>6554</v>
      </c>
      <c r="D6559" s="3" t="s">
        <v>4540</v>
      </c>
      <c r="F6559" s="2" t="str" cm="1">
        <f t="array" aca="1" ref="F6559" ca="1">IF(G6559&lt;&gt;"",INDIRECT("'"&amp;G6559&amp;"'!"&amp;H6559),"")</f>
        <v/>
      </c>
      <c r="G6559" s="1665"/>
      <c r="S6559" s="1663"/>
    </row>
    <row r="6560" spans="1:19" ht="15">
      <c r="A6560" s="1">
        <v>6555</v>
      </c>
      <c r="D6560" s="3" t="s">
        <v>4540</v>
      </c>
      <c r="F6560" s="2" t="str" cm="1">
        <f t="array" aca="1" ref="F6560" ca="1">IF(G6560&lt;&gt;"",INDIRECT("'"&amp;G6560&amp;"'!"&amp;H6560),"")</f>
        <v/>
      </c>
      <c r="G6560" s="1665"/>
      <c r="S6560" s="1663"/>
    </row>
    <row r="6561" spans="1:19" ht="15">
      <c r="A6561" s="1">
        <v>6556</v>
      </c>
      <c r="D6561" s="3" t="s">
        <v>4540</v>
      </c>
      <c r="F6561" s="2" t="str" cm="1">
        <f t="array" aca="1" ref="F6561" ca="1">IF(G6561&lt;&gt;"",INDIRECT("'"&amp;G6561&amp;"'!"&amp;H6561),"")</f>
        <v/>
      </c>
      <c r="G6561" s="1665"/>
      <c r="S6561" s="1663"/>
    </row>
    <row r="6562" spans="1:19" ht="15">
      <c r="A6562" s="1">
        <v>6557</v>
      </c>
      <c r="D6562" s="3" t="s">
        <v>4540</v>
      </c>
      <c r="F6562" s="2" t="str" cm="1">
        <f t="array" aca="1" ref="F6562" ca="1">IF(G6562&lt;&gt;"",INDIRECT("'"&amp;G6562&amp;"'!"&amp;H6562),"")</f>
        <v/>
      </c>
      <c r="G6562" s="1665"/>
      <c r="S6562" s="1663"/>
    </row>
    <row r="6563" spans="1:19" ht="15">
      <c r="A6563" s="1">
        <v>6558</v>
      </c>
      <c r="D6563" s="3" t="s">
        <v>4540</v>
      </c>
      <c r="F6563" s="2" t="str" cm="1">
        <f t="array" aca="1" ref="F6563" ca="1">IF(G6563&lt;&gt;"",INDIRECT("'"&amp;G6563&amp;"'!"&amp;H6563),"")</f>
        <v/>
      </c>
      <c r="G6563" s="1665"/>
      <c r="S6563" s="1663"/>
    </row>
    <row r="6564" spans="1:19" ht="15">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5">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5">
      <c r="A6566">
        <v>6561</v>
      </c>
      <c r="B6566" s="8">
        <f>'EstExp 12-20'!E365</f>
        <v>49834.82</v>
      </c>
      <c r="C6566" s="3">
        <f t="shared" si="207"/>
        <v>-43273.82</v>
      </c>
      <c r="D6566" s="3" t="s">
        <v>4540</v>
      </c>
      <c r="E6566" s="2" t="b">
        <f t="shared" ca="1" si="208"/>
        <v>1</v>
      </c>
      <c r="F6566" s="2" cm="1">
        <f t="array" aca="1" ref="F6566" ca="1">IF(G6566&lt;&gt;"",INDIRECT("'"&amp;G6566&amp;"'!"&amp;H6566),"")</f>
        <v>49834.82</v>
      </c>
      <c r="G6566" s="1663" t="s">
        <v>3430</v>
      </c>
      <c r="H6566" t="s">
        <v>4820</v>
      </c>
      <c r="I6566" s="4"/>
      <c r="J6566" s="4"/>
      <c r="K6566" s="4"/>
      <c r="S6566" s="1665"/>
    </row>
    <row r="6567" spans="1:19" ht="15">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5">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5">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5">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5">
      <c r="A6571" s="1">
        <v>6566</v>
      </c>
      <c r="D6571" s="3" t="s">
        <v>4540</v>
      </c>
      <c r="F6571" s="2" t="str" cm="1">
        <f t="array" aca="1" ref="F6571" ca="1">IF(G6571&lt;&gt;"",INDIRECT("'"&amp;G6571&amp;"'!"&amp;H6571),"")</f>
        <v/>
      </c>
      <c r="G6571" s="1665"/>
      <c r="S6571" s="1663"/>
    </row>
    <row r="6572" spans="1:19" ht="15">
      <c r="A6572">
        <v>6567</v>
      </c>
      <c r="B6572" s="8">
        <f>'EstExp 12-20'!K365</f>
        <v>49834.82</v>
      </c>
      <c r="C6572" s="3">
        <f t="shared" ref="C6572:C6581" si="209">A6572-B6572</f>
        <v>-43267.82</v>
      </c>
      <c r="D6572" s="3" t="s">
        <v>4540</v>
      </c>
      <c r="E6572" s="2" t="b">
        <f t="shared" ref="E6572:E6581" ca="1" si="210">F6572=B6572</f>
        <v>1</v>
      </c>
      <c r="F6572" s="2" cm="1">
        <f t="array" aca="1" ref="F6572" ca="1">IF(G6572&lt;&gt;"",INDIRECT("'"&amp;G6572&amp;"'!"&amp;H6572),"")</f>
        <v>49834.82</v>
      </c>
      <c r="G6572" s="1663" t="s">
        <v>3430</v>
      </c>
      <c r="H6572" t="s">
        <v>4825</v>
      </c>
      <c r="I6572" s="4"/>
      <c r="J6572" s="4"/>
      <c r="K6572" s="4"/>
      <c r="S6572" s="1665"/>
    </row>
    <row r="6573" spans="1:19" ht="15">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5">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5">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5">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5">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5">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5">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5">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5">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5">
      <c r="A6582" s="1">
        <v>6577</v>
      </c>
      <c r="D6582" s="3" t="s">
        <v>4540</v>
      </c>
      <c r="F6582" s="2" t="str" cm="1">
        <f t="array" aca="1" ref="F6582" ca="1">IF(G6582&lt;&gt;"",INDIRECT("'"&amp;G6582&amp;"'!"&amp;H6582),"")</f>
        <v/>
      </c>
      <c r="G6582" s="1665"/>
      <c r="S6582" s="1663"/>
    </row>
    <row r="6583" spans="1:19" ht="15">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5">
      <c r="A6584" s="1">
        <v>6579</v>
      </c>
      <c r="D6584" s="3" t="s">
        <v>4540</v>
      </c>
      <c r="F6584" s="2" t="str" cm="1">
        <f t="array" aca="1" ref="F6584" ca="1">IF(G6584&lt;&gt;"",INDIRECT("'"&amp;G6584&amp;"'!"&amp;H6584),"")</f>
        <v/>
      </c>
      <c r="G6584" s="1665"/>
      <c r="S6584" s="1663"/>
    </row>
    <row r="6585" spans="1:19" ht="15">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5">
      <c r="A6586" s="1">
        <v>6581</v>
      </c>
      <c r="D6586" s="3" t="s">
        <v>4540</v>
      </c>
      <c r="F6586" s="2" t="str" cm="1">
        <f t="array" aca="1" ref="F6586" ca="1">IF(G6586&lt;&gt;"",INDIRECT("'"&amp;G6586&amp;"'!"&amp;H6586),"")</f>
        <v/>
      </c>
      <c r="G6586" s="1665"/>
      <c r="S6586" s="1663"/>
    </row>
    <row r="6587" spans="1:19" ht="15">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5">
      <c r="A6588" s="1">
        <v>6583</v>
      </c>
      <c r="C6588" s="3">
        <v>6583</v>
      </c>
      <c r="D6588" s="3" t="s">
        <v>4540</v>
      </c>
      <c r="F6588" s="2" t="str" cm="1">
        <f t="array" aca="1" ref="F6588" ca="1">IF(G6588&lt;&gt;"",INDIRECT("'"&amp;G6588&amp;"'!"&amp;H6588),"")</f>
        <v/>
      </c>
      <c r="G6588" s="1665"/>
      <c r="S6588" s="1663"/>
    </row>
    <row r="6589" spans="1:19" ht="15">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5">
      <c r="A6590" s="1">
        <v>6585</v>
      </c>
      <c r="D6590" s="3" t="s">
        <v>4540</v>
      </c>
      <c r="F6590" s="2" t="str" cm="1">
        <f t="array" aca="1" ref="F6590" ca="1">IF(G6590&lt;&gt;"",INDIRECT("'"&amp;G6590&amp;"'!"&amp;H6590),"")</f>
        <v/>
      </c>
      <c r="G6590" s="1665"/>
      <c r="S6590" s="1663"/>
    </row>
    <row r="6591" spans="1:19" ht="15">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5">
      <c r="A6592" s="1">
        <v>6587</v>
      </c>
      <c r="D6592" s="3" t="s">
        <v>4540</v>
      </c>
      <c r="F6592" s="2" t="str" cm="1">
        <f t="array" aca="1" ref="F6592" ca="1">IF(G6592&lt;&gt;"",INDIRECT("'"&amp;G6592&amp;"'!"&amp;H6592),"")</f>
        <v/>
      </c>
      <c r="G6592" s="1665"/>
      <c r="S6592" s="1663"/>
    </row>
    <row r="6593" spans="1:19" ht="15">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5">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5">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5">
      <c r="A6596" s="1">
        <v>6591</v>
      </c>
      <c r="D6596" s="3" t="s">
        <v>4540</v>
      </c>
      <c r="F6596" s="2" t="str" cm="1">
        <f t="array" aca="1" ref="F6596" ca="1">IF(G6596&lt;&gt;"",INDIRECT("'"&amp;G6596&amp;"'!"&amp;H6596),"")</f>
        <v/>
      </c>
      <c r="G6596" s="1665"/>
      <c r="S6596" s="1663"/>
    </row>
    <row r="6597" spans="1:19" ht="15">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5">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5">
      <c r="A6599" s="1">
        <v>6594</v>
      </c>
      <c r="D6599" s="3" t="s">
        <v>6915</v>
      </c>
      <c r="F6599" s="2" t="str" cm="1">
        <f t="array" aca="1" ref="F6599" ca="1">IF(G6599&lt;&gt;"",INDIRECT("'"&amp;G6599&amp;"'!"&amp;H6599),"")</f>
        <v/>
      </c>
      <c r="G6599" s="1665"/>
      <c r="S6599" s="1663"/>
    </row>
    <row r="6600" spans="1:19" ht="15">
      <c r="A6600" s="1">
        <v>6595</v>
      </c>
      <c r="D6600" s="3" t="s">
        <v>6915</v>
      </c>
      <c r="F6600" s="2" t="str" cm="1">
        <f t="array" aca="1" ref="F6600" ca="1">IF(G6600&lt;&gt;"",INDIRECT("'"&amp;G6600&amp;"'!"&amp;H6600),"")</f>
        <v/>
      </c>
      <c r="G6600" s="1665"/>
      <c r="S6600" s="1663"/>
    </row>
    <row r="6601" spans="1:19" ht="15">
      <c r="A6601" s="1">
        <v>6596</v>
      </c>
      <c r="D6601" s="3" t="s">
        <v>6915</v>
      </c>
      <c r="F6601" s="2" t="str" cm="1">
        <f t="array" aca="1" ref="F6601" ca="1">IF(G6601&lt;&gt;"",INDIRECT("'"&amp;G6601&amp;"'!"&amp;H6601),"")</f>
        <v/>
      </c>
      <c r="G6601" s="1665"/>
      <c r="S6601" s="1663"/>
    </row>
    <row r="6602" spans="1:19" ht="15">
      <c r="A6602" s="1">
        <v>6597</v>
      </c>
      <c r="D6602" s="3" t="s">
        <v>6915</v>
      </c>
      <c r="F6602" s="2" t="str" cm="1">
        <f t="array" aca="1" ref="F6602" ca="1">IF(G6602&lt;&gt;"",INDIRECT("'"&amp;G6602&amp;"'!"&amp;H6602),"")</f>
        <v/>
      </c>
      <c r="G6602" s="1665"/>
      <c r="S6602" s="1663"/>
    </row>
    <row r="6603" spans="1:19" ht="15">
      <c r="A6603" s="1">
        <v>6598</v>
      </c>
      <c r="D6603" s="3" t="s">
        <v>6914</v>
      </c>
      <c r="F6603" s="2" t="str" cm="1">
        <f t="array" aca="1" ref="F6603" ca="1">IF(G6603&lt;&gt;"",INDIRECT("'"&amp;G6603&amp;"'!"&amp;H6603),"")</f>
        <v/>
      </c>
      <c r="G6603" s="1665"/>
      <c r="S6603" s="1663"/>
    </row>
    <row r="6604" spans="1:19" ht="15">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5">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5">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5">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5">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5">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5">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5">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5">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5">
      <c r="A6613">
        <v>6608</v>
      </c>
      <c r="B6613" s="8">
        <f>'EstExp 12-20'!E428</f>
        <v>49834.82</v>
      </c>
      <c r="C6613" s="3">
        <f t="shared" si="211"/>
        <v>-43226.82</v>
      </c>
      <c r="D6613" s="3" t="s">
        <v>4845</v>
      </c>
      <c r="E6613" s="2" t="b">
        <f t="shared" ca="1" si="212"/>
        <v>1</v>
      </c>
      <c r="F6613" s="2" cm="1">
        <f t="array" aca="1" ref="F6613" ca="1">IF(G6613&lt;&gt;"",INDIRECT("'"&amp;G6613&amp;"'!"&amp;H6613),"")</f>
        <v>49834.82</v>
      </c>
      <c r="G6613" s="1663" t="s">
        <v>3430</v>
      </c>
      <c r="H6613" t="s">
        <v>4850</v>
      </c>
      <c r="I6613" s="4"/>
      <c r="J6613" s="4"/>
      <c r="K6613" s="4"/>
      <c r="S6613" s="1665"/>
    </row>
    <row r="6614" spans="1:19" ht="15">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5">
      <c r="A6615">
        <v>6610</v>
      </c>
      <c r="B6615" s="8">
        <f>'EstExp 12-20'!K428</f>
        <v>49834.82</v>
      </c>
      <c r="C6615" s="3">
        <f t="shared" si="211"/>
        <v>-43224.82</v>
      </c>
      <c r="D6615" s="3" t="s">
        <v>4845</v>
      </c>
      <c r="E6615" s="2" t="b">
        <f t="shared" ca="1" si="212"/>
        <v>1</v>
      </c>
      <c r="F6615" s="2" cm="1">
        <f t="array" aca="1" ref="F6615" ca="1">IF(G6615&lt;&gt;"",INDIRECT("'"&amp;G6615&amp;"'!"&amp;H6615),"")</f>
        <v>49834.82</v>
      </c>
      <c r="G6615" s="1663" t="s">
        <v>3430</v>
      </c>
      <c r="H6615" t="s">
        <v>4852</v>
      </c>
      <c r="I6615" s="4"/>
      <c r="J6615" s="4"/>
      <c r="K6615" s="4"/>
      <c r="S6615" s="1665"/>
    </row>
    <row r="6616" spans="1:19" ht="15">
      <c r="A6616">
        <v>6611</v>
      </c>
      <c r="B6616" s="8">
        <f>'EstExp 12-20'!K429</f>
        <v>-5449.32</v>
      </c>
      <c r="C6616" s="3">
        <f t="shared" si="211"/>
        <v>12060.32</v>
      </c>
      <c r="D6616" s="3" t="s">
        <v>4845</v>
      </c>
      <c r="E6616" s="2" t="b">
        <f t="shared" ca="1" si="212"/>
        <v>1</v>
      </c>
      <c r="F6616" s="2" cm="1">
        <f t="array" aca="1" ref="F6616" ca="1">IF(G6616&lt;&gt;"",INDIRECT("'"&amp;G6616&amp;"'!"&amp;H6616),"")</f>
        <v>-5449.32</v>
      </c>
      <c r="G6616" s="1663" t="s">
        <v>3430</v>
      </c>
      <c r="H6616" t="s">
        <v>4853</v>
      </c>
      <c r="I6616" s="4"/>
      <c r="J6616" s="4"/>
      <c r="K6616" s="4"/>
      <c r="S6616" s="1665"/>
    </row>
    <row r="6617" spans="1:19" ht="15">
      <c r="A6617" s="1">
        <v>6612</v>
      </c>
      <c r="D6617" s="3" t="s">
        <v>6918</v>
      </c>
      <c r="F6617" s="2" t="str" cm="1">
        <f t="array" aca="1" ref="F6617" ca="1">IF(G6617&lt;&gt;"",INDIRECT("'"&amp;G6617&amp;"'!"&amp;H6617),"")</f>
        <v/>
      </c>
      <c r="G6617" s="1665"/>
      <c r="S6617" s="1663"/>
    </row>
    <row r="6618" spans="1:19" ht="15">
      <c r="A6618" s="1">
        <v>6613</v>
      </c>
      <c r="D6618" s="3" t="s">
        <v>6918</v>
      </c>
      <c r="F6618" s="2" t="str" cm="1">
        <f t="array" aca="1" ref="F6618" ca="1">IF(G6618&lt;&gt;"",INDIRECT("'"&amp;G6618&amp;"'!"&amp;H6618),"")</f>
        <v/>
      </c>
      <c r="G6618" s="1665"/>
      <c r="S6618" s="1663"/>
    </row>
    <row r="6619" spans="1:19" ht="15">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5">
      <c r="A6620" s="1">
        <v>6615</v>
      </c>
      <c r="D6620" s="3" t="s">
        <v>6918</v>
      </c>
      <c r="F6620" s="2" t="str" cm="1">
        <f t="array" aca="1" ref="F6620" ca="1">IF(G6620&lt;&gt;"",INDIRECT("'"&amp;G6620&amp;"'!"&amp;H6620),"")</f>
        <v/>
      </c>
      <c r="G6620" s="1665"/>
      <c r="S6620" s="1663"/>
    </row>
    <row r="6621" spans="1:19" ht="15">
      <c r="A6621" s="1">
        <v>6616</v>
      </c>
      <c r="D6621" s="3" t="s">
        <v>6918</v>
      </c>
      <c r="F6621" s="2" t="str" cm="1">
        <f t="array" aca="1" ref="F6621" ca="1">IF(G6621&lt;&gt;"",INDIRECT("'"&amp;G6621&amp;"'!"&amp;H6621),"")</f>
        <v/>
      </c>
      <c r="G6621" s="1665"/>
      <c r="S6621" s="1663"/>
    </row>
    <row r="6622" spans="1:19" ht="15">
      <c r="A6622">
        <v>6617</v>
      </c>
      <c r="B6622" s="7">
        <f>'EstRev 6-11'!H106</f>
        <v>0</v>
      </c>
      <c r="C6622" s="3">
        <f>A6622-B6622</f>
        <v>6617</v>
      </c>
      <c r="D6622" s="3" t="s">
        <v>4845</v>
      </c>
      <c r="E6622" s="2" t="b">
        <f ca="1">F6622=B6622</f>
        <v>1</v>
      </c>
      <c r="F6622" s="2" cm="1">
        <f t="array" aca="1" ref="F6622" ca="1">IF(G6622&lt;&gt;"",INDIRECT("'"&amp;G6622&amp;"'!"&amp;H6622),"")</f>
        <v>0</v>
      </c>
      <c r="G6622" s="1663" t="s">
        <v>4277</v>
      </c>
      <c r="H6622" t="s">
        <v>4522</v>
      </c>
      <c r="I6622" s="4"/>
      <c r="J6622" s="4"/>
      <c r="K6622" s="4"/>
      <c r="S6622" s="1665"/>
    </row>
    <row r="6623" spans="1:19" ht="15">
      <c r="A6623" s="1">
        <v>6618</v>
      </c>
      <c r="D6623" s="3" t="s">
        <v>6918</v>
      </c>
      <c r="F6623" s="2" t="str" cm="1">
        <f t="array" aca="1" ref="F6623" ca="1">IF(G6623&lt;&gt;"",INDIRECT("'"&amp;G6623&amp;"'!"&amp;H6623),"")</f>
        <v/>
      </c>
      <c r="G6623" s="1665"/>
      <c r="S6623" s="1665"/>
    </row>
    <row r="6624" spans="1:19" ht="15">
      <c r="A6624" s="1">
        <v>6619</v>
      </c>
      <c r="D6624" s="3" t="s">
        <v>6918</v>
      </c>
      <c r="F6624" s="2" t="str" cm="1">
        <f t="array" aca="1" ref="F6624" ca="1">IF(G6624&lt;&gt;"",INDIRECT("'"&amp;G6624&amp;"'!"&amp;H6624),"")</f>
        <v/>
      </c>
      <c r="G6624" s="1665"/>
      <c r="S6624" s="1663"/>
    </row>
    <row r="6625" spans="1:19" ht="15">
      <c r="A6625" s="1">
        <v>6620</v>
      </c>
      <c r="D6625" s="3" t="s">
        <v>4845</v>
      </c>
      <c r="F6625" s="2" t="str" cm="1">
        <f t="array" aca="1" ref="F6625" ca="1">IF(G6625&lt;&gt;"",INDIRECT("'"&amp;G6625&amp;"'!"&amp;H6625),"")</f>
        <v/>
      </c>
      <c r="G6625" s="1665"/>
      <c r="S6625" s="1663"/>
    </row>
    <row r="6626" spans="1:19" ht="15">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5">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5">
      <c r="A6628">
        <v>6623</v>
      </c>
      <c r="B6628" s="7">
        <f>'EstExp 12-20'!E54</f>
        <v>0</v>
      </c>
      <c r="C6628" s="3">
        <f t="shared" si="213"/>
        <v>6623</v>
      </c>
      <c r="D6628" s="3" t="s">
        <v>4845</v>
      </c>
      <c r="E6628" s="2" t="b">
        <f t="shared" ca="1" si="214"/>
        <v>1</v>
      </c>
      <c r="F6628" s="2" cm="1">
        <f t="array" aca="1" ref="F6628" ca="1">IF(G6628&lt;&gt;"",INDIRECT("'"&amp;G6628&amp;"'!"&amp;H6628),"")</f>
        <v>0</v>
      </c>
      <c r="G6628" s="1663" t="s">
        <v>3430</v>
      </c>
      <c r="H6628" t="s">
        <v>4858</v>
      </c>
      <c r="I6628" s="4"/>
      <c r="J6628" s="4"/>
      <c r="K6628" s="4"/>
      <c r="S6628" s="1665"/>
    </row>
    <row r="6629" spans="1:19" ht="15">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5">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5">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5">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5">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5">
      <c r="A6634">
        <v>6629</v>
      </c>
      <c r="B6634" s="7">
        <f>'EstExp 12-20'!K54</f>
        <v>0</v>
      </c>
      <c r="C6634" s="3">
        <f t="shared" si="213"/>
        <v>6629</v>
      </c>
      <c r="D6634" s="3" t="s">
        <v>4845</v>
      </c>
      <c r="E6634" s="2" t="b">
        <f t="shared" ca="1" si="214"/>
        <v>1</v>
      </c>
      <c r="F6634" s="2" cm="1">
        <f t="array" aca="1" ref="F6634" ca="1">IF(G6634&lt;&gt;"",INDIRECT("'"&amp;G6634&amp;"'!"&amp;H6634),"")</f>
        <v>0</v>
      </c>
      <c r="G6634" s="1663" t="s">
        <v>3430</v>
      </c>
      <c r="H6634" t="s">
        <v>4862</v>
      </c>
      <c r="I6634" s="4"/>
      <c r="J6634" s="4"/>
      <c r="K6634" s="4"/>
      <c r="S6634" s="1665"/>
    </row>
    <row r="6635" spans="1:19" ht="15">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5">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5">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5">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5">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5">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5">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5">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5">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5">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5">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5">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5">
      <c r="A6647" s="1">
        <v>6642</v>
      </c>
      <c r="D6647" s="3" t="s">
        <v>4845</v>
      </c>
      <c r="F6647" s="2" t="str" cm="1">
        <f t="array" aca="1" ref="F6647" ca="1">IF(G6647&lt;&gt;"",INDIRECT("'"&amp;G6647&amp;"'!"&amp;H6647),"")</f>
        <v/>
      </c>
      <c r="G6647" s="1665"/>
      <c r="S6647" s="1663"/>
    </row>
    <row r="6648" spans="1:19" ht="15">
      <c r="A6648" s="1">
        <v>6643</v>
      </c>
      <c r="D6648" s="3" t="s">
        <v>4845</v>
      </c>
      <c r="F6648" s="2" t="str" cm="1">
        <f t="array" aca="1" ref="F6648" ca="1">IF(G6648&lt;&gt;"",INDIRECT("'"&amp;G6648&amp;"'!"&amp;H6648),"")</f>
        <v/>
      </c>
      <c r="G6648" s="1665"/>
      <c r="S6648" s="1663"/>
    </row>
    <row r="6649" spans="1:19" ht="15">
      <c r="A6649" s="1">
        <v>6644</v>
      </c>
      <c r="D6649" s="3" t="s">
        <v>4845</v>
      </c>
      <c r="F6649" s="2" t="str" cm="1">
        <f t="array" aca="1" ref="F6649" ca="1">IF(G6649&lt;&gt;"",INDIRECT("'"&amp;G6649&amp;"'!"&amp;H6649),"")</f>
        <v/>
      </c>
      <c r="G6649" s="1665"/>
      <c r="S6649" s="1663"/>
    </row>
    <row r="6650" spans="1:19" ht="15">
      <c r="A6650" s="1">
        <v>6645</v>
      </c>
      <c r="D6650" s="3" t="s">
        <v>4845</v>
      </c>
      <c r="F6650" s="2" t="str" cm="1">
        <f t="array" aca="1" ref="F6650" ca="1">IF(G6650&lt;&gt;"",INDIRECT("'"&amp;G6650&amp;"'!"&amp;H6650),"")</f>
        <v/>
      </c>
      <c r="G6650" s="1665"/>
      <c r="S6650" s="1663"/>
    </row>
    <row r="6651" spans="1:19" ht="15">
      <c r="A6651" s="1">
        <v>6646</v>
      </c>
      <c r="D6651" s="3" t="s">
        <v>4845</v>
      </c>
      <c r="F6651" s="2" t="str" cm="1">
        <f t="array" aca="1" ref="F6651" ca="1">IF(G6651&lt;&gt;"",INDIRECT("'"&amp;G6651&amp;"'!"&amp;H6651),"")</f>
        <v/>
      </c>
      <c r="G6651" s="1665"/>
      <c r="S6651" s="1663"/>
    </row>
    <row r="6652" spans="1:19" ht="15">
      <c r="A6652" s="1">
        <v>6647</v>
      </c>
      <c r="D6652" s="3" t="s">
        <v>4845</v>
      </c>
      <c r="F6652" s="2" t="str" cm="1">
        <f t="array" aca="1" ref="F6652" ca="1">IF(G6652&lt;&gt;"",INDIRECT("'"&amp;G6652&amp;"'!"&amp;H6652),"")</f>
        <v/>
      </c>
      <c r="G6652" s="1665"/>
      <c r="S6652" s="1663"/>
    </row>
    <row r="6653" spans="1:19" ht="15">
      <c r="A6653" s="1">
        <v>6648</v>
      </c>
      <c r="D6653" s="3" t="s">
        <v>4845</v>
      </c>
      <c r="F6653" s="2" t="str" cm="1">
        <f t="array" aca="1" ref="F6653" ca="1">IF(G6653&lt;&gt;"",INDIRECT("'"&amp;G6653&amp;"'!"&amp;H6653),"")</f>
        <v/>
      </c>
      <c r="G6653" s="1665"/>
      <c r="S6653" s="1663"/>
    </row>
    <row r="6654" spans="1:19" ht="15">
      <c r="A6654" s="1">
        <v>6649</v>
      </c>
      <c r="D6654" s="3" t="s">
        <v>4845</v>
      </c>
      <c r="F6654" s="2" t="str" cm="1">
        <f t="array" aca="1" ref="F6654" ca="1">IF(G6654&lt;&gt;"",INDIRECT("'"&amp;G6654&amp;"'!"&amp;H6654),"")</f>
        <v/>
      </c>
      <c r="G6654" s="1665"/>
      <c r="S6654" s="1663"/>
    </row>
    <row r="6655" spans="1:19" ht="15">
      <c r="A6655" s="1">
        <v>6650</v>
      </c>
      <c r="D6655" s="3" t="s">
        <v>4845</v>
      </c>
      <c r="F6655" s="2" t="str" cm="1">
        <f t="array" aca="1" ref="F6655" ca="1">IF(G6655&lt;&gt;"",INDIRECT("'"&amp;G6655&amp;"'!"&amp;H6655),"")</f>
        <v/>
      </c>
      <c r="G6655" s="1665"/>
      <c r="S6655" s="1663"/>
    </row>
    <row r="6656" spans="1:19" ht="15">
      <c r="A6656" s="1">
        <v>6651</v>
      </c>
      <c r="D6656" s="3" t="s">
        <v>4845</v>
      </c>
      <c r="F6656" s="2" t="str" cm="1">
        <f t="array" aca="1" ref="F6656" ca="1">IF(G6656&lt;&gt;"",INDIRECT("'"&amp;G6656&amp;"'!"&amp;H6656),"")</f>
        <v/>
      </c>
      <c r="G6656" s="1665"/>
      <c r="S6656" s="1663"/>
    </row>
    <row r="6657" spans="1:19" ht="15">
      <c r="A6657" s="1">
        <v>6652</v>
      </c>
      <c r="D6657" s="3" t="s">
        <v>4845</v>
      </c>
      <c r="F6657" s="2" t="str" cm="1">
        <f t="array" aca="1" ref="F6657" ca="1">IF(G6657&lt;&gt;"",INDIRECT("'"&amp;G6657&amp;"'!"&amp;H6657),"")</f>
        <v/>
      </c>
      <c r="G6657" s="1665"/>
      <c r="S6657" s="1663"/>
    </row>
    <row r="6658" spans="1:19" ht="15">
      <c r="A6658" s="1">
        <v>6653</v>
      </c>
      <c r="D6658" s="3" t="s">
        <v>4845</v>
      </c>
      <c r="F6658" s="2" t="str" cm="1">
        <f t="array" aca="1" ref="F6658" ca="1">IF(G6658&lt;&gt;"",INDIRECT("'"&amp;G6658&amp;"'!"&amp;H6658),"")</f>
        <v/>
      </c>
      <c r="G6658" s="1665"/>
      <c r="S6658" s="1663"/>
    </row>
    <row r="6659" spans="1:19" ht="15">
      <c r="A6659" s="1">
        <v>6654</v>
      </c>
      <c r="D6659" s="3" t="s">
        <v>4845</v>
      </c>
      <c r="F6659" s="2" t="str" cm="1">
        <f t="array" aca="1" ref="F6659" ca="1">IF(G6659&lt;&gt;"",INDIRECT("'"&amp;G6659&amp;"'!"&amp;H6659),"")</f>
        <v/>
      </c>
      <c r="G6659" s="1665"/>
      <c r="S6659" s="1663"/>
    </row>
    <row r="6660" spans="1:19" ht="15">
      <c r="A6660" s="1">
        <v>6655</v>
      </c>
      <c r="D6660" s="3" t="s">
        <v>4845</v>
      </c>
      <c r="F6660" s="2" t="str" cm="1">
        <f t="array" aca="1" ref="F6660" ca="1">IF(G6660&lt;&gt;"",INDIRECT("'"&amp;G6660&amp;"'!"&amp;H6660),"")</f>
        <v/>
      </c>
      <c r="G6660" s="1665"/>
      <c r="S6660" s="1663"/>
    </row>
    <row r="6661" spans="1:19" ht="15">
      <c r="A6661" s="1">
        <v>6656</v>
      </c>
      <c r="D6661" s="3" t="s">
        <v>4845</v>
      </c>
      <c r="F6661" s="2" t="str" cm="1">
        <f t="array" aca="1" ref="F6661" ca="1">IF(G6661&lt;&gt;"",INDIRECT("'"&amp;G6661&amp;"'!"&amp;H6661),"")</f>
        <v/>
      </c>
      <c r="G6661" s="1665"/>
      <c r="S6661" s="1663"/>
    </row>
    <row r="6662" spans="1:19" ht="15">
      <c r="A6662" s="1">
        <v>6657</v>
      </c>
      <c r="D6662" s="3" t="s">
        <v>4845</v>
      </c>
      <c r="F6662" s="2" t="str" cm="1">
        <f t="array" aca="1" ref="F6662" ca="1">IF(G6662&lt;&gt;"",INDIRECT("'"&amp;G6662&amp;"'!"&amp;H6662),"")</f>
        <v/>
      </c>
      <c r="G6662" s="1665"/>
      <c r="S6662" s="1663"/>
    </row>
    <row r="6663" spans="1:19" ht="15">
      <c r="A6663" s="1">
        <v>6658</v>
      </c>
      <c r="D6663" s="3" t="s">
        <v>4845</v>
      </c>
      <c r="F6663" s="2" t="str" cm="1">
        <f t="array" aca="1" ref="F6663" ca="1">IF(G6663&lt;&gt;"",INDIRECT("'"&amp;G6663&amp;"'!"&amp;H6663),"")</f>
        <v/>
      </c>
      <c r="G6663" s="1665"/>
      <c r="S6663" s="1663"/>
    </row>
    <row r="6664" spans="1:19" ht="15">
      <c r="A6664" s="1">
        <v>6659</v>
      </c>
      <c r="D6664" s="3" t="s">
        <v>4845</v>
      </c>
      <c r="F6664" s="2" t="str" cm="1">
        <f t="array" aca="1" ref="F6664" ca="1">IF(G6664&lt;&gt;"",INDIRECT("'"&amp;G6664&amp;"'!"&amp;H6664),"")</f>
        <v/>
      </c>
      <c r="G6664" s="1665"/>
      <c r="S6664" s="1663"/>
    </row>
    <row r="6665" spans="1:19" ht="15">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5">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5">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5">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5">
      <c r="A6669" s="1">
        <v>6664</v>
      </c>
      <c r="D6669" s="3" t="s">
        <v>6913</v>
      </c>
      <c r="G6669" s="1665"/>
      <c r="S6669" s="1663"/>
    </row>
    <row r="6670" spans="1:19" ht="15">
      <c r="A6670" s="1">
        <v>6665</v>
      </c>
      <c r="D6670" s="3" t="s">
        <v>6913</v>
      </c>
      <c r="G6670" s="1665"/>
      <c r="S6670" s="1663"/>
    </row>
    <row r="6671" spans="1:19" ht="15">
      <c r="A6671" s="1">
        <v>6666</v>
      </c>
      <c r="D6671" s="3" t="s">
        <v>6913</v>
      </c>
      <c r="G6671" s="1665"/>
      <c r="S6671" s="1663"/>
    </row>
    <row r="6672" spans="1:19" ht="15">
      <c r="A6672" s="1">
        <v>6667</v>
      </c>
      <c r="D6672" s="3" t="s">
        <v>6913</v>
      </c>
      <c r="G6672" s="1665"/>
      <c r="S6672" s="1663"/>
    </row>
    <row r="6673" spans="1:19" ht="15">
      <c r="A6673" s="1">
        <v>6668</v>
      </c>
      <c r="D6673" s="3" t="s">
        <v>6913</v>
      </c>
      <c r="G6673" s="1665"/>
      <c r="S6673" s="1663"/>
    </row>
    <row r="6674" spans="1:19" ht="15">
      <c r="A6674" s="1">
        <v>6669</v>
      </c>
      <c r="D6674" s="3" t="s">
        <v>6913</v>
      </c>
      <c r="G6674" s="1665"/>
      <c r="S6674" s="1663"/>
    </row>
    <row r="6675" spans="1:19" ht="15">
      <c r="A6675" s="1">
        <v>6670</v>
      </c>
      <c r="D6675" s="3" t="s">
        <v>6913</v>
      </c>
      <c r="G6675" s="1665"/>
      <c r="S6675" s="1663"/>
    </row>
    <row r="6676" spans="1:19" ht="15">
      <c r="A6676" s="1">
        <v>6671</v>
      </c>
      <c r="D6676" s="3" t="s">
        <v>6913</v>
      </c>
      <c r="G6676" s="1665"/>
      <c r="S6676" s="1663"/>
    </row>
    <row r="6677" spans="1:19" ht="15">
      <c r="A6677" s="1">
        <v>6672</v>
      </c>
      <c r="D6677" s="3" t="s">
        <v>6913</v>
      </c>
      <c r="G6677" s="1665"/>
      <c r="S6677" s="1663"/>
    </row>
    <row r="6678" spans="1:19" ht="15">
      <c r="A6678" s="1">
        <v>6673</v>
      </c>
      <c r="D6678" s="3" t="s">
        <v>6913</v>
      </c>
      <c r="G6678" s="1665"/>
      <c r="S6678" s="1663"/>
    </row>
    <row r="6679" spans="1:19" ht="15">
      <c r="A6679" s="1">
        <v>6674</v>
      </c>
      <c r="D6679" s="3" t="s">
        <v>6913</v>
      </c>
      <c r="G6679" s="1665"/>
      <c r="S6679" s="1663"/>
    </row>
    <row r="6680" spans="1:19" ht="15">
      <c r="A6680" s="1">
        <v>6675</v>
      </c>
      <c r="D6680" s="3" t="s">
        <v>6913</v>
      </c>
      <c r="G6680" s="1665"/>
      <c r="S6680" s="1663"/>
    </row>
    <row r="6681" spans="1:19" ht="15">
      <c r="A6681" s="1">
        <v>6676</v>
      </c>
      <c r="D6681" s="3" t="s">
        <v>6913</v>
      </c>
      <c r="G6681" s="1665"/>
      <c r="S6681" s="1663"/>
    </row>
    <row r="6682" spans="1:19" ht="15">
      <c r="A6682" s="1">
        <v>6677</v>
      </c>
      <c r="D6682" s="3" t="s">
        <v>6913</v>
      </c>
      <c r="G6682" s="1665"/>
      <c r="S6682" s="1663"/>
    </row>
    <row r="6683" spans="1:19" ht="15">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5">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5">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5">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5">
      <c r="A6687" s="1">
        <v>6682</v>
      </c>
      <c r="D6687" s="3" t="s">
        <v>6913</v>
      </c>
      <c r="G6687" s="1665"/>
      <c r="S6687" s="1663"/>
    </row>
    <row r="6688" spans="1:19" ht="15">
      <c r="A6688" s="1">
        <v>6683</v>
      </c>
      <c r="D6688" s="3" t="s">
        <v>6913</v>
      </c>
      <c r="G6688" s="1665"/>
      <c r="S6688" s="1663"/>
    </row>
    <row r="6689" spans="1:19" ht="15">
      <c r="A6689" s="1">
        <v>6684</v>
      </c>
      <c r="D6689" s="3" t="s">
        <v>6913</v>
      </c>
      <c r="G6689" s="1665"/>
      <c r="S6689" s="1663"/>
    </row>
    <row r="6690" spans="1:19" ht="15">
      <c r="A6690" s="1">
        <v>6685</v>
      </c>
      <c r="D6690" s="3" t="s">
        <v>6913</v>
      </c>
      <c r="G6690" s="1665"/>
      <c r="S6690" s="1663"/>
    </row>
    <row r="6691" spans="1:19" ht="15">
      <c r="A6691" s="1">
        <v>6686</v>
      </c>
      <c r="D6691" s="3" t="s">
        <v>6913</v>
      </c>
      <c r="G6691" s="1665"/>
      <c r="S6691" s="1663"/>
    </row>
    <row r="6692" spans="1:19" ht="15">
      <c r="A6692" s="1">
        <v>6687</v>
      </c>
      <c r="D6692" s="3" t="s">
        <v>6913</v>
      </c>
      <c r="G6692" s="1665"/>
      <c r="S6692" s="1663"/>
    </row>
    <row r="6693" spans="1:19" ht="15">
      <c r="A6693" s="1">
        <v>6688</v>
      </c>
      <c r="D6693" s="3" t="s">
        <v>6913</v>
      </c>
      <c r="G6693" s="1665"/>
      <c r="S6693" s="1663"/>
    </row>
    <row r="6694" spans="1:19" ht="15">
      <c r="A6694" s="1">
        <v>6689</v>
      </c>
      <c r="D6694" s="3" t="s">
        <v>6913</v>
      </c>
      <c r="G6694" s="1665"/>
      <c r="S6694" s="1663"/>
    </row>
    <row r="6695" spans="1:19" ht="15">
      <c r="A6695" s="1">
        <v>6690</v>
      </c>
      <c r="D6695" s="3" t="s">
        <v>6913</v>
      </c>
      <c r="G6695" s="1665"/>
      <c r="S6695" s="1663"/>
    </row>
    <row r="6696" spans="1:19" ht="15">
      <c r="A6696" s="1">
        <v>6691</v>
      </c>
      <c r="D6696" s="3" t="s">
        <v>6913</v>
      </c>
      <c r="G6696" s="1665"/>
      <c r="S6696" s="1663"/>
    </row>
    <row r="6697" spans="1:19" ht="15">
      <c r="A6697" s="1">
        <v>6692</v>
      </c>
      <c r="D6697" s="3" t="s">
        <v>6913</v>
      </c>
      <c r="G6697" s="1665"/>
      <c r="S6697" s="1663"/>
    </row>
    <row r="6698" spans="1:19" ht="15">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5">
      <c r="A6699" s="1">
        <v>6694</v>
      </c>
      <c r="D6699" s="3" t="s">
        <v>6913</v>
      </c>
      <c r="G6699" s="1665"/>
      <c r="S6699" s="1663"/>
    </row>
    <row r="6700" spans="1:19" ht="15">
      <c r="A6700" s="1">
        <v>6695</v>
      </c>
      <c r="D6700" s="3" t="s">
        <v>6913</v>
      </c>
      <c r="G6700" s="1665"/>
      <c r="S6700" s="1663"/>
    </row>
    <row r="6701" spans="1:19" ht="15">
      <c r="A6701" s="1">
        <v>6696</v>
      </c>
      <c r="D6701" s="3" t="s">
        <v>6913</v>
      </c>
      <c r="G6701" s="1665"/>
      <c r="S6701" s="1663"/>
    </row>
    <row r="6702" spans="1:19" ht="15">
      <c r="A6702" s="1">
        <v>6697</v>
      </c>
      <c r="D6702" s="3" t="s">
        <v>6913</v>
      </c>
      <c r="G6702" s="1665"/>
      <c r="S6702" s="1663"/>
    </row>
    <row r="6703" spans="1:19" ht="15">
      <c r="A6703" s="1">
        <v>6698</v>
      </c>
      <c r="D6703" s="3" t="s">
        <v>6913</v>
      </c>
      <c r="G6703" s="1665"/>
      <c r="S6703" s="1663"/>
    </row>
    <row r="6704" spans="1:19" ht="15">
      <c r="A6704" s="1">
        <v>6699</v>
      </c>
      <c r="D6704" s="3" t="s">
        <v>6909</v>
      </c>
      <c r="F6704" s="2" t="str" cm="1">
        <f t="array" aca="1" ref="F6704" ca="1">IF(G6704&lt;&gt;"",INDIRECT("'"&amp;G6704&amp;"'!"&amp;H6704),"")</f>
        <v/>
      </c>
      <c r="G6704" s="1665"/>
      <c r="S6704" s="1663"/>
    </row>
    <row r="6705" spans="1:19" ht="15">
      <c r="A6705" s="1">
        <v>6700</v>
      </c>
      <c r="D6705" s="3" t="s">
        <v>6913</v>
      </c>
      <c r="G6705" s="1665"/>
      <c r="S6705" s="1663"/>
    </row>
    <row r="6706" spans="1:19" ht="15">
      <c r="A6706" s="1">
        <v>6701</v>
      </c>
      <c r="D6706" s="3" t="s">
        <v>6913</v>
      </c>
      <c r="G6706" s="1665"/>
      <c r="S6706" s="1663"/>
    </row>
    <row r="6707" spans="1:19" ht="15">
      <c r="A6707" s="1">
        <v>6702</v>
      </c>
      <c r="D6707" s="3" t="s">
        <v>6913</v>
      </c>
      <c r="G6707" s="1665"/>
      <c r="S6707" s="1663"/>
    </row>
    <row r="6708" spans="1:19" ht="15">
      <c r="A6708" s="1">
        <v>6703</v>
      </c>
      <c r="D6708" s="3" t="s">
        <v>6913</v>
      </c>
      <c r="G6708" s="1665"/>
      <c r="S6708" s="1663"/>
    </row>
    <row r="6709" spans="1:19" ht="15">
      <c r="A6709" s="1">
        <v>6704</v>
      </c>
      <c r="D6709" s="3" t="s">
        <v>6913</v>
      </c>
      <c r="G6709" s="1665"/>
      <c r="S6709" s="1663"/>
    </row>
    <row r="6710" spans="1:19" ht="15">
      <c r="A6710" s="1">
        <v>6705</v>
      </c>
      <c r="D6710" s="3" t="s">
        <v>6913</v>
      </c>
      <c r="G6710" s="1665"/>
      <c r="S6710" s="1663"/>
    </row>
    <row r="6711" spans="1:19" ht="15">
      <c r="A6711" s="1">
        <v>6706</v>
      </c>
      <c r="D6711" s="3" t="s">
        <v>6913</v>
      </c>
      <c r="G6711" s="1665"/>
      <c r="S6711" s="1663"/>
    </row>
    <row r="6712" spans="1:19" ht="15">
      <c r="A6712" s="1">
        <v>6707</v>
      </c>
      <c r="D6712" s="3" t="s">
        <v>6913</v>
      </c>
      <c r="G6712" s="1665"/>
      <c r="S6712" s="1663"/>
    </row>
    <row r="6713" spans="1:19" ht="15">
      <c r="A6713" s="1">
        <v>6708</v>
      </c>
      <c r="D6713" s="3" t="s">
        <v>6913</v>
      </c>
      <c r="G6713" s="1665"/>
      <c r="S6713" s="1663"/>
    </row>
    <row r="6714" spans="1:19" ht="15">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5">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5">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5">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5">
      <c r="A6718" s="1">
        <v>6713</v>
      </c>
      <c r="D6718" s="3" t="s">
        <v>6913</v>
      </c>
      <c r="G6718" s="1665"/>
      <c r="S6718" s="1663"/>
    </row>
    <row r="6719" spans="1:19" ht="15">
      <c r="A6719" s="1">
        <v>6714</v>
      </c>
      <c r="D6719" s="3" t="s">
        <v>6913</v>
      </c>
      <c r="G6719" s="1665"/>
      <c r="S6719" s="1663"/>
    </row>
    <row r="6720" spans="1:19" ht="15">
      <c r="A6720" s="1">
        <v>6715</v>
      </c>
      <c r="D6720" s="3" t="s">
        <v>6913</v>
      </c>
      <c r="G6720" s="1665"/>
      <c r="S6720" s="1663"/>
    </row>
    <row r="6721" spans="1:19" ht="15">
      <c r="A6721" s="1">
        <v>6716</v>
      </c>
      <c r="D6721" s="3" t="s">
        <v>6913</v>
      </c>
      <c r="G6721" s="1665"/>
      <c r="S6721" s="1663"/>
    </row>
    <row r="6722" spans="1:19" ht="15">
      <c r="A6722" s="1">
        <v>6717</v>
      </c>
      <c r="D6722" s="3" t="s">
        <v>6913</v>
      </c>
      <c r="G6722" s="1665"/>
      <c r="S6722" s="1663"/>
    </row>
    <row r="6723" spans="1:19" ht="15">
      <c r="A6723" s="1">
        <v>6718</v>
      </c>
      <c r="D6723" s="3" t="s">
        <v>6913</v>
      </c>
      <c r="G6723" s="1665"/>
      <c r="S6723" s="1663"/>
    </row>
    <row r="6724" spans="1:19" ht="15">
      <c r="A6724" s="1">
        <v>6719</v>
      </c>
      <c r="D6724" s="3" t="s">
        <v>6913</v>
      </c>
      <c r="G6724" s="1665"/>
      <c r="S6724" s="1663"/>
    </row>
    <row r="6725" spans="1:19" ht="15">
      <c r="A6725" s="1">
        <v>6720</v>
      </c>
      <c r="D6725" s="3" t="s">
        <v>6913</v>
      </c>
      <c r="G6725" s="1665"/>
      <c r="S6725" s="1663"/>
    </row>
    <row r="6726" spans="1:19" ht="15">
      <c r="A6726" s="1">
        <v>6721</v>
      </c>
      <c r="D6726" s="3" t="s">
        <v>6913</v>
      </c>
      <c r="G6726" s="1665"/>
      <c r="S6726" s="1663"/>
    </row>
    <row r="6727" spans="1:19" ht="15">
      <c r="A6727" s="1">
        <v>6722</v>
      </c>
      <c r="D6727" s="3" t="s">
        <v>6913</v>
      </c>
      <c r="G6727" s="1665"/>
      <c r="S6727" s="1663"/>
    </row>
    <row r="6728" spans="1:19" ht="15">
      <c r="A6728" s="1">
        <v>6723</v>
      </c>
      <c r="D6728" s="3" t="s">
        <v>6913</v>
      </c>
      <c r="G6728" s="1665"/>
      <c r="S6728" s="1663"/>
    </row>
    <row r="6729" spans="1:19" ht="15">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5">
      <c r="A6730" s="1">
        <v>6725</v>
      </c>
      <c r="D6730" s="3" t="s">
        <v>6913</v>
      </c>
      <c r="G6730" s="1665"/>
      <c r="S6730" s="1663"/>
    </row>
    <row r="6731" spans="1:19" ht="15">
      <c r="A6731" s="1">
        <v>6726</v>
      </c>
      <c r="D6731" s="3" t="s">
        <v>4845</v>
      </c>
      <c r="F6731" s="2" t="str" cm="1">
        <f t="array" aca="1" ref="F6731" ca="1">IF(G6731&lt;&gt;"",INDIRECT("'"&amp;G6731&amp;"'!"&amp;H6731),"")</f>
        <v/>
      </c>
      <c r="G6731" s="1665"/>
      <c r="S6731" s="1663"/>
    </row>
    <row r="6732" spans="1:19" ht="15">
      <c r="A6732" s="1">
        <v>6727</v>
      </c>
      <c r="D6732" s="3" t="s">
        <v>6913</v>
      </c>
      <c r="G6732" s="1665"/>
      <c r="S6732" s="1663"/>
    </row>
    <row r="6733" spans="1:19" ht="15">
      <c r="A6733" s="1">
        <v>6728</v>
      </c>
      <c r="D6733" s="3" t="s">
        <v>6913</v>
      </c>
      <c r="G6733" s="1665"/>
      <c r="S6733" s="1663"/>
    </row>
    <row r="6734" spans="1:19" ht="15">
      <c r="A6734" s="1">
        <v>6729</v>
      </c>
      <c r="D6734" s="3" t="s">
        <v>6913</v>
      </c>
      <c r="G6734" s="1665"/>
      <c r="S6734" s="1663"/>
    </row>
    <row r="6735" spans="1:19" ht="15">
      <c r="A6735" s="1">
        <v>6730</v>
      </c>
      <c r="D6735" s="3" t="s">
        <v>6913</v>
      </c>
      <c r="G6735" s="1665"/>
      <c r="S6735" s="1663"/>
    </row>
    <row r="6736" spans="1:19" ht="15">
      <c r="A6736" s="1">
        <v>6731</v>
      </c>
      <c r="D6736" s="3" t="s">
        <v>6913</v>
      </c>
      <c r="G6736" s="1665"/>
      <c r="S6736" s="1663"/>
    </row>
    <row r="6737" spans="1:19" ht="15">
      <c r="A6737" s="1">
        <v>6732</v>
      </c>
      <c r="D6737" s="3" t="s">
        <v>6913</v>
      </c>
      <c r="G6737" s="1665"/>
      <c r="S6737" s="1663"/>
    </row>
    <row r="6738" spans="1:19" ht="15">
      <c r="A6738" s="1">
        <v>6733</v>
      </c>
      <c r="D6738" s="3" t="s">
        <v>6913</v>
      </c>
      <c r="G6738" s="1665"/>
      <c r="S6738" s="1663"/>
    </row>
    <row r="6739" spans="1:19" ht="15">
      <c r="A6739" s="1">
        <v>6734</v>
      </c>
      <c r="D6739" s="3" t="s">
        <v>6913</v>
      </c>
      <c r="G6739" s="1665"/>
      <c r="S6739" s="1663"/>
    </row>
    <row r="6740" spans="1:19" ht="15">
      <c r="A6740" s="1">
        <v>6735</v>
      </c>
      <c r="D6740" s="3" t="s">
        <v>4845</v>
      </c>
      <c r="F6740" s="2" t="str" cm="1">
        <f t="array" aca="1" ref="F6740" ca="1">IF(G6740&lt;&gt;"",INDIRECT("'"&amp;G6740&amp;"'!"&amp;H6740),"")</f>
        <v/>
      </c>
      <c r="G6740" s="1665"/>
      <c r="S6740" s="1663"/>
    </row>
    <row r="6741" spans="1:19" ht="15">
      <c r="A6741" s="1">
        <v>6736</v>
      </c>
      <c r="D6741" s="3" t="s">
        <v>4845</v>
      </c>
      <c r="F6741" s="2" t="str" cm="1">
        <f t="array" aca="1" ref="F6741" ca="1">IF(G6741&lt;&gt;"",INDIRECT("'"&amp;G6741&amp;"'!"&amp;H6741),"")</f>
        <v/>
      </c>
      <c r="G6741" s="1665"/>
      <c r="S6741" s="1663"/>
    </row>
    <row r="6742" spans="1:19" ht="15">
      <c r="A6742" s="1">
        <v>6737</v>
      </c>
      <c r="D6742" s="3" t="s">
        <v>6913</v>
      </c>
      <c r="G6742" s="1665"/>
      <c r="S6742" s="1663"/>
    </row>
    <row r="6743" spans="1:19" ht="15">
      <c r="A6743" s="1">
        <v>6738</v>
      </c>
      <c r="D6743" s="3" t="s">
        <v>6913</v>
      </c>
      <c r="G6743" s="1665"/>
      <c r="S6743" s="1663"/>
    </row>
    <row r="6744" spans="1:19" ht="15">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5">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5">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5">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5">
      <c r="A6748" s="1">
        <v>6743</v>
      </c>
      <c r="D6748" s="3" t="s">
        <v>6913</v>
      </c>
      <c r="G6748" s="1665"/>
      <c r="S6748" s="1663"/>
    </row>
    <row r="6749" spans="1:19" ht="15">
      <c r="A6749" s="1">
        <v>6744</v>
      </c>
      <c r="D6749" s="3" t="s">
        <v>6913</v>
      </c>
      <c r="G6749" s="1665"/>
      <c r="S6749" s="1663"/>
    </row>
    <row r="6750" spans="1:19" ht="15">
      <c r="A6750" s="1">
        <v>6745</v>
      </c>
      <c r="D6750" s="3" t="s">
        <v>6913</v>
      </c>
      <c r="G6750" s="1665"/>
      <c r="S6750" s="1663"/>
    </row>
    <row r="6751" spans="1:19" ht="15">
      <c r="A6751" s="1">
        <v>6746</v>
      </c>
      <c r="D6751" s="3" t="s">
        <v>6913</v>
      </c>
      <c r="G6751" s="1665"/>
      <c r="S6751" s="1663"/>
    </row>
    <row r="6752" spans="1:19" ht="15">
      <c r="A6752" s="1">
        <v>6747</v>
      </c>
      <c r="D6752" s="3" t="s">
        <v>6913</v>
      </c>
      <c r="G6752" s="1665"/>
      <c r="S6752" s="1663"/>
    </row>
    <row r="6753" spans="1:19" ht="15">
      <c r="A6753" s="1">
        <v>6748</v>
      </c>
      <c r="D6753" s="3" t="s">
        <v>6913</v>
      </c>
      <c r="G6753" s="1665"/>
      <c r="S6753" s="1663"/>
    </row>
    <row r="6754" spans="1:19" ht="15">
      <c r="A6754" s="1">
        <v>6749</v>
      </c>
      <c r="D6754" s="3" t="s">
        <v>6913</v>
      </c>
      <c r="G6754" s="1665"/>
      <c r="S6754" s="1663"/>
    </row>
    <row r="6755" spans="1:19" ht="15">
      <c r="A6755" s="1">
        <v>6750</v>
      </c>
      <c r="D6755" s="3" t="s">
        <v>6913</v>
      </c>
      <c r="G6755" s="1665"/>
      <c r="S6755" s="1663"/>
    </row>
    <row r="6756" spans="1:19" ht="15">
      <c r="A6756" s="1">
        <v>6751</v>
      </c>
      <c r="D6756" s="3" t="s">
        <v>6913</v>
      </c>
      <c r="G6756" s="1665"/>
      <c r="S6756" s="1663"/>
    </row>
    <row r="6757" spans="1:19" ht="15">
      <c r="A6757" s="1">
        <v>6752</v>
      </c>
      <c r="D6757" s="3" t="s">
        <v>6913</v>
      </c>
      <c r="G6757" s="1665"/>
      <c r="S6757" s="1663"/>
    </row>
    <row r="6758" spans="1:19" ht="15">
      <c r="A6758" s="1">
        <v>6753</v>
      </c>
      <c r="D6758" s="3" t="s">
        <v>6913</v>
      </c>
      <c r="G6758" s="1665"/>
      <c r="S6758" s="1663"/>
    </row>
    <row r="6759" spans="1:19" ht="15">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5">
      <c r="A6760" s="1">
        <v>6755</v>
      </c>
      <c r="D6760" s="3" t="s">
        <v>6913</v>
      </c>
      <c r="G6760" s="1665"/>
      <c r="S6760" s="1663"/>
    </row>
    <row r="6761" spans="1:19" ht="15">
      <c r="A6761" s="1">
        <v>6756</v>
      </c>
      <c r="D6761" s="3" t="s">
        <v>6913</v>
      </c>
      <c r="G6761" s="1665"/>
      <c r="S6761" s="1663"/>
    </row>
    <row r="6762" spans="1:19" ht="15">
      <c r="A6762" s="1">
        <v>6757</v>
      </c>
      <c r="D6762" s="3" t="s">
        <v>6913</v>
      </c>
      <c r="G6762" s="1665"/>
      <c r="S6762" s="1663"/>
    </row>
    <row r="6763" spans="1:19" ht="15">
      <c r="A6763" s="1">
        <v>6758</v>
      </c>
      <c r="D6763" s="3" t="s">
        <v>6913</v>
      </c>
      <c r="G6763" s="1665"/>
      <c r="S6763" s="1663"/>
    </row>
    <row r="6764" spans="1:19" ht="15">
      <c r="A6764" s="1">
        <v>6759</v>
      </c>
      <c r="D6764" s="3" t="s">
        <v>6913</v>
      </c>
      <c r="G6764" s="1665"/>
      <c r="S6764" s="1663"/>
    </row>
    <row r="6765" spans="1:19" ht="15">
      <c r="A6765" s="1">
        <v>6760</v>
      </c>
      <c r="D6765" s="3" t="s">
        <v>6913</v>
      </c>
      <c r="G6765" s="1665"/>
      <c r="S6765" s="1663"/>
    </row>
    <row r="6766" spans="1:19" ht="15">
      <c r="A6766" s="1">
        <v>6761</v>
      </c>
      <c r="D6766" s="3" t="s">
        <v>6913</v>
      </c>
      <c r="G6766" s="1665"/>
      <c r="S6766" s="1663"/>
    </row>
    <row r="6767" spans="1:19" ht="15">
      <c r="A6767" s="1">
        <v>6762</v>
      </c>
      <c r="D6767" s="3" t="s">
        <v>6913</v>
      </c>
      <c r="G6767" s="1665"/>
      <c r="S6767" s="1663"/>
    </row>
    <row r="6768" spans="1:19" ht="15">
      <c r="A6768" s="1">
        <v>6763</v>
      </c>
      <c r="D6768" s="3" t="s">
        <v>6913</v>
      </c>
      <c r="G6768" s="1665"/>
      <c r="S6768" s="1663"/>
    </row>
    <row r="6769" spans="1:19" ht="15">
      <c r="A6769" s="1">
        <v>6764</v>
      </c>
      <c r="D6769" s="3" t="s">
        <v>6913</v>
      </c>
      <c r="G6769" s="1665"/>
      <c r="S6769" s="1663"/>
    </row>
    <row r="6770" spans="1:19" ht="15">
      <c r="A6770" s="1">
        <v>6765</v>
      </c>
      <c r="D6770" s="3" t="s">
        <v>6913</v>
      </c>
      <c r="G6770" s="1665"/>
      <c r="S6770" s="1663"/>
    </row>
    <row r="6771" spans="1:19" ht="15">
      <c r="A6771" s="1">
        <v>6766</v>
      </c>
      <c r="D6771" s="3" t="s">
        <v>4845</v>
      </c>
      <c r="F6771" s="2" t="str" cm="1">
        <f t="array" aca="1" ref="F6771" ca="1">IF(G6771&lt;&gt;"",INDIRECT("'"&amp;G6771&amp;"'!"&amp;H6771),"")</f>
        <v/>
      </c>
      <c r="G6771" s="1665"/>
      <c r="S6771" s="1663"/>
    </row>
    <row r="6772" spans="1:19" ht="15">
      <c r="A6772" s="1">
        <v>6767</v>
      </c>
      <c r="D6772" s="3" t="s">
        <v>6913</v>
      </c>
      <c r="G6772" s="1665"/>
      <c r="S6772" s="1663"/>
    </row>
    <row r="6773" spans="1:19" ht="15">
      <c r="A6773" s="1">
        <v>6768</v>
      </c>
      <c r="D6773" s="3" t="s">
        <v>6913</v>
      </c>
      <c r="G6773" s="1665"/>
      <c r="S6773" s="1663"/>
    </row>
    <row r="6774" spans="1:19" ht="15">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5">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5">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5">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5">
      <c r="A6778" s="1">
        <v>6773</v>
      </c>
      <c r="D6778" s="3" t="s">
        <v>6913</v>
      </c>
      <c r="G6778" s="1665"/>
      <c r="S6778" s="1663"/>
    </row>
    <row r="6779" spans="1:19" ht="15">
      <c r="A6779" s="1">
        <v>6774</v>
      </c>
      <c r="D6779" s="3" t="s">
        <v>6913</v>
      </c>
      <c r="G6779" s="1665"/>
      <c r="S6779" s="1663"/>
    </row>
    <row r="6780" spans="1:19" ht="15">
      <c r="A6780" s="1">
        <v>6775</v>
      </c>
      <c r="D6780" s="3" t="s">
        <v>6913</v>
      </c>
      <c r="G6780" s="1665"/>
      <c r="S6780" s="1663"/>
    </row>
    <row r="6781" spans="1:19" ht="15">
      <c r="A6781" s="1">
        <v>6776</v>
      </c>
      <c r="D6781" s="3" t="s">
        <v>6913</v>
      </c>
      <c r="G6781" s="1665"/>
      <c r="S6781" s="1663"/>
    </row>
    <row r="6782" spans="1:19" ht="15">
      <c r="A6782" s="1">
        <v>6777</v>
      </c>
      <c r="D6782" s="3" t="s">
        <v>6913</v>
      </c>
      <c r="G6782" s="1665"/>
      <c r="S6782" s="1663"/>
    </row>
    <row r="6783" spans="1:19" ht="15">
      <c r="A6783" s="1">
        <v>6778</v>
      </c>
      <c r="D6783" s="3" t="s">
        <v>6913</v>
      </c>
      <c r="G6783" s="1665"/>
      <c r="S6783" s="1663"/>
    </row>
    <row r="6784" spans="1:19" ht="15">
      <c r="A6784" s="1">
        <v>6779</v>
      </c>
      <c r="D6784" s="3" t="s">
        <v>6913</v>
      </c>
      <c r="G6784" s="1665"/>
      <c r="S6784" s="1663"/>
    </row>
    <row r="6785" spans="1:19" ht="15">
      <c r="A6785" s="1">
        <v>6780</v>
      </c>
      <c r="D6785" s="3" t="s">
        <v>6913</v>
      </c>
      <c r="G6785" s="1665"/>
      <c r="S6785" s="1663"/>
    </row>
    <row r="6786" spans="1:19" ht="15">
      <c r="A6786" s="1">
        <v>6781</v>
      </c>
      <c r="D6786" s="3" t="s">
        <v>6913</v>
      </c>
      <c r="G6786" s="1665"/>
      <c r="S6786" s="1663"/>
    </row>
    <row r="6787" spans="1:19" ht="15">
      <c r="A6787" s="1">
        <v>6782</v>
      </c>
      <c r="D6787" s="3" t="s">
        <v>6913</v>
      </c>
      <c r="G6787" s="1665"/>
      <c r="S6787" s="1663"/>
    </row>
    <row r="6788" spans="1:19" ht="15">
      <c r="A6788" s="1">
        <v>6783</v>
      </c>
      <c r="D6788" s="3" t="s">
        <v>6913</v>
      </c>
      <c r="G6788" s="1665"/>
      <c r="S6788" s="1663"/>
    </row>
    <row r="6789" spans="1:19" ht="15">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5">
      <c r="A6790" s="1">
        <v>6785</v>
      </c>
      <c r="D6790" s="3" t="s">
        <v>6913</v>
      </c>
      <c r="G6790" s="1665"/>
      <c r="S6790" s="1663"/>
    </row>
    <row r="6791" spans="1:19" ht="15">
      <c r="A6791" s="1">
        <v>6786</v>
      </c>
      <c r="D6791" s="3" t="s">
        <v>6913</v>
      </c>
      <c r="G6791" s="1665"/>
      <c r="S6791" s="1663"/>
    </row>
    <row r="6792" spans="1:19" ht="15">
      <c r="A6792" s="1">
        <v>6787</v>
      </c>
      <c r="D6792" s="3" t="s">
        <v>6913</v>
      </c>
      <c r="G6792" s="1665"/>
      <c r="S6792" s="1663"/>
    </row>
    <row r="6793" spans="1:19" ht="15">
      <c r="A6793" s="1">
        <v>6788</v>
      </c>
      <c r="D6793" s="3" t="s">
        <v>6913</v>
      </c>
      <c r="G6793" s="1665"/>
      <c r="S6793" s="1663"/>
    </row>
    <row r="6794" spans="1:19" ht="15">
      <c r="A6794" s="1">
        <v>6789</v>
      </c>
      <c r="D6794" s="3" t="s">
        <v>6913</v>
      </c>
      <c r="G6794" s="1665"/>
      <c r="S6794" s="1663"/>
    </row>
    <row r="6795" spans="1:19" ht="15">
      <c r="A6795" s="1">
        <v>6790</v>
      </c>
      <c r="D6795" s="3" t="s">
        <v>6913</v>
      </c>
      <c r="G6795" s="1665"/>
      <c r="S6795" s="1663"/>
    </row>
    <row r="6796" spans="1:19" ht="15">
      <c r="A6796" s="1">
        <v>6791</v>
      </c>
      <c r="D6796" s="3" t="s">
        <v>6913</v>
      </c>
      <c r="G6796" s="1665"/>
      <c r="S6796" s="1663"/>
    </row>
    <row r="6797" spans="1:19" ht="15">
      <c r="A6797" s="1">
        <v>6792</v>
      </c>
      <c r="D6797" s="3" t="s">
        <v>6913</v>
      </c>
      <c r="G6797" s="1665"/>
      <c r="S6797" s="1663"/>
    </row>
    <row r="6798" spans="1:19" ht="15">
      <c r="A6798" s="1">
        <v>6793</v>
      </c>
      <c r="D6798" s="3" t="s">
        <v>6913</v>
      </c>
      <c r="G6798" s="1665"/>
      <c r="S6798" s="1663"/>
    </row>
    <row r="6799" spans="1:19" ht="15">
      <c r="A6799" s="1">
        <v>6794</v>
      </c>
      <c r="D6799" s="3" t="s">
        <v>6913</v>
      </c>
      <c r="G6799" s="1665"/>
      <c r="S6799" s="1663"/>
    </row>
    <row r="6800" spans="1:19" ht="15">
      <c r="A6800" s="1">
        <v>6795</v>
      </c>
      <c r="D6800" s="3" t="s">
        <v>6913</v>
      </c>
      <c r="G6800" s="1665"/>
      <c r="S6800" s="1663"/>
    </row>
    <row r="6801" spans="1:19" ht="15">
      <c r="A6801" s="1">
        <v>6796</v>
      </c>
      <c r="D6801" s="3" t="s">
        <v>4845</v>
      </c>
      <c r="F6801" s="2" t="str" cm="1">
        <f t="array" aca="1" ref="F6801" ca="1">IF(G6801&lt;&gt;"",INDIRECT("'"&amp;G6801&amp;"'!"&amp;H6801),"")</f>
        <v/>
      </c>
      <c r="G6801" s="1665"/>
      <c r="S6801" s="1663"/>
    </row>
    <row r="6802" spans="1:19" ht="15">
      <c r="A6802" s="1">
        <v>6797</v>
      </c>
      <c r="D6802" s="3" t="s">
        <v>6913</v>
      </c>
      <c r="G6802" s="1665"/>
      <c r="S6802" s="1663"/>
    </row>
    <row r="6803" spans="1:19" ht="15">
      <c r="A6803" s="1">
        <v>6798</v>
      </c>
      <c r="D6803" s="3" t="s">
        <v>6913</v>
      </c>
      <c r="G6803" s="1665"/>
      <c r="S6803" s="1663"/>
    </row>
    <row r="6804" spans="1:19" ht="15">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5">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5">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5">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5">
      <c r="A6808" s="1">
        <v>6803</v>
      </c>
      <c r="D6808" s="3" t="s">
        <v>6913</v>
      </c>
      <c r="G6808" s="1665"/>
      <c r="S6808" s="1663"/>
    </row>
    <row r="6809" spans="1:19" ht="15">
      <c r="A6809" s="1">
        <v>6804</v>
      </c>
      <c r="D6809" s="3" t="s">
        <v>6913</v>
      </c>
      <c r="G6809" s="1665"/>
      <c r="S6809" s="1663"/>
    </row>
    <row r="6810" spans="1:19" ht="15">
      <c r="A6810" s="1">
        <v>6805</v>
      </c>
      <c r="D6810" s="3" t="s">
        <v>6913</v>
      </c>
      <c r="G6810" s="1665"/>
      <c r="S6810" s="1663"/>
    </row>
    <row r="6811" spans="1:19" ht="15">
      <c r="A6811" s="1">
        <v>6806</v>
      </c>
      <c r="D6811" s="3" t="s">
        <v>6913</v>
      </c>
      <c r="G6811" s="1665"/>
      <c r="S6811" s="1663"/>
    </row>
    <row r="6812" spans="1:19" ht="15">
      <c r="A6812" s="1">
        <v>6807</v>
      </c>
      <c r="D6812" s="3" t="s">
        <v>6913</v>
      </c>
      <c r="G6812" s="1665"/>
      <c r="S6812" s="1663"/>
    </row>
    <row r="6813" spans="1:19" ht="15">
      <c r="A6813" s="1">
        <v>6808</v>
      </c>
      <c r="D6813" s="3" t="s">
        <v>6913</v>
      </c>
      <c r="G6813" s="1665"/>
      <c r="S6813" s="1663"/>
    </row>
    <row r="6814" spans="1:19" ht="15">
      <c r="A6814" s="1">
        <v>6809</v>
      </c>
      <c r="D6814" s="3" t="s">
        <v>6913</v>
      </c>
      <c r="G6814" s="1665"/>
      <c r="S6814" s="1663"/>
    </row>
    <row r="6815" spans="1:19" ht="15">
      <c r="A6815" s="1">
        <v>6810</v>
      </c>
      <c r="D6815" s="3" t="s">
        <v>6913</v>
      </c>
      <c r="G6815" s="1665"/>
      <c r="S6815" s="1663"/>
    </row>
    <row r="6816" spans="1:19" ht="15">
      <c r="A6816" s="1">
        <v>6811</v>
      </c>
      <c r="D6816" s="3" t="s">
        <v>6913</v>
      </c>
      <c r="G6816" s="1665"/>
      <c r="S6816" s="1663"/>
    </row>
    <row r="6817" spans="1:19" ht="15">
      <c r="A6817" s="1">
        <v>6812</v>
      </c>
      <c r="D6817" s="3" t="s">
        <v>6913</v>
      </c>
      <c r="G6817" s="1665"/>
      <c r="S6817" s="1663"/>
    </row>
    <row r="6818" spans="1:19" ht="15">
      <c r="A6818" s="1">
        <v>6813</v>
      </c>
      <c r="D6818" s="3" t="s">
        <v>6913</v>
      </c>
      <c r="G6818" s="1665"/>
      <c r="S6818" s="1663"/>
    </row>
    <row r="6819" spans="1:19" ht="15">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5">
      <c r="A6820" s="1">
        <v>6815</v>
      </c>
      <c r="D6820" s="3" t="s">
        <v>6913</v>
      </c>
      <c r="G6820" s="1665"/>
      <c r="S6820" s="1663"/>
    </row>
    <row r="6821" spans="1:19" ht="15">
      <c r="A6821" s="1">
        <v>6816</v>
      </c>
      <c r="D6821" s="3" t="s">
        <v>4845</v>
      </c>
      <c r="F6821" s="2" t="str" cm="1">
        <f t="array" aca="1" ref="F6821" ca="1">IF(G6821&lt;&gt;"",INDIRECT("'"&amp;G6821&amp;"'!"&amp;H6821),"")</f>
        <v/>
      </c>
      <c r="G6821" s="1665"/>
      <c r="S6821" s="1663"/>
    </row>
    <row r="6822" spans="1:19" ht="15">
      <c r="A6822" s="1">
        <v>6817</v>
      </c>
      <c r="D6822" s="3" t="s">
        <v>6913</v>
      </c>
      <c r="G6822" s="1665"/>
      <c r="S6822" s="1663"/>
    </row>
    <row r="6823" spans="1:19" ht="15">
      <c r="A6823" s="1">
        <v>6818</v>
      </c>
      <c r="D6823" s="3" t="s">
        <v>6913</v>
      </c>
      <c r="G6823" s="1665"/>
      <c r="S6823" s="1663"/>
    </row>
    <row r="6824" spans="1:19" ht="15">
      <c r="A6824" s="1">
        <v>6819</v>
      </c>
      <c r="D6824" s="3" t="s">
        <v>6913</v>
      </c>
      <c r="G6824" s="1665"/>
      <c r="S6824" s="1663"/>
    </row>
    <row r="6825" spans="1:19" ht="15">
      <c r="A6825" s="1">
        <v>6820</v>
      </c>
      <c r="D6825" s="3" t="s">
        <v>6913</v>
      </c>
      <c r="G6825" s="1665"/>
      <c r="S6825" s="1663"/>
    </row>
    <row r="6826" spans="1:19" ht="15">
      <c r="A6826" s="1">
        <v>6821</v>
      </c>
      <c r="D6826" s="3" t="s">
        <v>6913</v>
      </c>
      <c r="G6826" s="1665"/>
      <c r="S6826" s="1663"/>
    </row>
    <row r="6827" spans="1:19" ht="15">
      <c r="A6827" s="1">
        <v>6822</v>
      </c>
      <c r="D6827" s="3" t="s">
        <v>6913</v>
      </c>
      <c r="G6827" s="1665"/>
      <c r="S6827" s="1663"/>
    </row>
    <row r="6828" spans="1:19" ht="15">
      <c r="A6828" s="1">
        <v>6823</v>
      </c>
      <c r="D6828" s="3" t="s">
        <v>6913</v>
      </c>
      <c r="G6828" s="1665"/>
      <c r="S6828" s="1663"/>
    </row>
    <row r="6829" spans="1:19" ht="15">
      <c r="A6829" s="1">
        <v>6824</v>
      </c>
      <c r="D6829" s="3" t="s">
        <v>6913</v>
      </c>
      <c r="G6829" s="1665"/>
      <c r="S6829" s="1663"/>
    </row>
    <row r="6830" spans="1:19" ht="15">
      <c r="A6830" s="1">
        <v>6825</v>
      </c>
      <c r="D6830" s="3" t="s">
        <v>4845</v>
      </c>
      <c r="F6830" s="2" t="str" cm="1">
        <f t="array" aca="1" ref="F6830" ca="1">IF(G6830&lt;&gt;"",INDIRECT("'"&amp;G6830&amp;"'!"&amp;H6830),"")</f>
        <v/>
      </c>
      <c r="G6830" s="1665"/>
      <c r="S6830" s="1663"/>
    </row>
    <row r="6831" spans="1:19" ht="15">
      <c r="A6831" s="1">
        <v>6826</v>
      </c>
      <c r="D6831" s="3" t="s">
        <v>4845</v>
      </c>
      <c r="F6831" s="2" t="str" cm="1">
        <f t="array" aca="1" ref="F6831" ca="1">IF(G6831&lt;&gt;"",INDIRECT("'"&amp;G6831&amp;"'!"&amp;H6831),"")</f>
        <v/>
      </c>
      <c r="G6831" s="1665"/>
      <c r="S6831" s="1663"/>
    </row>
    <row r="6832" spans="1:19" ht="15">
      <c r="A6832" s="1">
        <v>6827</v>
      </c>
      <c r="D6832" s="3" t="s">
        <v>6913</v>
      </c>
      <c r="G6832" s="1665"/>
      <c r="S6832" s="1663"/>
    </row>
    <row r="6833" spans="1:19" ht="15">
      <c r="A6833" s="1">
        <v>6828</v>
      </c>
      <c r="D6833" s="3" t="s">
        <v>6913</v>
      </c>
      <c r="G6833" s="1665"/>
      <c r="S6833" s="1663"/>
    </row>
    <row r="6834" spans="1:19" ht="15">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5">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5">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5">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5">
      <c r="A6838" s="1">
        <v>6833</v>
      </c>
      <c r="D6838" s="3" t="s">
        <v>6913</v>
      </c>
      <c r="G6838" s="1665"/>
      <c r="S6838" s="1663"/>
    </row>
    <row r="6839" spans="1:19" ht="15">
      <c r="A6839" s="1">
        <v>6834</v>
      </c>
      <c r="D6839" s="3" t="s">
        <v>6913</v>
      </c>
      <c r="G6839" s="1665"/>
      <c r="S6839" s="1663"/>
    </row>
    <row r="6840" spans="1:19" ht="15">
      <c r="A6840" s="1">
        <v>6835</v>
      </c>
      <c r="D6840" s="3" t="s">
        <v>6913</v>
      </c>
      <c r="G6840" s="1665"/>
      <c r="S6840" s="1663"/>
    </row>
    <row r="6841" spans="1:19" ht="15">
      <c r="A6841" s="1">
        <v>6836</v>
      </c>
      <c r="D6841" s="3" t="s">
        <v>6913</v>
      </c>
      <c r="G6841" s="1665"/>
      <c r="S6841" s="1663"/>
    </row>
    <row r="6842" spans="1:19" ht="15">
      <c r="A6842" s="1">
        <v>6837</v>
      </c>
      <c r="D6842" s="3" t="s">
        <v>6913</v>
      </c>
      <c r="G6842" s="1665"/>
      <c r="S6842" s="1663"/>
    </row>
    <row r="6843" spans="1:19" ht="15">
      <c r="A6843" s="1">
        <v>6838</v>
      </c>
      <c r="D6843" s="3" t="s">
        <v>6913</v>
      </c>
      <c r="G6843" s="1665"/>
      <c r="S6843" s="1663"/>
    </row>
    <row r="6844" spans="1:19" ht="15">
      <c r="A6844" s="1">
        <v>6839</v>
      </c>
      <c r="D6844" s="3" t="s">
        <v>6913</v>
      </c>
      <c r="G6844" s="1665"/>
      <c r="S6844" s="1663"/>
    </row>
    <row r="6845" spans="1:19" ht="15">
      <c r="A6845" s="1">
        <v>6840</v>
      </c>
      <c r="D6845" s="3" t="s">
        <v>6913</v>
      </c>
      <c r="G6845" s="1665"/>
      <c r="S6845" s="1663"/>
    </row>
    <row r="6846" spans="1:19" ht="15">
      <c r="A6846" s="1">
        <v>6841</v>
      </c>
      <c r="D6846" s="3" t="s">
        <v>6913</v>
      </c>
      <c r="G6846" s="1665"/>
      <c r="S6846" s="1663"/>
    </row>
    <row r="6847" spans="1:19" ht="15">
      <c r="A6847" s="1">
        <v>6842</v>
      </c>
      <c r="D6847" s="3" t="s">
        <v>6913</v>
      </c>
      <c r="G6847" s="1665"/>
      <c r="S6847" s="1663"/>
    </row>
    <row r="6848" spans="1:19" ht="15">
      <c r="A6848" s="1">
        <v>6843</v>
      </c>
      <c r="D6848" s="3" t="s">
        <v>6913</v>
      </c>
      <c r="G6848" s="1665"/>
      <c r="S6848" s="1663"/>
    </row>
    <row r="6849" spans="1:19" ht="15">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5">
      <c r="A6850" s="1">
        <v>6845</v>
      </c>
      <c r="D6850" s="3" t="s">
        <v>6913</v>
      </c>
      <c r="G6850" s="1665"/>
      <c r="S6850" s="1663"/>
    </row>
    <row r="6851" spans="1:19" ht="15">
      <c r="A6851" s="1">
        <v>6846</v>
      </c>
      <c r="D6851" s="3" t="s">
        <v>4845</v>
      </c>
      <c r="F6851" s="2" t="str" cm="1">
        <f t="array" aca="1" ref="F6851" ca="1">IF(G6851&lt;&gt;"",INDIRECT("'"&amp;G6851&amp;"'!"&amp;H6851),"")</f>
        <v/>
      </c>
      <c r="G6851" s="1665"/>
      <c r="S6851" s="1663"/>
    </row>
    <row r="6852" spans="1:19" ht="15">
      <c r="A6852" s="1">
        <v>6847</v>
      </c>
      <c r="D6852" s="3" t="s">
        <v>6913</v>
      </c>
      <c r="G6852" s="1665"/>
      <c r="S6852" s="1663"/>
    </row>
    <row r="6853" spans="1:19" ht="15">
      <c r="A6853" s="1">
        <v>6848</v>
      </c>
      <c r="D6853" s="3" t="s">
        <v>6913</v>
      </c>
      <c r="G6853" s="1665"/>
      <c r="S6853" s="1663"/>
    </row>
    <row r="6854" spans="1:19" ht="15">
      <c r="A6854" s="1">
        <v>6849</v>
      </c>
      <c r="D6854" s="3" t="s">
        <v>6913</v>
      </c>
      <c r="G6854" s="1665"/>
      <c r="S6854" s="1663"/>
    </row>
    <row r="6855" spans="1:19" ht="15">
      <c r="A6855" s="1">
        <v>6850</v>
      </c>
      <c r="D6855" s="3" t="s">
        <v>6913</v>
      </c>
      <c r="G6855" s="1665"/>
      <c r="S6855" s="1663"/>
    </row>
    <row r="6856" spans="1:19" ht="15">
      <c r="A6856" s="1">
        <v>6851</v>
      </c>
      <c r="D6856" s="3" t="s">
        <v>6913</v>
      </c>
      <c r="G6856" s="1665"/>
      <c r="S6856" s="1663"/>
    </row>
    <row r="6857" spans="1:19" ht="15">
      <c r="A6857" s="1">
        <v>6852</v>
      </c>
      <c r="D6857" s="3" t="s">
        <v>6913</v>
      </c>
      <c r="G6857" s="1665"/>
      <c r="S6857" s="1663"/>
    </row>
    <row r="6858" spans="1:19" ht="15">
      <c r="A6858" s="1">
        <v>6853</v>
      </c>
      <c r="D6858" s="3" t="s">
        <v>6913</v>
      </c>
      <c r="G6858" s="1665"/>
      <c r="S6858" s="1665"/>
    </row>
    <row r="6859" spans="1:19" ht="15">
      <c r="A6859" s="1">
        <v>6854</v>
      </c>
      <c r="D6859" s="3" t="s">
        <v>6913</v>
      </c>
      <c r="G6859" s="1665"/>
      <c r="S6859" s="1663"/>
    </row>
    <row r="6860" spans="1:19" ht="15">
      <c r="A6860" s="1">
        <v>6855</v>
      </c>
      <c r="D6860" s="3" t="s">
        <v>4845</v>
      </c>
      <c r="F6860" s="2" t="str" cm="1">
        <f t="array" aca="1" ref="F6860" ca="1">IF(G6860&lt;&gt;"",INDIRECT("'"&amp;G6860&amp;"'!"&amp;H6860),"")</f>
        <v/>
      </c>
      <c r="G6860" s="1665"/>
      <c r="S6860" s="1663"/>
    </row>
    <row r="6861" spans="1:19" ht="15">
      <c r="A6861" s="1">
        <v>6856</v>
      </c>
      <c r="D6861" s="3" t="s">
        <v>4845</v>
      </c>
      <c r="F6861" s="2" t="str" cm="1">
        <f t="array" aca="1" ref="F6861" ca="1">IF(G6861&lt;&gt;"",INDIRECT("'"&amp;G6861&amp;"'!"&amp;H6861),"")</f>
        <v/>
      </c>
      <c r="G6861" s="1665"/>
      <c r="S6861" s="1663"/>
    </row>
    <row r="6862" spans="1:19" ht="15">
      <c r="A6862" s="1">
        <v>6857</v>
      </c>
      <c r="D6862" s="3" t="s">
        <v>6913</v>
      </c>
      <c r="G6862" s="1665"/>
      <c r="S6862" s="1663"/>
    </row>
    <row r="6863" spans="1:19" ht="15">
      <c r="A6863" s="1">
        <v>6858</v>
      </c>
      <c r="D6863" s="3" t="s">
        <v>6913</v>
      </c>
      <c r="G6863" s="1665"/>
      <c r="S6863" s="1663"/>
    </row>
    <row r="6864" spans="1:19" ht="15">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5">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5">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5">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5">
      <c r="A6868" s="1">
        <v>6863</v>
      </c>
      <c r="D6868" s="3" t="s">
        <v>6913</v>
      </c>
      <c r="G6868" s="1665"/>
      <c r="S6868" s="1663"/>
    </row>
    <row r="6869" spans="1:19" ht="15">
      <c r="A6869" s="1">
        <v>6864</v>
      </c>
      <c r="D6869" s="3" t="s">
        <v>6913</v>
      </c>
      <c r="G6869" s="1665"/>
      <c r="S6869" s="1663"/>
    </row>
    <row r="6870" spans="1:19" ht="15">
      <c r="A6870" s="1">
        <v>6865</v>
      </c>
      <c r="D6870" s="3" t="s">
        <v>6913</v>
      </c>
      <c r="G6870" s="1665"/>
      <c r="S6870" s="1663"/>
    </row>
    <row r="6871" spans="1:19" ht="15">
      <c r="A6871" s="1">
        <v>6866</v>
      </c>
      <c r="D6871" s="3" t="s">
        <v>6913</v>
      </c>
      <c r="G6871" s="1665"/>
      <c r="S6871" s="1663"/>
    </row>
    <row r="6872" spans="1:19" ht="15">
      <c r="A6872" s="1">
        <v>6867</v>
      </c>
      <c r="D6872" s="3" t="s">
        <v>6913</v>
      </c>
      <c r="G6872" s="1665"/>
      <c r="S6872" s="1663"/>
    </row>
    <row r="6873" spans="1:19" ht="15">
      <c r="A6873" s="1">
        <v>6868</v>
      </c>
      <c r="D6873" s="3" t="s">
        <v>6913</v>
      </c>
      <c r="G6873" s="1665"/>
      <c r="S6873" s="1663"/>
    </row>
    <row r="6874" spans="1:19" ht="15">
      <c r="A6874" s="1">
        <v>6869</v>
      </c>
      <c r="D6874" s="3" t="s">
        <v>6913</v>
      </c>
      <c r="G6874" s="1665"/>
      <c r="S6874" s="1663"/>
    </row>
    <row r="6875" spans="1:19" ht="15">
      <c r="A6875" s="1">
        <v>6870</v>
      </c>
      <c r="D6875" s="3" t="s">
        <v>6913</v>
      </c>
      <c r="G6875" s="1665"/>
      <c r="S6875" s="1663"/>
    </row>
    <row r="6876" spans="1:19" ht="15">
      <c r="A6876" s="1">
        <v>6871</v>
      </c>
      <c r="D6876" s="3" t="s">
        <v>6913</v>
      </c>
      <c r="G6876" s="1665"/>
      <c r="S6876" s="1663"/>
    </row>
    <row r="6877" spans="1:19" ht="15">
      <c r="A6877" s="1">
        <v>6872</v>
      </c>
      <c r="D6877" s="3" t="s">
        <v>6913</v>
      </c>
      <c r="G6877" s="1665"/>
      <c r="S6877" s="1663"/>
    </row>
    <row r="6878" spans="1:19" ht="15">
      <c r="A6878" s="1">
        <v>6873</v>
      </c>
      <c r="D6878" s="3" t="s">
        <v>6913</v>
      </c>
      <c r="G6878" s="1665"/>
      <c r="S6878" s="1663"/>
    </row>
    <row r="6879" spans="1:19" ht="15">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5">
      <c r="A6880" s="1">
        <v>6875</v>
      </c>
      <c r="D6880" s="3" t="s">
        <v>6913</v>
      </c>
      <c r="G6880" s="1665"/>
      <c r="S6880" s="1663"/>
    </row>
    <row r="6881" spans="1:19" ht="15">
      <c r="A6881" s="1">
        <v>6876</v>
      </c>
      <c r="D6881" s="3" t="s">
        <v>4845</v>
      </c>
      <c r="F6881" s="2" t="str" cm="1">
        <f t="array" aca="1" ref="F6881" ca="1">IF(G6881&lt;&gt;"",INDIRECT("'"&amp;G6881&amp;"'!"&amp;H6881),"")</f>
        <v/>
      </c>
      <c r="G6881" s="1665"/>
      <c r="S6881" s="1663"/>
    </row>
    <row r="6882" spans="1:19" ht="15">
      <c r="A6882" s="1">
        <v>6877</v>
      </c>
      <c r="D6882" s="3" t="s">
        <v>6913</v>
      </c>
      <c r="G6882" s="1665"/>
      <c r="S6882" s="1663"/>
    </row>
    <row r="6883" spans="1:19" ht="15">
      <c r="A6883" s="1">
        <v>6878</v>
      </c>
      <c r="D6883" s="3" t="s">
        <v>6913</v>
      </c>
      <c r="G6883" s="1665"/>
      <c r="S6883" s="1663"/>
    </row>
    <row r="6884" spans="1:19" ht="15">
      <c r="A6884" s="1">
        <v>6879</v>
      </c>
      <c r="D6884" s="3" t="s">
        <v>6913</v>
      </c>
      <c r="G6884" s="1665"/>
      <c r="S6884" s="1663"/>
    </row>
    <row r="6885" spans="1:19" ht="15">
      <c r="A6885" s="1">
        <v>6880</v>
      </c>
      <c r="D6885" s="3" t="s">
        <v>6913</v>
      </c>
      <c r="G6885" s="1665"/>
      <c r="S6885" s="1663"/>
    </row>
    <row r="6886" spans="1:19" ht="15">
      <c r="A6886" s="1">
        <v>6881</v>
      </c>
      <c r="D6886" s="3" t="s">
        <v>6913</v>
      </c>
      <c r="G6886" s="1665"/>
      <c r="S6886" s="1663"/>
    </row>
    <row r="6887" spans="1:19" ht="15">
      <c r="A6887" s="1">
        <v>6882</v>
      </c>
      <c r="D6887" s="3" t="s">
        <v>6913</v>
      </c>
      <c r="G6887" s="1665"/>
      <c r="S6887" s="1663"/>
    </row>
    <row r="6888" spans="1:19" ht="15">
      <c r="A6888" s="1">
        <v>6883</v>
      </c>
      <c r="D6888" s="3" t="s">
        <v>6913</v>
      </c>
      <c r="G6888" s="1665"/>
      <c r="S6888" s="1663"/>
    </row>
    <row r="6889" spans="1:19" ht="15">
      <c r="A6889" s="1">
        <v>6884</v>
      </c>
      <c r="D6889" s="3" t="s">
        <v>6913</v>
      </c>
      <c r="G6889" s="1665"/>
      <c r="S6889" s="1663"/>
    </row>
    <row r="6890" spans="1:19" ht="15">
      <c r="A6890" s="1">
        <v>6885</v>
      </c>
      <c r="D6890" s="3" t="s">
        <v>4845</v>
      </c>
      <c r="F6890" s="2" t="str" cm="1">
        <f t="array" aca="1" ref="F6890" ca="1">IF(G6890&lt;&gt;"",INDIRECT("'"&amp;G6890&amp;"'!"&amp;H6890),"")</f>
        <v/>
      </c>
      <c r="G6890" s="1665"/>
      <c r="S6890" s="1663"/>
    </row>
    <row r="6891" spans="1:19" ht="15">
      <c r="A6891" s="1">
        <v>6886</v>
      </c>
      <c r="D6891" s="3" t="s">
        <v>4845</v>
      </c>
      <c r="F6891" s="2" t="str" cm="1">
        <f t="array" aca="1" ref="F6891" ca="1">IF(G6891&lt;&gt;"",INDIRECT("'"&amp;G6891&amp;"'!"&amp;H6891),"")</f>
        <v/>
      </c>
      <c r="G6891" s="1665"/>
      <c r="S6891" s="1663"/>
    </row>
    <row r="6892" spans="1:19" ht="15">
      <c r="A6892" s="1">
        <v>6887</v>
      </c>
      <c r="D6892" s="3" t="s">
        <v>6913</v>
      </c>
      <c r="G6892" s="1665"/>
      <c r="S6892" s="1663"/>
    </row>
    <row r="6893" spans="1:19" ht="15">
      <c r="A6893" s="1">
        <v>6888</v>
      </c>
      <c r="D6893" s="3" t="s">
        <v>6913</v>
      </c>
      <c r="G6893" s="1665"/>
      <c r="S6893" s="1663"/>
    </row>
    <row r="6894" spans="1:19" ht="15">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5">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5">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5">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5">
      <c r="A6898" s="1">
        <v>6893</v>
      </c>
      <c r="D6898" s="3" t="s">
        <v>6913</v>
      </c>
      <c r="G6898" s="1665"/>
      <c r="S6898" s="1663"/>
    </row>
    <row r="6899" spans="1:19" ht="15">
      <c r="A6899" s="1">
        <v>6894</v>
      </c>
      <c r="D6899" s="3" t="s">
        <v>6913</v>
      </c>
      <c r="G6899" s="1665"/>
      <c r="S6899" s="1663"/>
    </row>
    <row r="6900" spans="1:19" ht="15">
      <c r="A6900" s="1">
        <v>6895</v>
      </c>
      <c r="D6900" s="3" t="s">
        <v>6913</v>
      </c>
      <c r="G6900" s="1665"/>
      <c r="S6900" s="1663"/>
    </row>
    <row r="6901" spans="1:19" ht="15">
      <c r="A6901" s="1">
        <v>6896</v>
      </c>
      <c r="D6901" s="3" t="s">
        <v>6913</v>
      </c>
      <c r="G6901" s="1665"/>
      <c r="S6901" s="1663"/>
    </row>
    <row r="6902" spans="1:19" ht="15">
      <c r="A6902" s="1">
        <v>6897</v>
      </c>
      <c r="D6902" s="3" t="s">
        <v>6913</v>
      </c>
      <c r="G6902" s="1665"/>
      <c r="S6902" s="1663"/>
    </row>
    <row r="6903" spans="1:19" ht="15">
      <c r="A6903" s="1">
        <v>6898</v>
      </c>
      <c r="D6903" s="3" t="s">
        <v>6913</v>
      </c>
      <c r="G6903" s="1665"/>
      <c r="S6903" s="1663"/>
    </row>
    <row r="6904" spans="1:19" ht="15">
      <c r="A6904" s="1">
        <v>6899</v>
      </c>
      <c r="D6904" s="3" t="s">
        <v>6913</v>
      </c>
      <c r="G6904" s="1665"/>
      <c r="S6904" s="1663"/>
    </row>
    <row r="6905" spans="1:19" ht="15">
      <c r="A6905" s="1">
        <v>6900</v>
      </c>
      <c r="D6905" s="3" t="s">
        <v>6913</v>
      </c>
      <c r="G6905" s="1665"/>
      <c r="S6905" s="1663"/>
    </row>
    <row r="6906" spans="1:19" ht="15">
      <c r="A6906" s="1">
        <v>6901</v>
      </c>
      <c r="D6906" s="3" t="s">
        <v>6913</v>
      </c>
      <c r="G6906" s="1665"/>
      <c r="S6906" s="1663"/>
    </row>
    <row r="6907" spans="1:19" ht="15">
      <c r="A6907" s="1">
        <v>6902</v>
      </c>
      <c r="D6907" s="3" t="s">
        <v>6913</v>
      </c>
      <c r="G6907" s="1665"/>
      <c r="S6907" s="1663"/>
    </row>
    <row r="6908" spans="1:19" ht="15">
      <c r="A6908" s="1">
        <v>6903</v>
      </c>
      <c r="D6908" s="3" t="s">
        <v>6913</v>
      </c>
      <c r="G6908" s="1665"/>
      <c r="S6908" s="1663"/>
    </row>
    <row r="6909" spans="1:19" ht="15">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5">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5">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5">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5">
      <c r="A6913" s="1">
        <v>6908</v>
      </c>
      <c r="B6913" s="8"/>
      <c r="C6913" s="496"/>
      <c r="D6913" s="3" t="s">
        <v>6909</v>
      </c>
      <c r="F6913" s="2" t="str" cm="1">
        <f t="array" aca="1" ref="F6913" ca="1">IF(G6913&lt;&gt;"",INDIRECT("'"&amp;G6913&amp;"'!"&amp;H6913),"")</f>
        <v/>
      </c>
      <c r="G6913" s="1665"/>
      <c r="S6913" s="1663"/>
    </row>
    <row r="6914" spans="1:19" ht="15">
      <c r="A6914" s="1">
        <v>6909</v>
      </c>
      <c r="D6914" s="3" t="s">
        <v>6909</v>
      </c>
      <c r="F6914" s="2" t="str" cm="1">
        <f t="array" aca="1" ref="F6914" ca="1">IF(G6914&lt;&gt;"",INDIRECT("'"&amp;G6914&amp;"'!"&amp;H6914),"")</f>
        <v/>
      </c>
      <c r="G6914" s="1665"/>
      <c r="S6914" s="1663"/>
    </row>
    <row r="6915" spans="1:19" ht="15">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5">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5">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5">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5">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5">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5">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5">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5">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5">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5">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5">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5">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5">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5">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5">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5">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5">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5">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5">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5">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5">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5">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5">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5">
      <c r="A6939">
        <v>6934</v>
      </c>
      <c r="B6939" s="8">
        <f>'BudgetSum 2-4'!C68</f>
        <v>0</v>
      </c>
      <c r="C6939" s="496">
        <f t="shared" si="215"/>
        <v>6934</v>
      </c>
      <c r="D6939" s="3" t="s">
        <v>4934</v>
      </c>
      <c r="E6939" s="2" t="b">
        <f t="shared" ca="1" si="216"/>
        <v>1</v>
      </c>
      <c r="F6939" s="2" cm="1">
        <f t="array" aca="1" ref="F6939" ca="1">IF(G6939&lt;&gt;"",INDIRECT("'"&amp;G6939&amp;"'!"&amp;H6939),"")</f>
        <v>0</v>
      </c>
      <c r="G6939" s="1663" t="s">
        <v>3335</v>
      </c>
      <c r="H6939" t="s">
        <v>4938</v>
      </c>
      <c r="I6939" s="4"/>
      <c r="J6939" s="4"/>
      <c r="K6939" s="4"/>
      <c r="S6939" s="1665"/>
    </row>
    <row r="6940" spans="1:19" ht="15">
      <c r="A6940">
        <v>6935</v>
      </c>
      <c r="B6940" s="8">
        <f>'BudgetSum 2-4'!D68</f>
        <v>0</v>
      </c>
      <c r="C6940" s="496">
        <f t="shared" si="215"/>
        <v>6935</v>
      </c>
      <c r="D6940" s="3" t="s">
        <v>4934</v>
      </c>
      <c r="E6940" s="2" t="b">
        <f t="shared" ca="1" si="216"/>
        <v>1</v>
      </c>
      <c r="F6940" s="2" cm="1">
        <f t="array" aca="1" ref="F6940" ca="1">IF(G6940&lt;&gt;"",INDIRECT("'"&amp;G6940&amp;"'!"&amp;H6940),"")</f>
        <v>0</v>
      </c>
      <c r="G6940" s="1663" t="s">
        <v>3335</v>
      </c>
      <c r="H6940" t="s">
        <v>4939</v>
      </c>
      <c r="I6940" s="4"/>
      <c r="J6940" s="4"/>
      <c r="K6940" s="4"/>
      <c r="S6940" s="1665"/>
    </row>
    <row r="6941" spans="1:19" ht="15">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5">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5">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5">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5">
      <c r="A6945">
        <v>6940</v>
      </c>
      <c r="B6945" s="8">
        <f>'BudgetSum 2-4'!C72</f>
        <v>0</v>
      </c>
      <c r="C6945" s="496">
        <f t="shared" si="215"/>
        <v>6940</v>
      </c>
      <c r="D6945" s="3" t="s">
        <v>4934</v>
      </c>
      <c r="E6945" s="2" t="b">
        <f t="shared" ca="1" si="216"/>
        <v>1</v>
      </c>
      <c r="F6945" s="2" cm="1">
        <f t="array" aca="1" ref="F6945" ca="1">IF(G6945&lt;&gt;"",INDIRECT("'"&amp;G6945&amp;"'!"&amp;H6945),"")</f>
        <v>0</v>
      </c>
      <c r="G6945" s="1663" t="s">
        <v>3335</v>
      </c>
      <c r="H6945" t="s">
        <v>3490</v>
      </c>
      <c r="I6945" s="4"/>
      <c r="J6945" s="4"/>
      <c r="K6945" s="4"/>
      <c r="S6945" s="1665"/>
    </row>
    <row r="6946" spans="1:19" ht="15">
      <c r="A6946">
        <v>6941</v>
      </c>
      <c r="B6946" s="8">
        <f>'BudgetSum 2-4'!D72</f>
        <v>0</v>
      </c>
      <c r="C6946" s="496">
        <f t="shared" si="215"/>
        <v>6941</v>
      </c>
      <c r="D6946" s="3" t="s">
        <v>4934</v>
      </c>
      <c r="E6946" s="2" t="b">
        <f t="shared" ca="1" si="216"/>
        <v>1</v>
      </c>
      <c r="F6946" s="2" cm="1">
        <f t="array" aca="1" ref="F6946" ca="1">IF(G6946&lt;&gt;"",INDIRECT("'"&amp;G6946&amp;"'!"&amp;H6946),"")</f>
        <v>0</v>
      </c>
      <c r="G6946" s="1663" t="s">
        <v>3335</v>
      </c>
      <c r="H6946" t="s">
        <v>3527</v>
      </c>
      <c r="I6946" s="4"/>
      <c r="J6946" s="4"/>
      <c r="K6946" s="4"/>
      <c r="S6946" s="1665"/>
    </row>
    <row r="6947" spans="1:19" ht="15">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5">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5">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5">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5">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5">
      <c r="A6952">
        <v>6947</v>
      </c>
      <c r="B6952" s="8">
        <f>'BudgetSum 2-4'!D76</f>
        <v>0</v>
      </c>
      <c r="C6952" s="496">
        <f t="shared" si="215"/>
        <v>6947</v>
      </c>
      <c r="D6952" s="3" t="s">
        <v>4934</v>
      </c>
      <c r="E6952" s="2" t="b">
        <f t="shared" ca="1" si="216"/>
        <v>1</v>
      </c>
      <c r="F6952" s="2" cm="1">
        <f t="array" aca="1" ref="F6952" ca="1">IF(G6952&lt;&gt;"",INDIRECT("'"&amp;G6952&amp;"'!"&amp;H6952),"")</f>
        <v>0</v>
      </c>
      <c r="G6952" s="1663" t="s">
        <v>3335</v>
      </c>
      <c r="H6952" t="s">
        <v>3531</v>
      </c>
      <c r="I6952" s="4"/>
      <c r="J6952" s="4"/>
      <c r="K6952" s="4"/>
      <c r="S6952" s="1665"/>
    </row>
    <row r="6953" spans="1:19" ht="15">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5">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5">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5">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5">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5">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5">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5">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5">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5">
      <c r="A6962" s="1">
        <v>6957</v>
      </c>
      <c r="B6962" s="8"/>
      <c r="C6962" s="496"/>
      <c r="D6962" s="3" t="s">
        <v>4945</v>
      </c>
      <c r="F6962" s="2" t="str" cm="1">
        <f t="array" aca="1" ref="F6962" ca="1">IF(G6962&lt;&gt;"",INDIRECT("'"&amp;G6962&amp;"'!"&amp;H6962),"")</f>
        <v/>
      </c>
      <c r="G6962" s="1665"/>
      <c r="S6962" s="1663"/>
    </row>
    <row r="6963" spans="1:19" ht="15">
      <c r="A6963" s="1">
        <v>6958</v>
      </c>
      <c r="B6963" s="8"/>
      <c r="C6963" s="496"/>
      <c r="D6963" s="3" t="s">
        <v>4945</v>
      </c>
      <c r="F6963" s="2" t="str" cm="1">
        <f t="array" aca="1" ref="F6963" ca="1">IF(G6963&lt;&gt;"",INDIRECT("'"&amp;G6963&amp;"'!"&amp;H6963),"")</f>
        <v/>
      </c>
      <c r="G6963" s="1665"/>
      <c r="S6963" s="1663"/>
    </row>
    <row r="6964" spans="1:19" ht="15">
      <c r="A6964" s="1">
        <v>6959</v>
      </c>
      <c r="B6964" s="8"/>
      <c r="C6964" s="496"/>
      <c r="D6964" s="3" t="s">
        <v>4945</v>
      </c>
      <c r="F6964" s="2" t="str" cm="1">
        <f t="array" aca="1" ref="F6964" ca="1">IF(G6964&lt;&gt;"",INDIRECT("'"&amp;G6964&amp;"'!"&amp;H6964),"")</f>
        <v/>
      </c>
      <c r="G6964" s="1665"/>
      <c r="S6964" s="1663"/>
    </row>
    <row r="6965" spans="1:19" ht="15">
      <c r="A6965" s="1">
        <v>6960</v>
      </c>
      <c r="B6965" s="8"/>
      <c r="C6965" s="496"/>
      <c r="D6965" s="3" t="s">
        <v>4945</v>
      </c>
      <c r="F6965" s="2" t="str" cm="1">
        <f t="array" aca="1" ref="F6965" ca="1">IF(G6965&lt;&gt;"",INDIRECT("'"&amp;G6965&amp;"'!"&amp;H6965),"")</f>
        <v/>
      </c>
      <c r="G6965" s="1665"/>
      <c r="S6965" s="1663"/>
    </row>
    <row r="6966" spans="1:19" ht="15">
      <c r="A6966" s="1">
        <v>6961</v>
      </c>
      <c r="B6966" s="8"/>
      <c r="C6966" s="496"/>
      <c r="D6966" s="3" t="s">
        <v>4945</v>
      </c>
      <c r="F6966" s="2" t="str" cm="1">
        <f t="array" aca="1" ref="F6966" ca="1">IF(G6966&lt;&gt;"",INDIRECT("'"&amp;G6966&amp;"'!"&amp;H6966),"")</f>
        <v/>
      </c>
      <c r="G6966" s="1665"/>
      <c r="S6966" s="1663"/>
    </row>
    <row r="6967" spans="1:19" ht="15">
      <c r="A6967" s="1">
        <v>6962</v>
      </c>
      <c r="B6967" s="8"/>
      <c r="C6967" s="496"/>
      <c r="D6967" s="3" t="s">
        <v>4945</v>
      </c>
      <c r="F6967" s="2" t="str" cm="1">
        <f t="array" aca="1" ref="F6967" ca="1">IF(G6967&lt;&gt;"",INDIRECT("'"&amp;G6967&amp;"'!"&amp;H6967),"")</f>
        <v/>
      </c>
      <c r="G6967" s="1665"/>
      <c r="S6967" s="1663"/>
    </row>
    <row r="6968" spans="1:19" ht="15">
      <c r="A6968" s="1">
        <v>6963</v>
      </c>
      <c r="B6968" s="8"/>
      <c r="C6968" s="496"/>
      <c r="D6968" s="3" t="s">
        <v>4945</v>
      </c>
      <c r="F6968" s="2" t="str" cm="1">
        <f t="array" aca="1" ref="F6968" ca="1">IF(G6968&lt;&gt;"",INDIRECT("'"&amp;G6968&amp;"'!"&amp;H6968),"")</f>
        <v/>
      </c>
      <c r="G6968" s="1665"/>
      <c r="S6968" s="1663"/>
    </row>
    <row r="6969" spans="1:19" ht="15">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5">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5">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5">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5">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5">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5">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5">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5">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5">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5">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5">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5">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5">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5">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5">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5">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5">
      <c r="A6986" s="1">
        <v>6981</v>
      </c>
      <c r="B6986" s="8"/>
      <c r="C6986" s="496"/>
      <c r="D6986" s="3" t="s">
        <v>6919</v>
      </c>
      <c r="F6986" s="2" t="str" cm="1">
        <f t="array" aca="1" ref="F6986" ca="1">IF(G6986&lt;&gt;"",INDIRECT("'"&amp;G6986&amp;"'!"&amp;H6986),"")</f>
        <v/>
      </c>
      <c r="G6986" s="1665"/>
      <c r="S6986" s="1663"/>
    </row>
    <row r="6987" spans="1:19" ht="15">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5">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5">
      <c r="A6989" s="1">
        <v>6984</v>
      </c>
      <c r="B6989" s="8"/>
      <c r="C6989" s="496"/>
      <c r="D6989" s="3" t="s">
        <v>6920</v>
      </c>
      <c r="F6989" s="2" t="str" cm="1">
        <f t="array" aca="1" ref="F6989" ca="1">IF(G6989&lt;&gt;"",INDIRECT("'"&amp;G6989&amp;"'!"&amp;H6989),"")</f>
        <v/>
      </c>
      <c r="G6989" s="1665"/>
      <c r="S6989" s="1663"/>
    </row>
    <row r="6990" spans="1:19" ht="15">
      <c r="A6990" s="1">
        <v>6985</v>
      </c>
      <c r="B6990" s="8"/>
      <c r="C6990" s="496"/>
      <c r="D6990" s="3" t="s">
        <v>6921</v>
      </c>
      <c r="F6990" s="2" t="str" cm="1">
        <f t="array" aca="1" ref="F6990" ca="1">IF(G6990&lt;&gt;"",INDIRECT("'"&amp;G6990&amp;"'!"&amp;H6990),"")</f>
        <v/>
      </c>
      <c r="G6990" s="1665"/>
      <c r="S6990" s="1663"/>
    </row>
    <row r="6991" spans="1:19" ht="15">
      <c r="A6991" s="1">
        <v>6986</v>
      </c>
      <c r="B6991" s="8"/>
      <c r="C6991" s="496"/>
      <c r="D6991" s="3" t="s">
        <v>6922</v>
      </c>
      <c r="F6991" s="2" t="str" cm="1">
        <f t="array" aca="1" ref="F6991" ca="1">IF(G6991&lt;&gt;"",INDIRECT("'"&amp;G6991&amp;"'!"&amp;H6991),"")</f>
        <v/>
      </c>
      <c r="G6991" s="1665"/>
      <c r="S6991" s="1663"/>
    </row>
    <row r="6992" spans="1:19" ht="15">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5">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5">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5">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5">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5">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5">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5">
      <c r="A6999" s="1">
        <v>6994</v>
      </c>
      <c r="C6999" s="496"/>
      <c r="D6999" s="3" t="s">
        <v>6909</v>
      </c>
      <c r="F6999" s="2" t="str" cm="1">
        <f t="array" aca="1" ref="F6999" ca="1">IF(G6999&lt;&gt;"",INDIRECT("'"&amp;G6999&amp;"'!"&amp;H6999),"")</f>
        <v/>
      </c>
      <c r="G6999" s="1665"/>
      <c r="S6999" s="1663"/>
    </row>
    <row r="7000" spans="1:19" ht="15">
      <c r="A7000" s="1">
        <v>6995</v>
      </c>
      <c r="C7000" s="496"/>
      <c r="D7000" s="3" t="s">
        <v>6909</v>
      </c>
      <c r="F7000" s="2" t="str" cm="1">
        <f t="array" aca="1" ref="F7000" ca="1">IF(G7000&lt;&gt;"",INDIRECT("'"&amp;G7000&amp;"'!"&amp;H7000),"")</f>
        <v/>
      </c>
      <c r="G7000" s="1665"/>
      <c r="S7000" s="1663"/>
    </row>
    <row r="7001" spans="1:19" ht="15">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5">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5">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5">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5">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5">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5">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5">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5">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5">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5">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5">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5">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5">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5">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5">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5">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5">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5">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5">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5">
      <c r="A7021" s="1">
        <v>7016</v>
      </c>
      <c r="B7021" s="8"/>
      <c r="C7021" s="496"/>
      <c r="D7021" s="3" t="s">
        <v>6923</v>
      </c>
      <c r="G7021" s="1665"/>
      <c r="S7021" s="1663"/>
    </row>
    <row r="7022" spans="1:19" ht="15">
      <c r="A7022" s="1">
        <v>7017</v>
      </c>
      <c r="B7022" s="8"/>
      <c r="C7022" s="496"/>
      <c r="D7022" s="3" t="s">
        <v>6923</v>
      </c>
      <c r="G7022" s="1665"/>
      <c r="S7022" s="1663"/>
    </row>
    <row r="7023" spans="1:19" ht="15">
      <c r="A7023" s="1">
        <v>7018</v>
      </c>
      <c r="B7023" s="8"/>
      <c r="C7023" s="496"/>
      <c r="D7023" s="3" t="s">
        <v>6923</v>
      </c>
      <c r="G7023" s="1665"/>
      <c r="S7023" s="1663"/>
    </row>
    <row r="7024" spans="1:19" ht="15">
      <c r="A7024" s="1">
        <v>7019</v>
      </c>
      <c r="B7024" s="8"/>
      <c r="C7024" s="496"/>
      <c r="D7024" s="3" t="s">
        <v>6923</v>
      </c>
      <c r="G7024" s="1665"/>
      <c r="S7024" s="1663"/>
    </row>
    <row r="7025" spans="1:19" ht="15">
      <c r="A7025" s="1">
        <v>7020</v>
      </c>
      <c r="B7025" s="8"/>
      <c r="C7025" s="496"/>
      <c r="D7025" s="3" t="s">
        <v>6923</v>
      </c>
      <c r="G7025" s="1665"/>
      <c r="S7025" s="1663"/>
    </row>
    <row r="7026" spans="1:19" ht="15">
      <c r="A7026" s="1">
        <v>7021</v>
      </c>
      <c r="B7026" s="8"/>
      <c r="C7026" s="496"/>
      <c r="D7026" s="3" t="s">
        <v>6923</v>
      </c>
      <c r="G7026" s="1665"/>
      <c r="S7026" s="1663"/>
    </row>
    <row r="7027" spans="1:19" ht="15">
      <c r="A7027" s="1">
        <v>7022</v>
      </c>
      <c r="B7027" s="8"/>
      <c r="C7027" s="496"/>
      <c r="D7027" s="3" t="s">
        <v>6923</v>
      </c>
      <c r="G7027" s="1665"/>
      <c r="S7027" s="1663"/>
    </row>
    <row r="7028" spans="1:19" ht="15">
      <c r="A7028" s="1">
        <v>7023</v>
      </c>
      <c r="B7028" s="8"/>
      <c r="C7028" s="496"/>
      <c r="D7028" s="3" t="s">
        <v>6923</v>
      </c>
      <c r="G7028" s="1665"/>
      <c r="S7028" s="1663"/>
    </row>
    <row r="7029" spans="1:19" ht="15">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5">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5">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5">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5">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5">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5">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5">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5">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5">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5">
      <c r="A7039">
        <v>7034</v>
      </c>
      <c r="B7039" s="8">
        <f>'BudgetSum 2-4'!C83</f>
        <v>35000</v>
      </c>
      <c r="C7039" s="496">
        <f t="shared" si="223"/>
        <v>-27966</v>
      </c>
      <c r="D7039" s="3" t="s">
        <v>4990</v>
      </c>
      <c r="E7039" s="2" t="b">
        <f t="shared" ca="1" si="224"/>
        <v>1</v>
      </c>
      <c r="F7039" s="2" cm="1">
        <f t="array" aca="1" ref="F7039" ca="1">IF(G7039&lt;&gt;"",INDIRECT("'"&amp;G7039&amp;"'!"&amp;H7039),"")</f>
        <v>35000</v>
      </c>
      <c r="G7039" s="1663" t="s">
        <v>3335</v>
      </c>
      <c r="H7039" t="s">
        <v>4375</v>
      </c>
      <c r="I7039" s="4"/>
      <c r="J7039" s="4"/>
      <c r="K7039" s="4"/>
      <c r="S7039" s="1665"/>
    </row>
    <row r="7040" spans="1:19" ht="15">
      <c r="A7040">
        <v>7035</v>
      </c>
      <c r="B7040" s="8">
        <f>'BudgetSum 2-4'!C85</f>
        <v>0</v>
      </c>
      <c r="C7040" s="496">
        <f t="shared" si="223"/>
        <v>7035</v>
      </c>
      <c r="D7040" s="3" t="s">
        <v>4990</v>
      </c>
      <c r="E7040" s="2" t="b">
        <f t="shared" ca="1" si="224"/>
        <v>1</v>
      </c>
      <c r="F7040" s="2" cm="1">
        <f t="array" aca="1" ref="F7040" ca="1">IF(G7040&lt;&gt;"",INDIRECT("'"&amp;G7040&amp;"'!"&amp;H7040),"")</f>
        <v>0</v>
      </c>
      <c r="G7040" s="1663" t="s">
        <v>3335</v>
      </c>
      <c r="H7040" t="s">
        <v>4991</v>
      </c>
      <c r="I7040" s="4"/>
      <c r="J7040" s="4"/>
      <c r="K7040" s="4"/>
      <c r="S7040" s="1665"/>
    </row>
    <row r="7041" spans="1:19" ht="15">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5">
      <c r="A7042">
        <v>7037</v>
      </c>
      <c r="B7042" s="8">
        <f>'BudgetSum 2-4'!C88</f>
        <v>0</v>
      </c>
      <c r="C7042" s="496">
        <f t="shared" si="223"/>
        <v>7037</v>
      </c>
      <c r="D7042" s="3" t="s">
        <v>4990</v>
      </c>
      <c r="E7042" s="2" t="b">
        <f t="shared" ca="1" si="224"/>
        <v>1</v>
      </c>
      <c r="F7042" s="2" cm="1">
        <f t="array" aca="1" ref="F7042" ca="1">IF(G7042&lt;&gt;"",INDIRECT("'"&amp;G7042&amp;"'!"&amp;H7042),"")</f>
        <v>0</v>
      </c>
      <c r="G7042" s="1663" t="s">
        <v>3335</v>
      </c>
      <c r="H7042" t="s">
        <v>4377</v>
      </c>
      <c r="I7042" s="4"/>
      <c r="J7042" s="4"/>
      <c r="K7042" s="4"/>
      <c r="S7042" s="1665"/>
    </row>
    <row r="7043" spans="1:19" ht="15">
      <c r="A7043">
        <v>7038</v>
      </c>
      <c r="B7043" s="8">
        <f>'BudgetSum 2-4'!C89</f>
        <v>35000</v>
      </c>
      <c r="C7043" s="496">
        <f t="shared" si="223"/>
        <v>-27962</v>
      </c>
      <c r="D7043" s="3" t="s">
        <v>4990</v>
      </c>
      <c r="E7043" s="2" t="b">
        <f t="shared" ca="1" si="224"/>
        <v>1</v>
      </c>
      <c r="F7043" s="2" cm="1">
        <f t="array" aca="1" ref="F7043" ca="1">IF(G7043&lt;&gt;"",INDIRECT("'"&amp;G7043&amp;"'!"&amp;H7043),"")</f>
        <v>35000</v>
      </c>
      <c r="G7043" s="1663" t="s">
        <v>3335</v>
      </c>
      <c r="H7043" t="s">
        <v>4378</v>
      </c>
      <c r="I7043" s="4"/>
      <c r="J7043" s="4"/>
      <c r="K7043" s="4"/>
      <c r="S7043" s="1665"/>
    </row>
    <row r="7044" spans="1:19" ht="15">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5">
      <c r="A7045">
        <v>7040</v>
      </c>
      <c r="B7045" s="8">
        <f>'BudgetSum 2-4'!C91</f>
        <v>14707962</v>
      </c>
      <c r="C7045" s="496">
        <f t="shared" si="223"/>
        <v>-14700922</v>
      </c>
      <c r="D7045" s="3" t="s">
        <v>4990</v>
      </c>
      <c r="E7045" s="2" t="b">
        <f t="shared" ca="1" si="224"/>
        <v>1</v>
      </c>
      <c r="F7045" s="2" cm="1">
        <f t="array" aca="1" ref="F7045" ca="1">IF(G7045&lt;&gt;"",INDIRECT("'"&amp;G7045&amp;"'!"&amp;H7045),"")</f>
        <v>14707962</v>
      </c>
      <c r="G7045" s="1663" t="s">
        <v>3335</v>
      </c>
      <c r="H7045" t="s">
        <v>4380</v>
      </c>
      <c r="I7045" s="4"/>
      <c r="J7045" s="4"/>
      <c r="K7045" s="4"/>
      <c r="S7045" s="1665"/>
    </row>
    <row r="7046" spans="1:19" ht="15">
      <c r="A7046">
        <v>7041</v>
      </c>
      <c r="B7046" s="8">
        <f>'BudgetSum 2-4'!C93</f>
        <v>14592268.529999997</v>
      </c>
      <c r="C7046" s="496">
        <f t="shared" si="223"/>
        <v>-14585227.529999997</v>
      </c>
      <c r="D7046" s="3" t="s">
        <v>4990</v>
      </c>
      <c r="E7046" s="2" t="b">
        <f t="shared" ca="1" si="224"/>
        <v>1</v>
      </c>
      <c r="F7046" s="2" cm="1">
        <f t="array" aca="1" ref="F7046" ca="1">IF(G7046&lt;&gt;"",INDIRECT("'"&amp;G7046&amp;"'!"&amp;H7046),"")</f>
        <v>14592268.529999997</v>
      </c>
      <c r="G7046" s="1663" t="s">
        <v>3335</v>
      </c>
      <c r="H7046" t="s">
        <v>4382</v>
      </c>
      <c r="I7046" s="4"/>
      <c r="J7046" s="4"/>
      <c r="K7046" s="4"/>
      <c r="S7046" s="1665"/>
    </row>
    <row r="7047" spans="1:19" ht="15">
      <c r="A7047">
        <v>7042</v>
      </c>
      <c r="B7047" s="8">
        <f>'BudgetSum 2-4'!C94</f>
        <v>0</v>
      </c>
      <c r="C7047" s="496">
        <f t="shared" si="223"/>
        <v>7042</v>
      </c>
      <c r="D7047" s="3" t="s">
        <v>4990</v>
      </c>
      <c r="E7047" s="2" t="b">
        <f t="shared" ca="1" si="224"/>
        <v>1</v>
      </c>
      <c r="F7047" s="2" cm="1">
        <f t="array" aca="1" ref="F7047" ca="1">IF(G7047&lt;&gt;"",INDIRECT("'"&amp;G7047&amp;"'!"&amp;H7047),"")</f>
        <v>0</v>
      </c>
      <c r="G7047" s="1663" t="s">
        <v>3335</v>
      </c>
      <c r="H7047" t="s">
        <v>4383</v>
      </c>
      <c r="I7047" s="4"/>
      <c r="J7047" s="4"/>
      <c r="K7047" s="4"/>
      <c r="S7047" s="1665"/>
    </row>
    <row r="7048" spans="1:19" ht="15">
      <c r="A7048">
        <v>7043</v>
      </c>
      <c r="B7048" s="8">
        <f>'BudgetSum 2-4'!C95</f>
        <v>969262.77</v>
      </c>
      <c r="C7048" s="496">
        <f t="shared" si="223"/>
        <v>-962219.77</v>
      </c>
      <c r="D7048" s="3" t="s">
        <v>4990</v>
      </c>
      <c r="E7048" s="2" t="b">
        <f t="shared" ca="1" si="224"/>
        <v>1</v>
      </c>
      <c r="F7048" s="2" cm="1">
        <f t="array" aca="1" ref="F7048" ca="1">IF(G7048&lt;&gt;"",INDIRECT("'"&amp;G7048&amp;"'!"&amp;H7048),"")</f>
        <v>969262.77</v>
      </c>
      <c r="G7048" s="1663" t="s">
        <v>3335</v>
      </c>
      <c r="H7048" t="s">
        <v>4384</v>
      </c>
      <c r="I7048" s="4"/>
      <c r="J7048" s="4"/>
      <c r="K7048" s="4"/>
      <c r="S7048" s="1665"/>
    </row>
    <row r="7049" spans="1:19" ht="15">
      <c r="A7049">
        <v>7044</v>
      </c>
      <c r="B7049" s="8">
        <f>'BudgetSum 2-4'!C96</f>
        <v>476676.77</v>
      </c>
      <c r="C7049" s="496">
        <f t="shared" si="223"/>
        <v>-469632.77</v>
      </c>
      <c r="D7049" s="3" t="s">
        <v>4990</v>
      </c>
      <c r="E7049" s="2" t="b">
        <f t="shared" ca="1" si="224"/>
        <v>1</v>
      </c>
      <c r="F7049" s="2" cm="1">
        <f t="array" aca="1" ref="F7049" ca="1">IF(G7049&lt;&gt;"",INDIRECT("'"&amp;G7049&amp;"'!"&amp;H7049),"")</f>
        <v>476676.77</v>
      </c>
      <c r="G7049" s="1663" t="s">
        <v>3335</v>
      </c>
      <c r="H7049" t="s">
        <v>4992</v>
      </c>
      <c r="I7049" s="4"/>
      <c r="J7049" s="4"/>
      <c r="K7049" s="4"/>
      <c r="S7049" s="1665"/>
    </row>
    <row r="7050" spans="1:19" ht="15">
      <c r="A7050">
        <v>7045</v>
      </c>
      <c r="B7050" s="8">
        <f>'BudgetSum 2-4'!C97</f>
        <v>16038208.069999997</v>
      </c>
      <c r="C7050" s="496">
        <f t="shared" si="223"/>
        <v>-16031163.069999997</v>
      </c>
      <c r="D7050" s="3" t="s">
        <v>4990</v>
      </c>
      <c r="E7050" s="2" t="b">
        <f t="shared" ca="1" si="224"/>
        <v>1</v>
      </c>
      <c r="F7050" s="2" cm="1">
        <f t="array" aca="1" ref="F7050" ca="1">IF(G7050&lt;&gt;"",INDIRECT("'"&amp;G7050&amp;"'!"&amp;H7050),"")</f>
        <v>16038208.069999997</v>
      </c>
      <c r="G7050" s="1663" t="s">
        <v>3335</v>
      </c>
      <c r="H7050" t="s">
        <v>4385</v>
      </c>
      <c r="I7050" s="4"/>
      <c r="J7050" s="4"/>
      <c r="K7050" s="4"/>
      <c r="S7050" s="1665"/>
    </row>
    <row r="7051" spans="1:19" ht="15">
      <c r="A7051">
        <v>7046</v>
      </c>
      <c r="B7051" s="8">
        <f>'BudgetSum 2-4'!C98</f>
        <v>0</v>
      </c>
      <c r="C7051" s="496">
        <f t="shared" si="223"/>
        <v>7046</v>
      </c>
      <c r="D7051" s="3" t="s">
        <v>4990</v>
      </c>
      <c r="E7051" s="2" t="b">
        <f t="shared" ca="1" si="224"/>
        <v>1</v>
      </c>
      <c r="F7051" s="2" cm="1">
        <f t="array" aca="1" ref="F7051" ca="1">IF(G7051&lt;&gt;"",INDIRECT("'"&amp;G7051&amp;"'!"&amp;H7051),"")</f>
        <v>0</v>
      </c>
      <c r="G7051" s="1663" t="s">
        <v>3335</v>
      </c>
      <c r="H7051" t="s">
        <v>4386</v>
      </c>
      <c r="I7051" s="4"/>
      <c r="J7051" s="4"/>
      <c r="K7051" s="4"/>
      <c r="S7051" s="1665"/>
    </row>
    <row r="7052" spans="1:19" ht="15">
      <c r="A7052">
        <v>7047</v>
      </c>
      <c r="B7052" s="8">
        <f>'BudgetSum 2-4'!C99</f>
        <v>16038208.069999997</v>
      </c>
      <c r="C7052" s="496">
        <f t="shared" si="223"/>
        <v>-16031161.069999997</v>
      </c>
      <c r="D7052" s="3" t="s">
        <v>4990</v>
      </c>
      <c r="E7052" s="2" t="b">
        <f t="shared" ca="1" si="224"/>
        <v>1</v>
      </c>
      <c r="F7052" s="2" cm="1">
        <f t="array" aca="1" ref="F7052" ca="1">IF(G7052&lt;&gt;"",INDIRECT("'"&amp;G7052&amp;"'!"&amp;H7052),"")</f>
        <v>16038208.069999997</v>
      </c>
      <c r="G7052" s="1663" t="s">
        <v>3335</v>
      </c>
      <c r="H7052" t="s">
        <v>4581</v>
      </c>
      <c r="I7052" s="4"/>
      <c r="J7052" s="4"/>
      <c r="K7052" s="4"/>
      <c r="S7052" s="1665"/>
    </row>
    <row r="7053" spans="1:19" ht="15">
      <c r="A7053">
        <v>7048</v>
      </c>
      <c r="B7053" s="8">
        <f>'BudgetSum 2-4'!C101</f>
        <v>10417510.76</v>
      </c>
      <c r="C7053" s="496">
        <f t="shared" si="223"/>
        <v>-10410462.76</v>
      </c>
      <c r="D7053" s="3" t="s">
        <v>4990</v>
      </c>
      <c r="E7053" s="2" t="b">
        <f t="shared" ca="1" si="224"/>
        <v>1</v>
      </c>
      <c r="F7053" s="2" cm="1">
        <f t="array" aca="1" ref="F7053" ca="1">IF(G7053&lt;&gt;"",INDIRECT("'"&amp;G7053&amp;"'!"&amp;H7053),"")</f>
        <v>10417510.76</v>
      </c>
      <c r="G7053" s="1663" t="s">
        <v>3335</v>
      </c>
      <c r="H7053" t="s">
        <v>4388</v>
      </c>
      <c r="I7053" s="4"/>
      <c r="J7053" s="4"/>
      <c r="K7053" s="4"/>
      <c r="S7053" s="1665"/>
    </row>
    <row r="7054" spans="1:19" ht="15">
      <c r="A7054">
        <v>7049</v>
      </c>
      <c r="B7054" s="8">
        <f>'BudgetSum 2-4'!C102</f>
        <v>4953192.3699999992</v>
      </c>
      <c r="C7054" s="496">
        <f t="shared" si="223"/>
        <v>-4946143.3699999992</v>
      </c>
      <c r="D7054" s="3" t="s">
        <v>4990</v>
      </c>
      <c r="E7054" s="2" t="b">
        <f t="shared" ca="1" si="224"/>
        <v>1</v>
      </c>
      <c r="F7054" s="2" cm="1">
        <f t="array" aca="1" ref="F7054" ca="1">IF(G7054&lt;&gt;"",INDIRECT("'"&amp;G7054&amp;"'!"&amp;H7054),"")</f>
        <v>4953192.3699999992</v>
      </c>
      <c r="G7054" s="1663" t="s">
        <v>3335</v>
      </c>
      <c r="H7054" t="s">
        <v>4591</v>
      </c>
      <c r="S7054" s="1665"/>
    </row>
    <row r="7055" spans="1:19" ht="15">
      <c r="A7055">
        <v>7050</v>
      </c>
      <c r="B7055" s="8">
        <f>'BudgetSum 2-4'!C103</f>
        <v>0</v>
      </c>
      <c r="C7055" s="496">
        <f t="shared" si="223"/>
        <v>7050</v>
      </c>
      <c r="D7055" s="3" t="s">
        <v>4990</v>
      </c>
      <c r="E7055" s="2" t="b">
        <f t="shared" ca="1" si="224"/>
        <v>1</v>
      </c>
      <c r="F7055" s="2" cm="1">
        <f t="array" aca="1" ref="F7055" ca="1">IF(G7055&lt;&gt;"",INDIRECT("'"&amp;G7055&amp;"'!"&amp;H7055),"")</f>
        <v>0</v>
      </c>
      <c r="G7055" s="1663" t="s">
        <v>3335</v>
      </c>
      <c r="H7055" t="s">
        <v>4598</v>
      </c>
      <c r="S7055" s="1665"/>
    </row>
    <row r="7056" spans="1:19" ht="15">
      <c r="A7056">
        <v>7051</v>
      </c>
      <c r="B7056" s="8">
        <f>'BudgetSum 2-4'!C104</f>
        <v>420297.84</v>
      </c>
      <c r="C7056" s="496">
        <f t="shared" si="223"/>
        <v>-413246.84</v>
      </c>
      <c r="D7056" s="3" t="s">
        <v>4990</v>
      </c>
      <c r="E7056" s="2" t="b">
        <f t="shared" ca="1" si="224"/>
        <v>1</v>
      </c>
      <c r="F7056" s="2" cm="1">
        <f t="array" aca="1" ref="F7056" ca="1">IF(G7056&lt;&gt;"",INDIRECT("'"&amp;G7056&amp;"'!"&amp;H7056),"")</f>
        <v>420297.84</v>
      </c>
      <c r="G7056" s="1663" t="s">
        <v>3335</v>
      </c>
      <c r="H7056" t="s">
        <v>4599</v>
      </c>
      <c r="S7056" s="1665"/>
    </row>
    <row r="7057" spans="1:19" ht="15">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5">
      <c r="A7058">
        <v>7053</v>
      </c>
      <c r="B7058" s="8">
        <f>'BudgetSum 2-4'!C106</f>
        <v>0</v>
      </c>
      <c r="C7058" s="496">
        <f t="shared" si="223"/>
        <v>7053</v>
      </c>
      <c r="D7058" s="3" t="s">
        <v>4990</v>
      </c>
      <c r="E7058" s="2" t="b">
        <f t="shared" ca="1" si="224"/>
        <v>1</v>
      </c>
      <c r="F7058" s="2" cm="1">
        <f t="array" aca="1" ref="F7058" ca="1">IF(G7058&lt;&gt;"",INDIRECT("'"&amp;G7058&amp;"'!"&amp;H7058),"")</f>
        <v>0</v>
      </c>
      <c r="G7058" s="1663" t="s">
        <v>3335</v>
      </c>
      <c r="H7058" t="s">
        <v>4331</v>
      </c>
      <c r="I7058" s="4"/>
      <c r="J7058" s="4"/>
      <c r="K7058" s="4"/>
      <c r="S7058" s="1665"/>
    </row>
    <row r="7059" spans="1:19" ht="15">
      <c r="A7059">
        <v>7054</v>
      </c>
      <c r="B7059" s="8">
        <f>'BudgetSum 2-4'!C107</f>
        <v>15791000.969999999</v>
      </c>
      <c r="C7059" s="496">
        <f t="shared" si="223"/>
        <v>-15783946.969999999</v>
      </c>
      <c r="D7059" s="3" t="s">
        <v>4990</v>
      </c>
      <c r="E7059" s="2" t="b">
        <f t="shared" ca="1" si="224"/>
        <v>1</v>
      </c>
      <c r="F7059" s="2" cm="1">
        <f t="array" aca="1" ref="F7059" ca="1">IF(G7059&lt;&gt;"",INDIRECT("'"&amp;G7059&amp;"'!"&amp;H7059),"")</f>
        <v>15791000.969999999</v>
      </c>
      <c r="G7059" s="1663" t="s">
        <v>3335</v>
      </c>
      <c r="H7059" t="s">
        <v>4389</v>
      </c>
      <c r="I7059" s="4"/>
      <c r="J7059" s="4"/>
      <c r="K7059" s="4"/>
      <c r="S7059" s="1665"/>
    </row>
    <row r="7060" spans="1:19" ht="15">
      <c r="A7060">
        <v>7055</v>
      </c>
      <c r="B7060" s="8">
        <f>'BudgetSum 2-4'!C108</f>
        <v>0</v>
      </c>
      <c r="C7060" s="496">
        <f t="shared" si="223"/>
        <v>7055</v>
      </c>
      <c r="D7060" s="3" t="s">
        <v>4990</v>
      </c>
      <c r="E7060" s="2" t="b">
        <f t="shared" ca="1" si="224"/>
        <v>1</v>
      </c>
      <c r="F7060" s="2" cm="1">
        <f t="array" aca="1" ref="F7060" ca="1">IF(G7060&lt;&gt;"",INDIRECT("'"&amp;G7060&amp;"'!"&amp;H7060),"")</f>
        <v>0</v>
      </c>
      <c r="G7060" s="1663" t="s">
        <v>3335</v>
      </c>
      <c r="H7060" t="s">
        <v>4390</v>
      </c>
      <c r="I7060" s="4"/>
      <c r="J7060" s="4"/>
      <c r="K7060" s="4"/>
      <c r="S7060" s="1665"/>
    </row>
    <row r="7061" spans="1:19" ht="15">
      <c r="A7061">
        <v>7056</v>
      </c>
      <c r="B7061" s="8">
        <f>'BudgetSum 2-4'!C109</f>
        <v>15791000.969999999</v>
      </c>
      <c r="C7061" s="496">
        <f t="shared" si="223"/>
        <v>-15783944.969999999</v>
      </c>
      <c r="D7061" s="3" t="s">
        <v>4990</v>
      </c>
      <c r="E7061" s="2" t="b">
        <f t="shared" ca="1" si="224"/>
        <v>1</v>
      </c>
      <c r="F7061" s="2" cm="1">
        <f t="array" aca="1" ref="F7061" ca="1">IF(G7061&lt;&gt;"",INDIRECT("'"&amp;G7061&amp;"'!"&amp;H7061),"")</f>
        <v>15791000.969999999</v>
      </c>
      <c r="G7061" s="1663" t="s">
        <v>3335</v>
      </c>
      <c r="H7061" t="s">
        <v>4391</v>
      </c>
      <c r="I7061" s="4"/>
      <c r="J7061" s="4"/>
      <c r="K7061" s="4"/>
      <c r="S7061" s="1665"/>
    </row>
    <row r="7062" spans="1:19" ht="15">
      <c r="A7062">
        <v>7057</v>
      </c>
      <c r="B7062" s="8">
        <f>'BudgetSum 2-4'!C110</f>
        <v>247207.09999999776</v>
      </c>
      <c r="C7062" s="496">
        <f t="shared" si="223"/>
        <v>-240150.09999999776</v>
      </c>
      <c r="D7062" s="3" t="s">
        <v>4990</v>
      </c>
      <c r="E7062" s="2" t="b">
        <f t="shared" ca="1" si="224"/>
        <v>1</v>
      </c>
      <c r="F7062" s="2" cm="1">
        <f t="array" aca="1" ref="F7062" ca="1">IF(G7062&lt;&gt;"",INDIRECT("'"&amp;G7062&amp;"'!"&amp;H7062),"")</f>
        <v>247207.09999999776</v>
      </c>
      <c r="G7062" s="1663" t="s">
        <v>3335</v>
      </c>
      <c r="H7062" t="s">
        <v>4392</v>
      </c>
      <c r="I7062" s="4"/>
      <c r="J7062" s="4"/>
      <c r="K7062" s="4"/>
      <c r="S7062" s="1665"/>
    </row>
    <row r="7063" spans="1:19" ht="15">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5">
      <c r="A7064">
        <v>7059</v>
      </c>
      <c r="B7064" s="8">
        <f>'BudgetSum 2-4'!C116</f>
        <v>0</v>
      </c>
      <c r="C7064" s="496">
        <f t="shared" si="223"/>
        <v>7059</v>
      </c>
      <c r="D7064" s="3" t="s">
        <v>4990</v>
      </c>
      <c r="E7064" s="2" t="b">
        <f t="shared" ca="1" si="224"/>
        <v>1</v>
      </c>
      <c r="F7064" s="2" cm="1">
        <f t="array" aca="1" ref="F7064" ca="1">IF(G7064&lt;&gt;"",INDIRECT("'"&amp;G7064&amp;"'!"&amp;H7064),"")</f>
        <v>0</v>
      </c>
      <c r="G7064" s="1663" t="s">
        <v>3335</v>
      </c>
      <c r="H7064" t="s">
        <v>3496</v>
      </c>
      <c r="I7064" s="4"/>
      <c r="J7064" s="4"/>
      <c r="K7064" s="4"/>
      <c r="S7064" s="1665"/>
    </row>
    <row r="7065" spans="1:19" ht="15">
      <c r="A7065">
        <v>7060</v>
      </c>
      <c r="B7065" s="8">
        <f>'BudgetSum 2-4'!C117</f>
        <v>0</v>
      </c>
      <c r="C7065" s="496">
        <f t="shared" si="223"/>
        <v>7060</v>
      </c>
      <c r="D7065" s="3" t="s">
        <v>4990</v>
      </c>
      <c r="E7065" s="2" t="b">
        <f t="shared" ca="1" si="224"/>
        <v>1</v>
      </c>
      <c r="F7065" s="2" cm="1">
        <f t="array" aca="1" ref="F7065" ca="1">IF(G7065&lt;&gt;"",INDIRECT("'"&amp;G7065&amp;"'!"&amp;H7065),"")</f>
        <v>0</v>
      </c>
      <c r="G7065" s="1663" t="s">
        <v>3335</v>
      </c>
      <c r="H7065" t="s">
        <v>4395</v>
      </c>
      <c r="I7065" s="4"/>
      <c r="J7065" s="4"/>
      <c r="K7065" s="4"/>
      <c r="S7065" s="1665"/>
    </row>
    <row r="7066" spans="1:19" ht="15">
      <c r="A7066">
        <v>7061</v>
      </c>
      <c r="B7066" s="8">
        <f>'BudgetSum 2-4'!C118</f>
        <v>14955169.099999998</v>
      </c>
      <c r="C7066" s="496">
        <f t="shared" si="223"/>
        <v>-14948108.099999998</v>
      </c>
      <c r="D7066" s="3" t="s">
        <v>4990</v>
      </c>
      <c r="E7066" s="2" t="b">
        <f t="shared" ca="1" si="224"/>
        <v>1</v>
      </c>
      <c r="F7066" s="2" cm="1">
        <f t="array" aca="1" ref="F7066" ca="1">IF(G7066&lt;&gt;"",INDIRECT("'"&amp;G7066&amp;"'!"&amp;H7066),"")</f>
        <v>14955169.099999998</v>
      </c>
      <c r="G7066" s="1663" t="s">
        <v>3335</v>
      </c>
      <c r="H7066" t="s">
        <v>4995</v>
      </c>
      <c r="I7066" s="4"/>
      <c r="J7066" s="4"/>
      <c r="K7066" s="4"/>
      <c r="S7066" s="1665"/>
    </row>
    <row r="7067" spans="1:19" ht="15">
      <c r="A7067">
        <v>7062</v>
      </c>
      <c r="B7067" s="8">
        <f>'BudgetSum 2-4'!D91</f>
        <v>1716845</v>
      </c>
      <c r="C7067" s="496">
        <f t="shared" si="223"/>
        <v>-1709783</v>
      </c>
      <c r="D7067" s="3" t="s">
        <v>4990</v>
      </c>
      <c r="E7067" s="2" t="b">
        <f t="shared" ca="1" si="224"/>
        <v>1</v>
      </c>
      <c r="F7067" s="2" cm="1">
        <f t="array" aca="1" ref="F7067" ca="1">IF(G7067&lt;&gt;"",INDIRECT("'"&amp;G7067&amp;"'!"&amp;H7067),"")</f>
        <v>1716845</v>
      </c>
      <c r="G7067" s="1663" t="s">
        <v>3335</v>
      </c>
      <c r="H7067" t="s">
        <v>4996</v>
      </c>
      <c r="I7067" s="4"/>
      <c r="J7067" s="4"/>
      <c r="K7067" s="4"/>
      <c r="S7067" s="1665"/>
    </row>
    <row r="7068" spans="1:19" ht="15">
      <c r="A7068">
        <v>7063</v>
      </c>
      <c r="B7068" s="8">
        <f>'BudgetSum 2-4'!D93</f>
        <v>1679314.11</v>
      </c>
      <c r="C7068" s="496">
        <f t="shared" si="223"/>
        <v>-1672251.11</v>
      </c>
      <c r="D7068" s="3" t="s">
        <v>4990</v>
      </c>
      <c r="E7068" s="2" t="b">
        <f t="shared" ca="1" si="224"/>
        <v>1</v>
      </c>
      <c r="F7068" s="2" cm="1">
        <f t="array" aca="1" ref="F7068" ca="1">IF(G7068&lt;&gt;"",INDIRECT("'"&amp;G7068&amp;"'!"&amp;H7068),"")</f>
        <v>1679314.11</v>
      </c>
      <c r="G7068" s="1663" t="s">
        <v>3335</v>
      </c>
      <c r="H7068" t="s">
        <v>4997</v>
      </c>
      <c r="I7068" s="4"/>
      <c r="J7068" s="4"/>
      <c r="K7068" s="4"/>
      <c r="S7068" s="1665"/>
    </row>
    <row r="7069" spans="1:19" ht="15">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5">
      <c r="A7070">
        <v>7065</v>
      </c>
      <c r="B7070" s="8">
        <f>'BudgetSum 2-4'!D95</f>
        <v>50000</v>
      </c>
      <c r="C7070" s="496">
        <f t="shared" si="223"/>
        <v>-42935</v>
      </c>
      <c r="D7070" s="3" t="s">
        <v>4990</v>
      </c>
      <c r="E7070" s="2" t="b">
        <f t="shared" ca="1" si="224"/>
        <v>1</v>
      </c>
      <c r="F7070" s="2" cm="1">
        <f t="array" aca="1" ref="F7070" ca="1">IF(G7070&lt;&gt;"",INDIRECT("'"&amp;G7070&amp;"'!"&amp;H7070),"")</f>
        <v>50000</v>
      </c>
      <c r="G7070" s="1663" t="s">
        <v>3335</v>
      </c>
      <c r="H7070" t="s">
        <v>4999</v>
      </c>
      <c r="I7070" s="4"/>
      <c r="J7070" s="4"/>
      <c r="K7070" s="4"/>
      <c r="S7070" s="1665"/>
    </row>
    <row r="7071" spans="1:19" ht="15">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5">
      <c r="A7072">
        <v>7067</v>
      </c>
      <c r="B7072" s="8">
        <f>'BudgetSum 2-4'!D97</f>
        <v>1729314.11</v>
      </c>
      <c r="C7072" s="496">
        <f t="shared" si="223"/>
        <v>-1722247.11</v>
      </c>
      <c r="D7072" s="3" t="s">
        <v>4990</v>
      </c>
      <c r="E7072" s="2" t="b">
        <f t="shared" ca="1" si="224"/>
        <v>1</v>
      </c>
      <c r="F7072" s="2" cm="1">
        <f t="array" aca="1" ref="F7072" ca="1">IF(G7072&lt;&gt;"",INDIRECT("'"&amp;G7072&amp;"'!"&amp;H7072),"")</f>
        <v>1729314.11</v>
      </c>
      <c r="G7072" s="1663" t="s">
        <v>3335</v>
      </c>
      <c r="H7072" t="s">
        <v>4433</v>
      </c>
      <c r="I7072" s="4"/>
      <c r="J7072" s="4"/>
      <c r="K7072" s="4"/>
      <c r="S7072" s="1665"/>
    </row>
    <row r="7073" spans="1:19" ht="15">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5">
      <c r="A7074">
        <v>7069</v>
      </c>
      <c r="B7074" s="8">
        <f>'BudgetSum 2-4'!D99</f>
        <v>1729314.11</v>
      </c>
      <c r="C7074" s="496">
        <f t="shared" si="223"/>
        <v>-1722245.11</v>
      </c>
      <c r="D7074" s="3" t="s">
        <v>4990</v>
      </c>
      <c r="E7074" s="2" t="b">
        <f t="shared" ca="1" si="224"/>
        <v>1</v>
      </c>
      <c r="F7074" s="2" cm="1">
        <f t="array" aca="1" ref="F7074" ca="1">IF(G7074&lt;&gt;"",INDIRECT("'"&amp;G7074&amp;"'!"&amp;H7074),"")</f>
        <v>1729314.11</v>
      </c>
      <c r="G7074" s="1663" t="s">
        <v>3335</v>
      </c>
      <c r="H7074" t="s">
        <v>4582</v>
      </c>
      <c r="I7074" s="4"/>
      <c r="J7074" s="4"/>
      <c r="K7074" s="4"/>
      <c r="S7074" s="1665"/>
    </row>
    <row r="7075" spans="1:19" ht="15">
      <c r="A7075">
        <v>7070</v>
      </c>
      <c r="B7075" s="8">
        <f>'BudgetSum 2-4'!D102</f>
        <v>1624955.43</v>
      </c>
      <c r="C7075" s="496">
        <f t="shared" si="223"/>
        <v>-1617885.43</v>
      </c>
      <c r="D7075" s="3" t="s">
        <v>4990</v>
      </c>
      <c r="E7075" s="2" t="b">
        <f t="shared" ca="1" si="224"/>
        <v>1</v>
      </c>
      <c r="F7075" s="2" cm="1">
        <f t="array" aca="1" ref="F7075" ca="1">IF(G7075&lt;&gt;"",INDIRECT("'"&amp;G7075&amp;"'!"&amp;H7075),"")</f>
        <v>1624955.43</v>
      </c>
      <c r="G7075" s="1663" t="s">
        <v>3335</v>
      </c>
      <c r="H7075" t="s">
        <v>4592</v>
      </c>
      <c r="I7075" s="4"/>
      <c r="J7075" s="4"/>
      <c r="K7075" s="4"/>
      <c r="S7075" s="1665"/>
    </row>
    <row r="7076" spans="1:19" ht="15">
      <c r="A7076">
        <v>7071</v>
      </c>
      <c r="B7076" s="8">
        <f>'BudgetSum 2-4'!D103</f>
        <v>0</v>
      </c>
      <c r="C7076" s="496">
        <f t="shared" si="223"/>
        <v>7071</v>
      </c>
      <c r="D7076" s="3" t="s">
        <v>4990</v>
      </c>
      <c r="E7076" s="2" t="b">
        <f t="shared" ca="1" si="224"/>
        <v>1</v>
      </c>
      <c r="F7076" s="2" cm="1">
        <f t="array" aca="1" ref="F7076" ca="1">IF(G7076&lt;&gt;"",INDIRECT("'"&amp;G7076&amp;"'!"&amp;H7076),"")</f>
        <v>0</v>
      </c>
      <c r="G7076" s="1663" t="s">
        <v>3335</v>
      </c>
      <c r="H7076" t="s">
        <v>5001</v>
      </c>
      <c r="I7076" s="4"/>
      <c r="J7076" s="4"/>
      <c r="K7076" s="4"/>
      <c r="S7076" s="1665"/>
    </row>
    <row r="7077" spans="1:19" ht="15">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5">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5">
      <c r="A7079">
        <v>7074</v>
      </c>
      <c r="B7079" s="8">
        <f>'BudgetSum 2-4'!D106</f>
        <v>0</v>
      </c>
      <c r="C7079" s="496">
        <f t="shared" si="223"/>
        <v>7074</v>
      </c>
      <c r="D7079" s="3" t="s">
        <v>4990</v>
      </c>
      <c r="E7079" s="2" t="b">
        <f t="shared" ca="1" si="224"/>
        <v>1</v>
      </c>
      <c r="F7079" s="2" cm="1">
        <f t="array" aca="1" ref="F7079" ca="1">IF(G7079&lt;&gt;"",INDIRECT("'"&amp;G7079&amp;"'!"&amp;H7079),"")</f>
        <v>0</v>
      </c>
      <c r="G7079" s="1663" t="s">
        <v>3335</v>
      </c>
      <c r="H7079" t="s">
        <v>4437</v>
      </c>
      <c r="I7079" s="4"/>
      <c r="J7079" s="4"/>
      <c r="K7079" s="4"/>
      <c r="S7079" s="1665"/>
    </row>
    <row r="7080" spans="1:19" ht="15">
      <c r="A7080">
        <v>7075</v>
      </c>
      <c r="B7080" s="8">
        <f>'BudgetSum 2-4'!D107</f>
        <v>1624955.43</v>
      </c>
      <c r="C7080" s="496">
        <f t="shared" si="223"/>
        <v>-1617880.43</v>
      </c>
      <c r="D7080" s="3" t="s">
        <v>4990</v>
      </c>
      <c r="E7080" s="2" t="b">
        <f t="shared" ca="1" si="224"/>
        <v>1</v>
      </c>
      <c r="F7080" s="2" cm="1">
        <f t="array" aca="1" ref="F7080" ca="1">IF(G7080&lt;&gt;"",INDIRECT("'"&amp;G7080&amp;"'!"&amp;H7080),"")</f>
        <v>1624955.43</v>
      </c>
      <c r="G7080" s="1663" t="s">
        <v>3335</v>
      </c>
      <c r="H7080" t="s">
        <v>5003</v>
      </c>
      <c r="I7080" s="4"/>
      <c r="J7080" s="4"/>
      <c r="K7080" s="4"/>
      <c r="S7080" s="1665"/>
    </row>
    <row r="7081" spans="1:19" ht="15">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5">
      <c r="A7082">
        <v>7077</v>
      </c>
      <c r="B7082" s="8">
        <f>'BudgetSum 2-4'!D109</f>
        <v>1624955.43</v>
      </c>
      <c r="C7082" s="496">
        <f t="shared" si="223"/>
        <v>-1617878.43</v>
      </c>
      <c r="D7082" s="3" t="s">
        <v>4990</v>
      </c>
      <c r="E7082" s="2" t="b">
        <f t="shared" ca="1" si="224"/>
        <v>1</v>
      </c>
      <c r="F7082" s="2" cm="1">
        <f t="array" aca="1" ref="F7082" ca="1">IF(G7082&lt;&gt;"",INDIRECT("'"&amp;G7082&amp;"'!"&amp;H7082),"")</f>
        <v>1624955.43</v>
      </c>
      <c r="G7082" s="1663" t="s">
        <v>3335</v>
      </c>
      <c r="H7082" t="s">
        <v>4438</v>
      </c>
      <c r="I7082" s="4"/>
      <c r="J7082" s="4"/>
      <c r="K7082" s="4"/>
      <c r="S7082" s="1665"/>
    </row>
    <row r="7083" spans="1:19" ht="15">
      <c r="A7083">
        <v>7078</v>
      </c>
      <c r="B7083" s="8">
        <f>'BudgetSum 2-4'!D110</f>
        <v>104358.68000000017</v>
      </c>
      <c r="C7083" s="496">
        <f t="shared" si="223"/>
        <v>-97280.680000000168</v>
      </c>
      <c r="D7083" s="3" t="s">
        <v>4990</v>
      </c>
      <c r="E7083" s="2" t="b">
        <f t="shared" ca="1" si="224"/>
        <v>1</v>
      </c>
      <c r="F7083" s="2" cm="1">
        <f t="array" aca="1" ref="F7083" ca="1">IF(G7083&lt;&gt;"",INDIRECT("'"&amp;G7083&amp;"'!"&amp;H7083),"")</f>
        <v>104358.68000000017</v>
      </c>
      <c r="G7083" s="1663" t="s">
        <v>3335</v>
      </c>
      <c r="H7083" t="s">
        <v>4439</v>
      </c>
      <c r="I7083" s="4"/>
      <c r="J7083" s="4"/>
      <c r="K7083" s="4"/>
      <c r="S7083" s="1665"/>
    </row>
    <row r="7084" spans="1:19" ht="15">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5">
      <c r="A7085">
        <v>7080</v>
      </c>
      <c r="B7085" s="8">
        <f>'BudgetSum 2-4'!D116</f>
        <v>0</v>
      </c>
      <c r="C7085" s="496">
        <f t="shared" si="223"/>
        <v>7080</v>
      </c>
      <c r="D7085" s="3" t="s">
        <v>4990</v>
      </c>
      <c r="E7085" s="2" t="b">
        <f t="shared" ca="1" si="224"/>
        <v>1</v>
      </c>
      <c r="F7085" s="2" cm="1">
        <f t="array" aca="1" ref="F7085" ca="1">IF(G7085&lt;&gt;"",INDIRECT("'"&amp;G7085&amp;"'!"&amp;H7085),"")</f>
        <v>0</v>
      </c>
      <c r="G7085" s="1663" t="s">
        <v>3335</v>
      </c>
      <c r="H7085" t="s">
        <v>3533</v>
      </c>
      <c r="I7085" s="4"/>
      <c r="J7085" s="4"/>
      <c r="K7085" s="4"/>
      <c r="S7085" s="1665"/>
    </row>
    <row r="7086" spans="1:19" ht="15">
      <c r="A7086">
        <v>7081</v>
      </c>
      <c r="B7086" s="8">
        <f>'BudgetSum 2-4'!D117</f>
        <v>0</v>
      </c>
      <c r="C7086" s="496">
        <f t="shared" si="223"/>
        <v>7081</v>
      </c>
      <c r="D7086" s="3" t="s">
        <v>4990</v>
      </c>
      <c r="E7086" s="2" t="b">
        <f t="shared" ca="1" si="224"/>
        <v>1</v>
      </c>
      <c r="F7086" s="2" cm="1">
        <f t="array" aca="1" ref="F7086" ca="1">IF(G7086&lt;&gt;"",INDIRECT("'"&amp;G7086&amp;"'!"&amp;H7086),"")</f>
        <v>0</v>
      </c>
      <c r="G7086" s="1663" t="s">
        <v>3335</v>
      </c>
      <c r="H7086" t="s">
        <v>4442</v>
      </c>
      <c r="I7086" s="4"/>
      <c r="J7086" s="4"/>
      <c r="K7086" s="4"/>
      <c r="S7086" s="1665"/>
    </row>
    <row r="7087" spans="1:19" ht="15">
      <c r="A7087">
        <v>7082</v>
      </c>
      <c r="B7087" s="8">
        <f>'BudgetSum 2-4'!D118</f>
        <v>1821203.6800000002</v>
      </c>
      <c r="C7087" s="496">
        <f t="shared" si="223"/>
        <v>-1814121.6800000002</v>
      </c>
      <c r="D7087" s="3" t="s">
        <v>4990</v>
      </c>
      <c r="E7087" s="2" t="b">
        <f t="shared" ca="1" si="224"/>
        <v>1</v>
      </c>
      <c r="F7087" s="2" cm="1">
        <f t="array" aca="1" ref="F7087" ca="1">IF(G7087&lt;&gt;"",INDIRECT("'"&amp;G7087&amp;"'!"&amp;H7087),"")</f>
        <v>1821203.6800000002</v>
      </c>
      <c r="G7087" s="1663" t="s">
        <v>3335</v>
      </c>
      <c r="H7087" t="s">
        <v>5005</v>
      </c>
      <c r="I7087" s="4"/>
      <c r="J7087" s="4"/>
      <c r="K7087" s="4"/>
      <c r="S7087" s="1665"/>
    </row>
    <row r="7088" spans="1:19" ht="15">
      <c r="A7088">
        <v>7083</v>
      </c>
      <c r="B7088" s="8">
        <f>'BudgetSum 2-4'!E91</f>
        <v>885275</v>
      </c>
      <c r="C7088" s="496">
        <f t="shared" si="223"/>
        <v>-878192</v>
      </c>
      <c r="D7088" s="3" t="s">
        <v>4990</v>
      </c>
      <c r="E7088" s="2" t="b">
        <f t="shared" ca="1" si="224"/>
        <v>1</v>
      </c>
      <c r="F7088" s="2" cm="1">
        <f t="array" aca="1" ref="F7088" ca="1">IF(G7088&lt;&gt;"",INDIRECT("'"&amp;G7088&amp;"'!"&amp;H7088),"")</f>
        <v>885275</v>
      </c>
      <c r="G7088" s="1663" t="s">
        <v>3335</v>
      </c>
      <c r="H7088" t="s">
        <v>5006</v>
      </c>
      <c r="I7088" s="4"/>
      <c r="J7088" s="4"/>
      <c r="K7088" s="4"/>
      <c r="S7088" s="1665"/>
    </row>
    <row r="7089" spans="1:19" ht="15">
      <c r="A7089">
        <v>7084</v>
      </c>
      <c r="B7089" s="8">
        <f>'BudgetSum 2-4'!E93</f>
        <v>1154656.71</v>
      </c>
      <c r="C7089" s="496">
        <f t="shared" si="223"/>
        <v>-1147572.71</v>
      </c>
      <c r="D7089" s="3" t="s">
        <v>4990</v>
      </c>
      <c r="E7089" s="2" t="b">
        <f t="shared" ca="1" si="224"/>
        <v>1</v>
      </c>
      <c r="F7089" s="2" cm="1">
        <f t="array" aca="1" ref="F7089" ca="1">IF(G7089&lt;&gt;"",INDIRECT("'"&amp;G7089&amp;"'!"&amp;H7089),"")</f>
        <v>1154656.71</v>
      </c>
      <c r="G7089" s="1663" t="s">
        <v>3335</v>
      </c>
      <c r="H7089" t="s">
        <v>5007</v>
      </c>
      <c r="I7089" s="4"/>
      <c r="J7089" s="4"/>
      <c r="K7089" s="4"/>
      <c r="S7089" s="1665"/>
    </row>
    <row r="7090" spans="1:19" ht="15">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5">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5">
      <c r="A7092">
        <v>7087</v>
      </c>
      <c r="B7092" s="8">
        <f>'BudgetSum 2-4'!E97</f>
        <v>1154656.71</v>
      </c>
      <c r="C7092" s="496">
        <f t="shared" si="223"/>
        <v>-1147569.71</v>
      </c>
      <c r="D7092" s="3" t="s">
        <v>4990</v>
      </c>
      <c r="E7092" s="2" t="b">
        <f t="shared" ca="1" si="224"/>
        <v>1</v>
      </c>
      <c r="F7092" s="2" cm="1">
        <f t="array" aca="1" ref="F7092" ca="1">IF(G7092&lt;&gt;"",INDIRECT("'"&amp;G7092&amp;"'!"&amp;H7092),"")</f>
        <v>1154656.71</v>
      </c>
      <c r="G7092" s="1663" t="s">
        <v>3335</v>
      </c>
      <c r="H7092" t="s">
        <v>5010</v>
      </c>
      <c r="I7092" s="4"/>
      <c r="J7092" s="4"/>
      <c r="K7092" s="4"/>
      <c r="S7092" s="1665"/>
    </row>
    <row r="7093" spans="1:19" ht="15">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5">
      <c r="A7094">
        <v>7089</v>
      </c>
      <c r="B7094" s="8">
        <f>'BudgetSum 2-4'!E99</f>
        <v>1154656.71</v>
      </c>
      <c r="C7094" s="496">
        <f t="shared" si="225"/>
        <v>-1147567.71</v>
      </c>
      <c r="D7094" s="3" t="s">
        <v>4990</v>
      </c>
      <c r="E7094" s="2" t="b">
        <f t="shared" ca="1" si="226"/>
        <v>1</v>
      </c>
      <c r="F7094" s="2" cm="1">
        <f t="array" aca="1" ref="F7094" ca="1">IF(G7094&lt;&gt;"",INDIRECT("'"&amp;G7094&amp;"'!"&amp;H7094),"")</f>
        <v>1154656.71</v>
      </c>
      <c r="G7094" s="1663" t="s">
        <v>3335</v>
      </c>
      <c r="H7094" t="s">
        <v>4583</v>
      </c>
      <c r="S7094" s="1665"/>
    </row>
    <row r="7095" spans="1:19" ht="15">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5">
      <c r="A7096">
        <v>7091</v>
      </c>
      <c r="B7096" s="8">
        <f>'BudgetSum 2-4'!E105</f>
        <v>1137200</v>
      </c>
      <c r="C7096" s="496">
        <f t="shared" si="225"/>
        <v>-1130109</v>
      </c>
      <c r="D7096" s="3" t="s">
        <v>4990</v>
      </c>
      <c r="E7096" s="2" t="b">
        <f t="shared" ca="1" si="226"/>
        <v>1</v>
      </c>
      <c r="F7096" s="2" cm="1">
        <f t="array" aca="1" ref="F7096" ca="1">IF(G7096&lt;&gt;"",INDIRECT("'"&amp;G7096&amp;"'!"&amp;H7096),"")</f>
        <v>1137200</v>
      </c>
      <c r="G7096" s="1663" t="s">
        <v>3335</v>
      </c>
      <c r="H7096" t="s">
        <v>4854</v>
      </c>
      <c r="S7096" s="1665"/>
    </row>
    <row r="7097" spans="1:19" ht="15">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5">
      <c r="A7098">
        <v>7093</v>
      </c>
      <c r="B7098" s="8">
        <f>'BudgetSum 2-4'!E107</f>
        <v>1137200</v>
      </c>
      <c r="C7098" s="496">
        <f t="shared" si="225"/>
        <v>-1130107</v>
      </c>
      <c r="D7098" s="3" t="s">
        <v>4990</v>
      </c>
      <c r="E7098" s="2" t="b">
        <f t="shared" ca="1" si="226"/>
        <v>1</v>
      </c>
      <c r="F7098" s="2" cm="1">
        <f t="array" aca="1" ref="F7098" ca="1">IF(G7098&lt;&gt;"",INDIRECT("'"&amp;G7098&amp;"'!"&amp;H7098),"")</f>
        <v>1137200</v>
      </c>
      <c r="G7098" s="1663" t="s">
        <v>3335</v>
      </c>
      <c r="H7098" t="s">
        <v>5011</v>
      </c>
      <c r="I7098" s="4"/>
      <c r="J7098" s="4"/>
      <c r="K7098" s="4"/>
      <c r="S7098" s="1665"/>
    </row>
    <row r="7099" spans="1:19" ht="15">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5">
      <c r="A7100">
        <v>7095</v>
      </c>
      <c r="B7100" s="8">
        <f>'BudgetSum 2-4'!E109</f>
        <v>1137200</v>
      </c>
      <c r="C7100" s="496">
        <f t="shared" si="225"/>
        <v>-1130105</v>
      </c>
      <c r="D7100" s="3" t="s">
        <v>4990</v>
      </c>
      <c r="E7100" s="2" t="b">
        <f t="shared" ca="1" si="226"/>
        <v>1</v>
      </c>
      <c r="F7100" s="2" cm="1">
        <f t="array" aca="1" ref="F7100" ca="1">IF(G7100&lt;&gt;"",INDIRECT("'"&amp;G7100&amp;"'!"&amp;H7100),"")</f>
        <v>1137200</v>
      </c>
      <c r="G7100" s="1663" t="s">
        <v>3335</v>
      </c>
      <c r="H7100" t="s">
        <v>4469</v>
      </c>
      <c r="I7100" s="4"/>
      <c r="J7100" s="4"/>
      <c r="K7100" s="4"/>
      <c r="S7100" s="1665"/>
    </row>
    <row r="7101" spans="1:19" ht="15">
      <c r="A7101">
        <v>7096</v>
      </c>
      <c r="B7101" s="8">
        <f>'BudgetSum 2-4'!E110</f>
        <v>17456.709999999963</v>
      </c>
      <c r="C7101" s="496">
        <f t="shared" si="225"/>
        <v>-10360.709999999963</v>
      </c>
      <c r="D7101" s="3" t="s">
        <v>4990</v>
      </c>
      <c r="E7101" s="2" t="b">
        <f t="shared" ca="1" si="226"/>
        <v>1</v>
      </c>
      <c r="F7101" s="2" cm="1">
        <f t="array" aca="1" ref="F7101" ca="1">IF(G7101&lt;&gt;"",INDIRECT("'"&amp;G7101&amp;"'!"&amp;H7101),"")</f>
        <v>17456.709999999963</v>
      </c>
      <c r="G7101" s="1663" t="s">
        <v>3335</v>
      </c>
      <c r="H7101" t="s">
        <v>4470</v>
      </c>
      <c r="I7101" s="4"/>
      <c r="J7101" s="4"/>
      <c r="K7101" s="4"/>
      <c r="S7101" s="1665"/>
    </row>
    <row r="7102" spans="1:19" ht="15">
      <c r="A7102">
        <v>7097</v>
      </c>
      <c r="B7102" s="8">
        <f>'BudgetSum 2-4'!E113</f>
        <v>0</v>
      </c>
      <c r="C7102" s="496">
        <f t="shared" si="225"/>
        <v>7097</v>
      </c>
      <c r="D7102" s="3" t="s">
        <v>4990</v>
      </c>
      <c r="E7102" s="2" t="b">
        <f t="shared" ca="1" si="226"/>
        <v>1</v>
      </c>
      <c r="F7102" s="2" cm="1">
        <f t="array" aca="1" ref="F7102" ca="1">IF(G7102&lt;&gt;"",INDIRECT("'"&amp;G7102&amp;"'!"&amp;H7102),"")</f>
        <v>0</v>
      </c>
      <c r="G7102" s="1663" t="s">
        <v>3335</v>
      </c>
      <c r="H7102" t="s">
        <v>5012</v>
      </c>
      <c r="I7102" s="4"/>
      <c r="J7102" s="4"/>
      <c r="K7102" s="4"/>
      <c r="S7102" s="1665"/>
    </row>
    <row r="7103" spans="1:19" ht="15">
      <c r="A7103">
        <v>7098</v>
      </c>
      <c r="B7103" s="8">
        <f>'BudgetSum 2-4'!E116</f>
        <v>0</v>
      </c>
      <c r="C7103" s="496">
        <f t="shared" si="225"/>
        <v>7098</v>
      </c>
      <c r="D7103" s="3" t="s">
        <v>4990</v>
      </c>
      <c r="E7103" s="2" t="b">
        <f t="shared" ca="1" si="226"/>
        <v>1</v>
      </c>
      <c r="F7103" s="2" cm="1">
        <f t="array" aca="1" ref="F7103" ca="1">IF(G7103&lt;&gt;"",INDIRECT("'"&amp;G7103&amp;"'!"&amp;H7103),"")</f>
        <v>0</v>
      </c>
      <c r="G7103" s="1663" t="s">
        <v>3335</v>
      </c>
      <c r="H7103" t="s">
        <v>3571</v>
      </c>
      <c r="I7103" s="4"/>
      <c r="J7103" s="4"/>
      <c r="K7103" s="4"/>
      <c r="S7103" s="1665"/>
    </row>
    <row r="7104" spans="1:19" ht="15">
      <c r="A7104">
        <v>7099</v>
      </c>
      <c r="B7104" s="8">
        <f>'BudgetSum 2-4'!E117</f>
        <v>0</v>
      </c>
      <c r="C7104" s="496">
        <f t="shared" si="225"/>
        <v>7099</v>
      </c>
      <c r="D7104" s="3" t="s">
        <v>4990</v>
      </c>
      <c r="E7104" s="2" t="b">
        <f t="shared" ca="1" si="226"/>
        <v>1</v>
      </c>
      <c r="F7104" s="2" cm="1">
        <f t="array" aca="1" ref="F7104" ca="1">IF(G7104&lt;&gt;"",INDIRECT("'"&amp;G7104&amp;"'!"&amp;H7104),"")</f>
        <v>0</v>
      </c>
      <c r="G7104" s="1663" t="s">
        <v>3335</v>
      </c>
      <c r="H7104" t="s">
        <v>5013</v>
      </c>
      <c r="I7104" s="4"/>
      <c r="J7104" s="4"/>
      <c r="K7104" s="4"/>
      <c r="S7104" s="1665"/>
    </row>
    <row r="7105" spans="1:19" ht="15">
      <c r="A7105">
        <v>7100</v>
      </c>
      <c r="B7105" s="8">
        <f>'BudgetSum 2-4'!E118</f>
        <v>902731.71</v>
      </c>
      <c r="C7105" s="496">
        <f t="shared" si="225"/>
        <v>-895631.71</v>
      </c>
      <c r="D7105" s="3" t="s">
        <v>4990</v>
      </c>
      <c r="E7105" s="2" t="b">
        <f t="shared" ca="1" si="226"/>
        <v>1</v>
      </c>
      <c r="F7105" s="2" cm="1">
        <f t="array" aca="1" ref="F7105" ca="1">IF(G7105&lt;&gt;"",INDIRECT("'"&amp;G7105&amp;"'!"&amp;H7105),"")</f>
        <v>902731.71</v>
      </c>
      <c r="G7105" s="1663" t="s">
        <v>3335</v>
      </c>
      <c r="H7105" t="s">
        <v>5014</v>
      </c>
      <c r="I7105" s="4"/>
      <c r="J7105" s="4"/>
      <c r="K7105" s="4"/>
      <c r="S7105" s="1665"/>
    </row>
    <row r="7106" spans="1:19" ht="15">
      <c r="A7106">
        <v>7101</v>
      </c>
      <c r="B7106" s="8">
        <f>'BudgetSum 2-4'!F91</f>
        <v>856361</v>
      </c>
      <c r="C7106" s="496">
        <f t="shared" si="225"/>
        <v>-849260</v>
      </c>
      <c r="D7106" s="3" t="s">
        <v>4990</v>
      </c>
      <c r="E7106" s="2" t="b">
        <f t="shared" ca="1" si="226"/>
        <v>1</v>
      </c>
      <c r="F7106" s="2" cm="1">
        <f t="array" aca="1" ref="F7106" ca="1">IF(G7106&lt;&gt;"",INDIRECT("'"&amp;G7106&amp;"'!"&amp;H7106),"")</f>
        <v>856361</v>
      </c>
      <c r="G7106" s="1663" t="s">
        <v>3335</v>
      </c>
      <c r="H7106" t="s">
        <v>5015</v>
      </c>
      <c r="I7106" s="4"/>
      <c r="J7106" s="4"/>
      <c r="K7106" s="4"/>
      <c r="S7106" s="1665"/>
    </row>
    <row r="7107" spans="1:19" ht="15">
      <c r="A7107">
        <v>7102</v>
      </c>
      <c r="B7107" s="8">
        <f>'BudgetSum 2-4'!F93</f>
        <v>724052.88</v>
      </c>
      <c r="C7107" s="496">
        <f t="shared" si="225"/>
        <v>-716950.88</v>
      </c>
      <c r="D7107" s="3" t="s">
        <v>4990</v>
      </c>
      <c r="E7107" s="2" t="b">
        <f t="shared" ca="1" si="226"/>
        <v>1</v>
      </c>
      <c r="F7107" s="2" cm="1">
        <f t="array" aca="1" ref="F7107" ca="1">IF(G7107&lt;&gt;"",INDIRECT("'"&amp;G7107&amp;"'!"&amp;H7107),"")</f>
        <v>724052.88</v>
      </c>
      <c r="G7107" s="1663" t="s">
        <v>3335</v>
      </c>
      <c r="H7107" t="s">
        <v>5016</v>
      </c>
      <c r="I7107" s="4"/>
      <c r="J7107" s="4"/>
      <c r="K7107" s="4"/>
      <c r="S7107" s="1665"/>
    </row>
    <row r="7108" spans="1:19" ht="15">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5">
      <c r="A7109">
        <v>7104</v>
      </c>
      <c r="B7109" s="8">
        <f>'BudgetSum 2-4'!F95</f>
        <v>142354.97</v>
      </c>
      <c r="C7109" s="496">
        <f t="shared" si="225"/>
        <v>-135250.97</v>
      </c>
      <c r="D7109" s="3" t="s">
        <v>4990</v>
      </c>
      <c r="E7109" s="2" t="b">
        <f t="shared" ca="1" si="226"/>
        <v>1</v>
      </c>
      <c r="F7109" s="2" cm="1">
        <f t="array" aca="1" ref="F7109" ca="1">IF(G7109&lt;&gt;"",INDIRECT("'"&amp;G7109&amp;"'!"&amp;H7109),"")</f>
        <v>142354.97</v>
      </c>
      <c r="G7109" s="1663" t="s">
        <v>3335</v>
      </c>
      <c r="H7109" t="s">
        <v>5018</v>
      </c>
      <c r="I7109" s="4"/>
      <c r="J7109" s="4"/>
      <c r="K7109" s="4"/>
      <c r="S7109" s="1665"/>
    </row>
    <row r="7110" spans="1:19" ht="15">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5">
      <c r="A7111">
        <v>7106</v>
      </c>
      <c r="B7111" s="8">
        <f>'BudgetSum 2-4'!F97</f>
        <v>866407.85</v>
      </c>
      <c r="C7111" s="496">
        <f t="shared" si="225"/>
        <v>-859301.85</v>
      </c>
      <c r="D7111" s="3" t="s">
        <v>4990</v>
      </c>
      <c r="E7111" s="2" t="b">
        <f t="shared" ca="1" si="226"/>
        <v>1</v>
      </c>
      <c r="F7111" s="2" cm="1">
        <f t="array" aca="1" ref="F7111" ca="1">IF(G7111&lt;&gt;"",INDIRECT("'"&amp;G7111&amp;"'!"&amp;H7111),"")</f>
        <v>866407.85</v>
      </c>
      <c r="G7111" s="1663" t="s">
        <v>3335</v>
      </c>
      <c r="H7111" t="s">
        <v>5020</v>
      </c>
      <c r="I7111" s="4"/>
      <c r="J7111" s="4"/>
      <c r="K7111" s="4"/>
      <c r="S7111" s="1665"/>
    </row>
    <row r="7112" spans="1:19" ht="15">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5">
      <c r="A7113">
        <v>7108</v>
      </c>
      <c r="B7113" s="8">
        <f>'BudgetSum 2-4'!F99</f>
        <v>866407.85</v>
      </c>
      <c r="C7113" s="496">
        <f t="shared" si="225"/>
        <v>-859299.85</v>
      </c>
      <c r="D7113" s="3" t="s">
        <v>4990</v>
      </c>
      <c r="E7113" s="2" t="b">
        <f t="shared" ca="1" si="226"/>
        <v>1</v>
      </c>
      <c r="F7113" s="2" cm="1">
        <f t="array" aca="1" ref="F7113" ca="1">IF(G7113&lt;&gt;"",INDIRECT("'"&amp;G7113&amp;"'!"&amp;H7113),"")</f>
        <v>866407.85</v>
      </c>
      <c r="G7113" s="1663" t="s">
        <v>3335</v>
      </c>
      <c r="H7113" t="s">
        <v>4584</v>
      </c>
      <c r="I7113" s="4"/>
      <c r="J7113" s="4"/>
      <c r="K7113" s="4"/>
      <c r="S7113" s="1665"/>
    </row>
    <row r="7114" spans="1:19" ht="15">
      <c r="A7114">
        <v>7109</v>
      </c>
      <c r="B7114" s="8">
        <f>'BudgetSum 2-4'!F102</f>
        <v>963755.29999999993</v>
      </c>
      <c r="C7114" s="496">
        <f t="shared" si="225"/>
        <v>-956646.29999999993</v>
      </c>
      <c r="D7114" s="3" t="s">
        <v>4990</v>
      </c>
      <c r="E7114" s="2" t="b">
        <f t="shared" ca="1" si="226"/>
        <v>1</v>
      </c>
      <c r="F7114" s="2" cm="1">
        <f t="array" aca="1" ref="F7114" ca="1">IF(G7114&lt;&gt;"",INDIRECT("'"&amp;G7114&amp;"'!"&amp;H7114),"")</f>
        <v>963755.29999999993</v>
      </c>
      <c r="G7114" s="1663" t="s">
        <v>3335</v>
      </c>
      <c r="H7114" t="s">
        <v>4594</v>
      </c>
      <c r="I7114" s="4"/>
      <c r="J7114" s="4"/>
      <c r="K7114" s="4"/>
      <c r="S7114" s="1665"/>
    </row>
    <row r="7115" spans="1:19" ht="15">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5">
      <c r="A7116">
        <v>7111</v>
      </c>
      <c r="B7116" s="8">
        <f>'BudgetSum 2-4'!F104</f>
        <v>0</v>
      </c>
      <c r="C7116" s="496">
        <f t="shared" si="225"/>
        <v>7111</v>
      </c>
      <c r="D7116" s="3" t="s">
        <v>4990</v>
      </c>
      <c r="E7116" s="2" t="b">
        <f t="shared" ca="1" si="226"/>
        <v>1</v>
      </c>
      <c r="F7116" s="2" cm="1">
        <f t="array" aca="1" ref="F7116" ca="1">IF(G7116&lt;&gt;"",INDIRECT("'"&amp;G7116&amp;"'!"&amp;H7116),"")</f>
        <v>0</v>
      </c>
      <c r="G7116" s="1663" t="s">
        <v>3335</v>
      </c>
      <c r="H7116" t="s">
        <v>4601</v>
      </c>
      <c r="I7116" s="4"/>
      <c r="J7116" s="4"/>
      <c r="K7116" s="4"/>
      <c r="S7116" s="1665"/>
    </row>
    <row r="7117" spans="1:19" ht="15">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5">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5">
      <c r="A7119">
        <v>7114</v>
      </c>
      <c r="B7119" s="8">
        <f>'BudgetSum 2-4'!F107</f>
        <v>963755.29999999993</v>
      </c>
      <c r="C7119" s="496">
        <f t="shared" si="225"/>
        <v>-956641.29999999993</v>
      </c>
      <c r="D7119" s="3" t="s">
        <v>4990</v>
      </c>
      <c r="E7119" s="2" t="b">
        <f t="shared" ca="1" si="226"/>
        <v>1</v>
      </c>
      <c r="F7119" s="2" cm="1">
        <f t="array" aca="1" ref="F7119" ca="1">IF(G7119&lt;&gt;"",INDIRECT("'"&amp;G7119&amp;"'!"&amp;H7119),"")</f>
        <v>963755.29999999993</v>
      </c>
      <c r="G7119" s="1663" t="s">
        <v>3335</v>
      </c>
      <c r="H7119" t="s">
        <v>5023</v>
      </c>
      <c r="I7119" s="4"/>
      <c r="J7119" s="4"/>
      <c r="K7119" s="4"/>
      <c r="S7119" s="1665"/>
    </row>
    <row r="7120" spans="1:19" ht="15">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5">
      <c r="A7121">
        <v>7116</v>
      </c>
      <c r="B7121" s="8">
        <f>'BudgetSum 2-4'!F109</f>
        <v>963755.29999999993</v>
      </c>
      <c r="C7121" s="496">
        <f t="shared" si="225"/>
        <v>-956639.29999999993</v>
      </c>
      <c r="D7121" s="3" t="s">
        <v>4990</v>
      </c>
      <c r="E7121" s="2" t="b">
        <f t="shared" ca="1" si="226"/>
        <v>1</v>
      </c>
      <c r="F7121" s="2" cm="1">
        <f t="array" aca="1" ref="F7121" ca="1">IF(G7121&lt;&gt;"",INDIRECT("'"&amp;G7121&amp;"'!"&amp;H7121),"")</f>
        <v>963755.29999999993</v>
      </c>
      <c r="G7121" s="1663" t="s">
        <v>3335</v>
      </c>
      <c r="H7121" t="s">
        <v>4478</v>
      </c>
      <c r="I7121" s="4"/>
      <c r="J7121" s="4"/>
      <c r="K7121" s="4"/>
      <c r="S7121" s="1665"/>
    </row>
    <row r="7122" spans="1:19" ht="15">
      <c r="A7122">
        <v>7117</v>
      </c>
      <c r="B7122" s="8">
        <f>'BudgetSum 2-4'!F110</f>
        <v>-97347.449999999953</v>
      </c>
      <c r="C7122" s="496">
        <f t="shared" si="225"/>
        <v>104464.44999999995</v>
      </c>
      <c r="D7122" s="3" t="s">
        <v>4990</v>
      </c>
      <c r="E7122" s="2" t="b">
        <f t="shared" ca="1" si="226"/>
        <v>1</v>
      </c>
      <c r="F7122" s="2" cm="1">
        <f t="array" aca="1" ref="F7122" ca="1">IF(G7122&lt;&gt;"",INDIRECT("'"&amp;G7122&amp;"'!"&amp;H7122),"")</f>
        <v>-97347.449999999953</v>
      </c>
      <c r="G7122" s="1663" t="s">
        <v>3335</v>
      </c>
      <c r="H7122" t="s">
        <v>4479</v>
      </c>
      <c r="I7122" s="4"/>
      <c r="J7122" s="4"/>
      <c r="K7122" s="4"/>
      <c r="S7122" s="1665"/>
    </row>
    <row r="7123" spans="1:19" ht="15">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5">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5">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5">
      <c r="A7126">
        <v>7121</v>
      </c>
      <c r="B7126" s="8">
        <f>'BudgetSum 2-4'!F118</f>
        <v>759013.55</v>
      </c>
      <c r="C7126" s="496">
        <f t="shared" si="225"/>
        <v>-751892.55</v>
      </c>
      <c r="D7126" s="3" t="s">
        <v>4990</v>
      </c>
      <c r="E7126" s="2" t="b">
        <f t="shared" ca="1" si="226"/>
        <v>1</v>
      </c>
      <c r="F7126" s="2" cm="1">
        <f t="array" aca="1" ref="F7126" ca="1">IF(G7126&lt;&gt;"",INDIRECT("'"&amp;G7126&amp;"'!"&amp;H7126),"")</f>
        <v>759013.55</v>
      </c>
      <c r="G7126" s="1663" t="s">
        <v>3335</v>
      </c>
      <c r="H7126" t="s">
        <v>5025</v>
      </c>
      <c r="S7126" s="1665"/>
    </row>
    <row r="7127" spans="1:19" ht="15">
      <c r="A7127">
        <v>7122</v>
      </c>
      <c r="B7127" s="8">
        <f>'BudgetSum 2-4'!G91</f>
        <v>525923</v>
      </c>
      <c r="C7127" s="496">
        <f t="shared" si="225"/>
        <v>-518801</v>
      </c>
      <c r="D7127" s="3" t="s">
        <v>4990</v>
      </c>
      <c r="E7127" s="2" t="b">
        <f t="shared" ca="1" si="226"/>
        <v>1</v>
      </c>
      <c r="F7127" s="2" cm="1">
        <f t="array" aca="1" ref="F7127" ca="1">IF(G7127&lt;&gt;"",INDIRECT("'"&amp;G7127&amp;"'!"&amp;H7127),"")</f>
        <v>525923</v>
      </c>
      <c r="G7127" s="1663" t="s">
        <v>3335</v>
      </c>
      <c r="H7127" t="s">
        <v>5026</v>
      </c>
      <c r="I7127" s="4"/>
      <c r="J7127" s="4"/>
      <c r="K7127" s="4"/>
      <c r="S7127" s="1665"/>
    </row>
    <row r="7128" spans="1:19" ht="15">
      <c r="A7128">
        <v>7123</v>
      </c>
      <c r="B7128" s="8">
        <f>'BudgetSum 2-4'!G93</f>
        <v>413073.58</v>
      </c>
      <c r="C7128" s="496">
        <f t="shared" si="225"/>
        <v>-405950.58</v>
      </c>
      <c r="D7128" s="3" t="s">
        <v>4990</v>
      </c>
      <c r="E7128" s="2" t="b">
        <f t="shared" ca="1" si="226"/>
        <v>1</v>
      </c>
      <c r="F7128" s="2" cm="1">
        <f t="array" aca="1" ref="F7128" ca="1">IF(G7128&lt;&gt;"",INDIRECT("'"&amp;G7128&amp;"'!"&amp;H7128),"")</f>
        <v>413073.58</v>
      </c>
      <c r="G7128" s="1663" t="s">
        <v>3335</v>
      </c>
      <c r="H7128" t="s">
        <v>5027</v>
      </c>
      <c r="I7128" s="4"/>
      <c r="J7128" s="4"/>
      <c r="K7128" s="4"/>
      <c r="S7128" s="1665"/>
    </row>
    <row r="7129" spans="1:19" ht="15">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5">
      <c r="A7130">
        <v>7125</v>
      </c>
      <c r="B7130" s="8">
        <f>'BudgetSum 2-4'!G95</f>
        <v>0</v>
      </c>
      <c r="C7130" s="496">
        <f t="shared" si="225"/>
        <v>7125</v>
      </c>
      <c r="D7130" s="3" t="s">
        <v>4990</v>
      </c>
      <c r="E7130" s="2" t="b">
        <f t="shared" ca="1" si="226"/>
        <v>1</v>
      </c>
      <c r="F7130" s="2" cm="1">
        <f t="array" aca="1" ref="F7130" ca="1">IF(G7130&lt;&gt;"",INDIRECT("'"&amp;G7130&amp;"'!"&amp;H7130),"")</f>
        <v>0</v>
      </c>
      <c r="G7130" s="1663" t="s">
        <v>3335</v>
      </c>
      <c r="H7130" t="s">
        <v>5029</v>
      </c>
      <c r="I7130" s="4"/>
      <c r="J7130" s="4"/>
      <c r="K7130" s="4"/>
      <c r="S7130" s="1665"/>
    </row>
    <row r="7131" spans="1:19" ht="15">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5">
      <c r="A7132">
        <v>7127</v>
      </c>
      <c r="B7132" s="8">
        <f>'BudgetSum 2-4'!G97</f>
        <v>413073.58</v>
      </c>
      <c r="C7132" s="496">
        <f t="shared" si="225"/>
        <v>-405946.58</v>
      </c>
      <c r="D7132" s="3" t="s">
        <v>4990</v>
      </c>
      <c r="E7132" s="2" t="b">
        <f t="shared" ca="1" si="226"/>
        <v>1</v>
      </c>
      <c r="F7132" s="2" cm="1">
        <f t="array" aca="1" ref="F7132" ca="1">IF(G7132&lt;&gt;"",INDIRECT("'"&amp;G7132&amp;"'!"&amp;H7132),"")</f>
        <v>413073.58</v>
      </c>
      <c r="G7132" s="1663" t="s">
        <v>3335</v>
      </c>
      <c r="H7132" t="s">
        <v>5031</v>
      </c>
      <c r="I7132" s="4"/>
      <c r="J7132" s="4"/>
      <c r="K7132" s="4"/>
      <c r="S7132" s="1665"/>
    </row>
    <row r="7133" spans="1:19" ht="15">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5">
      <c r="A7134">
        <v>7129</v>
      </c>
      <c r="B7134" s="8">
        <f>'BudgetSum 2-4'!G99</f>
        <v>413073.58</v>
      </c>
      <c r="C7134" s="496">
        <f t="shared" si="225"/>
        <v>-405944.58</v>
      </c>
      <c r="D7134" s="3" t="s">
        <v>4990</v>
      </c>
      <c r="E7134" s="2" t="b">
        <f t="shared" ca="1" si="226"/>
        <v>1</v>
      </c>
      <c r="F7134" s="2" cm="1">
        <f t="array" aca="1" ref="F7134" ca="1">IF(G7134&lt;&gt;"",INDIRECT("'"&amp;G7134&amp;"'!"&amp;H7134),"")</f>
        <v>413073.58</v>
      </c>
      <c r="G7134" s="1663" t="s">
        <v>3335</v>
      </c>
      <c r="H7134" t="s">
        <v>4585</v>
      </c>
      <c r="I7134" s="4"/>
      <c r="J7134" s="4"/>
      <c r="K7134" s="4"/>
      <c r="S7134" s="1665"/>
    </row>
    <row r="7135" spans="1:19" ht="15">
      <c r="A7135">
        <v>7130</v>
      </c>
      <c r="B7135" s="8">
        <f>'BudgetSum 2-4'!G101</f>
        <v>223645.57</v>
      </c>
      <c r="C7135" s="496">
        <f t="shared" si="225"/>
        <v>-216515.57</v>
      </c>
      <c r="D7135" s="3" t="s">
        <v>4990</v>
      </c>
      <c r="E7135" s="2" t="b">
        <f t="shared" ca="1" si="226"/>
        <v>1</v>
      </c>
      <c r="F7135" s="2" cm="1">
        <f t="array" aca="1" ref="F7135" ca="1">IF(G7135&lt;&gt;"",INDIRECT("'"&amp;G7135&amp;"'!"&amp;H7135),"")</f>
        <v>223645.57</v>
      </c>
      <c r="G7135" s="1663" t="s">
        <v>3335</v>
      </c>
      <c r="H7135" t="s">
        <v>4497</v>
      </c>
      <c r="I7135" s="4"/>
      <c r="J7135" s="4"/>
      <c r="K7135" s="4"/>
      <c r="S7135" s="1665"/>
    </row>
    <row r="7136" spans="1:19" ht="15">
      <c r="A7136">
        <v>7131</v>
      </c>
      <c r="B7136" s="8">
        <f>'BudgetSum 2-4'!G102</f>
        <v>230698.11999999997</v>
      </c>
      <c r="C7136" s="496">
        <f t="shared" si="225"/>
        <v>-223567.11999999997</v>
      </c>
      <c r="D7136" s="3" t="s">
        <v>4990</v>
      </c>
      <c r="E7136" s="2" t="b">
        <f t="shared" ca="1" si="226"/>
        <v>1</v>
      </c>
      <c r="F7136" s="2" cm="1">
        <f t="array" aca="1" ref="F7136" ca="1">IF(G7136&lt;&gt;"",INDIRECT("'"&amp;G7136&amp;"'!"&amp;H7136),"")</f>
        <v>230698.11999999997</v>
      </c>
      <c r="G7136" s="1663" t="s">
        <v>3335</v>
      </c>
      <c r="H7136" t="s">
        <v>4595</v>
      </c>
      <c r="I7136" s="4"/>
      <c r="J7136" s="4"/>
      <c r="K7136" s="4"/>
      <c r="S7136" s="1665"/>
    </row>
    <row r="7137" spans="1:19" ht="15">
      <c r="A7137">
        <v>7132</v>
      </c>
      <c r="B7137" s="8">
        <f>'BudgetSum 2-4'!G103</f>
        <v>0</v>
      </c>
      <c r="C7137" s="496">
        <f t="shared" si="225"/>
        <v>7132</v>
      </c>
      <c r="D7137" s="3" t="s">
        <v>4990</v>
      </c>
      <c r="E7137" s="2" t="b">
        <f t="shared" ca="1" si="226"/>
        <v>1</v>
      </c>
      <c r="F7137" s="2" cm="1">
        <f t="array" aca="1" ref="F7137" ca="1">IF(G7137&lt;&gt;"",INDIRECT("'"&amp;G7137&amp;"'!"&amp;H7137),"")</f>
        <v>0</v>
      </c>
      <c r="G7137" s="1663" t="s">
        <v>3335</v>
      </c>
      <c r="H7137" t="s">
        <v>5032</v>
      </c>
      <c r="I7137" s="4"/>
      <c r="J7137" s="4"/>
      <c r="K7137" s="4"/>
      <c r="S7137" s="1665"/>
    </row>
    <row r="7138" spans="1:19" ht="15">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5">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5">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5">
      <c r="A7141">
        <v>7136</v>
      </c>
      <c r="B7141" s="8">
        <f>'BudgetSum 2-4'!G107</f>
        <v>454343.68999999994</v>
      </c>
      <c r="C7141" s="496">
        <f t="shared" si="225"/>
        <v>-447207.68999999994</v>
      </c>
      <c r="D7141" s="3" t="s">
        <v>4990</v>
      </c>
      <c r="E7141" s="2" t="b">
        <f t="shared" ca="1" si="226"/>
        <v>1</v>
      </c>
      <c r="F7141" s="2" cm="1">
        <f t="array" aca="1" ref="F7141" ca="1">IF(G7141&lt;&gt;"",INDIRECT("'"&amp;G7141&amp;"'!"&amp;H7141),"")</f>
        <v>454343.68999999994</v>
      </c>
      <c r="G7141" s="1663" t="s">
        <v>3335</v>
      </c>
      <c r="H7141" t="s">
        <v>5034</v>
      </c>
      <c r="I7141" s="4"/>
      <c r="J7141" s="4"/>
      <c r="K7141" s="4"/>
      <c r="S7141" s="1665"/>
    </row>
    <row r="7142" spans="1:19" ht="15">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5">
      <c r="A7143">
        <v>7138</v>
      </c>
      <c r="B7143" s="8">
        <f>'BudgetSum 2-4'!G109</f>
        <v>454343.68999999994</v>
      </c>
      <c r="C7143" s="496">
        <f t="shared" si="225"/>
        <v>-447205.68999999994</v>
      </c>
      <c r="D7143" s="3" t="s">
        <v>4990</v>
      </c>
      <c r="E7143" s="2" t="b">
        <f t="shared" ca="1" si="226"/>
        <v>1</v>
      </c>
      <c r="F7143" s="2" cm="1">
        <f t="array" aca="1" ref="F7143" ca="1">IF(G7143&lt;&gt;"",INDIRECT("'"&amp;G7143&amp;"'!"&amp;H7143),"")</f>
        <v>454343.68999999994</v>
      </c>
      <c r="G7143" s="1663" t="s">
        <v>3335</v>
      </c>
      <c r="H7143" t="s">
        <v>4498</v>
      </c>
      <c r="I7143" s="4"/>
      <c r="J7143" s="4"/>
      <c r="K7143" s="4"/>
      <c r="S7143" s="1665"/>
    </row>
    <row r="7144" spans="1:19" ht="15">
      <c r="A7144">
        <v>7139</v>
      </c>
      <c r="B7144" s="8">
        <f>'BudgetSum 2-4'!G110</f>
        <v>-41270.109999999928</v>
      </c>
      <c r="C7144" s="496">
        <f t="shared" si="225"/>
        <v>48409.109999999928</v>
      </c>
      <c r="D7144" s="3" t="s">
        <v>4990</v>
      </c>
      <c r="E7144" s="2" t="b">
        <f t="shared" ca="1" si="226"/>
        <v>1</v>
      </c>
      <c r="F7144" s="2" cm="1">
        <f t="array" aca="1" ref="F7144" ca="1">IF(G7144&lt;&gt;"",INDIRECT("'"&amp;G7144&amp;"'!"&amp;H7144),"")</f>
        <v>-41270.109999999928</v>
      </c>
      <c r="G7144" s="1663" t="s">
        <v>3335</v>
      </c>
      <c r="H7144" t="s">
        <v>4499</v>
      </c>
      <c r="I7144" s="4"/>
      <c r="J7144" s="4"/>
      <c r="K7144" s="4"/>
      <c r="S7144" s="1665"/>
    </row>
    <row r="7145" spans="1:19" ht="15">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5">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5">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5">
      <c r="A7148">
        <v>7143</v>
      </c>
      <c r="B7148" s="8">
        <f>'BudgetSum 2-4'!G118</f>
        <v>484652.89000000007</v>
      </c>
      <c r="C7148" s="496">
        <f t="shared" si="225"/>
        <v>-477509.89000000007</v>
      </c>
      <c r="D7148" s="3" t="s">
        <v>4990</v>
      </c>
      <c r="E7148" s="2" t="b">
        <f t="shared" ca="1" si="226"/>
        <v>1</v>
      </c>
      <c r="F7148" s="2" cm="1">
        <f t="array" aca="1" ref="F7148" ca="1">IF(G7148&lt;&gt;"",INDIRECT("'"&amp;G7148&amp;"'!"&amp;H7148),"")</f>
        <v>484652.89000000007</v>
      </c>
      <c r="G7148" s="1663" t="s">
        <v>3335</v>
      </c>
      <c r="H7148" t="s">
        <v>5036</v>
      </c>
      <c r="I7148" s="4"/>
      <c r="J7148" s="4"/>
      <c r="K7148" s="4"/>
      <c r="S7148" s="1665"/>
    </row>
    <row r="7149" spans="1:19" ht="15">
      <c r="A7149">
        <v>7144</v>
      </c>
      <c r="B7149" s="8">
        <f>'BudgetSum 2-4'!H91</f>
        <v>293</v>
      </c>
      <c r="C7149" s="496">
        <f t="shared" si="225"/>
        <v>6851</v>
      </c>
      <c r="D7149" s="3" t="s">
        <v>4990</v>
      </c>
      <c r="E7149" s="2" t="b">
        <f t="shared" ca="1" si="226"/>
        <v>1</v>
      </c>
      <c r="F7149" s="2" cm="1">
        <f t="array" aca="1" ref="F7149" ca="1">IF(G7149&lt;&gt;"",INDIRECT("'"&amp;G7149&amp;"'!"&amp;H7149),"")</f>
        <v>293</v>
      </c>
      <c r="G7149" s="1663" t="s">
        <v>3335</v>
      </c>
      <c r="H7149" t="s">
        <v>4727</v>
      </c>
      <c r="I7149" s="4"/>
      <c r="J7149" s="4"/>
      <c r="K7149" s="4"/>
      <c r="S7149" s="1665"/>
    </row>
    <row r="7150" spans="1:19" ht="15">
      <c r="A7150">
        <v>7145</v>
      </c>
      <c r="B7150" s="8">
        <f>'BudgetSum 2-4'!H93</f>
        <v>0</v>
      </c>
      <c r="C7150" s="496">
        <f t="shared" si="225"/>
        <v>7145</v>
      </c>
      <c r="D7150" s="3" t="s">
        <v>4990</v>
      </c>
      <c r="E7150" s="2" t="b">
        <f t="shared" ca="1" si="226"/>
        <v>1</v>
      </c>
      <c r="F7150" s="2" cm="1">
        <f t="array" aca="1" ref="F7150" ca="1">IF(G7150&lt;&gt;"",INDIRECT("'"&amp;G7150&amp;"'!"&amp;H7150),"")</f>
        <v>0</v>
      </c>
      <c r="G7150" s="1663" t="s">
        <v>3335</v>
      </c>
      <c r="H7150" t="s">
        <v>4731</v>
      </c>
      <c r="I7150" s="4"/>
      <c r="J7150" s="4"/>
      <c r="K7150" s="4"/>
      <c r="S7150" s="1665"/>
    </row>
    <row r="7151" spans="1:19" ht="15">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5">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5">
      <c r="A7153">
        <v>7148</v>
      </c>
      <c r="B7153" s="8">
        <f>'BudgetSum 2-4'!H97</f>
        <v>0</v>
      </c>
      <c r="C7153" s="496">
        <f t="shared" si="225"/>
        <v>7148</v>
      </c>
      <c r="D7153" s="3" t="s">
        <v>4990</v>
      </c>
      <c r="E7153" s="2" t="b">
        <f t="shared" ca="1" si="226"/>
        <v>1</v>
      </c>
      <c r="F7153" s="2" cm="1">
        <f t="array" aca="1" ref="F7153" ca="1">IF(G7153&lt;&gt;"",INDIRECT("'"&amp;G7153&amp;"'!"&amp;H7153),"")</f>
        <v>0</v>
      </c>
      <c r="G7153" s="1663" t="s">
        <v>3335</v>
      </c>
      <c r="H7153" t="s">
        <v>4737</v>
      </c>
      <c r="I7153" s="4"/>
      <c r="J7153" s="4"/>
      <c r="K7153" s="4"/>
      <c r="S7153" s="1665"/>
    </row>
    <row r="7154" spans="1:19" ht="15">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5">
      <c r="A7155">
        <v>7150</v>
      </c>
      <c r="B7155" s="8">
        <f>'BudgetSum 2-4'!H99</f>
        <v>0</v>
      </c>
      <c r="C7155" s="496">
        <f t="shared" si="225"/>
        <v>7150</v>
      </c>
      <c r="D7155" s="3" t="s">
        <v>4990</v>
      </c>
      <c r="E7155" s="2" t="b">
        <f t="shared" ca="1" si="226"/>
        <v>1</v>
      </c>
      <c r="F7155" s="2" cm="1">
        <f t="array" aca="1" ref="F7155" ca="1">IF(G7155&lt;&gt;"",INDIRECT("'"&amp;G7155&amp;"'!"&amp;H7155),"")</f>
        <v>0</v>
      </c>
      <c r="G7155" s="1663" t="s">
        <v>3335</v>
      </c>
      <c r="H7155" t="s">
        <v>4586</v>
      </c>
      <c r="S7155" s="1665"/>
    </row>
    <row r="7156" spans="1:19" ht="15">
      <c r="A7156">
        <v>7151</v>
      </c>
      <c r="B7156" s="8">
        <f>'BudgetSum 2-4'!H102</f>
        <v>0</v>
      </c>
      <c r="C7156" s="496">
        <f t="shared" si="225"/>
        <v>7151</v>
      </c>
      <c r="D7156" s="3" t="s">
        <v>4990</v>
      </c>
      <c r="E7156" s="2" t="b">
        <f t="shared" ca="1" si="226"/>
        <v>1</v>
      </c>
      <c r="F7156" s="2" cm="1">
        <f t="array" aca="1" ref="F7156" ca="1">IF(G7156&lt;&gt;"",INDIRECT("'"&amp;G7156&amp;"'!"&amp;H7156),"")</f>
        <v>0</v>
      </c>
      <c r="G7156" s="1663" t="s">
        <v>3335</v>
      </c>
      <c r="H7156" t="s">
        <v>4596</v>
      </c>
      <c r="I7156" s="4"/>
      <c r="J7156" s="4"/>
      <c r="K7156" s="4"/>
      <c r="S7156" s="1665"/>
    </row>
    <row r="7157" spans="1:19" ht="15">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5">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5">
      <c r="A7159">
        <v>7154</v>
      </c>
      <c r="B7159" s="8">
        <f>'BudgetSum 2-4'!H107</f>
        <v>0</v>
      </c>
      <c r="C7159" s="496">
        <f t="shared" si="227"/>
        <v>7154</v>
      </c>
      <c r="D7159" s="3" t="s">
        <v>4990</v>
      </c>
      <c r="E7159" s="2" t="b">
        <f t="shared" ca="1" si="228"/>
        <v>1</v>
      </c>
      <c r="F7159" s="2" cm="1">
        <f t="array" aca="1" ref="F7159" ca="1">IF(G7159&lt;&gt;"",INDIRECT("'"&amp;G7159&amp;"'!"&amp;H7159),"")</f>
        <v>0</v>
      </c>
      <c r="G7159" s="1663" t="s">
        <v>3335</v>
      </c>
      <c r="H7159" t="s">
        <v>3684</v>
      </c>
      <c r="I7159" s="4"/>
      <c r="J7159" s="4"/>
      <c r="K7159" s="4"/>
      <c r="S7159" s="1665"/>
    </row>
    <row r="7160" spans="1:19" ht="15">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5">
      <c r="A7161">
        <v>7156</v>
      </c>
      <c r="B7161" s="8">
        <f>'BudgetSum 2-4'!H109</f>
        <v>0</v>
      </c>
      <c r="C7161" s="496">
        <f t="shared" si="227"/>
        <v>7156</v>
      </c>
      <c r="D7161" s="3" t="s">
        <v>4990</v>
      </c>
      <c r="E7161" s="2" t="b">
        <f t="shared" ca="1" si="228"/>
        <v>1</v>
      </c>
      <c r="F7161" s="2" cm="1">
        <f t="array" aca="1" ref="F7161" ca="1">IF(G7161&lt;&gt;"",INDIRECT("'"&amp;G7161&amp;"'!"&amp;H7161),"")</f>
        <v>0</v>
      </c>
      <c r="G7161" s="1663" t="s">
        <v>3335</v>
      </c>
      <c r="H7161" t="s">
        <v>4042</v>
      </c>
      <c r="I7161" s="4"/>
      <c r="J7161" s="4"/>
      <c r="K7161" s="4"/>
      <c r="S7161" s="1665"/>
    </row>
    <row r="7162" spans="1:19" ht="15">
      <c r="A7162">
        <v>7157</v>
      </c>
      <c r="B7162" s="8">
        <f>'BudgetSum 2-4'!H110</f>
        <v>0</v>
      </c>
      <c r="C7162" s="496">
        <f t="shared" si="227"/>
        <v>7157</v>
      </c>
      <c r="D7162" s="3" t="s">
        <v>4990</v>
      </c>
      <c r="E7162" s="2" t="b">
        <f t="shared" ca="1" si="228"/>
        <v>1</v>
      </c>
      <c r="F7162" s="2" cm="1">
        <f t="array" aca="1" ref="F7162" ca="1">IF(G7162&lt;&gt;"",INDIRECT("'"&amp;G7162&amp;"'!"&amp;H7162),"")</f>
        <v>0</v>
      </c>
      <c r="G7162" s="1663" t="s">
        <v>3335</v>
      </c>
      <c r="H7162" t="s">
        <v>4043</v>
      </c>
      <c r="I7162" s="4"/>
      <c r="J7162" s="4"/>
      <c r="K7162" s="4"/>
      <c r="S7162" s="1665"/>
    </row>
    <row r="7163" spans="1:19" ht="15">
      <c r="A7163">
        <v>7158</v>
      </c>
      <c r="B7163" s="8">
        <f>'BudgetSum 2-4'!H113</f>
        <v>0</v>
      </c>
      <c r="C7163" s="496">
        <f t="shared" si="227"/>
        <v>7158</v>
      </c>
      <c r="D7163" s="3" t="s">
        <v>4990</v>
      </c>
      <c r="E7163" s="2" t="b">
        <f t="shared" ca="1" si="228"/>
        <v>1</v>
      </c>
      <c r="F7163" s="2" cm="1">
        <f t="array" aca="1" ref="F7163" ca="1">IF(G7163&lt;&gt;"",INDIRECT("'"&amp;G7163&amp;"'!"&amp;H7163),"")</f>
        <v>0</v>
      </c>
      <c r="G7163" s="1663" t="s">
        <v>3335</v>
      </c>
      <c r="H7163" t="s">
        <v>4865</v>
      </c>
      <c r="I7163" s="4"/>
      <c r="J7163" s="4"/>
      <c r="K7163" s="4"/>
      <c r="S7163" s="1665"/>
    </row>
    <row r="7164" spans="1:19" ht="15">
      <c r="A7164">
        <v>7159</v>
      </c>
      <c r="B7164" s="8">
        <f>'BudgetSum 2-4'!H116</f>
        <v>0</v>
      </c>
      <c r="C7164" s="496">
        <f t="shared" si="227"/>
        <v>7159</v>
      </c>
      <c r="D7164" s="3" t="s">
        <v>4990</v>
      </c>
      <c r="E7164" s="2" t="b">
        <f t="shared" ca="1" si="228"/>
        <v>1</v>
      </c>
      <c r="F7164" s="2" cm="1">
        <f t="array" aca="1" ref="F7164" ca="1">IF(G7164&lt;&gt;"",INDIRECT("'"&amp;G7164&amp;"'!"&amp;H7164),"")</f>
        <v>0</v>
      </c>
      <c r="G7164" s="1663" t="s">
        <v>3335</v>
      </c>
      <c r="H7164" t="s">
        <v>3688</v>
      </c>
      <c r="I7164" s="4"/>
      <c r="J7164" s="4"/>
      <c r="K7164" s="4"/>
      <c r="S7164" s="1665"/>
    </row>
    <row r="7165" spans="1:19" ht="15">
      <c r="A7165">
        <v>7160</v>
      </c>
      <c r="B7165" s="8">
        <f>'BudgetSum 2-4'!H117</f>
        <v>0</v>
      </c>
      <c r="C7165" s="496">
        <f t="shared" si="227"/>
        <v>7160</v>
      </c>
      <c r="D7165" s="3" t="s">
        <v>4990</v>
      </c>
      <c r="E7165" s="2" t="b">
        <f t="shared" ca="1" si="228"/>
        <v>1</v>
      </c>
      <c r="F7165" s="2" cm="1">
        <f t="array" aca="1" ref="F7165" ca="1">IF(G7165&lt;&gt;"",INDIRECT("'"&amp;G7165&amp;"'!"&amp;H7165),"")</f>
        <v>0</v>
      </c>
      <c r="G7165" s="1663" t="s">
        <v>3335</v>
      </c>
      <c r="H7165" t="s">
        <v>5037</v>
      </c>
      <c r="I7165" s="4"/>
      <c r="J7165" s="4"/>
      <c r="K7165" s="4"/>
      <c r="S7165" s="1665"/>
    </row>
    <row r="7166" spans="1:19" ht="15">
      <c r="A7166">
        <v>7161</v>
      </c>
      <c r="B7166" s="8">
        <f>'BudgetSum 2-4'!H118</f>
        <v>293</v>
      </c>
      <c r="C7166" s="496">
        <f t="shared" si="227"/>
        <v>6868</v>
      </c>
      <c r="D7166" s="3" t="s">
        <v>4990</v>
      </c>
      <c r="E7166" s="2" t="b">
        <f t="shared" ca="1" si="228"/>
        <v>1</v>
      </c>
      <c r="F7166" s="2" cm="1">
        <f t="array" aca="1" ref="F7166" ca="1">IF(G7166&lt;&gt;"",INDIRECT("'"&amp;G7166&amp;"'!"&amp;H7166),"")</f>
        <v>293</v>
      </c>
      <c r="G7166" s="1663" t="s">
        <v>3335</v>
      </c>
      <c r="H7166" t="s">
        <v>5038</v>
      </c>
      <c r="I7166" s="4"/>
      <c r="J7166" s="4"/>
      <c r="K7166" s="4"/>
      <c r="S7166" s="1665"/>
    </row>
    <row r="7167" spans="1:19" ht="15">
      <c r="A7167">
        <v>7162</v>
      </c>
      <c r="B7167" s="8">
        <f>'BudgetSum 2-4'!I91</f>
        <v>0</v>
      </c>
      <c r="C7167" s="496">
        <f t="shared" si="227"/>
        <v>7162</v>
      </c>
      <c r="D7167" s="3" t="s">
        <v>4990</v>
      </c>
      <c r="E7167" s="2" t="b">
        <f t="shared" ca="1" si="228"/>
        <v>1</v>
      </c>
      <c r="F7167" s="2" cm="1">
        <f t="array" aca="1" ref="F7167" ca="1">IF(G7167&lt;&gt;"",INDIRECT("'"&amp;G7167&amp;"'!"&amp;H7167),"")</f>
        <v>0</v>
      </c>
      <c r="G7167" s="1663" t="s">
        <v>3335</v>
      </c>
      <c r="H7167" t="s">
        <v>5039</v>
      </c>
      <c r="I7167" s="4"/>
      <c r="J7167" s="4"/>
      <c r="K7167" s="4"/>
      <c r="S7167" s="1665"/>
    </row>
    <row r="7168" spans="1:19" ht="15">
      <c r="A7168">
        <v>7163</v>
      </c>
      <c r="B7168" s="8">
        <f>'BudgetSum 2-4'!I93</f>
        <v>0</v>
      </c>
      <c r="C7168" s="496">
        <f t="shared" si="227"/>
        <v>7163</v>
      </c>
      <c r="D7168" s="3" t="s">
        <v>4990</v>
      </c>
      <c r="E7168" s="2" t="b">
        <f t="shared" ca="1" si="228"/>
        <v>1</v>
      </c>
      <c r="F7168" s="2" cm="1">
        <f t="array" aca="1" ref="F7168" ca="1">IF(G7168&lt;&gt;"",INDIRECT("'"&amp;G7168&amp;"'!"&amp;H7168),"")</f>
        <v>0</v>
      </c>
      <c r="G7168" s="1663" t="s">
        <v>3335</v>
      </c>
      <c r="H7168" t="s">
        <v>5040</v>
      </c>
      <c r="I7168" s="4"/>
      <c r="J7168" s="4"/>
      <c r="K7168" s="4"/>
      <c r="S7168" s="1665"/>
    </row>
    <row r="7169" spans="1:19" ht="15">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5">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c r="A7171">
        <v>7166</v>
      </c>
      <c r="B7171" s="8">
        <f>'BudgetSum 2-4'!I97</f>
        <v>0</v>
      </c>
      <c r="C7171" s="496">
        <f t="shared" si="227"/>
        <v>7166</v>
      </c>
      <c r="D7171" s="3" t="s">
        <v>4990</v>
      </c>
      <c r="E7171" s="2" t="b">
        <f t="shared" ca="1" si="228"/>
        <v>1</v>
      </c>
      <c r="F7171" s="2" cm="1">
        <f t="array" aca="1" ref="F7171" ca="1">IF(G7171&lt;&gt;"",INDIRECT("'"&amp;G7171&amp;"'!"&amp;H7171),"")</f>
        <v>0</v>
      </c>
      <c r="G7171" s="1663" t="s">
        <v>3335</v>
      </c>
      <c r="H7171" t="s">
        <v>5043</v>
      </c>
      <c r="S7171" s="1663"/>
    </row>
    <row r="7172" spans="1:19" ht="15">
      <c r="A7172">
        <v>7167</v>
      </c>
      <c r="B7172" s="8">
        <f>'BudgetSum 2-4'!I99</f>
        <v>0</v>
      </c>
      <c r="C7172" s="496">
        <f t="shared" si="227"/>
        <v>7167</v>
      </c>
      <c r="D7172" s="3" t="s">
        <v>4990</v>
      </c>
      <c r="E7172" s="2" t="b">
        <f t="shared" ca="1" si="228"/>
        <v>1</v>
      </c>
      <c r="F7172" s="2" cm="1">
        <f t="array" aca="1" ref="F7172" ca="1">IF(G7172&lt;&gt;"",INDIRECT("'"&amp;G7172&amp;"'!"&amp;H7172),"")</f>
        <v>0</v>
      </c>
      <c r="G7172" s="1663" t="s">
        <v>3335</v>
      </c>
      <c r="H7172" t="s">
        <v>4587</v>
      </c>
      <c r="I7172" s="4"/>
      <c r="J7172" s="4"/>
      <c r="K7172" s="4"/>
      <c r="S7172" s="1665"/>
    </row>
    <row r="7173" spans="1:19">
      <c r="A7173">
        <v>7168</v>
      </c>
      <c r="B7173" s="8">
        <f>'BudgetSum 2-4'!I110</f>
        <v>0</v>
      </c>
      <c r="C7173" s="496">
        <f t="shared" si="227"/>
        <v>7168</v>
      </c>
      <c r="D7173" s="3" t="s">
        <v>4990</v>
      </c>
      <c r="E7173" s="2" t="b">
        <f t="shared" ca="1" si="228"/>
        <v>1</v>
      </c>
      <c r="F7173" s="2" cm="1">
        <f t="array" aca="1" ref="F7173" ca="1">IF(G7173&lt;&gt;"",INDIRECT("'"&amp;G7173&amp;"'!"&amp;H7173),"")</f>
        <v>0</v>
      </c>
      <c r="G7173" s="1663" t="s">
        <v>3335</v>
      </c>
      <c r="H7173" t="s">
        <v>4531</v>
      </c>
      <c r="S7173" s="1663"/>
    </row>
    <row r="7174" spans="1:19">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c r="A7177">
        <v>7172</v>
      </c>
      <c r="B7177" s="8">
        <f>'BudgetSum 2-4'!I118</f>
        <v>0</v>
      </c>
      <c r="C7177" s="496">
        <f t="shared" si="227"/>
        <v>7172</v>
      </c>
      <c r="D7177" s="3" t="s">
        <v>4990</v>
      </c>
      <c r="E7177" s="2" t="b">
        <f t="shared" ca="1" si="228"/>
        <v>1</v>
      </c>
      <c r="F7177" s="2" cm="1">
        <f t="array" aca="1" ref="F7177" ca="1">IF(G7177&lt;&gt;"",INDIRECT("'"&amp;G7177&amp;"'!"&amp;H7177),"")</f>
        <v>0</v>
      </c>
      <c r="G7177" s="1663" t="s">
        <v>3335</v>
      </c>
      <c r="H7177" t="s">
        <v>5046</v>
      </c>
      <c r="S7177" s="1663"/>
    </row>
    <row r="7178" spans="1:19">
      <c r="A7178">
        <v>7173</v>
      </c>
      <c r="B7178" s="8">
        <f>'BudgetSum 2-4'!J91</f>
        <v>5450</v>
      </c>
      <c r="C7178" s="496">
        <f t="shared" si="227"/>
        <v>1723</v>
      </c>
      <c r="D7178" s="3" t="s">
        <v>4990</v>
      </c>
      <c r="E7178" s="2" t="b">
        <f t="shared" ca="1" si="228"/>
        <v>1</v>
      </c>
      <c r="F7178" s="2" cm="1">
        <f t="array" aca="1" ref="F7178" ca="1">IF(G7178&lt;&gt;"",INDIRECT("'"&amp;G7178&amp;"'!"&amp;H7178),"")</f>
        <v>5450</v>
      </c>
      <c r="G7178" s="1663" t="s">
        <v>3335</v>
      </c>
      <c r="H7178" t="s">
        <v>5047</v>
      </c>
      <c r="S7178" s="1663"/>
    </row>
    <row r="7179" spans="1:19">
      <c r="A7179">
        <v>7174</v>
      </c>
      <c r="B7179" s="8">
        <f>'BudgetSum 2-4'!J93</f>
        <v>44385.5</v>
      </c>
      <c r="C7179" s="496">
        <f t="shared" si="227"/>
        <v>-37211.5</v>
      </c>
      <c r="D7179" s="3" t="s">
        <v>4990</v>
      </c>
      <c r="E7179" s="2" t="b">
        <f t="shared" ca="1" si="228"/>
        <v>1</v>
      </c>
      <c r="F7179" s="2" cm="1">
        <f t="array" aca="1" ref="F7179" ca="1">IF(G7179&lt;&gt;"",INDIRECT("'"&amp;G7179&amp;"'!"&amp;H7179),"")</f>
        <v>44385.5</v>
      </c>
      <c r="G7179" s="1663" t="s">
        <v>3335</v>
      </c>
      <c r="H7179" t="s">
        <v>5048</v>
      </c>
      <c r="S7179" s="1663"/>
    </row>
    <row r="7180" spans="1:19">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c r="A7182">
        <v>7177</v>
      </c>
      <c r="B7182" s="8">
        <f>'BudgetSum 2-4'!J97</f>
        <v>44385.5</v>
      </c>
      <c r="C7182" s="496">
        <f t="shared" si="227"/>
        <v>-37208.5</v>
      </c>
      <c r="D7182" s="3" t="s">
        <v>4990</v>
      </c>
      <c r="E7182" s="2" t="b">
        <f t="shared" ca="1" si="228"/>
        <v>1</v>
      </c>
      <c r="F7182" s="2" cm="1">
        <f t="array" aca="1" ref="F7182" ca="1">IF(G7182&lt;&gt;"",INDIRECT("'"&amp;G7182&amp;"'!"&amp;H7182),"")</f>
        <v>44385.5</v>
      </c>
      <c r="G7182" s="1663" t="s">
        <v>3335</v>
      </c>
      <c r="H7182" t="s">
        <v>5051</v>
      </c>
      <c r="S7182" s="1663"/>
    </row>
    <row r="7183" spans="1:19" ht="15">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c r="A7184">
        <v>7179</v>
      </c>
      <c r="B7184" s="8">
        <f>'BudgetSum 2-4'!J99</f>
        <v>44385.5</v>
      </c>
      <c r="C7184" s="496">
        <f t="shared" si="227"/>
        <v>-37206.5</v>
      </c>
      <c r="D7184" s="3" t="s">
        <v>4990</v>
      </c>
      <c r="E7184" s="2" t="b">
        <f t="shared" ca="1" si="228"/>
        <v>1</v>
      </c>
      <c r="F7184" s="2" cm="1">
        <f t="array" aca="1" ref="F7184" ca="1">IF(G7184&lt;&gt;"",INDIRECT("'"&amp;G7184&amp;"'!"&amp;H7184),"")</f>
        <v>44385.5</v>
      </c>
      <c r="G7184" s="1663" t="s">
        <v>3335</v>
      </c>
      <c r="H7184" t="s">
        <v>4588</v>
      </c>
      <c r="S7184" s="1663"/>
    </row>
    <row r="7185" spans="1:19" ht="15">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c r="A7186">
        <v>7181</v>
      </c>
      <c r="B7186" s="8">
        <f>'BudgetSum 2-4'!J102</f>
        <v>49834.82</v>
      </c>
      <c r="C7186" s="496">
        <f t="shared" si="227"/>
        <v>-42653.82</v>
      </c>
      <c r="D7186" s="3" t="s">
        <v>4990</v>
      </c>
      <c r="E7186" s="2" t="b">
        <f t="shared" ca="1" si="228"/>
        <v>1</v>
      </c>
      <c r="F7186" s="2" cm="1">
        <f t="array" aca="1" ref="F7186" ca="1">IF(G7186&lt;&gt;"",INDIRECT("'"&amp;G7186&amp;"'!"&amp;H7186),"")</f>
        <v>49834.82</v>
      </c>
      <c r="G7186" s="1663" t="s">
        <v>3335</v>
      </c>
      <c r="H7186" t="s">
        <v>4597</v>
      </c>
      <c r="S7186" s="1663"/>
    </row>
    <row r="7187" spans="1:19">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c r="A7189">
        <v>7184</v>
      </c>
      <c r="B7189" s="8">
        <f>'BudgetSum 2-4'!J107</f>
        <v>49834.82</v>
      </c>
      <c r="C7189" s="496">
        <f t="shared" si="227"/>
        <v>-42650.82</v>
      </c>
      <c r="D7189" s="3" t="s">
        <v>4990</v>
      </c>
      <c r="E7189" s="2" t="b">
        <f t="shared" ca="1" si="228"/>
        <v>1</v>
      </c>
      <c r="F7189" s="2" cm="1">
        <f t="array" aca="1" ref="F7189" ca="1">IF(G7189&lt;&gt;"",INDIRECT("'"&amp;G7189&amp;"'!"&amp;H7189),"")</f>
        <v>49834.82</v>
      </c>
      <c r="G7189" s="1663" t="s">
        <v>3335</v>
      </c>
      <c r="H7189" t="s">
        <v>5053</v>
      </c>
      <c r="S7189" s="1663"/>
    </row>
    <row r="7190" spans="1:19">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c r="A7191">
        <v>7186</v>
      </c>
      <c r="B7191" s="8">
        <f>'BudgetSum 2-4'!J109</f>
        <v>49834.82</v>
      </c>
      <c r="C7191" s="496">
        <f t="shared" si="227"/>
        <v>-42648.82</v>
      </c>
      <c r="D7191" s="3" t="s">
        <v>4990</v>
      </c>
      <c r="E7191" s="2" t="b">
        <f t="shared" ca="1" si="228"/>
        <v>1</v>
      </c>
      <c r="F7191" s="2" cm="1">
        <f t="array" aca="1" ref="F7191" ca="1">IF(G7191&lt;&gt;"",INDIRECT("'"&amp;G7191&amp;"'!"&amp;H7191),"")</f>
        <v>49834.82</v>
      </c>
      <c r="G7191" s="1663" t="s">
        <v>3335</v>
      </c>
      <c r="H7191" t="s">
        <v>4611</v>
      </c>
      <c r="S7191" s="1663"/>
    </row>
    <row r="7192" spans="1:19">
      <c r="A7192">
        <v>7187</v>
      </c>
      <c r="B7192" s="8">
        <f>'BudgetSum 2-4'!J110</f>
        <v>-5449.32</v>
      </c>
      <c r="C7192" s="496">
        <f t="shared" si="227"/>
        <v>12636.32</v>
      </c>
      <c r="D7192" s="3" t="s">
        <v>4990</v>
      </c>
      <c r="E7192" s="2" t="b">
        <f t="shared" ca="1" si="228"/>
        <v>1</v>
      </c>
      <c r="F7192" s="2" cm="1">
        <f t="array" aca="1" ref="F7192" ca="1">IF(G7192&lt;&gt;"",INDIRECT("'"&amp;G7192&amp;"'!"&amp;H7192),"")</f>
        <v>-5449.32</v>
      </c>
      <c r="G7192" s="1663" t="s">
        <v>3335</v>
      </c>
      <c r="H7192" t="s">
        <v>4789</v>
      </c>
      <c r="S7192" s="1663"/>
    </row>
    <row r="7193" spans="1:19">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5">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5">
      <c r="A7196">
        <v>7191</v>
      </c>
      <c r="B7196" s="8">
        <f>'BudgetSum 2-4'!J118</f>
        <v>0.68000000000029104</v>
      </c>
      <c r="C7196" s="496">
        <f t="shared" si="227"/>
        <v>7190.32</v>
      </c>
      <c r="D7196" s="3" t="s">
        <v>4990</v>
      </c>
      <c r="E7196" s="2" t="b">
        <f t="shared" ca="1" si="228"/>
        <v>1</v>
      </c>
      <c r="F7196" s="2" cm="1">
        <f t="array" aca="1" ref="F7196" ca="1">IF(G7196&lt;&gt;"",INDIRECT("'"&amp;G7196&amp;"'!"&amp;H7196),"")</f>
        <v>0.68000000000029104</v>
      </c>
      <c r="G7196" s="1663" t="s">
        <v>3335</v>
      </c>
      <c r="H7196" t="s">
        <v>5056</v>
      </c>
      <c r="I7196" s="4"/>
      <c r="J7196" s="4"/>
      <c r="K7196" s="4"/>
      <c r="S7196" s="1665"/>
    </row>
    <row r="7197" spans="1:19" ht="15">
      <c r="A7197">
        <v>7192</v>
      </c>
      <c r="B7197" s="8">
        <f>'BudgetSum 2-4'!K91</f>
        <v>0</v>
      </c>
      <c r="C7197" s="496">
        <f t="shared" si="227"/>
        <v>7192</v>
      </c>
      <c r="D7197" s="3" t="s">
        <v>4990</v>
      </c>
      <c r="E7197" s="2" t="b">
        <f t="shared" ca="1" si="228"/>
        <v>1</v>
      </c>
      <c r="F7197" s="2" cm="1">
        <f t="array" aca="1" ref="F7197" ca="1">IF(G7197&lt;&gt;"",INDIRECT("'"&amp;G7197&amp;"'!"&amp;H7197),"")</f>
        <v>0</v>
      </c>
      <c r="G7197" s="1663" t="s">
        <v>3335</v>
      </c>
      <c r="H7197" t="s">
        <v>4728</v>
      </c>
      <c r="I7197" s="4"/>
      <c r="J7197" s="4"/>
      <c r="K7197" s="4"/>
      <c r="S7197" s="1665"/>
    </row>
    <row r="7198" spans="1:19" ht="15">
      <c r="A7198">
        <v>7193</v>
      </c>
      <c r="B7198" s="8">
        <f>'BudgetSum 2-4'!K93</f>
        <v>0</v>
      </c>
      <c r="C7198" s="496">
        <f t="shared" si="227"/>
        <v>7193</v>
      </c>
      <c r="D7198" s="3" t="s">
        <v>4990</v>
      </c>
      <c r="E7198" s="2" t="b">
        <f t="shared" ca="1" si="228"/>
        <v>1</v>
      </c>
      <c r="F7198" s="2" cm="1">
        <f t="array" aca="1" ref="F7198" ca="1">IF(G7198&lt;&gt;"",INDIRECT("'"&amp;G7198&amp;"'!"&amp;H7198),"")</f>
        <v>0</v>
      </c>
      <c r="G7198" s="1663" t="s">
        <v>3335</v>
      </c>
      <c r="H7198" t="s">
        <v>4732</v>
      </c>
      <c r="I7198" s="4"/>
      <c r="J7198" s="4"/>
      <c r="K7198" s="4"/>
      <c r="S7198" s="1665"/>
    </row>
    <row r="7199" spans="1:19" ht="15">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5">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5">
      <c r="A7201">
        <v>7196</v>
      </c>
      <c r="B7201" s="8">
        <f>'BudgetSum 2-4'!K97</f>
        <v>0</v>
      </c>
      <c r="C7201" s="496">
        <f t="shared" si="227"/>
        <v>7196</v>
      </c>
      <c r="D7201" s="3" t="s">
        <v>4990</v>
      </c>
      <c r="E7201" s="2" t="b">
        <f t="shared" ca="1" si="228"/>
        <v>1</v>
      </c>
      <c r="F7201" s="2" cm="1">
        <f t="array" aca="1" ref="F7201" ca="1">IF(G7201&lt;&gt;"",INDIRECT("'"&amp;G7201&amp;"'!"&amp;H7201),"")</f>
        <v>0</v>
      </c>
      <c r="G7201" s="1663" t="s">
        <v>3335</v>
      </c>
      <c r="H7201" t="s">
        <v>4738</v>
      </c>
      <c r="I7201" s="4"/>
      <c r="J7201" s="4"/>
      <c r="K7201" s="4"/>
      <c r="S7201" s="1665"/>
    </row>
    <row r="7202" spans="1:19" ht="15">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5">
      <c r="A7203">
        <v>7198</v>
      </c>
      <c r="B7203" s="8">
        <f>'BudgetSum 2-4'!K99</f>
        <v>0</v>
      </c>
      <c r="C7203" s="496">
        <f t="shared" si="227"/>
        <v>7198</v>
      </c>
      <c r="D7203" s="3" t="s">
        <v>4990</v>
      </c>
      <c r="E7203" s="2" t="b">
        <f t="shared" ca="1" si="228"/>
        <v>1</v>
      </c>
      <c r="F7203" s="2" cm="1">
        <f t="array" aca="1" ref="F7203" ca="1">IF(G7203&lt;&gt;"",INDIRECT("'"&amp;G7203&amp;"'!"&amp;H7203),"")</f>
        <v>0</v>
      </c>
      <c r="G7203" s="1663" t="s">
        <v>3335</v>
      </c>
      <c r="H7203" t="s">
        <v>4589</v>
      </c>
      <c r="I7203" s="4"/>
      <c r="J7203" s="4"/>
      <c r="K7203" s="4"/>
      <c r="S7203" s="1665"/>
    </row>
    <row r="7204" spans="1:19" ht="15">
      <c r="A7204">
        <v>7199</v>
      </c>
      <c r="B7204" s="8">
        <f>'BudgetSum 2-4'!K102</f>
        <v>0</v>
      </c>
      <c r="C7204" s="496">
        <f t="shared" si="227"/>
        <v>7199</v>
      </c>
      <c r="D7204" s="3" t="s">
        <v>4990</v>
      </c>
      <c r="E7204" s="2" t="b">
        <f t="shared" ca="1" si="228"/>
        <v>1</v>
      </c>
      <c r="F7204" s="2" cm="1">
        <f t="array" aca="1" ref="F7204" ca="1">IF(G7204&lt;&gt;"",INDIRECT("'"&amp;G7204&amp;"'!"&amp;H7204),"")</f>
        <v>0</v>
      </c>
      <c r="G7204" s="1663" t="s">
        <v>3335</v>
      </c>
      <c r="H7204" t="s">
        <v>3996</v>
      </c>
      <c r="I7204" s="4"/>
      <c r="J7204" s="4"/>
      <c r="K7204" s="4"/>
      <c r="S7204" s="1665"/>
    </row>
    <row r="7205" spans="1:19" ht="15">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5">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5">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5">
      <c r="A7208">
        <v>7203</v>
      </c>
      <c r="B7208" s="8">
        <f>'BudgetSum 2-4'!K107</f>
        <v>0</v>
      </c>
      <c r="C7208" s="496">
        <f t="shared" si="227"/>
        <v>7203</v>
      </c>
      <c r="D7208" s="3" t="s">
        <v>4990</v>
      </c>
      <c r="E7208" s="2" t="b">
        <f t="shared" ca="1" si="228"/>
        <v>1</v>
      </c>
      <c r="F7208" s="2" cm="1">
        <f t="array" aca="1" ref="F7208" ca="1">IF(G7208&lt;&gt;"",INDIRECT("'"&amp;G7208&amp;"'!"&amp;H7208),"")</f>
        <v>0</v>
      </c>
      <c r="G7208" s="1663" t="s">
        <v>3335</v>
      </c>
      <c r="H7208" t="s">
        <v>3727</v>
      </c>
      <c r="I7208" s="4"/>
      <c r="J7208" s="4"/>
      <c r="K7208" s="4"/>
      <c r="S7208" s="1665"/>
    </row>
    <row r="7209" spans="1:19" ht="15">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5">
      <c r="A7210">
        <v>7205</v>
      </c>
      <c r="B7210" s="8">
        <f>'BudgetSum 2-4'!K109</f>
        <v>0</v>
      </c>
      <c r="C7210" s="496">
        <f t="shared" si="227"/>
        <v>7205</v>
      </c>
      <c r="D7210" s="3" t="s">
        <v>4990</v>
      </c>
      <c r="E7210" s="2" t="b">
        <f t="shared" ca="1" si="228"/>
        <v>1</v>
      </c>
      <c r="F7210" s="2" cm="1">
        <f t="array" aca="1" ref="F7210" ca="1">IF(G7210&lt;&gt;"",INDIRECT("'"&amp;G7210&amp;"'!"&amp;H7210),"")</f>
        <v>0</v>
      </c>
      <c r="G7210" s="1663" t="s">
        <v>3335</v>
      </c>
      <c r="H7210" t="s">
        <v>4044</v>
      </c>
      <c r="I7210" s="4"/>
      <c r="J7210" s="4"/>
      <c r="K7210" s="4"/>
      <c r="S7210" s="1665"/>
    </row>
    <row r="7211" spans="1:19">
      <c r="A7211">
        <v>7206</v>
      </c>
      <c r="B7211" s="8">
        <f>'BudgetSum 2-4'!K110</f>
        <v>0</v>
      </c>
      <c r="C7211" s="496">
        <f t="shared" si="227"/>
        <v>7206</v>
      </c>
      <c r="D7211" s="3" t="s">
        <v>4990</v>
      </c>
      <c r="E7211" s="2" t="b">
        <f t="shared" ca="1" si="228"/>
        <v>1</v>
      </c>
      <c r="F7211" s="2" cm="1">
        <f t="array" aca="1" ref="F7211" ca="1">IF(G7211&lt;&gt;"",INDIRECT("'"&amp;G7211&amp;"'!"&amp;H7211),"")</f>
        <v>0</v>
      </c>
      <c r="G7211" s="1663" t="s">
        <v>3335</v>
      </c>
      <c r="H7211" t="s">
        <v>4045</v>
      </c>
      <c r="S7211" s="1663"/>
    </row>
    <row r="7212" spans="1:19" ht="15">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c r="A7215">
        <v>7210</v>
      </c>
      <c r="B7215" s="8">
        <f>'BudgetSum 2-4'!K118</f>
        <v>0</v>
      </c>
      <c r="C7215" s="496">
        <f t="shared" si="227"/>
        <v>7210</v>
      </c>
      <c r="D7215" s="3" t="s">
        <v>4990</v>
      </c>
      <c r="E7215" s="2" t="b">
        <f t="shared" ca="1" si="228"/>
        <v>1</v>
      </c>
      <c r="F7215" s="2" cm="1">
        <f t="array" aca="1" ref="F7215" ca="1">IF(G7215&lt;&gt;"",INDIRECT("'"&amp;G7215&amp;"'!"&amp;H7215),"")</f>
        <v>0</v>
      </c>
      <c r="G7215" s="1663" t="s">
        <v>3335</v>
      </c>
      <c r="H7215" t="s">
        <v>3732</v>
      </c>
      <c r="S7215" s="1663"/>
    </row>
    <row r="7216" spans="1:19">
      <c r="A7216">
        <v>7211</v>
      </c>
      <c r="B7216" s="8">
        <f>'CashSum 5'!C23</f>
        <v>35000</v>
      </c>
      <c r="C7216" s="496">
        <f t="shared" si="227"/>
        <v>-27789</v>
      </c>
      <c r="D7216" s="3" t="s">
        <v>5060</v>
      </c>
      <c r="E7216" s="2" t="b">
        <f t="shared" ca="1" si="228"/>
        <v>1</v>
      </c>
      <c r="F7216" s="2" cm="1">
        <f t="array" aca="1" ref="F7216" ca="1">IF(G7216&lt;&gt;"",INDIRECT("'"&amp;G7216&amp;"'!"&amp;H7216),"")</f>
        <v>35000</v>
      </c>
      <c r="G7216" s="1663" t="s">
        <v>3343</v>
      </c>
      <c r="H7216" t="s">
        <v>4573</v>
      </c>
      <c r="S7216" s="1663"/>
    </row>
    <row r="7217" spans="1:19">
      <c r="A7217">
        <v>7212</v>
      </c>
      <c r="B7217" s="8">
        <f>'CashSum 5'!C24</f>
        <v>0</v>
      </c>
      <c r="C7217" s="496">
        <f t="shared" si="227"/>
        <v>7212</v>
      </c>
      <c r="D7217" s="3" t="s">
        <v>5060</v>
      </c>
      <c r="E7217" s="2" t="b">
        <f t="shared" ca="1" si="228"/>
        <v>1</v>
      </c>
      <c r="F7217" s="2" cm="1">
        <f t="array" aca="1" ref="F7217" ca="1">IF(G7217&lt;&gt;"",INDIRECT("'"&amp;G7217&amp;"'!"&amp;H7217),"")</f>
        <v>0</v>
      </c>
      <c r="G7217" s="1663" t="s">
        <v>3343</v>
      </c>
      <c r="H7217" t="s">
        <v>4371</v>
      </c>
      <c r="S7217" s="1663"/>
    </row>
    <row r="7218" spans="1:19">
      <c r="A7218" s="2">
        <v>7213</v>
      </c>
      <c r="B7218" s="8">
        <f>'CashSum 5'!C25</f>
        <v>35000</v>
      </c>
      <c r="C7218" s="496">
        <f t="shared" si="227"/>
        <v>-27787</v>
      </c>
      <c r="D7218" s="3" t="s">
        <v>5060</v>
      </c>
      <c r="E7218" s="2" t="b">
        <f t="shared" ca="1" si="228"/>
        <v>1</v>
      </c>
      <c r="F7218" s="2" cm="1">
        <f t="array" aca="1" ref="F7218" ca="1">IF(G7218&lt;&gt;"",INDIRECT("'"&amp;G7218&amp;"'!"&amp;H7218),"")</f>
        <v>35000</v>
      </c>
      <c r="G7218" s="1663" t="s">
        <v>3343</v>
      </c>
      <c r="H7218" t="s">
        <v>4372</v>
      </c>
      <c r="S7218" s="1663"/>
    </row>
    <row r="7219" spans="1:19">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c r="A7220" s="2">
        <v>7215</v>
      </c>
      <c r="B7220" s="8">
        <f>'CashSum 5'!C27</f>
        <v>35000</v>
      </c>
      <c r="C7220" s="496">
        <f t="shared" si="227"/>
        <v>-27785</v>
      </c>
      <c r="D7220" s="3" t="s">
        <v>5060</v>
      </c>
      <c r="E7220" s="2" t="b">
        <f t="shared" ca="1" si="228"/>
        <v>1</v>
      </c>
      <c r="F7220" s="2" cm="1">
        <f t="array" aca="1" ref="F7220" ca="1">IF(G7220&lt;&gt;"",INDIRECT("'"&amp;G7220&amp;"'!"&amp;H7220),"")</f>
        <v>35000</v>
      </c>
      <c r="G7220" s="1663" t="s">
        <v>3343</v>
      </c>
      <c r="H7220" t="s">
        <v>4574</v>
      </c>
      <c r="S7220" s="1663"/>
    </row>
    <row r="7221" spans="1:19">
      <c r="A7221" s="2">
        <v>7216</v>
      </c>
      <c r="B7221" s="8">
        <f>'CashSum 5'!C29</f>
        <v>14707962</v>
      </c>
      <c r="C7221" s="496">
        <f t="shared" ref="C7221:C7284" si="229">A7221-B7221</f>
        <v>-14700746</v>
      </c>
      <c r="D7221" s="3" t="s">
        <v>5060</v>
      </c>
      <c r="E7221" s="2" t="b">
        <f t="shared" ref="E7221:E7284" ca="1" si="230">F7221=B7221</f>
        <v>1</v>
      </c>
      <c r="F7221" s="2" cm="1">
        <f t="array" aca="1" ref="F7221" ca="1">IF(G7221&lt;&gt;"",INDIRECT("'"&amp;G7221&amp;"'!"&amp;H7221),"")</f>
        <v>14707962</v>
      </c>
      <c r="G7221" s="1663" t="s">
        <v>3343</v>
      </c>
      <c r="H7221" t="s">
        <v>4365</v>
      </c>
      <c r="S7221" s="1663"/>
    </row>
    <row r="7222" spans="1:19" ht="15">
      <c r="A7222" s="2">
        <v>7217</v>
      </c>
      <c r="B7222" s="8">
        <f>'CashSum 5'!C30</f>
        <v>16038208.069999997</v>
      </c>
      <c r="C7222" s="496">
        <f t="shared" si="229"/>
        <v>-16030991.069999997</v>
      </c>
      <c r="D7222" s="3" t="s">
        <v>5060</v>
      </c>
      <c r="E7222" s="2" t="b">
        <f t="shared" ca="1" si="230"/>
        <v>1</v>
      </c>
      <c r="F7222" s="2" cm="1">
        <f t="array" aca="1" ref="F7222" ca="1">IF(G7222&lt;&gt;"",INDIRECT("'"&amp;G7222&amp;"'!"&amp;H7222),"")</f>
        <v>16038208.069999997</v>
      </c>
      <c r="G7222" s="1663" t="s">
        <v>3343</v>
      </c>
      <c r="H7222" t="s">
        <v>4032</v>
      </c>
      <c r="S7222" s="1665"/>
    </row>
    <row r="7223" spans="1:19">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c r="A7224" s="2">
        <v>7219</v>
      </c>
      <c r="B7224" s="8">
        <f>'CashSum 5'!C32</f>
        <v>16038208.069999997</v>
      </c>
      <c r="C7224" s="496">
        <f t="shared" si="229"/>
        <v>-16030989.069999997</v>
      </c>
      <c r="D7224" s="3" t="s">
        <v>5060</v>
      </c>
      <c r="E7224" s="2" t="b">
        <f t="shared" ca="1" si="230"/>
        <v>1</v>
      </c>
      <c r="F7224" s="2" cm="1">
        <f t="array" aca="1" ref="F7224" ca="1">IF(G7224&lt;&gt;"",INDIRECT("'"&amp;G7224&amp;"'!"&amp;H7224),"")</f>
        <v>16038208.069999997</v>
      </c>
      <c r="G7224" s="1663" t="s">
        <v>3343</v>
      </c>
      <c r="H7224" t="s">
        <v>4373</v>
      </c>
      <c r="S7224" s="1663"/>
    </row>
    <row r="7225" spans="1:19">
      <c r="A7225" s="2">
        <v>7220</v>
      </c>
      <c r="B7225" s="8">
        <f>'CashSum 5'!C33</f>
        <v>30746170.069999997</v>
      </c>
      <c r="C7225" s="496">
        <f t="shared" si="229"/>
        <v>-30738950.069999997</v>
      </c>
      <c r="D7225" s="3" t="s">
        <v>5060</v>
      </c>
      <c r="E7225" s="2" t="b">
        <f t="shared" ca="1" si="230"/>
        <v>1</v>
      </c>
      <c r="F7225" s="2" cm="1">
        <f t="array" aca="1" ref="F7225" ca="1">IF(G7225&lt;&gt;"",INDIRECT("'"&amp;G7225&amp;"'!"&amp;H7225),"")</f>
        <v>30746170.069999997</v>
      </c>
      <c r="G7225" s="1663" t="s">
        <v>3343</v>
      </c>
      <c r="H7225" t="s">
        <v>4374</v>
      </c>
      <c r="S7225" s="1663"/>
    </row>
    <row r="7226" spans="1:19">
      <c r="A7226" s="2">
        <v>7221</v>
      </c>
      <c r="B7226" s="8">
        <f>'CashSum 5'!C34</f>
        <v>15791000.969999999</v>
      </c>
      <c r="C7226" s="496">
        <f t="shared" si="229"/>
        <v>-15783779.969999999</v>
      </c>
      <c r="D7226" s="3" t="s">
        <v>5060</v>
      </c>
      <c r="E7226" s="2" t="b">
        <f t="shared" ca="1" si="230"/>
        <v>1</v>
      </c>
      <c r="F7226" s="2" cm="1">
        <f t="array" aca="1" ref="F7226" ca="1">IF(G7226&lt;&gt;"",INDIRECT("'"&amp;G7226&amp;"'!"&amp;H7226),"")</f>
        <v>15791000.969999999</v>
      </c>
      <c r="G7226" s="1663" t="s">
        <v>3343</v>
      </c>
      <c r="H7226" t="s">
        <v>3462</v>
      </c>
      <c r="S7226" s="1663"/>
    </row>
    <row r="7227" spans="1:19">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c r="A7228" s="2">
        <v>7223</v>
      </c>
      <c r="B7228" s="8">
        <f>'CashSum 5'!C36</f>
        <v>15791000.969999999</v>
      </c>
      <c r="C7228" s="496">
        <f t="shared" si="229"/>
        <v>-15783777.969999999</v>
      </c>
      <c r="D7228" s="3" t="s">
        <v>5060</v>
      </c>
      <c r="E7228" s="2" t="b">
        <f t="shared" ca="1" si="230"/>
        <v>1</v>
      </c>
      <c r="F7228" s="2" cm="1">
        <f t="array" aca="1" ref="F7228" ca="1">IF(G7228&lt;&gt;"",INDIRECT("'"&amp;G7228&amp;"'!"&amp;H7228),"")</f>
        <v>15791000.969999999</v>
      </c>
      <c r="G7228" s="1663" t="s">
        <v>3343</v>
      </c>
      <c r="H7228" t="s">
        <v>3449</v>
      </c>
      <c r="S7228" s="1663"/>
    </row>
    <row r="7229" spans="1:19">
      <c r="A7229" s="2">
        <v>7224</v>
      </c>
      <c r="B7229" s="8">
        <f>'CashSum 5'!C37</f>
        <v>14955169.099999998</v>
      </c>
      <c r="C7229" s="496">
        <f t="shared" si="229"/>
        <v>-14947945.099999998</v>
      </c>
      <c r="D7229" s="3" t="s">
        <v>5060</v>
      </c>
      <c r="E7229" s="2" t="b">
        <f t="shared" ca="1" si="230"/>
        <v>1</v>
      </c>
      <c r="F7229" s="2" cm="1">
        <f t="array" aca="1" ref="F7229" ca="1">IF(G7229&lt;&gt;"",INDIRECT("'"&amp;G7229&amp;"'!"&amp;H7229),"")</f>
        <v>14955169.099999998</v>
      </c>
      <c r="G7229" s="1663" t="s">
        <v>3343</v>
      </c>
      <c r="H7229" t="s">
        <v>3450</v>
      </c>
      <c r="S7229" s="1663"/>
    </row>
    <row r="7230" spans="1:19" ht="15">
      <c r="A7230" s="2">
        <v>7225</v>
      </c>
      <c r="B7230" s="8">
        <f>'CashSum 5'!D29</f>
        <v>1716845</v>
      </c>
      <c r="C7230" s="496">
        <f t="shared" si="229"/>
        <v>-1709620</v>
      </c>
      <c r="D7230" s="3" t="s">
        <v>5060</v>
      </c>
      <c r="E7230" s="2" t="b">
        <f t="shared" ca="1" si="230"/>
        <v>1</v>
      </c>
      <c r="F7230" s="2" cm="1">
        <f t="array" aca="1" ref="F7230" ca="1">IF(G7230&lt;&gt;"",INDIRECT("'"&amp;G7230&amp;"'!"&amp;H7230),"")</f>
        <v>1716845</v>
      </c>
      <c r="G7230" s="1663" t="s">
        <v>3343</v>
      </c>
      <c r="H7230" t="s">
        <v>4366</v>
      </c>
      <c r="I7230" s="4"/>
      <c r="J7230" s="4"/>
      <c r="K7230" s="4"/>
      <c r="S7230" s="1665"/>
    </row>
    <row r="7231" spans="1:19">
      <c r="A7231" s="2">
        <v>7226</v>
      </c>
      <c r="B7231" s="8">
        <f>'CashSum 5'!D30</f>
        <v>1729314.11</v>
      </c>
      <c r="C7231" s="496">
        <f t="shared" si="229"/>
        <v>-1722088.11</v>
      </c>
      <c r="D7231" s="3" t="s">
        <v>5060</v>
      </c>
      <c r="E7231" s="2" t="b">
        <f t="shared" ca="1" si="230"/>
        <v>1</v>
      </c>
      <c r="F7231" s="2" cm="1">
        <f t="array" aca="1" ref="F7231" ca="1">IF(G7231&lt;&gt;"",INDIRECT("'"&amp;G7231&amp;"'!"&amp;H7231),"")</f>
        <v>1729314.11</v>
      </c>
      <c r="G7231" s="1663" t="s">
        <v>3343</v>
      </c>
      <c r="H7231" t="s">
        <v>4033</v>
      </c>
      <c r="S7231" s="1663"/>
    </row>
    <row r="7232" spans="1:19">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c r="A7233">
        <v>7228</v>
      </c>
      <c r="B7233" s="8">
        <f>'CashSum 5'!D32</f>
        <v>1729314.11</v>
      </c>
      <c r="C7233" s="496">
        <f t="shared" si="229"/>
        <v>-1722086.11</v>
      </c>
      <c r="D7233" s="3" t="s">
        <v>5060</v>
      </c>
      <c r="E7233" s="2" t="b">
        <f t="shared" ca="1" si="230"/>
        <v>1</v>
      </c>
      <c r="F7233" s="2" cm="1">
        <f t="array" aca="1" ref="F7233" ca="1">IF(G7233&lt;&gt;"",INDIRECT("'"&amp;G7233&amp;"'!"&amp;H7233),"")</f>
        <v>1729314.11</v>
      </c>
      <c r="G7233" s="1663" t="s">
        <v>3343</v>
      </c>
      <c r="H7233" t="s">
        <v>4249</v>
      </c>
      <c r="S7233" s="1663"/>
    </row>
    <row r="7234" spans="1:19" ht="15">
      <c r="A7234">
        <v>7229</v>
      </c>
      <c r="B7234" s="8">
        <f>'CashSum 5'!D33</f>
        <v>3446159.1100000003</v>
      </c>
      <c r="C7234" s="496">
        <f t="shared" si="229"/>
        <v>-3438930.1100000003</v>
      </c>
      <c r="D7234" s="3" t="s">
        <v>5060</v>
      </c>
      <c r="E7234" s="2" t="b">
        <f t="shared" ca="1" si="230"/>
        <v>1</v>
      </c>
      <c r="F7234" s="2" cm="1">
        <f t="array" aca="1" ref="F7234" ca="1">IF(G7234&lt;&gt;"",INDIRECT("'"&amp;G7234&amp;"'!"&amp;H7234),"")</f>
        <v>3446159.1100000003</v>
      </c>
      <c r="G7234" s="1663" t="s">
        <v>3343</v>
      </c>
      <c r="H7234" t="s">
        <v>5061</v>
      </c>
      <c r="S7234" s="1665"/>
    </row>
    <row r="7235" spans="1:19" ht="15">
      <c r="A7235">
        <v>7230</v>
      </c>
      <c r="B7235" s="8">
        <f>'CashSum 5'!D34</f>
        <v>1624955.43</v>
      </c>
      <c r="C7235" s="496">
        <f t="shared" si="229"/>
        <v>-1617725.43</v>
      </c>
      <c r="D7235" s="3" t="s">
        <v>5060</v>
      </c>
      <c r="E7235" s="2" t="b">
        <f t="shared" ca="1" si="230"/>
        <v>1</v>
      </c>
      <c r="F7235" s="2" cm="1">
        <f t="array" aca="1" ref="F7235" ca="1">IF(G7235&lt;&gt;"",INDIRECT("'"&amp;G7235&amp;"'!"&amp;H7235),"")</f>
        <v>1624955.43</v>
      </c>
      <c r="G7235" s="1663" t="s">
        <v>3343</v>
      </c>
      <c r="H7235" t="s">
        <v>3499</v>
      </c>
      <c r="I7235" s="4"/>
      <c r="J7235" s="4"/>
      <c r="K7235" s="4"/>
      <c r="S7235" s="1665"/>
    </row>
    <row r="7236" spans="1:19" ht="15">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5">
      <c r="A7237">
        <v>7232</v>
      </c>
      <c r="B7237" s="8">
        <f>'CashSum 5'!D36</f>
        <v>1624955.43</v>
      </c>
      <c r="C7237" s="496">
        <f t="shared" si="229"/>
        <v>-1617723.43</v>
      </c>
      <c r="D7237" s="3" t="s">
        <v>5060</v>
      </c>
      <c r="E7237" s="2" t="b">
        <f t="shared" ca="1" si="230"/>
        <v>1</v>
      </c>
      <c r="F7237" s="2" cm="1">
        <f t="array" aca="1" ref="F7237" ca="1">IF(G7237&lt;&gt;"",INDIRECT("'"&amp;G7237&amp;"'!"&amp;H7237),"")</f>
        <v>1624955.43</v>
      </c>
      <c r="G7237" s="1663" t="s">
        <v>3343</v>
      </c>
      <c r="H7237" t="s">
        <v>4127</v>
      </c>
      <c r="I7237" s="4"/>
      <c r="J7237" s="4"/>
      <c r="K7237" s="4"/>
      <c r="S7237" s="1665"/>
    </row>
    <row r="7238" spans="1:19" ht="15">
      <c r="A7238">
        <v>7233</v>
      </c>
      <c r="B7238" s="8">
        <f>'CashSum 5'!D37</f>
        <v>1821203.6800000004</v>
      </c>
      <c r="C7238" s="496">
        <f t="shared" si="229"/>
        <v>-1813970.6800000004</v>
      </c>
      <c r="D7238" s="3" t="s">
        <v>5060</v>
      </c>
      <c r="E7238" s="2" t="b">
        <f t="shared" ca="1" si="230"/>
        <v>1</v>
      </c>
      <c r="F7238" s="2" cm="1">
        <f t="array" aca="1" ref="F7238" ca="1">IF(G7238&lt;&gt;"",INDIRECT("'"&amp;G7238&amp;"'!"&amp;H7238),"")</f>
        <v>1821203.6800000004</v>
      </c>
      <c r="G7238" s="1663" t="s">
        <v>3343</v>
      </c>
      <c r="H7238" t="s">
        <v>4128</v>
      </c>
      <c r="I7238" s="4"/>
      <c r="J7238" s="4"/>
      <c r="K7238" s="4"/>
      <c r="S7238" s="1665"/>
    </row>
    <row r="7239" spans="1:19" ht="15">
      <c r="A7239">
        <v>7234</v>
      </c>
      <c r="B7239" s="8">
        <f>'CashSum 5'!E29</f>
        <v>885275</v>
      </c>
      <c r="C7239" s="496">
        <f t="shared" si="229"/>
        <v>-878041</v>
      </c>
      <c r="D7239" s="3" t="s">
        <v>5060</v>
      </c>
      <c r="E7239" s="2" t="b">
        <f t="shared" ca="1" si="230"/>
        <v>1</v>
      </c>
      <c r="F7239" s="2" cm="1">
        <f t="array" aca="1" ref="F7239" ca="1">IF(G7239&lt;&gt;"",INDIRECT("'"&amp;G7239&amp;"'!"&amp;H7239),"")</f>
        <v>885275</v>
      </c>
      <c r="G7239" s="1663" t="s">
        <v>3343</v>
      </c>
      <c r="H7239" t="s">
        <v>5062</v>
      </c>
      <c r="I7239" s="4"/>
      <c r="J7239" s="4"/>
      <c r="K7239" s="4"/>
      <c r="S7239" s="1665"/>
    </row>
    <row r="7240" spans="1:19" ht="15">
      <c r="A7240">
        <v>7235</v>
      </c>
      <c r="B7240" s="8">
        <f>'CashSum 5'!E30</f>
        <v>1154656.71</v>
      </c>
      <c r="C7240" s="496">
        <f t="shared" si="229"/>
        <v>-1147421.71</v>
      </c>
      <c r="D7240" s="3" t="s">
        <v>5060</v>
      </c>
      <c r="E7240" s="2" t="b">
        <f t="shared" ca="1" si="230"/>
        <v>1</v>
      </c>
      <c r="F7240" s="2" cm="1">
        <f t="array" aca="1" ref="F7240" ca="1">IF(G7240&lt;&gt;"",INDIRECT("'"&amp;G7240&amp;"'!"&amp;H7240),"")</f>
        <v>1154656.71</v>
      </c>
      <c r="G7240" s="1663" t="s">
        <v>3343</v>
      </c>
      <c r="H7240" t="s">
        <v>4034</v>
      </c>
      <c r="I7240" s="4"/>
      <c r="J7240" s="4"/>
      <c r="K7240" s="4"/>
      <c r="S7240" s="1665"/>
    </row>
    <row r="7241" spans="1:19" ht="15">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5">
      <c r="A7242">
        <v>7237</v>
      </c>
      <c r="B7242" s="8">
        <f>'CashSum 5'!E32</f>
        <v>1154656.71</v>
      </c>
      <c r="C7242" s="496">
        <f t="shared" si="229"/>
        <v>-1147419.71</v>
      </c>
      <c r="D7242" s="3" t="s">
        <v>5060</v>
      </c>
      <c r="E7242" s="2" t="b">
        <f t="shared" ca="1" si="230"/>
        <v>1</v>
      </c>
      <c r="F7242" s="2" cm="1">
        <f t="array" aca="1" ref="F7242" ca="1">IF(G7242&lt;&gt;"",INDIRECT("'"&amp;G7242&amp;"'!"&amp;H7242),"")</f>
        <v>1154656.71</v>
      </c>
      <c r="G7242" s="1663" t="s">
        <v>3343</v>
      </c>
      <c r="H7242" t="s">
        <v>5064</v>
      </c>
      <c r="I7242" s="4"/>
      <c r="J7242" s="4"/>
      <c r="K7242" s="4"/>
      <c r="S7242" s="1665"/>
    </row>
    <row r="7243" spans="1:19" ht="15">
      <c r="A7243">
        <v>7238</v>
      </c>
      <c r="B7243" s="8">
        <f>'CashSum 5'!E33</f>
        <v>2039931.71</v>
      </c>
      <c r="C7243" s="496">
        <f t="shared" si="229"/>
        <v>-2032693.71</v>
      </c>
      <c r="D7243" s="3" t="s">
        <v>5060</v>
      </c>
      <c r="E7243" s="2" t="b">
        <f t="shared" ca="1" si="230"/>
        <v>1</v>
      </c>
      <c r="F7243" s="2" cm="1">
        <f t="array" aca="1" ref="F7243" ca="1">IF(G7243&lt;&gt;"",INDIRECT("'"&amp;G7243&amp;"'!"&amp;H7243),"")</f>
        <v>2039931.71</v>
      </c>
      <c r="G7243" s="1663" t="s">
        <v>3343</v>
      </c>
      <c r="H7243" t="s">
        <v>4250</v>
      </c>
      <c r="I7243" s="4"/>
      <c r="J7243" s="4"/>
      <c r="K7243" s="4"/>
      <c r="S7243" s="1665"/>
    </row>
    <row r="7244" spans="1:19" ht="15">
      <c r="A7244">
        <v>7239</v>
      </c>
      <c r="B7244" s="8">
        <f>'CashSum 5'!E34</f>
        <v>1137200</v>
      </c>
      <c r="C7244" s="496">
        <f t="shared" si="229"/>
        <v>-1129961</v>
      </c>
      <c r="D7244" s="3" t="s">
        <v>5060</v>
      </c>
      <c r="E7244" s="2" t="b">
        <f t="shared" ca="1" si="230"/>
        <v>1</v>
      </c>
      <c r="F7244" s="2" cm="1">
        <f t="array" aca="1" ref="F7244" ca="1">IF(G7244&lt;&gt;"",INDIRECT("'"&amp;G7244&amp;"'!"&amp;H7244),"")</f>
        <v>1137200</v>
      </c>
      <c r="G7244" s="1663" t="s">
        <v>3343</v>
      </c>
      <c r="H7244" t="s">
        <v>3537</v>
      </c>
      <c r="I7244" s="4"/>
      <c r="J7244" s="4"/>
      <c r="K7244" s="4"/>
      <c r="S7244" s="1665"/>
    </row>
    <row r="7245" spans="1:19" ht="15">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5">
      <c r="A7246">
        <v>7241</v>
      </c>
      <c r="B7246" s="8">
        <f>'CashSum 5'!E36</f>
        <v>1137200</v>
      </c>
      <c r="C7246" s="496">
        <f t="shared" si="229"/>
        <v>-1129959</v>
      </c>
      <c r="D7246" s="3" t="s">
        <v>5060</v>
      </c>
      <c r="E7246" s="2" t="b">
        <f t="shared" ca="1" si="230"/>
        <v>1</v>
      </c>
      <c r="F7246" s="2" cm="1">
        <f t="array" aca="1" ref="F7246" ca="1">IF(G7246&lt;&gt;"",INDIRECT("'"&amp;G7246&amp;"'!"&amp;H7246),"")</f>
        <v>1137200</v>
      </c>
      <c r="G7246" s="1663" t="s">
        <v>3343</v>
      </c>
      <c r="H7246" t="s">
        <v>3452</v>
      </c>
      <c r="I7246" s="4"/>
      <c r="J7246" s="4"/>
      <c r="K7246" s="4"/>
      <c r="S7246" s="1665"/>
    </row>
    <row r="7247" spans="1:19" ht="15">
      <c r="A7247">
        <v>7242</v>
      </c>
      <c r="B7247" s="8">
        <f>'CashSum 5'!E37</f>
        <v>902731.71</v>
      </c>
      <c r="C7247" s="496">
        <f t="shared" si="229"/>
        <v>-895489.71</v>
      </c>
      <c r="D7247" s="3" t="s">
        <v>5060</v>
      </c>
      <c r="E7247" s="2" t="b">
        <f t="shared" ca="1" si="230"/>
        <v>1</v>
      </c>
      <c r="F7247" s="2" cm="1">
        <f t="array" aca="1" ref="F7247" ca="1">IF(G7247&lt;&gt;"",INDIRECT("'"&amp;G7247&amp;"'!"&amp;H7247),"")</f>
        <v>902731.71</v>
      </c>
      <c r="G7247" s="1663" t="s">
        <v>3343</v>
      </c>
      <c r="H7247" t="s">
        <v>3453</v>
      </c>
      <c r="I7247" s="4"/>
      <c r="J7247" s="4"/>
      <c r="K7247" s="4"/>
      <c r="S7247" s="1665"/>
    </row>
    <row r="7248" spans="1:19" ht="15">
      <c r="A7248">
        <v>7243</v>
      </c>
      <c r="B7248" s="8">
        <f>'CashSum 5'!F29</f>
        <v>856361</v>
      </c>
      <c r="C7248" s="496">
        <f t="shared" si="229"/>
        <v>-849118</v>
      </c>
      <c r="D7248" s="3" t="s">
        <v>5060</v>
      </c>
      <c r="E7248" s="2" t="b">
        <f t="shared" ca="1" si="230"/>
        <v>1</v>
      </c>
      <c r="F7248" s="2" cm="1">
        <f t="array" aca="1" ref="F7248" ca="1">IF(G7248&lt;&gt;"",INDIRECT("'"&amp;G7248&amp;"'!"&amp;H7248),"")</f>
        <v>856361</v>
      </c>
      <c r="G7248" s="1663" t="s">
        <v>3343</v>
      </c>
      <c r="H7248" t="s">
        <v>4367</v>
      </c>
      <c r="I7248" s="4"/>
      <c r="J7248" s="4"/>
      <c r="K7248" s="4"/>
      <c r="S7248" s="1665"/>
    </row>
    <row r="7249" spans="1:19" ht="15">
      <c r="A7249">
        <v>7244</v>
      </c>
      <c r="B7249" s="8">
        <f>'CashSum 5'!F30</f>
        <v>866407.85</v>
      </c>
      <c r="C7249" s="496">
        <f t="shared" si="229"/>
        <v>-859163.85</v>
      </c>
      <c r="D7249" s="3" t="s">
        <v>5060</v>
      </c>
      <c r="E7249" s="2" t="b">
        <f t="shared" ca="1" si="230"/>
        <v>1</v>
      </c>
      <c r="F7249" s="2" cm="1">
        <f t="array" aca="1" ref="F7249" ca="1">IF(G7249&lt;&gt;"",INDIRECT("'"&amp;G7249&amp;"'!"&amp;H7249),"")</f>
        <v>866407.85</v>
      </c>
      <c r="G7249" s="1663" t="s">
        <v>3343</v>
      </c>
      <c r="H7249" t="s">
        <v>4036</v>
      </c>
      <c r="I7249" s="4"/>
      <c r="J7249" s="4"/>
      <c r="K7249" s="4"/>
      <c r="S7249" s="1665"/>
    </row>
    <row r="7250" spans="1:19">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c r="A7251">
        <v>7246</v>
      </c>
      <c r="B7251" s="8">
        <f>'CashSum 5'!F32</f>
        <v>866407.85</v>
      </c>
      <c r="C7251" s="496">
        <f t="shared" si="229"/>
        <v>-859161.85</v>
      </c>
      <c r="D7251" s="3" t="s">
        <v>5060</v>
      </c>
      <c r="E7251" s="2" t="b">
        <f t="shared" ca="1" si="230"/>
        <v>1</v>
      </c>
      <c r="F7251" s="2" cm="1">
        <f t="array" aca="1" ref="F7251" ca="1">IF(G7251&lt;&gt;"",INDIRECT("'"&amp;G7251&amp;"'!"&amp;H7251),"")</f>
        <v>866407.85</v>
      </c>
      <c r="G7251" s="1663" t="s">
        <v>3343</v>
      </c>
      <c r="H7251" t="s">
        <v>5066</v>
      </c>
      <c r="S7251" s="1663"/>
    </row>
    <row r="7252" spans="1:19">
      <c r="A7252">
        <v>7247</v>
      </c>
      <c r="B7252" s="8">
        <f>'CashSum 5'!F33</f>
        <v>1722768.85</v>
      </c>
      <c r="C7252" s="496">
        <f t="shared" si="229"/>
        <v>-1715521.85</v>
      </c>
      <c r="D7252" s="3" t="s">
        <v>5060</v>
      </c>
      <c r="E7252" s="2" t="b">
        <f t="shared" ca="1" si="230"/>
        <v>1</v>
      </c>
      <c r="F7252" s="2" cm="1">
        <f t="array" aca="1" ref="F7252" ca="1">IF(G7252&lt;&gt;"",INDIRECT("'"&amp;G7252&amp;"'!"&amp;H7252),"")</f>
        <v>1722768.85</v>
      </c>
      <c r="G7252" s="1663" t="s">
        <v>3343</v>
      </c>
      <c r="H7252" t="s">
        <v>5067</v>
      </c>
      <c r="S7252" s="1663"/>
    </row>
    <row r="7253" spans="1:19">
      <c r="A7253">
        <v>7248</v>
      </c>
      <c r="B7253" s="8">
        <f>'CashSum 5'!F34</f>
        <v>963755.29999999993</v>
      </c>
      <c r="C7253" s="496">
        <f t="shared" si="229"/>
        <v>-956507.29999999993</v>
      </c>
      <c r="D7253" s="3" t="s">
        <v>5060</v>
      </c>
      <c r="E7253" s="2" t="b">
        <f t="shared" ca="1" si="230"/>
        <v>1</v>
      </c>
      <c r="F7253" s="2" cm="1">
        <f t="array" aca="1" ref="F7253" ca="1">IF(G7253&lt;&gt;"",INDIRECT("'"&amp;G7253&amp;"'!"&amp;H7253),"")</f>
        <v>963755.29999999993</v>
      </c>
      <c r="G7253" s="1663" t="s">
        <v>3343</v>
      </c>
      <c r="H7253" t="s">
        <v>3574</v>
      </c>
      <c r="S7253" s="1663"/>
    </row>
    <row r="7254" spans="1:19">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c r="A7255">
        <v>7250</v>
      </c>
      <c r="B7255" s="8">
        <f>'CashSum 5'!F36</f>
        <v>963755.29999999993</v>
      </c>
      <c r="C7255" s="496">
        <f t="shared" si="229"/>
        <v>-956505.29999999993</v>
      </c>
      <c r="D7255" s="3" t="s">
        <v>5060</v>
      </c>
      <c r="E7255" s="2" t="b">
        <f t="shared" ca="1" si="230"/>
        <v>1</v>
      </c>
      <c r="F7255" s="2" cm="1">
        <f t="array" aca="1" ref="F7255" ca="1">IF(G7255&lt;&gt;"",INDIRECT("'"&amp;G7255&amp;"'!"&amp;H7255),"")</f>
        <v>963755.29999999993</v>
      </c>
      <c r="G7255" s="1663" t="s">
        <v>3343</v>
      </c>
      <c r="H7255" t="s">
        <v>4131</v>
      </c>
      <c r="S7255" s="1663"/>
    </row>
    <row r="7256" spans="1:19">
      <c r="A7256">
        <v>7251</v>
      </c>
      <c r="B7256" s="8">
        <f>'CashSum 5'!F37</f>
        <v>759013.55000000016</v>
      </c>
      <c r="C7256" s="496">
        <f t="shared" si="229"/>
        <v>-751762.55000000016</v>
      </c>
      <c r="D7256" s="3" t="s">
        <v>5060</v>
      </c>
      <c r="E7256" s="2" t="b">
        <f t="shared" ca="1" si="230"/>
        <v>1</v>
      </c>
      <c r="F7256" s="2" cm="1">
        <f t="array" aca="1" ref="F7256" ca="1">IF(G7256&lt;&gt;"",INDIRECT("'"&amp;G7256&amp;"'!"&amp;H7256),"")</f>
        <v>759013.55000000016</v>
      </c>
      <c r="G7256" s="1663" t="s">
        <v>3343</v>
      </c>
      <c r="H7256" t="s">
        <v>4132</v>
      </c>
      <c r="S7256" s="1663"/>
    </row>
    <row r="7257" spans="1:19" ht="15">
      <c r="A7257">
        <v>7252</v>
      </c>
      <c r="B7257" s="8">
        <f>'CashSum 5'!G29</f>
        <v>525923</v>
      </c>
      <c r="C7257" s="496">
        <f t="shared" si="229"/>
        <v>-518671</v>
      </c>
      <c r="D7257" s="3" t="s">
        <v>5060</v>
      </c>
      <c r="E7257" s="2" t="b">
        <f t="shared" ca="1" si="230"/>
        <v>1</v>
      </c>
      <c r="F7257" s="2" cm="1">
        <f t="array" aca="1" ref="F7257" ca="1">IF(G7257&lt;&gt;"",INDIRECT("'"&amp;G7257&amp;"'!"&amp;H7257),"")</f>
        <v>525923</v>
      </c>
      <c r="G7257" s="1663" t="s">
        <v>3343</v>
      </c>
      <c r="H7257" t="s">
        <v>5068</v>
      </c>
      <c r="S7257" s="1665"/>
    </row>
    <row r="7258" spans="1:19" ht="15">
      <c r="A7258">
        <v>7253</v>
      </c>
      <c r="B7258" s="8">
        <f>'CashSum 5'!G30</f>
        <v>413073.58</v>
      </c>
      <c r="C7258" s="496">
        <f t="shared" si="229"/>
        <v>-405820.58</v>
      </c>
      <c r="D7258" s="3" t="s">
        <v>5060</v>
      </c>
      <c r="E7258" s="2" t="b">
        <f t="shared" ca="1" si="230"/>
        <v>1</v>
      </c>
      <c r="F7258" s="2" cm="1">
        <f t="array" aca="1" ref="F7258" ca="1">IF(G7258&lt;&gt;"",INDIRECT("'"&amp;G7258&amp;"'!"&amp;H7258),"")</f>
        <v>413073.58</v>
      </c>
      <c r="G7258" s="1663" t="s">
        <v>3343</v>
      </c>
      <c r="H7258" t="s">
        <v>4037</v>
      </c>
      <c r="S7258" s="1665"/>
    </row>
    <row r="7259" spans="1:19" ht="15">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5">
      <c r="A7260">
        <v>7255</v>
      </c>
      <c r="B7260" s="8">
        <f>'CashSum 5'!G32</f>
        <v>413073.58</v>
      </c>
      <c r="C7260" s="496">
        <f t="shared" si="229"/>
        <v>-405818.58</v>
      </c>
      <c r="D7260" s="3" t="s">
        <v>5060</v>
      </c>
      <c r="E7260" s="2" t="b">
        <f t="shared" ca="1" si="230"/>
        <v>1</v>
      </c>
      <c r="F7260" s="2" cm="1">
        <f t="array" aca="1" ref="F7260" ca="1">IF(G7260&lt;&gt;"",INDIRECT("'"&amp;G7260&amp;"'!"&amp;H7260),"")</f>
        <v>413073.58</v>
      </c>
      <c r="G7260" s="1663" t="s">
        <v>3343</v>
      </c>
      <c r="H7260" t="s">
        <v>5070</v>
      </c>
      <c r="S7260" s="1665"/>
    </row>
    <row r="7261" spans="1:19" ht="15">
      <c r="A7261">
        <v>7256</v>
      </c>
      <c r="B7261" s="8">
        <f>'CashSum 5'!G33</f>
        <v>938996.58000000007</v>
      </c>
      <c r="C7261" s="496">
        <f t="shared" si="229"/>
        <v>-931740.58000000007</v>
      </c>
      <c r="D7261" s="3" t="s">
        <v>5060</v>
      </c>
      <c r="E7261" s="2" t="b">
        <f t="shared" ca="1" si="230"/>
        <v>1</v>
      </c>
      <c r="F7261" s="2" cm="1">
        <f t="array" aca="1" ref="F7261" ca="1">IF(G7261&lt;&gt;"",INDIRECT("'"&amp;G7261&amp;"'!"&amp;H7261),"")</f>
        <v>938996.58000000007</v>
      </c>
      <c r="G7261" s="1663" t="s">
        <v>3343</v>
      </c>
      <c r="H7261" t="s">
        <v>5071</v>
      </c>
      <c r="S7261" s="1665"/>
    </row>
    <row r="7262" spans="1:19" ht="15">
      <c r="A7262">
        <v>7257</v>
      </c>
      <c r="B7262" s="8">
        <f>'CashSum 5'!G34</f>
        <v>454343.68999999994</v>
      </c>
      <c r="C7262" s="496">
        <f t="shared" si="229"/>
        <v>-447086.68999999994</v>
      </c>
      <c r="D7262" s="3" t="s">
        <v>5060</v>
      </c>
      <c r="E7262" s="2" t="b">
        <f t="shared" ca="1" si="230"/>
        <v>1</v>
      </c>
      <c r="F7262" s="2" cm="1">
        <f t="array" aca="1" ref="F7262" ca="1">IF(G7262&lt;&gt;"",INDIRECT("'"&amp;G7262&amp;"'!"&amp;H7262),"")</f>
        <v>454343.68999999994</v>
      </c>
      <c r="G7262" s="1663" t="s">
        <v>3343</v>
      </c>
      <c r="H7262" t="s">
        <v>3612</v>
      </c>
      <c r="S7262" s="1665"/>
    </row>
    <row r="7263" spans="1:19" ht="15">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5">
      <c r="A7264">
        <v>7259</v>
      </c>
      <c r="B7264" s="8">
        <f>'CashSum 5'!G36</f>
        <v>454343.68999999994</v>
      </c>
      <c r="C7264" s="496">
        <f t="shared" si="229"/>
        <v>-447084.68999999994</v>
      </c>
      <c r="D7264" s="3" t="s">
        <v>5060</v>
      </c>
      <c r="E7264" s="2" t="b">
        <f t="shared" ca="1" si="230"/>
        <v>1</v>
      </c>
      <c r="F7264" s="2" cm="1">
        <f t="array" aca="1" ref="F7264" ca="1">IF(G7264&lt;&gt;"",INDIRECT("'"&amp;G7264&amp;"'!"&amp;H7264),"")</f>
        <v>454343.68999999994</v>
      </c>
      <c r="G7264" s="1663" t="s">
        <v>3343</v>
      </c>
      <c r="H7264" t="s">
        <v>5073</v>
      </c>
      <c r="S7264" s="1665"/>
    </row>
    <row r="7265" spans="1:19" ht="15">
      <c r="A7265">
        <v>7260</v>
      </c>
      <c r="B7265" s="8">
        <f>'CashSum 5'!G37</f>
        <v>484652.89000000013</v>
      </c>
      <c r="C7265" s="496">
        <f t="shared" si="229"/>
        <v>-477392.89000000013</v>
      </c>
      <c r="D7265" s="3" t="s">
        <v>5060</v>
      </c>
      <c r="E7265" s="2" t="b">
        <f t="shared" ca="1" si="230"/>
        <v>1</v>
      </c>
      <c r="F7265" s="2" cm="1">
        <f t="array" aca="1" ref="F7265" ca="1">IF(G7265&lt;&gt;"",INDIRECT("'"&amp;G7265&amp;"'!"&amp;H7265),"")</f>
        <v>484652.89000000013</v>
      </c>
      <c r="G7265" s="1663" t="s">
        <v>3343</v>
      </c>
      <c r="H7265" t="s">
        <v>5074</v>
      </c>
      <c r="I7265" s="4"/>
      <c r="J7265" s="4"/>
      <c r="K7265" s="4"/>
      <c r="S7265" s="1665"/>
    </row>
    <row r="7266" spans="1:19" ht="15">
      <c r="A7266">
        <v>7261</v>
      </c>
      <c r="B7266" s="8">
        <f>'CashSum 5'!H29</f>
        <v>293</v>
      </c>
      <c r="C7266" s="496">
        <f t="shared" si="229"/>
        <v>6968</v>
      </c>
      <c r="D7266" s="3" t="s">
        <v>5060</v>
      </c>
      <c r="E7266" s="2" t="b">
        <f t="shared" ca="1" si="230"/>
        <v>1</v>
      </c>
      <c r="F7266" s="2" cm="1">
        <f t="array" aca="1" ref="F7266" ca="1">IF(G7266&lt;&gt;"",INDIRECT("'"&amp;G7266&amp;"'!"&amp;H7266),"")</f>
        <v>293</v>
      </c>
      <c r="G7266" s="1663" t="s">
        <v>3343</v>
      </c>
      <c r="H7266" t="s">
        <v>4654</v>
      </c>
      <c r="I7266" s="4"/>
      <c r="J7266" s="4"/>
      <c r="K7266" s="4"/>
      <c r="S7266" s="1665"/>
    </row>
    <row r="7267" spans="1:19" ht="15">
      <c r="A7267">
        <v>7262</v>
      </c>
      <c r="B7267" s="8">
        <f>'CashSum 5'!H30</f>
        <v>0</v>
      </c>
      <c r="C7267" s="496">
        <f t="shared" si="229"/>
        <v>7262</v>
      </c>
      <c r="D7267" s="3" t="s">
        <v>5060</v>
      </c>
      <c r="E7267" s="2" t="b">
        <f t="shared" ca="1" si="230"/>
        <v>1</v>
      </c>
      <c r="F7267" s="2" cm="1">
        <f t="array" aca="1" ref="F7267" ca="1">IF(G7267&lt;&gt;"",INDIRECT("'"&amp;G7267&amp;"'!"&amp;H7267),"")</f>
        <v>0</v>
      </c>
      <c r="G7267" s="1663" t="s">
        <v>3343</v>
      </c>
      <c r="H7267" t="s">
        <v>4038</v>
      </c>
      <c r="I7267" s="4"/>
      <c r="J7267" s="4"/>
      <c r="K7267" s="4"/>
      <c r="S7267" s="1665"/>
    </row>
    <row r="7268" spans="1:19" ht="15">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5">
      <c r="A7269">
        <v>7264</v>
      </c>
      <c r="B7269" s="8">
        <f>'CashSum 5'!H32</f>
        <v>0</v>
      </c>
      <c r="C7269" s="496">
        <f t="shared" si="229"/>
        <v>7264</v>
      </c>
      <c r="D7269" s="3" t="s">
        <v>5060</v>
      </c>
      <c r="E7269" s="2" t="b">
        <f t="shared" ca="1" si="230"/>
        <v>1</v>
      </c>
      <c r="F7269" s="2" cm="1">
        <f t="array" aca="1" ref="F7269" ca="1">IF(G7269&lt;&gt;"",INDIRECT("'"&amp;G7269&amp;"'!"&amp;H7269),"")</f>
        <v>0</v>
      </c>
      <c r="G7269" s="1663" t="s">
        <v>3343</v>
      </c>
      <c r="H7269" t="s">
        <v>4658</v>
      </c>
      <c r="I7269" s="4"/>
      <c r="J7269" s="4"/>
      <c r="K7269" s="4"/>
      <c r="S7269" s="1665"/>
    </row>
    <row r="7270" spans="1:19" ht="15">
      <c r="A7270">
        <v>7265</v>
      </c>
      <c r="B7270" s="8">
        <f>'CashSum 5'!H33</f>
        <v>293</v>
      </c>
      <c r="C7270" s="496">
        <f t="shared" si="229"/>
        <v>6972</v>
      </c>
      <c r="D7270" s="3" t="s">
        <v>5060</v>
      </c>
      <c r="E7270" s="2" t="b">
        <f t="shared" ca="1" si="230"/>
        <v>1</v>
      </c>
      <c r="F7270" s="2" cm="1">
        <f t="array" aca="1" ref="F7270" ca="1">IF(G7270&lt;&gt;"",INDIRECT("'"&amp;G7270&amp;"'!"&amp;H7270),"")</f>
        <v>293</v>
      </c>
      <c r="G7270" s="1663" t="s">
        <v>3343</v>
      </c>
      <c r="H7270" t="s">
        <v>5075</v>
      </c>
      <c r="I7270" s="4"/>
      <c r="J7270" s="4"/>
      <c r="K7270" s="4"/>
      <c r="S7270" s="1665"/>
    </row>
    <row r="7271" spans="1:19" ht="15">
      <c r="A7271">
        <v>7266</v>
      </c>
      <c r="B7271" s="8">
        <f>'CashSum 5'!H34</f>
        <v>0</v>
      </c>
      <c r="C7271" s="496">
        <f t="shared" si="229"/>
        <v>7266</v>
      </c>
      <c r="D7271" s="3" t="s">
        <v>5060</v>
      </c>
      <c r="E7271" s="2" t="b">
        <f t="shared" ca="1" si="230"/>
        <v>1</v>
      </c>
      <c r="F7271" s="2" cm="1">
        <f t="array" aca="1" ref="F7271" ca="1">IF(G7271&lt;&gt;"",INDIRECT("'"&amp;G7271&amp;"'!"&amp;H7271),"")</f>
        <v>0</v>
      </c>
      <c r="G7271" s="1663" t="s">
        <v>3343</v>
      </c>
      <c r="H7271" t="s">
        <v>3649</v>
      </c>
      <c r="I7271" s="4"/>
      <c r="J7271" s="4"/>
      <c r="K7271" s="4"/>
      <c r="S7271" s="1665"/>
    </row>
    <row r="7272" spans="1:19" ht="15">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5">
      <c r="A7273">
        <v>7268</v>
      </c>
      <c r="B7273" s="8">
        <f>'CashSum 5'!H36</f>
        <v>0</v>
      </c>
      <c r="C7273" s="496">
        <f t="shared" si="229"/>
        <v>7268</v>
      </c>
      <c r="D7273" s="3" t="s">
        <v>5060</v>
      </c>
      <c r="E7273" s="2" t="b">
        <f t="shared" ca="1" si="230"/>
        <v>1</v>
      </c>
      <c r="F7273" s="2" cm="1">
        <f t="array" aca="1" ref="F7273" ca="1">IF(G7273&lt;&gt;"",INDIRECT("'"&amp;G7273&amp;"'!"&amp;H7273),"")</f>
        <v>0</v>
      </c>
      <c r="G7273" s="1663" t="s">
        <v>3343</v>
      </c>
      <c r="H7273" t="s">
        <v>3455</v>
      </c>
      <c r="I7273" s="4"/>
      <c r="J7273" s="4"/>
      <c r="K7273" s="4"/>
      <c r="S7273" s="1665"/>
    </row>
    <row r="7274" spans="1:19" ht="15">
      <c r="A7274">
        <v>7269</v>
      </c>
      <c r="B7274" s="8">
        <f>'CashSum 5'!H37</f>
        <v>293</v>
      </c>
      <c r="C7274" s="496">
        <f t="shared" si="229"/>
        <v>6976</v>
      </c>
      <c r="D7274" s="3" t="s">
        <v>5060</v>
      </c>
      <c r="E7274" s="2" t="b">
        <f t="shared" ca="1" si="230"/>
        <v>1</v>
      </c>
      <c r="F7274" s="2" cm="1">
        <f t="array" aca="1" ref="F7274" ca="1">IF(G7274&lt;&gt;"",INDIRECT("'"&amp;G7274&amp;"'!"&amp;H7274),"")</f>
        <v>293</v>
      </c>
      <c r="G7274" s="1663" t="s">
        <v>3343</v>
      </c>
      <c r="H7274" t="s">
        <v>3456</v>
      </c>
      <c r="I7274" s="4"/>
      <c r="J7274" s="4"/>
      <c r="K7274" s="4"/>
      <c r="S7274" s="1665"/>
    </row>
    <row r="7275" spans="1:19">
      <c r="A7275">
        <v>7270</v>
      </c>
      <c r="B7275" s="8">
        <f>'CashSum 5'!I29</f>
        <v>0</v>
      </c>
      <c r="C7275" s="496">
        <f t="shared" si="229"/>
        <v>7270</v>
      </c>
      <c r="D7275" s="3" t="s">
        <v>5060</v>
      </c>
      <c r="E7275" s="2" t="b">
        <f t="shared" ca="1" si="230"/>
        <v>1</v>
      </c>
      <c r="F7275" s="2" cm="1">
        <f t="array" aca="1" ref="F7275" ca="1">IF(G7275&lt;&gt;"",INDIRECT("'"&amp;G7275&amp;"'!"&amp;H7275),"")</f>
        <v>0</v>
      </c>
      <c r="G7275" s="1663" t="s">
        <v>3343</v>
      </c>
      <c r="H7275" t="s">
        <v>5076</v>
      </c>
      <c r="S7275" s="1663"/>
    </row>
    <row r="7276" spans="1:19">
      <c r="A7276">
        <v>7271</v>
      </c>
      <c r="B7276" s="8">
        <f>'CashSum 5'!I30</f>
        <v>0</v>
      </c>
      <c r="C7276" s="496">
        <f t="shared" si="229"/>
        <v>7271</v>
      </c>
      <c r="D7276" s="3" t="s">
        <v>5060</v>
      </c>
      <c r="E7276" s="2" t="b">
        <f t="shared" ca="1" si="230"/>
        <v>1</v>
      </c>
      <c r="F7276" s="2" cm="1">
        <f t="array" aca="1" ref="F7276" ca="1">IF(G7276&lt;&gt;"",INDIRECT("'"&amp;G7276&amp;"'!"&amp;H7276),"")</f>
        <v>0</v>
      </c>
      <c r="G7276" s="1663" t="s">
        <v>3343</v>
      </c>
      <c r="H7276" t="s">
        <v>4039</v>
      </c>
      <c r="S7276" s="1663"/>
    </row>
    <row r="7277" spans="1:19">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c r="A7278">
        <v>7273</v>
      </c>
      <c r="B7278" s="8">
        <f>'CashSum 5'!I32</f>
        <v>0</v>
      </c>
      <c r="C7278" s="496">
        <f t="shared" si="229"/>
        <v>7273</v>
      </c>
      <c r="D7278" s="3" t="s">
        <v>5060</v>
      </c>
      <c r="E7278" s="2" t="b">
        <f t="shared" ca="1" si="230"/>
        <v>1</v>
      </c>
      <c r="F7278" s="2" cm="1">
        <f t="array" aca="1" ref="F7278" ca="1">IF(G7278&lt;&gt;"",INDIRECT("'"&amp;G7278&amp;"'!"&amp;H7278),"")</f>
        <v>0</v>
      </c>
      <c r="G7278" s="1663" t="s">
        <v>3343</v>
      </c>
      <c r="H7278" t="s">
        <v>5078</v>
      </c>
      <c r="S7278" s="1663"/>
    </row>
    <row r="7279" spans="1:19">
      <c r="A7279">
        <v>7274</v>
      </c>
      <c r="B7279" s="8">
        <f>'CashSum 5'!I33</f>
        <v>0</v>
      </c>
      <c r="C7279" s="496">
        <f t="shared" si="229"/>
        <v>7274</v>
      </c>
      <c r="D7279" s="3" t="s">
        <v>5060</v>
      </c>
      <c r="E7279" s="2" t="b">
        <f t="shared" ca="1" si="230"/>
        <v>1</v>
      </c>
      <c r="F7279" s="2" cm="1">
        <f t="array" aca="1" ref="F7279" ca="1">IF(G7279&lt;&gt;"",INDIRECT("'"&amp;G7279&amp;"'!"&amp;H7279),"")</f>
        <v>0</v>
      </c>
      <c r="G7279" s="1663" t="s">
        <v>3343</v>
      </c>
      <c r="H7279" t="s">
        <v>5079</v>
      </c>
      <c r="S7279" s="1663"/>
    </row>
    <row r="7280" spans="1:19">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5">
      <c r="A7283">
        <v>7278</v>
      </c>
      <c r="B7283" s="8">
        <f>'CashSum 5'!I37</f>
        <v>0</v>
      </c>
      <c r="C7283" s="496">
        <f t="shared" si="229"/>
        <v>7278</v>
      </c>
      <c r="D7283" s="3" t="s">
        <v>5060</v>
      </c>
      <c r="E7283" s="2" t="b">
        <f t="shared" ca="1" si="230"/>
        <v>1</v>
      </c>
      <c r="F7283" s="2" cm="1">
        <f t="array" aca="1" ref="F7283" ca="1">IF(G7283&lt;&gt;"",INDIRECT("'"&amp;G7283&amp;"'!"&amp;H7283),"")</f>
        <v>0</v>
      </c>
      <c r="G7283" s="1663" t="s">
        <v>3343</v>
      </c>
      <c r="H7283" t="s">
        <v>3459</v>
      </c>
      <c r="S7283" s="1665"/>
    </row>
    <row r="7284" spans="1:19" ht="15">
      <c r="A7284">
        <v>7279</v>
      </c>
      <c r="B7284" s="8">
        <f>'CashSum 5'!J29</f>
        <v>5450</v>
      </c>
      <c r="C7284" s="496">
        <f t="shared" si="229"/>
        <v>1829</v>
      </c>
      <c r="D7284" s="3" t="s">
        <v>5060</v>
      </c>
      <c r="E7284" s="2" t="b">
        <f t="shared" ca="1" si="230"/>
        <v>1</v>
      </c>
      <c r="F7284" s="2" cm="1">
        <f t="array" aca="1" ref="F7284" ca="1">IF(G7284&lt;&gt;"",INDIRECT("'"&amp;G7284&amp;"'!"&amp;H7284),"")</f>
        <v>5450</v>
      </c>
      <c r="G7284" s="1663" t="s">
        <v>3343</v>
      </c>
      <c r="H7284" t="s">
        <v>5080</v>
      </c>
      <c r="I7284" s="4"/>
      <c r="J7284" s="4"/>
      <c r="K7284" s="4"/>
      <c r="S7284" s="1665"/>
    </row>
    <row r="7285" spans="1:19" ht="15">
      <c r="A7285">
        <v>7280</v>
      </c>
      <c r="B7285" s="8">
        <f>'CashSum 5'!J30</f>
        <v>44385.5</v>
      </c>
      <c r="C7285" s="496">
        <f t="shared" ref="C7285:C7348" si="231">A7285-B7285</f>
        <v>-37105.5</v>
      </c>
      <c r="D7285" s="3" t="s">
        <v>5060</v>
      </c>
      <c r="E7285" s="2" t="b">
        <f t="shared" ref="E7285:E7348" ca="1" si="232">F7285=B7285</f>
        <v>1</v>
      </c>
      <c r="F7285" s="2" cm="1">
        <f t="array" aca="1" ref="F7285" ca="1">IF(G7285&lt;&gt;"",INDIRECT("'"&amp;G7285&amp;"'!"&amp;H7285),"")</f>
        <v>44385.5</v>
      </c>
      <c r="G7285" s="1663" t="s">
        <v>3343</v>
      </c>
      <c r="H7285" t="s">
        <v>4553</v>
      </c>
      <c r="I7285" s="4"/>
      <c r="J7285" s="4"/>
      <c r="K7285" s="4"/>
      <c r="S7285" s="1665"/>
    </row>
    <row r="7286" spans="1:19" ht="15">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5">
      <c r="A7287">
        <v>7282</v>
      </c>
      <c r="B7287" s="8">
        <f>'CashSum 5'!J32</f>
        <v>44385.5</v>
      </c>
      <c r="C7287" s="496">
        <f t="shared" si="231"/>
        <v>-37103.5</v>
      </c>
      <c r="D7287" s="3" t="s">
        <v>5060</v>
      </c>
      <c r="E7287" s="2" t="b">
        <f t="shared" ca="1" si="232"/>
        <v>1</v>
      </c>
      <c r="F7287" s="2" cm="1">
        <f t="array" aca="1" ref="F7287" ca="1">IF(G7287&lt;&gt;"",INDIRECT("'"&amp;G7287&amp;"'!"&amp;H7287),"")</f>
        <v>44385.5</v>
      </c>
      <c r="G7287" s="1663" t="s">
        <v>3343</v>
      </c>
      <c r="H7287" t="s">
        <v>5082</v>
      </c>
      <c r="I7287" s="4"/>
      <c r="J7287" s="4"/>
      <c r="K7287" s="4"/>
      <c r="S7287" s="1665"/>
    </row>
    <row r="7288" spans="1:19" ht="15">
      <c r="A7288">
        <v>7283</v>
      </c>
      <c r="B7288" s="8">
        <f>'CashSum 5'!J33</f>
        <v>49835.5</v>
      </c>
      <c r="C7288" s="496">
        <f t="shared" si="231"/>
        <v>-42552.5</v>
      </c>
      <c r="D7288" s="3" t="s">
        <v>5060</v>
      </c>
      <c r="E7288" s="2" t="b">
        <f t="shared" ca="1" si="232"/>
        <v>1</v>
      </c>
      <c r="F7288" s="2" cm="1">
        <f t="array" aca="1" ref="F7288" ca="1">IF(G7288&lt;&gt;"",INDIRECT("'"&amp;G7288&amp;"'!"&amp;H7288),"")</f>
        <v>49835.5</v>
      </c>
      <c r="G7288" s="1663" t="s">
        <v>3343</v>
      </c>
      <c r="H7288" t="s">
        <v>5083</v>
      </c>
      <c r="I7288" s="4"/>
      <c r="J7288" s="4"/>
      <c r="K7288" s="4"/>
      <c r="S7288" s="1665"/>
    </row>
    <row r="7289" spans="1:19" ht="15">
      <c r="A7289">
        <v>7284</v>
      </c>
      <c r="B7289" s="8">
        <f>'CashSum 5'!J34</f>
        <v>49834.82</v>
      </c>
      <c r="C7289" s="496">
        <f t="shared" si="231"/>
        <v>-42550.82</v>
      </c>
      <c r="D7289" s="3" t="s">
        <v>5060</v>
      </c>
      <c r="E7289" s="2" t="b">
        <f t="shared" ca="1" si="232"/>
        <v>1</v>
      </c>
      <c r="F7289" s="2" cm="1">
        <f t="array" aca="1" ref="F7289" ca="1">IF(G7289&lt;&gt;"",INDIRECT("'"&amp;G7289&amp;"'!"&amp;H7289),"")</f>
        <v>49834.82</v>
      </c>
      <c r="G7289" s="1663" t="s">
        <v>3343</v>
      </c>
      <c r="H7289" t="s">
        <v>4661</v>
      </c>
      <c r="I7289" s="4"/>
      <c r="J7289" s="4"/>
      <c r="K7289" s="4"/>
      <c r="S7289" s="1665"/>
    </row>
    <row r="7290" spans="1:19" ht="15">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5">
      <c r="A7291">
        <v>7286</v>
      </c>
      <c r="B7291" s="8">
        <f>'CashSum 5'!J36</f>
        <v>49834.82</v>
      </c>
      <c r="C7291" s="496">
        <f t="shared" si="231"/>
        <v>-42548.82</v>
      </c>
      <c r="D7291" s="3" t="s">
        <v>5060</v>
      </c>
      <c r="E7291" s="2" t="b">
        <f t="shared" ca="1" si="232"/>
        <v>1</v>
      </c>
      <c r="F7291" s="2" cm="1">
        <f t="array" aca="1" ref="F7291" ca="1">IF(G7291&lt;&gt;"",INDIRECT("'"&amp;G7291&amp;"'!"&amp;H7291),"")</f>
        <v>49834.82</v>
      </c>
      <c r="G7291" s="1663" t="s">
        <v>3343</v>
      </c>
      <c r="H7291" t="s">
        <v>4555</v>
      </c>
      <c r="I7291" s="4"/>
      <c r="J7291" s="4"/>
      <c r="K7291" s="4"/>
      <c r="S7291" s="1665"/>
    </row>
    <row r="7292" spans="1:19" ht="15">
      <c r="A7292">
        <v>7287</v>
      </c>
      <c r="B7292" s="8">
        <f>'CashSum 5'!J37</f>
        <v>0.68000000000029104</v>
      </c>
      <c r="C7292" s="496">
        <f t="shared" si="231"/>
        <v>7286.32</v>
      </c>
      <c r="D7292" s="3" t="s">
        <v>5060</v>
      </c>
      <c r="E7292" s="2" t="b">
        <f t="shared" ca="1" si="232"/>
        <v>1</v>
      </c>
      <c r="F7292" s="2" cm="1">
        <f t="array" aca="1" ref="F7292" ca="1">IF(G7292&lt;&gt;"",INDIRECT("'"&amp;G7292&amp;"'!"&amp;H7292),"")</f>
        <v>0.68000000000029104</v>
      </c>
      <c r="G7292" s="1663" t="s">
        <v>3343</v>
      </c>
      <c r="H7292" t="s">
        <v>4556</v>
      </c>
      <c r="I7292" s="4"/>
      <c r="J7292" s="4"/>
      <c r="K7292" s="4"/>
      <c r="S7292" s="1665"/>
    </row>
    <row r="7293" spans="1:19" ht="15">
      <c r="A7293">
        <v>7288</v>
      </c>
      <c r="B7293" s="8">
        <f>'CashSum 5'!K29</f>
        <v>0</v>
      </c>
      <c r="C7293" s="496">
        <f t="shared" si="231"/>
        <v>7288</v>
      </c>
      <c r="D7293" s="3" t="s">
        <v>5060</v>
      </c>
      <c r="E7293" s="2" t="b">
        <f t="shared" ca="1" si="232"/>
        <v>1</v>
      </c>
      <c r="F7293" s="2" cm="1">
        <f t="array" aca="1" ref="F7293" ca="1">IF(G7293&lt;&gt;"",INDIRECT("'"&amp;G7293&amp;"'!"&amp;H7293),"")</f>
        <v>0</v>
      </c>
      <c r="G7293" s="1663" t="s">
        <v>3343</v>
      </c>
      <c r="H7293" t="s">
        <v>4655</v>
      </c>
      <c r="I7293" s="4"/>
      <c r="J7293" s="4"/>
      <c r="K7293" s="4"/>
      <c r="S7293" s="1665"/>
    </row>
    <row r="7294" spans="1:19" ht="15">
      <c r="A7294">
        <v>7289</v>
      </c>
      <c r="B7294" s="8">
        <f>'CashSum 5'!K30</f>
        <v>0</v>
      </c>
      <c r="C7294" s="496">
        <f t="shared" si="231"/>
        <v>7289</v>
      </c>
      <c r="D7294" s="3" t="s">
        <v>5060</v>
      </c>
      <c r="E7294" s="2" t="b">
        <f t="shared" ca="1" si="232"/>
        <v>1</v>
      </c>
      <c r="F7294" s="2" cm="1">
        <f t="array" aca="1" ref="F7294" ca="1">IF(G7294&lt;&gt;"",INDIRECT("'"&amp;G7294&amp;"'!"&amp;H7294),"")</f>
        <v>0</v>
      </c>
      <c r="G7294" s="1663" t="s">
        <v>3343</v>
      </c>
      <c r="H7294" t="s">
        <v>4192</v>
      </c>
      <c r="I7294" s="4"/>
      <c r="J7294" s="4"/>
      <c r="K7294" s="4"/>
      <c r="S7294" s="1665"/>
    </row>
    <row r="7295" spans="1:19" ht="15">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5">
      <c r="A7296">
        <v>7291</v>
      </c>
      <c r="B7296" s="8">
        <f>'CashSum 5'!K32</f>
        <v>0</v>
      </c>
      <c r="C7296" s="496">
        <f t="shared" si="231"/>
        <v>7291</v>
      </c>
      <c r="D7296" s="3" t="s">
        <v>5060</v>
      </c>
      <c r="E7296" s="2" t="b">
        <f t="shared" ca="1" si="232"/>
        <v>1</v>
      </c>
      <c r="F7296" s="2" cm="1">
        <f t="array" aca="1" ref="F7296" ca="1">IF(G7296&lt;&gt;"",INDIRECT("'"&amp;G7296&amp;"'!"&amp;H7296),"")</f>
        <v>0</v>
      </c>
      <c r="G7296" s="1663" t="s">
        <v>3343</v>
      </c>
      <c r="H7296" t="s">
        <v>4659</v>
      </c>
      <c r="I7296" s="4"/>
      <c r="J7296" s="4"/>
      <c r="K7296" s="4"/>
      <c r="S7296" s="1665"/>
    </row>
    <row r="7297" spans="1:19" ht="15">
      <c r="A7297">
        <v>7292</v>
      </c>
      <c r="B7297" s="8">
        <f>'CashSum 5'!K33</f>
        <v>0</v>
      </c>
      <c r="C7297" s="496">
        <f t="shared" si="231"/>
        <v>7292</v>
      </c>
      <c r="D7297" s="3" t="s">
        <v>5060</v>
      </c>
      <c r="E7297" s="2" t="b">
        <f t="shared" ca="1" si="232"/>
        <v>1</v>
      </c>
      <c r="F7297" s="2" cm="1">
        <f t="array" aca="1" ref="F7297" ca="1">IF(G7297&lt;&gt;"",INDIRECT("'"&amp;G7297&amp;"'!"&amp;H7297),"")</f>
        <v>0</v>
      </c>
      <c r="G7297" s="1663" t="s">
        <v>3343</v>
      </c>
      <c r="H7297" t="s">
        <v>5084</v>
      </c>
      <c r="I7297" s="4"/>
      <c r="J7297" s="4"/>
      <c r="K7297" s="4"/>
      <c r="S7297" s="1665"/>
    </row>
    <row r="7298" spans="1:19" ht="15">
      <c r="A7298">
        <v>7293</v>
      </c>
      <c r="B7298" s="8">
        <f>'CashSum 5'!K34</f>
        <v>0</v>
      </c>
      <c r="C7298" s="496">
        <f t="shared" si="231"/>
        <v>7293</v>
      </c>
      <c r="D7298" s="3" t="s">
        <v>5060</v>
      </c>
      <c r="E7298" s="2" t="b">
        <f t="shared" ca="1" si="232"/>
        <v>1</v>
      </c>
      <c r="F7298" s="2" cm="1">
        <f t="array" aca="1" ref="F7298" ca="1">IF(G7298&lt;&gt;"",INDIRECT("'"&amp;G7298&amp;"'!"&amp;H7298),"")</f>
        <v>0</v>
      </c>
      <c r="G7298" s="1663" t="s">
        <v>3343</v>
      </c>
      <c r="H7298" t="s">
        <v>3692</v>
      </c>
      <c r="I7298" s="4"/>
      <c r="J7298" s="4"/>
      <c r="K7298" s="4"/>
      <c r="S7298" s="1665"/>
    </row>
    <row r="7299" spans="1:19" ht="15">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5">
      <c r="A7300">
        <v>7295</v>
      </c>
      <c r="B7300" s="8">
        <f>'CashSum 5'!K36</f>
        <v>0</v>
      </c>
      <c r="C7300" s="496">
        <f t="shared" si="231"/>
        <v>7295</v>
      </c>
      <c r="D7300" s="3" t="s">
        <v>5060</v>
      </c>
      <c r="E7300" s="2" t="b">
        <f t="shared" ca="1" si="232"/>
        <v>1</v>
      </c>
      <c r="F7300" s="2" cm="1">
        <f t="array" aca="1" ref="F7300" ca="1">IF(G7300&lt;&gt;"",INDIRECT("'"&amp;G7300&amp;"'!"&amp;H7300),"")</f>
        <v>0</v>
      </c>
      <c r="G7300" s="1663" t="s">
        <v>3343</v>
      </c>
      <c r="H7300" t="s">
        <v>4194</v>
      </c>
      <c r="I7300" s="4"/>
      <c r="J7300" s="4"/>
      <c r="K7300" s="4"/>
      <c r="S7300" s="1665"/>
    </row>
    <row r="7301" spans="1:19" ht="15">
      <c r="A7301">
        <v>7296</v>
      </c>
      <c r="B7301" s="8">
        <f>'CashSum 5'!K37</f>
        <v>0</v>
      </c>
      <c r="C7301" s="496">
        <f t="shared" si="231"/>
        <v>7296</v>
      </c>
      <c r="D7301" s="3" t="s">
        <v>5060</v>
      </c>
      <c r="E7301" s="2" t="b">
        <f t="shared" ca="1" si="232"/>
        <v>1</v>
      </c>
      <c r="F7301" s="2" cm="1">
        <f t="array" aca="1" ref="F7301" ca="1">IF(G7301&lt;&gt;"",INDIRECT("'"&amp;G7301&amp;"'!"&amp;H7301),"")</f>
        <v>0</v>
      </c>
      <c r="G7301" s="1663" t="s">
        <v>3343</v>
      </c>
      <c r="H7301" t="s">
        <v>4195</v>
      </c>
      <c r="I7301" s="4"/>
      <c r="J7301" s="4"/>
      <c r="K7301" s="4"/>
      <c r="S7301" s="1665"/>
    </row>
    <row r="7302" spans="1:19" ht="15">
      <c r="A7302">
        <v>7297</v>
      </c>
      <c r="B7302" s="8">
        <f>'EstRev 6-11'!C83</f>
        <v>0</v>
      </c>
      <c r="C7302" s="496">
        <f t="shared" si="231"/>
        <v>7297</v>
      </c>
      <c r="D7302" s="3" t="s">
        <v>5085</v>
      </c>
      <c r="E7302" s="2" t="b">
        <f t="shared" ca="1" si="232"/>
        <v>1</v>
      </c>
      <c r="F7302" s="2" cm="1">
        <f t="array" aca="1" ref="F7302" ca="1">IF(G7302&lt;&gt;"",INDIRECT("'"&amp;G7302&amp;"'!"&amp;H7302),"")</f>
        <v>0</v>
      </c>
      <c r="G7302" s="1663" t="s">
        <v>4277</v>
      </c>
      <c r="H7302" t="s">
        <v>4375</v>
      </c>
      <c r="I7302" s="4"/>
      <c r="J7302" s="4"/>
      <c r="K7302" s="4"/>
      <c r="S7302" s="1665"/>
    </row>
    <row r="7303" spans="1:19" ht="15">
      <c r="A7303">
        <v>7298</v>
      </c>
      <c r="B7303" s="8">
        <f>'EstRev 6-11'!C85</f>
        <v>1729.27</v>
      </c>
      <c r="C7303" s="496">
        <f t="shared" si="231"/>
        <v>5568.73</v>
      </c>
      <c r="D7303" s="3" t="s">
        <v>5085</v>
      </c>
      <c r="E7303" s="2" t="b">
        <f t="shared" ca="1" si="232"/>
        <v>1</v>
      </c>
      <c r="F7303" s="2" cm="1">
        <f t="array" aca="1" ref="F7303" ca="1">IF(G7303&lt;&gt;"",INDIRECT("'"&amp;G7303&amp;"'!"&amp;H7303),"")</f>
        <v>1729.27</v>
      </c>
      <c r="G7303" s="1663" t="s">
        <v>4277</v>
      </c>
      <c r="H7303" t="s">
        <v>4991</v>
      </c>
      <c r="I7303" s="4"/>
      <c r="J7303" s="4"/>
      <c r="K7303" s="4"/>
      <c r="S7303" s="1665"/>
    </row>
    <row r="7304" spans="1:19" ht="15">
      <c r="A7304">
        <v>7299</v>
      </c>
      <c r="B7304" s="8">
        <f>'EstRev 6-11'!C113</f>
        <v>14592268.529999997</v>
      </c>
      <c r="C7304" s="496">
        <f t="shared" si="231"/>
        <v>-14584969.529999997</v>
      </c>
      <c r="D7304" s="3" t="s">
        <v>5085</v>
      </c>
      <c r="E7304" s="2" t="b">
        <f t="shared" ca="1" si="232"/>
        <v>1</v>
      </c>
      <c r="F7304" s="2" cm="1">
        <f t="array" aca="1" ref="F7304" ca="1">IF(G7304&lt;&gt;"",INDIRECT("'"&amp;G7304&amp;"'!"&amp;H7304),"")</f>
        <v>14592268.529999997</v>
      </c>
      <c r="G7304" s="1663" t="s">
        <v>4277</v>
      </c>
      <c r="H7304" t="s">
        <v>4994</v>
      </c>
      <c r="I7304" s="4"/>
      <c r="J7304" s="4"/>
      <c r="K7304" s="4"/>
      <c r="S7304" s="1665"/>
    </row>
    <row r="7305" spans="1:19" ht="15">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5">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5">
      <c r="A7307">
        <v>7302</v>
      </c>
      <c r="B7307" s="8">
        <f>'EstExp 12-20'!C35</f>
        <v>8027689.3299999991</v>
      </c>
      <c r="C7307" s="496">
        <f t="shared" si="231"/>
        <v>-8020387.3299999991</v>
      </c>
      <c r="D7307" s="3" t="s">
        <v>5089</v>
      </c>
      <c r="E7307" s="2" t="b">
        <f t="shared" ca="1" si="232"/>
        <v>1</v>
      </c>
      <c r="F7307" s="2" cm="1">
        <f t="array" aca="1" ref="F7307" ca="1">IF(G7307&lt;&gt;"",INDIRECT("'"&amp;G7307&amp;"'!"&amp;H7307),"")</f>
        <v>8027689.3299999991</v>
      </c>
      <c r="G7307" s="1663" t="s">
        <v>3430</v>
      </c>
      <c r="H7307" t="s">
        <v>3448</v>
      </c>
      <c r="I7307" s="4"/>
      <c r="J7307" s="4"/>
      <c r="K7307" s="4"/>
      <c r="S7307" s="1665"/>
    </row>
    <row r="7308" spans="1:19" ht="15">
      <c r="A7308">
        <v>7303</v>
      </c>
      <c r="B7308" s="8">
        <f>'EstExp 12-20'!D35</f>
        <v>1416403.11</v>
      </c>
      <c r="C7308" s="496">
        <f t="shared" si="231"/>
        <v>-1409100.11</v>
      </c>
      <c r="D7308" s="3" t="s">
        <v>5089</v>
      </c>
      <c r="E7308" s="2" t="b">
        <f t="shared" ca="1" si="232"/>
        <v>1</v>
      </c>
      <c r="F7308" s="2" cm="1">
        <f t="array" aca="1" ref="F7308" ca="1">IF(G7308&lt;&gt;"",INDIRECT("'"&amp;G7308&amp;"'!"&amp;H7308),"")</f>
        <v>1416403.11</v>
      </c>
      <c r="G7308" s="1663" t="s">
        <v>3430</v>
      </c>
      <c r="H7308" t="s">
        <v>4126</v>
      </c>
      <c r="I7308" s="4"/>
      <c r="J7308" s="4"/>
      <c r="K7308" s="4"/>
      <c r="S7308" s="1665"/>
    </row>
    <row r="7309" spans="1:19" ht="15">
      <c r="A7309">
        <v>7304</v>
      </c>
      <c r="B7309" s="8">
        <f>'EstExp 12-20'!E35</f>
        <v>616669.77</v>
      </c>
      <c r="C7309" s="496">
        <f t="shared" si="231"/>
        <v>-609365.77</v>
      </c>
      <c r="D7309" s="3" t="s">
        <v>5089</v>
      </c>
      <c r="E7309" s="2" t="b">
        <f t="shared" ca="1" si="232"/>
        <v>1</v>
      </c>
      <c r="F7309" s="2" cm="1">
        <f t="array" aca="1" ref="F7309" ca="1">IF(G7309&lt;&gt;"",INDIRECT("'"&amp;G7309&amp;"'!"&amp;H7309),"")</f>
        <v>616669.77</v>
      </c>
      <c r="G7309" s="1663" t="s">
        <v>3430</v>
      </c>
      <c r="H7309" t="s">
        <v>4129</v>
      </c>
      <c r="I7309" s="4"/>
      <c r="J7309" s="4"/>
      <c r="K7309" s="4"/>
      <c r="S7309" s="1665"/>
    </row>
    <row r="7310" spans="1:19" ht="15">
      <c r="A7310">
        <v>7305</v>
      </c>
      <c r="B7310" s="8">
        <f>'EstExp 12-20'!F35</f>
        <v>316686.87999999995</v>
      </c>
      <c r="C7310" s="496">
        <f t="shared" si="231"/>
        <v>-309381.87999999995</v>
      </c>
      <c r="D7310" s="3" t="s">
        <v>5089</v>
      </c>
      <c r="E7310" s="2" t="b">
        <f t="shared" ca="1" si="232"/>
        <v>1</v>
      </c>
      <c r="F7310" s="2" cm="1">
        <f t="array" aca="1" ref="F7310" ca="1">IF(G7310&lt;&gt;"",INDIRECT("'"&amp;G7310&amp;"'!"&amp;H7310),"")</f>
        <v>316686.87999999995</v>
      </c>
      <c r="G7310" s="1663" t="s">
        <v>3430</v>
      </c>
      <c r="H7310" t="s">
        <v>4130</v>
      </c>
      <c r="I7310" s="4"/>
      <c r="J7310" s="4"/>
      <c r="K7310" s="4"/>
      <c r="S7310" s="1665"/>
    </row>
    <row r="7311" spans="1:19" ht="15">
      <c r="A7311">
        <v>7306</v>
      </c>
      <c r="B7311" s="8">
        <f>'EstExp 12-20'!G35</f>
        <v>27716.5</v>
      </c>
      <c r="C7311" s="496">
        <f t="shared" si="231"/>
        <v>-20410.5</v>
      </c>
      <c r="D7311" s="3" t="s">
        <v>5089</v>
      </c>
      <c r="E7311" s="2" t="b">
        <f t="shared" ca="1" si="232"/>
        <v>1</v>
      </c>
      <c r="F7311" s="2" cm="1">
        <f t="array" aca="1" ref="F7311" ca="1">IF(G7311&lt;&gt;"",INDIRECT("'"&amp;G7311&amp;"'!"&amp;H7311),"")</f>
        <v>27716.5</v>
      </c>
      <c r="G7311" s="1663" t="s">
        <v>3430</v>
      </c>
      <c r="H7311" t="s">
        <v>5072</v>
      </c>
      <c r="I7311" s="4"/>
      <c r="J7311" s="4"/>
      <c r="K7311" s="4"/>
      <c r="S7311" s="1665"/>
    </row>
    <row r="7312" spans="1:19" ht="15">
      <c r="A7312">
        <v>7307</v>
      </c>
      <c r="B7312" s="8">
        <f>'EstExp 12-20'!H35</f>
        <v>12345.17</v>
      </c>
      <c r="C7312" s="496">
        <f t="shared" si="231"/>
        <v>-5038.17</v>
      </c>
      <c r="D7312" s="3" t="s">
        <v>5089</v>
      </c>
      <c r="E7312" s="2" t="b">
        <f t="shared" ca="1" si="232"/>
        <v>1</v>
      </c>
      <c r="F7312" s="2" cm="1">
        <f t="array" aca="1" ref="F7312" ca="1">IF(G7312&lt;&gt;"",INDIRECT("'"&amp;G7312&amp;"'!"&amp;H7312),"")</f>
        <v>12345.17</v>
      </c>
      <c r="G7312" s="1663" t="s">
        <v>3430</v>
      </c>
      <c r="H7312" t="s">
        <v>3454</v>
      </c>
      <c r="I7312" s="4"/>
      <c r="J7312" s="4"/>
      <c r="K7312" s="4"/>
      <c r="S7312" s="1665"/>
    </row>
    <row r="7313" spans="1:19" ht="15">
      <c r="A7313">
        <v>7308</v>
      </c>
      <c r="B7313" s="8">
        <f>'EstExp 12-20'!I35</f>
        <v>0</v>
      </c>
      <c r="C7313" s="496">
        <f t="shared" si="231"/>
        <v>7308</v>
      </c>
      <c r="D7313" s="3" t="s">
        <v>5089</v>
      </c>
      <c r="E7313" s="2" t="b">
        <f t="shared" ca="1" si="232"/>
        <v>1</v>
      </c>
      <c r="F7313" s="2" cm="1">
        <f t="array" aca="1" ref="F7313" ca="1">IF(G7313&lt;&gt;"",INDIRECT("'"&amp;G7313&amp;"'!"&amp;H7313),"")</f>
        <v>0</v>
      </c>
      <c r="G7313" s="1663" t="s">
        <v>3430</v>
      </c>
      <c r="H7313" t="s">
        <v>3457</v>
      </c>
      <c r="I7313" s="4"/>
      <c r="J7313" s="4"/>
      <c r="K7313" s="4"/>
      <c r="S7313" s="1665"/>
    </row>
    <row r="7314" spans="1:19" ht="15">
      <c r="A7314">
        <v>7309</v>
      </c>
      <c r="B7314" s="8">
        <f>'EstExp 12-20'!K35</f>
        <v>10417510.76</v>
      </c>
      <c r="C7314" s="496">
        <f t="shared" si="231"/>
        <v>-10410201.76</v>
      </c>
      <c r="D7314" s="3" t="s">
        <v>5089</v>
      </c>
      <c r="E7314" s="2" t="b">
        <f t="shared" ca="1" si="232"/>
        <v>1</v>
      </c>
      <c r="F7314" s="2" cm="1">
        <f t="array" aca="1" ref="F7314" ca="1">IF(G7314&lt;&gt;"",INDIRECT("'"&amp;G7314&amp;"'!"&amp;H7314),"")</f>
        <v>10417510.76</v>
      </c>
      <c r="G7314" s="1663" t="s">
        <v>3430</v>
      </c>
      <c r="H7314" t="s">
        <v>4193</v>
      </c>
      <c r="I7314" s="4"/>
      <c r="J7314" s="4"/>
      <c r="K7314" s="4"/>
      <c r="S7314" s="1665"/>
    </row>
    <row r="7315" spans="1:19" ht="15">
      <c r="A7315">
        <v>7310</v>
      </c>
      <c r="B7315" s="8">
        <f>'EstExp 12-20'!C117</f>
        <v>10921318.339999998</v>
      </c>
      <c r="C7315" s="496">
        <f t="shared" si="231"/>
        <v>-10914008.339999998</v>
      </c>
      <c r="D7315" s="3" t="s">
        <v>5089</v>
      </c>
      <c r="E7315" s="2" t="b">
        <f t="shared" ca="1" si="232"/>
        <v>1</v>
      </c>
      <c r="F7315" s="2" cm="1">
        <f t="array" aca="1" ref="F7315" ca="1">IF(G7315&lt;&gt;"",INDIRECT("'"&amp;G7315&amp;"'!"&amp;H7315),"")</f>
        <v>10921318.339999998</v>
      </c>
      <c r="G7315" s="1663" t="s">
        <v>3430</v>
      </c>
      <c r="H7315" t="s">
        <v>4395</v>
      </c>
      <c r="I7315" s="4"/>
      <c r="J7315" s="4"/>
      <c r="K7315" s="4"/>
      <c r="S7315" s="1665"/>
    </row>
    <row r="7316" spans="1:19" ht="15">
      <c r="A7316">
        <v>7311</v>
      </c>
      <c r="B7316" s="8">
        <f>'EstExp 12-20'!D117</f>
        <v>1945642.8900000001</v>
      </c>
      <c r="C7316" s="496">
        <f t="shared" si="231"/>
        <v>-1938331.8900000001</v>
      </c>
      <c r="D7316" s="3" t="s">
        <v>5089</v>
      </c>
      <c r="E7316" s="2" t="b">
        <f t="shared" ca="1" si="232"/>
        <v>1</v>
      </c>
      <c r="F7316" s="2" cm="1">
        <f t="array" aca="1" ref="F7316" ca="1">IF(G7316&lt;&gt;"",INDIRECT("'"&amp;G7316&amp;"'!"&amp;H7316),"")</f>
        <v>1945642.8900000001</v>
      </c>
      <c r="G7316" s="1663" t="s">
        <v>3430</v>
      </c>
      <c r="H7316" t="s">
        <v>4442</v>
      </c>
      <c r="I7316" s="4"/>
      <c r="J7316" s="4"/>
      <c r="K7316" s="4"/>
      <c r="S7316" s="1665"/>
    </row>
    <row r="7317" spans="1:19" ht="15">
      <c r="A7317">
        <v>7312</v>
      </c>
      <c r="B7317" s="8">
        <f>'EstExp 12-20'!E117</f>
        <v>1395734.2800000003</v>
      </c>
      <c r="C7317" s="496">
        <f t="shared" si="231"/>
        <v>-1388422.2800000003</v>
      </c>
      <c r="D7317" s="3" t="s">
        <v>5089</v>
      </c>
      <c r="E7317" s="2" t="b">
        <f t="shared" ca="1" si="232"/>
        <v>1</v>
      </c>
      <c r="F7317" s="2" cm="1">
        <f t="array" aca="1" ref="F7317" ca="1">IF(G7317&lt;&gt;"",INDIRECT("'"&amp;G7317&amp;"'!"&amp;H7317),"")</f>
        <v>1395734.2800000003</v>
      </c>
      <c r="G7317" s="1663" t="s">
        <v>3430</v>
      </c>
      <c r="H7317" t="s">
        <v>5013</v>
      </c>
      <c r="I7317" s="4"/>
      <c r="J7317" s="4"/>
      <c r="K7317" s="4"/>
      <c r="S7317" s="1665"/>
    </row>
    <row r="7318" spans="1:19" ht="15">
      <c r="A7318">
        <v>7313</v>
      </c>
      <c r="B7318" s="8">
        <f>'EstExp 12-20'!F117</f>
        <v>913421.76999999979</v>
      </c>
      <c r="C7318" s="496">
        <f t="shared" si="231"/>
        <v>-906108.76999999979</v>
      </c>
      <c r="D7318" s="3" t="s">
        <v>5089</v>
      </c>
      <c r="E7318" s="2" t="b">
        <f t="shared" ca="1" si="232"/>
        <v>1</v>
      </c>
      <c r="F7318" s="2" cm="1">
        <f t="array" aca="1" ref="F7318" ca="1">IF(G7318&lt;&gt;"",INDIRECT("'"&amp;G7318&amp;"'!"&amp;H7318),"")</f>
        <v>913421.76999999979</v>
      </c>
      <c r="G7318" s="1663" t="s">
        <v>3430</v>
      </c>
      <c r="H7318" t="s">
        <v>4482</v>
      </c>
      <c r="I7318" s="4"/>
      <c r="J7318" s="4"/>
      <c r="K7318" s="4"/>
      <c r="S7318" s="1665"/>
    </row>
    <row r="7319" spans="1:19" ht="15">
      <c r="A7319">
        <v>7314</v>
      </c>
      <c r="B7319" s="8">
        <f>'EstExp 12-20'!G117</f>
        <v>150343.78</v>
      </c>
      <c r="C7319" s="496">
        <f t="shared" si="231"/>
        <v>-143029.78</v>
      </c>
      <c r="D7319" s="3" t="s">
        <v>5089</v>
      </c>
      <c r="E7319" s="2" t="b">
        <f t="shared" ca="1" si="232"/>
        <v>1</v>
      </c>
      <c r="F7319" s="2" cm="1">
        <f t="array" aca="1" ref="F7319" ca="1">IF(G7319&lt;&gt;"",INDIRECT("'"&amp;G7319&amp;"'!"&amp;H7319),"")</f>
        <v>150343.78</v>
      </c>
      <c r="G7319" s="1663" t="s">
        <v>3430</v>
      </c>
      <c r="H7319" t="s">
        <v>4501</v>
      </c>
      <c r="I7319" s="4"/>
      <c r="J7319" s="4"/>
      <c r="K7319" s="4"/>
      <c r="S7319" s="1665"/>
    </row>
    <row r="7320" spans="1:19" ht="15">
      <c r="A7320">
        <v>7315</v>
      </c>
      <c r="B7320" s="8">
        <f>'EstExp 12-20'!H117</f>
        <v>464539.91000000003</v>
      </c>
      <c r="C7320" s="496">
        <f t="shared" si="231"/>
        <v>-457224.91000000003</v>
      </c>
      <c r="D7320" s="3" t="s">
        <v>5089</v>
      </c>
      <c r="E7320" s="2" t="b">
        <f t="shared" ca="1" si="232"/>
        <v>1</v>
      </c>
      <c r="F7320" s="2" cm="1">
        <f t="array" aca="1" ref="F7320" ca="1">IF(G7320&lt;&gt;"",INDIRECT("'"&amp;G7320&amp;"'!"&amp;H7320),"")</f>
        <v>464539.91000000003</v>
      </c>
      <c r="G7320" s="1663" t="s">
        <v>3430</v>
      </c>
      <c r="H7320" t="s">
        <v>5037</v>
      </c>
      <c r="I7320" s="4"/>
      <c r="J7320" s="4"/>
      <c r="K7320" s="4"/>
      <c r="S7320" s="1665"/>
    </row>
    <row r="7321" spans="1:19" ht="15">
      <c r="A7321">
        <v>7316</v>
      </c>
      <c r="B7321" s="8">
        <f>'EstExp 12-20'!I117</f>
        <v>0</v>
      </c>
      <c r="C7321" s="496">
        <f t="shared" si="231"/>
        <v>7316</v>
      </c>
      <c r="D7321" s="3" t="s">
        <v>5089</v>
      </c>
      <c r="E7321" s="2" t="b">
        <f t="shared" ca="1" si="232"/>
        <v>1</v>
      </c>
      <c r="F7321" s="2" cm="1">
        <f t="array" aca="1" ref="F7321" ca="1">IF(G7321&lt;&gt;"",INDIRECT("'"&amp;G7321&amp;"'!"&amp;H7321),"")</f>
        <v>0</v>
      </c>
      <c r="G7321" s="1663" t="s">
        <v>3430</v>
      </c>
      <c r="H7321" t="s">
        <v>5045</v>
      </c>
      <c r="I7321" s="4"/>
      <c r="J7321" s="4"/>
      <c r="K7321" s="4"/>
      <c r="S7321" s="1665"/>
    </row>
    <row r="7322" spans="1:19" ht="15">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5">
      <c r="A7323">
        <v>7318</v>
      </c>
      <c r="B7323" s="8">
        <f>'EstExp 12-20'!K117</f>
        <v>15791000.969999999</v>
      </c>
      <c r="C7323" s="496">
        <f t="shared" si="231"/>
        <v>-15783682.969999999</v>
      </c>
      <c r="D7323" s="3" t="s">
        <v>5089</v>
      </c>
      <c r="E7323" s="2" t="b">
        <f t="shared" ca="1" si="232"/>
        <v>1</v>
      </c>
      <c r="F7323" s="2" cm="1">
        <f t="array" aca="1" ref="F7323" ca="1">IF(G7323&lt;&gt;"",INDIRECT("'"&amp;G7323&amp;"'!"&amp;H7323),"")</f>
        <v>15791000.969999999</v>
      </c>
      <c r="G7323" s="1663" t="s">
        <v>3430</v>
      </c>
      <c r="H7323" t="s">
        <v>5059</v>
      </c>
      <c r="I7323" s="4"/>
      <c r="J7323" s="4"/>
      <c r="K7323" s="4"/>
      <c r="S7323" s="1665"/>
    </row>
    <row r="7324" spans="1:19" ht="15">
      <c r="A7324">
        <v>7319</v>
      </c>
      <c r="B7324" s="8">
        <f>'EstExp 12-20'!K119</f>
        <v>247207.09999999776</v>
      </c>
      <c r="C7324" s="496">
        <f t="shared" si="231"/>
        <v>-239888.09999999776</v>
      </c>
      <c r="D7324" s="3" t="s">
        <v>5089</v>
      </c>
      <c r="E7324" s="2" t="b">
        <f t="shared" ca="1" si="232"/>
        <v>1</v>
      </c>
      <c r="F7324" s="2" cm="1">
        <f t="array" aca="1" ref="F7324" ca="1">IF(G7324&lt;&gt;"",INDIRECT("'"&amp;G7324&amp;"'!"&amp;H7324),"")</f>
        <v>247207.09999999776</v>
      </c>
      <c r="G7324" s="1663" t="s">
        <v>3430</v>
      </c>
      <c r="H7324" t="s">
        <v>5090</v>
      </c>
      <c r="I7324" s="4"/>
      <c r="J7324" s="4"/>
      <c r="K7324" s="4"/>
      <c r="S7324" s="1665"/>
    </row>
    <row r="7325" spans="1:19" ht="15">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5">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5">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5">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5">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5">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5">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5">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5">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5">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5">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5">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5">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5">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5">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5">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5">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5">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5">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5">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5">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5">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5">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5">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5">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5">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5">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5">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5">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5">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5">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5">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5">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5">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5">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5">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5">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5">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5">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5">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5">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5">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5">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5">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5">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5">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5">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5">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5">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5">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5">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5">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5">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5">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5">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5">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5">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5">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5">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5">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5">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5">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5">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5">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5">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5">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5">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5">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5">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5">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5">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5">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5">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5">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c r="A7437">
        <v>7432</v>
      </c>
      <c r="B7437" s="8">
        <f>'EstExp 12-20'!E347</f>
        <v>0</v>
      </c>
      <c r="C7437" s="496">
        <f t="shared" si="235"/>
        <v>7432</v>
      </c>
      <c r="D7437" s="3" t="s">
        <v>5089</v>
      </c>
      <c r="E7437" s="2" t="b">
        <f t="shared" ca="1" si="236"/>
        <v>1</v>
      </c>
      <c r="F7437" s="2" cm="1">
        <f t="array" aca="1" ref="F7437" ca="1">IF(G7437&lt;&gt;"",INDIRECT("'"&amp;G7437&amp;"'!"&amp;H7437),"")</f>
        <v>0</v>
      </c>
      <c r="G7437" s="1663" t="s">
        <v>3430</v>
      </c>
      <c r="H7437" t="s">
        <v>5203</v>
      </c>
      <c r="S7437" s="1663"/>
    </row>
    <row r="7438" spans="1:19">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c r="A7439">
        <v>7434</v>
      </c>
      <c r="B7439" s="8">
        <f>'EstExp 12-20'!E349</f>
        <v>0</v>
      </c>
      <c r="C7439" s="496">
        <f t="shared" si="235"/>
        <v>7434</v>
      </c>
      <c r="D7439" s="3" t="s">
        <v>5089</v>
      </c>
      <c r="E7439" s="2" t="b">
        <f t="shared" ca="1" si="236"/>
        <v>1</v>
      </c>
      <c r="F7439" s="2" cm="1">
        <f t="array" aca="1" ref="F7439" ca="1">IF(G7439&lt;&gt;"",INDIRECT("'"&amp;G7439&amp;"'!"&amp;H7439),"")</f>
        <v>0</v>
      </c>
      <c r="G7439" s="1663" t="s">
        <v>3430</v>
      </c>
      <c r="H7439" t="s">
        <v>5205</v>
      </c>
      <c r="S7439" s="1663"/>
    </row>
    <row r="7440" spans="1:19">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c r="A7443">
        <v>7438</v>
      </c>
      <c r="B7443" s="8">
        <f>'EstExp 12-20'!E353</f>
        <v>0</v>
      </c>
      <c r="C7443" s="496">
        <f t="shared" si="235"/>
        <v>7438</v>
      </c>
      <c r="D7443" s="3" t="s">
        <v>5089</v>
      </c>
      <c r="E7443" s="2" t="b">
        <f t="shared" ca="1" si="236"/>
        <v>1</v>
      </c>
      <c r="F7443" s="2" cm="1">
        <f t="array" aca="1" ref="F7443" ca="1">IF(G7443&lt;&gt;"",INDIRECT("'"&amp;G7443&amp;"'!"&amp;H7443),"")</f>
        <v>0</v>
      </c>
      <c r="G7443" s="1663" t="s">
        <v>3430</v>
      </c>
      <c r="H7443" t="s">
        <v>5209</v>
      </c>
      <c r="S7443" s="1663"/>
    </row>
    <row r="7444" spans="1:19">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5">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5">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5">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5">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5">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c r="A7468">
        <v>7463</v>
      </c>
      <c r="B7468" s="8">
        <f>'EstExp 12-20'!E387</f>
        <v>49834.82</v>
      </c>
      <c r="C7468" s="496">
        <f t="shared" si="235"/>
        <v>-42371.82</v>
      </c>
      <c r="D7468" s="3" t="s">
        <v>5089</v>
      </c>
      <c r="E7468" s="2" t="b">
        <f t="shared" ca="1" si="236"/>
        <v>1</v>
      </c>
      <c r="F7468" s="2" cm="1">
        <f t="array" aca="1" ref="F7468" ca="1">IF(G7468&lt;&gt;"",INDIRECT("'"&amp;G7468&amp;"'!"&amp;H7468),"")</f>
        <v>49834.82</v>
      </c>
      <c r="G7468" s="1663" t="s">
        <v>3430</v>
      </c>
      <c r="H7468" t="s">
        <v>5234</v>
      </c>
      <c r="S7468" s="1663"/>
    </row>
    <row r="7469" spans="1:19" ht="15">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5">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5">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5">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5">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5">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5">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5">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5">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5">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5">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5">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5">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5">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5">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5">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5">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5">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5">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5">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5">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5">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5">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5">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5">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5">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5">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5">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5">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5">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5">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5">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5">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5">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5">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5">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5">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5">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5">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5">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5">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5">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5">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5">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5">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5">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5">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5">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5">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5">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5">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5">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5">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5">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5">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5">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5">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5">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5">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5">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5">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5">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5">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5">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5">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5">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5">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5">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5">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5">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5">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5">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5">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5">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5">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5">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5">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5">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5">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5">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5">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5">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5">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5">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5">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5">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5">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5">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5">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5">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5">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5">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5">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5">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5">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5">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5">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5">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5">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5">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5">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5">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5">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5">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5">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5">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5">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5">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5">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5">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5">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5">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5">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5">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5">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5">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5">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5">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5">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5">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5">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5">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5">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5">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5">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5">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5">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5">
      <c r="A7639" s="1">
        <v>7634</v>
      </c>
      <c r="B7639" s="8"/>
      <c r="C7639" s="496"/>
      <c r="D7639" s="3" t="s">
        <v>6924</v>
      </c>
      <c r="F7639" s="2" t="str" cm="1">
        <f t="array" aca="1" ref="F7639" ca="1">IF(G7639&lt;&gt;"",INDIRECT("'"&amp;G7639&amp;"'!"&amp;H7639),"")</f>
        <v/>
      </c>
      <c r="G7639" s="1665"/>
      <c r="S7639" s="1663"/>
    </row>
    <row r="7640" spans="1:19" ht="15">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5">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5">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5">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5">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5">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5">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5">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5">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5">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5">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5">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5">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5">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5">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5">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5">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5">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5">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5">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5">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5">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5">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5">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5">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5">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5">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5">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5">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5">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5">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5">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5">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5">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5">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5">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5">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5">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5">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5">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5">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5">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5">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5">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5">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5">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5">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5">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5">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5">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5">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5">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5">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5">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5">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5">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5">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5">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5">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5">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5">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5">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5">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5">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5">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5">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5">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5">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5">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5">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5">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5">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5">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5">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5">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5">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5">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5">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5">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5">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5">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5">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5">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5">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5">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5">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5">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5">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5">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5">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5">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5">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5">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5">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5">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5">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5">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5">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5">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5">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5">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5">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5">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5">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5">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5">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5">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5">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5">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5">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5">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5">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5">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5">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5">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5">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5">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5">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5">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5">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5">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5">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5">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5">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5">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5">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c r="A7782">
        <v>7777</v>
      </c>
      <c r="B7782" s="8">
        <f>'EstExp 12-20'!K347</f>
        <v>0</v>
      </c>
      <c r="C7782" s="496">
        <f t="shared" si="251"/>
        <v>7777</v>
      </c>
      <c r="D7782" s="3" t="s">
        <v>5089</v>
      </c>
      <c r="E7782" s="2" t="b">
        <f t="shared" ca="1" si="252"/>
        <v>1</v>
      </c>
      <c r="F7782" s="2" cm="1">
        <f t="array" aca="1" ref="F7782" ca="1">IF(G7782&lt;&gt;"",INDIRECT("'"&amp;G7782&amp;"'!"&amp;H7782),"")</f>
        <v>0</v>
      </c>
      <c r="G7782" s="1663" t="s">
        <v>3430</v>
      </c>
      <c r="H7782" t="s">
        <v>5547</v>
      </c>
      <c r="S7782" s="1663"/>
    </row>
    <row r="7783" spans="1:19" ht="15">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5">
      <c r="A7784">
        <v>7779</v>
      </c>
      <c r="B7784" s="8">
        <f>'EstExp 12-20'!K349</f>
        <v>0</v>
      </c>
      <c r="C7784" s="496">
        <f t="shared" si="251"/>
        <v>7779</v>
      </c>
      <c r="D7784" s="3" t="s">
        <v>5089</v>
      </c>
      <c r="E7784" s="2" t="b">
        <f t="shared" ca="1" si="252"/>
        <v>1</v>
      </c>
      <c r="F7784" s="2" cm="1">
        <f t="array" aca="1" ref="F7784" ca="1">IF(G7784&lt;&gt;"",INDIRECT("'"&amp;G7784&amp;"'!"&amp;H7784),"")</f>
        <v>0</v>
      </c>
      <c r="G7784" s="1663" t="s">
        <v>3430</v>
      </c>
      <c r="H7784" t="s">
        <v>5549</v>
      </c>
      <c r="I7784" s="4"/>
      <c r="J7784" s="4"/>
      <c r="K7784" s="4"/>
      <c r="S7784" s="1665"/>
    </row>
    <row r="7785" spans="1:19" ht="15">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5">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5">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5">
      <c r="A7788">
        <v>7783</v>
      </c>
      <c r="B7788" s="8">
        <f>'EstExp 12-20'!K353</f>
        <v>0</v>
      </c>
      <c r="C7788" s="496">
        <f t="shared" si="251"/>
        <v>7783</v>
      </c>
      <c r="D7788" s="3" t="s">
        <v>5089</v>
      </c>
      <c r="E7788" s="2" t="b">
        <f t="shared" ca="1" si="252"/>
        <v>1</v>
      </c>
      <c r="F7788" s="2" cm="1">
        <f t="array" aca="1" ref="F7788" ca="1">IF(G7788&lt;&gt;"",INDIRECT("'"&amp;G7788&amp;"'!"&amp;H7788),"")</f>
        <v>0</v>
      </c>
      <c r="G7788" s="1663" t="s">
        <v>3430</v>
      </c>
      <c r="H7788" t="s">
        <v>5553</v>
      </c>
      <c r="I7788" s="4"/>
      <c r="J7788" s="4"/>
      <c r="K7788" s="4"/>
      <c r="S7788" s="1665"/>
    </row>
    <row r="7789" spans="1:19" ht="15">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5">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5">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5">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5">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5">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5">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5">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5">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5">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5">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5">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5">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5">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5">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5">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5">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5">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5">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5">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5">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5">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5">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5">
      <c r="A7813">
        <v>7808</v>
      </c>
      <c r="B7813" s="8">
        <f>'EstExp 12-20'!K387</f>
        <v>49834.82</v>
      </c>
      <c r="C7813" s="496">
        <f t="shared" si="253"/>
        <v>-42026.82</v>
      </c>
      <c r="D7813" s="3" t="s">
        <v>5089</v>
      </c>
      <c r="E7813" s="2" t="b">
        <f t="shared" ca="1" si="254"/>
        <v>1</v>
      </c>
      <c r="F7813" s="2" cm="1">
        <f t="array" aca="1" ref="F7813" ca="1">IF(G7813&lt;&gt;"",INDIRECT("'"&amp;G7813&amp;"'!"&amp;H7813),"")</f>
        <v>49834.82</v>
      </c>
      <c r="G7813" s="1663" t="s">
        <v>3430</v>
      </c>
      <c r="H7813" t="s">
        <v>5578</v>
      </c>
      <c r="I7813" s="4"/>
      <c r="J7813" s="4"/>
      <c r="K7813" s="4"/>
      <c r="S7813" s="1665"/>
    </row>
    <row r="7814" spans="1:19" ht="15">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5">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5">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5">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5">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5">
      <c r="A7819" s="1">
        <v>7814</v>
      </c>
      <c r="B7819" s="8"/>
      <c r="C7819" s="496"/>
      <c r="D7819" s="3" t="s">
        <v>6925</v>
      </c>
      <c r="F7819" s="2" t="str" cm="1">
        <f t="array" aca="1" ref="F7819" ca="1">IF(G7819&lt;&gt;"",INDIRECT("'"&amp;G7819&amp;"'!"&amp;H7819),"")</f>
        <v/>
      </c>
      <c r="G7819" s="1665"/>
      <c r="S7819" s="1663"/>
    </row>
    <row r="7820" spans="1:19" ht="15">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5">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5">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5">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5">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5">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5">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5">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5">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5">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5">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5">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5">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5">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5">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5">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5">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5">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5">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5">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5">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5">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5">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5">
      <c r="A7843">
        <v>7838</v>
      </c>
      <c r="B7843" s="8">
        <f>'EstRev 6-11'!C241</f>
        <v>16038208.069999997</v>
      </c>
      <c r="C7843" s="496">
        <f t="shared" si="255"/>
        <v>-16030370.069999997</v>
      </c>
      <c r="D7843" s="3" t="s">
        <v>5607</v>
      </c>
      <c r="E7843" s="2" t="b">
        <f t="shared" ca="1" si="256"/>
        <v>1</v>
      </c>
      <c r="F7843" s="2" cm="1">
        <f t="array" aca="1" ref="F7843" ca="1">IF(G7843&lt;&gt;"",INDIRECT("'"&amp;G7843&amp;"'!"&amp;H7843),"")</f>
        <v>16038208.069999997</v>
      </c>
      <c r="G7843" s="1663" t="s">
        <v>4277</v>
      </c>
      <c r="H7843" t="s">
        <v>4890</v>
      </c>
      <c r="I7843" s="4"/>
      <c r="J7843" s="4"/>
      <c r="K7843" s="4"/>
      <c r="S7843" s="1665"/>
    </row>
    <row r="7844" spans="1:19" ht="15">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5">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5">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5">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5">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5">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5">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5">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5">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5">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5">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5">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5">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5">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5">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5">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5">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5">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5">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5">
      <c r="F7886" s="2" t="str" cm="1">
        <f t="array" aca="1" ref="F7886" ca="1">IF(G7886&lt;&gt;"",INDIRECT("'"&amp;G7886&amp;"'!"&amp;H7886),"")</f>
        <v/>
      </c>
      <c r="G7886" s="1665"/>
      <c r="S7886" s="1665"/>
    </row>
    <row r="7887" spans="1:19" ht="15">
      <c r="F7887" s="2" t="str" cm="1">
        <f t="array" aca="1" ref="F7887" ca="1">IF(G7887&lt;&gt;"",INDIRECT("'"&amp;G7887&amp;"'!"&amp;H7887),"")</f>
        <v/>
      </c>
      <c r="G7887" s="1665"/>
      <c r="S7887" s="1665"/>
    </row>
    <row r="7888" spans="1:19" ht="15">
      <c r="F7888" s="2" t="str" cm="1">
        <f t="array" aca="1" ref="F7888" ca="1">IF(G7888&lt;&gt;"",INDIRECT("'"&amp;G7888&amp;"'!"&amp;H7888),"")</f>
        <v/>
      </c>
      <c r="G7888" s="1665"/>
      <c r="S7888" s="1665"/>
    </row>
    <row r="7889" spans="6:19" ht="15">
      <c r="F7889" s="2" t="str" cm="1">
        <f t="array" aca="1" ref="F7889" ca="1">IF(G7889&lt;&gt;"",INDIRECT("'"&amp;G7889&amp;"'!"&amp;H7889),"")</f>
        <v/>
      </c>
      <c r="G7889" s="1665"/>
      <c r="S7889" s="1665"/>
    </row>
    <row r="7890" spans="6:19" ht="15">
      <c r="F7890" s="2" t="str" cm="1">
        <f t="array" aca="1" ref="F7890" ca="1">IF(G7890&lt;&gt;"",INDIRECT("'"&amp;G7890&amp;"'!"&amp;H7890),"")</f>
        <v/>
      </c>
      <c r="G7890" s="1665"/>
      <c r="S7890" s="1665"/>
    </row>
    <row r="7891" spans="6:19" ht="15">
      <c r="F7891" s="2" t="str" cm="1">
        <f t="array" aca="1" ref="F7891" ca="1">IF(G7891&lt;&gt;"",INDIRECT("'"&amp;G7891&amp;"'!"&amp;H7891),"")</f>
        <v/>
      </c>
      <c r="G7891" s="1665"/>
      <c r="S7891" s="1665"/>
    </row>
    <row r="7892" spans="6:19" ht="15">
      <c r="F7892" s="2" t="str" cm="1">
        <f t="array" aca="1" ref="F7892" ca="1">IF(G7892&lt;&gt;"",INDIRECT("'"&amp;G7892&amp;"'!"&amp;H7892),"")</f>
        <v/>
      </c>
      <c r="G7892" s="1665"/>
      <c r="S7892" s="1665"/>
    </row>
    <row r="7893" spans="6:19" ht="15">
      <c r="F7893" s="2" t="str" cm="1">
        <f t="array" aca="1" ref="F7893" ca="1">IF(G7893&lt;&gt;"",INDIRECT("'"&amp;G7893&amp;"'!"&amp;H7893),"")</f>
        <v/>
      </c>
      <c r="G7893" s="1665"/>
      <c r="S7893" s="1665"/>
    </row>
    <row r="7894" spans="6:19" ht="15">
      <c r="F7894" s="2" t="str" cm="1">
        <f t="array" aca="1" ref="F7894" ca="1">IF(G7894&lt;&gt;"",INDIRECT("'"&amp;G7894&amp;"'!"&amp;H7894),"")</f>
        <v/>
      </c>
      <c r="G7894" s="1665"/>
      <c r="S7894" s="1665"/>
    </row>
    <row r="7895" spans="6:19" ht="15">
      <c r="F7895" s="2" t="str" cm="1">
        <f t="array" aca="1" ref="F7895" ca="1">IF(G7895&lt;&gt;"",INDIRECT("'"&amp;G7895&amp;"'!"&amp;H7895),"")</f>
        <v/>
      </c>
      <c r="G7895" s="1665"/>
      <c r="S7895" s="1665"/>
    </row>
    <row r="7896" spans="6:19" ht="15">
      <c r="F7896" s="2" t="str" cm="1">
        <f t="array" aca="1" ref="F7896" ca="1">IF(G7896&lt;&gt;"",INDIRECT("'"&amp;G7896&amp;"'!"&amp;H7896),"")</f>
        <v/>
      </c>
      <c r="G7896" s="1665"/>
      <c r="S7896" s="1665"/>
    </row>
    <row r="7897" spans="6:19" ht="15">
      <c r="F7897" s="2" t="str" cm="1">
        <f t="array" aca="1" ref="F7897" ca="1">IF(G7897&lt;&gt;"",INDIRECT("'"&amp;G7897&amp;"'!"&amp;H7897),"")</f>
        <v/>
      </c>
      <c r="G7897" s="1665"/>
      <c r="S7897" s="1665"/>
    </row>
    <row r="7898" spans="6:19" ht="15">
      <c r="F7898" s="2" t="str" cm="1">
        <f t="array" aca="1" ref="F7898" ca="1">IF(G7898&lt;&gt;"",INDIRECT("'"&amp;G7898&amp;"'!"&amp;H7898),"")</f>
        <v/>
      </c>
      <c r="G7898" s="1665"/>
      <c r="S7898" s="1665"/>
    </row>
    <row r="7899" spans="6:19" ht="15">
      <c r="F7899" s="2" t="str" cm="1">
        <f t="array" aca="1" ref="F7899" ca="1">IF(G7899&lt;&gt;"",INDIRECT("'"&amp;G7899&amp;"'!"&amp;H7899),"")</f>
        <v/>
      </c>
      <c r="G7899" s="1665"/>
      <c r="S7899" s="1665"/>
    </row>
    <row r="7900" spans="6:19" ht="15">
      <c r="F7900" s="2" t="str" cm="1">
        <f t="array" aca="1" ref="F7900" ca="1">IF(G7900&lt;&gt;"",INDIRECT("'"&amp;G7900&amp;"'!"&amp;H7900),"")</f>
        <v/>
      </c>
      <c r="G7900" s="1665"/>
      <c r="S7900" s="1665"/>
    </row>
    <row r="7901" spans="6:19" ht="15">
      <c r="F7901" s="2" t="str" cm="1">
        <f t="array" aca="1" ref="F7901" ca="1">IF(G7901&lt;&gt;"",INDIRECT("'"&amp;G7901&amp;"'!"&amp;H7901),"")</f>
        <v/>
      </c>
      <c r="G7901" s="1665"/>
      <c r="S7901" s="1665"/>
    </row>
    <row r="7902" spans="6:19" ht="15">
      <c r="F7902" s="2" t="str" cm="1">
        <f t="array" aca="1" ref="F7902" ca="1">IF(G7902&lt;&gt;"",INDIRECT("'"&amp;G7902&amp;"'!"&amp;H7902),"")</f>
        <v/>
      </c>
      <c r="G7902" s="1665"/>
      <c r="S7902" s="1665"/>
    </row>
    <row r="7903" spans="6:19" ht="15">
      <c r="F7903" s="2" t="str" cm="1">
        <f t="array" aca="1" ref="F7903" ca="1">IF(G7903&lt;&gt;"",INDIRECT("'"&amp;G7903&amp;"'!"&amp;H7903),"")</f>
        <v/>
      </c>
      <c r="G7903" s="1665"/>
      <c r="S7903" s="1665"/>
    </row>
    <row r="7904" spans="6:19" ht="15">
      <c r="F7904" s="2" t="str" cm="1">
        <f t="array" aca="1" ref="F7904" ca="1">IF(G7904&lt;&gt;"",INDIRECT("'"&amp;G7904&amp;"'!"&amp;H7904),"")</f>
        <v/>
      </c>
      <c r="G7904" s="1665"/>
      <c r="S7904" s="1665"/>
    </row>
    <row r="7905" spans="6:19" ht="15">
      <c r="F7905" s="2" t="str" cm="1">
        <f t="array" aca="1" ref="F7905" ca="1">IF(G7905&lt;&gt;"",INDIRECT("'"&amp;G7905&amp;"'!"&amp;H7905),"")</f>
        <v/>
      </c>
      <c r="G7905" s="1665"/>
      <c r="S7905" s="1665"/>
    </row>
    <row r="7906" spans="6:19" ht="15">
      <c r="F7906" s="2" t="str" cm="1">
        <f t="array" aca="1" ref="F7906" ca="1">IF(G7906&lt;&gt;"",INDIRECT("'"&amp;G7906&amp;"'!"&amp;H7906),"")</f>
        <v/>
      </c>
      <c r="G7906" s="1665"/>
      <c r="S7906" s="1665"/>
    </row>
    <row r="7907" spans="6:19" ht="15">
      <c r="F7907" s="2" t="str" cm="1">
        <f t="array" aca="1" ref="F7907" ca="1">IF(G7907&lt;&gt;"",INDIRECT("'"&amp;G7907&amp;"'!"&amp;H7907),"")</f>
        <v/>
      </c>
      <c r="G7907" s="1665"/>
      <c r="S7907" s="1665"/>
    </row>
    <row r="7908" spans="6:19" ht="15">
      <c r="F7908" s="2" t="str" cm="1">
        <f t="array" aca="1" ref="F7908" ca="1">IF(G7908&lt;&gt;"",INDIRECT("'"&amp;G7908&amp;"'!"&amp;H7908),"")</f>
        <v/>
      </c>
      <c r="G7908" s="1665"/>
      <c r="S7908" s="1665"/>
    </row>
    <row r="7909" spans="6:19" ht="15">
      <c r="F7909" s="2" t="str" cm="1">
        <f t="array" aca="1" ref="F7909" ca="1">IF(G7909&lt;&gt;"",INDIRECT("'"&amp;G7909&amp;"'!"&amp;H7909),"")</f>
        <v/>
      </c>
      <c r="G7909" s="1665"/>
      <c r="S7909" s="1665"/>
    </row>
    <row r="7910" spans="6:19" ht="15">
      <c r="F7910" s="2" t="str" cm="1">
        <f t="array" aca="1" ref="F7910" ca="1">IF(G7910&lt;&gt;"",INDIRECT("'"&amp;G7910&amp;"'!"&amp;H7910),"")</f>
        <v/>
      </c>
      <c r="G7910" s="1665"/>
      <c r="S7910" s="1665"/>
    </row>
    <row r="7911" spans="6:19" ht="15">
      <c r="F7911" s="2" t="str" cm="1">
        <f t="array" aca="1" ref="F7911" ca="1">IF(G7911&lt;&gt;"",INDIRECT("'"&amp;G7911&amp;"'!"&amp;H7911),"")</f>
        <v/>
      </c>
      <c r="G7911" s="1665"/>
      <c r="S7911" s="1665"/>
    </row>
    <row r="7912" spans="6:19" ht="15">
      <c r="F7912" s="2" t="str" cm="1">
        <f t="array" aca="1" ref="F7912" ca="1">IF(G7912&lt;&gt;"",INDIRECT("'"&amp;G7912&amp;"'!"&amp;H7912),"")</f>
        <v/>
      </c>
      <c r="G7912" s="1665"/>
      <c r="S7912" s="1665"/>
    </row>
    <row r="7913" spans="6:19" ht="15">
      <c r="F7913" s="2" t="str" cm="1">
        <f t="array" aca="1" ref="F7913" ca="1">IF(G7913&lt;&gt;"",INDIRECT("'"&amp;G7913&amp;"'!"&amp;H7913),"")</f>
        <v/>
      </c>
      <c r="G7913" s="1665"/>
      <c r="S7913" s="1665"/>
    </row>
    <row r="7914" spans="6:19" ht="15">
      <c r="F7914" s="2" t="str" cm="1">
        <f t="array" aca="1" ref="F7914" ca="1">IF(G7914&lt;&gt;"",INDIRECT("'"&amp;G7914&amp;"'!"&amp;H7914),"")</f>
        <v/>
      </c>
      <c r="G7914" s="1665"/>
      <c r="S7914" s="1665"/>
    </row>
    <row r="7915" spans="6:19" ht="15">
      <c r="F7915" s="2" t="str" cm="1">
        <f t="array" aca="1" ref="F7915" ca="1">IF(G7915&lt;&gt;"",INDIRECT("'"&amp;G7915&amp;"'!"&amp;H7915),"")</f>
        <v/>
      </c>
      <c r="G7915" s="1665"/>
      <c r="S7915" s="1665"/>
    </row>
    <row r="7916" spans="6:19" ht="15">
      <c r="F7916" s="2" t="str" cm="1">
        <f t="array" aca="1" ref="F7916" ca="1">IF(G7916&lt;&gt;"",INDIRECT("'"&amp;G7916&amp;"'!"&amp;H7916),"")</f>
        <v/>
      </c>
      <c r="G7916" s="1665"/>
      <c r="S7916" s="1665"/>
    </row>
    <row r="7917" spans="6:19" ht="15">
      <c r="F7917" s="2" t="str" cm="1">
        <f t="array" aca="1" ref="F7917" ca="1">IF(G7917&lt;&gt;"",INDIRECT("'"&amp;G7917&amp;"'!"&amp;H7917),"")</f>
        <v/>
      </c>
      <c r="G7917" s="1665"/>
      <c r="S7917" s="1665"/>
    </row>
    <row r="7918" spans="6:19" ht="15">
      <c r="F7918" s="2" t="str" cm="1">
        <f t="array" aca="1" ref="F7918" ca="1">IF(G7918&lt;&gt;"",INDIRECT("'"&amp;G7918&amp;"'!"&amp;H7918),"")</f>
        <v/>
      </c>
      <c r="G7918" s="1665"/>
      <c r="S7918" s="1665"/>
    </row>
    <row r="7919" spans="6:19" ht="15">
      <c r="F7919" s="2" t="str" cm="1">
        <f t="array" aca="1" ref="F7919" ca="1">IF(G7919&lt;&gt;"",INDIRECT("'"&amp;G7919&amp;"'!"&amp;H7919),"")</f>
        <v/>
      </c>
      <c r="G7919" s="1665"/>
      <c r="S7919" s="1665"/>
    </row>
    <row r="7920" spans="6:19" ht="15">
      <c r="F7920" s="2" t="str" cm="1">
        <f t="array" aca="1" ref="F7920" ca="1">IF(G7920&lt;&gt;"",INDIRECT("'"&amp;G7920&amp;"'!"&amp;H7920),"")</f>
        <v/>
      </c>
      <c r="G7920" s="1665"/>
      <c r="S7920" s="1665"/>
    </row>
    <row r="7921" spans="6:19" ht="15">
      <c r="F7921" s="2" t="str" cm="1">
        <f t="array" aca="1" ref="F7921" ca="1">IF(G7921&lt;&gt;"",INDIRECT("'"&amp;G7921&amp;"'!"&amp;H7921),"")</f>
        <v/>
      </c>
      <c r="G7921" s="1665"/>
      <c r="S7921" s="1665"/>
    </row>
    <row r="7922" spans="6:19" ht="15">
      <c r="F7922" s="2" t="str" cm="1">
        <f t="array" aca="1" ref="F7922" ca="1">IF(G7922&lt;&gt;"",INDIRECT("'"&amp;G7922&amp;"'!"&amp;H7922),"")</f>
        <v/>
      </c>
      <c r="G7922" s="1665"/>
      <c r="S7922" s="1665"/>
    </row>
    <row r="7923" spans="6:19" ht="15">
      <c r="F7923" s="2" t="str" cm="1">
        <f t="array" aca="1" ref="F7923" ca="1">IF(G7923&lt;&gt;"",INDIRECT("'"&amp;G7923&amp;"'!"&amp;H7923),"")</f>
        <v/>
      </c>
      <c r="G7923" s="1665"/>
      <c r="S7923" s="1665"/>
    </row>
    <row r="7924" spans="6:19" ht="15">
      <c r="F7924" s="2" t="str" cm="1">
        <f t="array" aca="1" ref="F7924" ca="1">IF(G7924&lt;&gt;"",INDIRECT("'"&amp;G7924&amp;"'!"&amp;H7924),"")</f>
        <v/>
      </c>
      <c r="G7924" s="1665"/>
      <c r="S7924" s="1665"/>
    </row>
    <row r="7925" spans="6:19" ht="15">
      <c r="F7925" s="2" t="str" cm="1">
        <f t="array" aca="1" ref="F7925" ca="1">IF(G7925&lt;&gt;"",INDIRECT("'"&amp;G7925&amp;"'!"&amp;H7925),"")</f>
        <v/>
      </c>
      <c r="G7925" s="1665"/>
      <c r="S7925" s="1665"/>
    </row>
    <row r="7926" spans="6:19" ht="15">
      <c r="F7926" s="2" t="str" cm="1">
        <f t="array" aca="1" ref="F7926" ca="1">IF(G7926&lt;&gt;"",INDIRECT("'"&amp;G7926&amp;"'!"&amp;H7926),"")</f>
        <v/>
      </c>
      <c r="G7926" s="1665"/>
      <c r="S7926" s="1665"/>
    </row>
    <row r="7927" spans="6:19" ht="15">
      <c r="F7927" s="2" t="str" cm="1">
        <f t="array" aca="1" ref="F7927" ca="1">IF(G7927&lt;&gt;"",INDIRECT("'"&amp;G7927&amp;"'!"&amp;H7927),"")</f>
        <v/>
      </c>
      <c r="G7927" s="1665"/>
      <c r="S7927" s="1665"/>
    </row>
    <row r="7928" spans="6:19" ht="15">
      <c r="F7928" s="2" t="str" cm="1">
        <f t="array" aca="1" ref="F7928" ca="1">IF(G7928&lt;&gt;"",INDIRECT("'"&amp;G7928&amp;"'!"&amp;H7928),"")</f>
        <v/>
      </c>
      <c r="G7928" s="1665"/>
      <c r="S7928" s="1665"/>
    </row>
    <row r="7929" spans="6:19" ht="15">
      <c r="F7929" s="2" t="str" cm="1">
        <f t="array" aca="1" ref="F7929" ca="1">IF(G7929&lt;&gt;"",INDIRECT("'"&amp;G7929&amp;"'!"&amp;H7929),"")</f>
        <v/>
      </c>
      <c r="G7929" s="1665"/>
      <c r="S7929" s="1665"/>
    </row>
    <row r="7930" spans="6:19" ht="15">
      <c r="F7930" s="2" t="str" cm="1">
        <f t="array" aca="1" ref="F7930" ca="1">IF(G7930&lt;&gt;"",INDIRECT("'"&amp;G7930&amp;"'!"&amp;H7930),"")</f>
        <v/>
      </c>
      <c r="G7930" s="1665"/>
      <c r="S7930" s="1665"/>
    </row>
    <row r="7931" spans="6:19" ht="15">
      <c r="F7931" s="2" t="str" cm="1">
        <f t="array" aca="1" ref="F7931" ca="1">IF(G7931&lt;&gt;"",INDIRECT("'"&amp;G7931&amp;"'!"&amp;H7931),"")</f>
        <v/>
      </c>
      <c r="G7931" s="1665"/>
      <c r="S7931" s="1665"/>
    </row>
    <row r="7932" spans="6:19" ht="15">
      <c r="F7932" s="2" t="str" cm="1">
        <f t="array" aca="1" ref="F7932" ca="1">IF(G7932&lt;&gt;"",INDIRECT("'"&amp;G7932&amp;"'!"&amp;H7932),"")</f>
        <v/>
      </c>
      <c r="G7932" s="1665"/>
      <c r="S7932" s="1665"/>
    </row>
    <row r="7933" spans="6:19" ht="15">
      <c r="F7933" s="2" t="str" cm="1">
        <f t="array" aca="1" ref="F7933" ca="1">IF(G7933&lt;&gt;"",INDIRECT("'"&amp;G7933&amp;"'!"&amp;H7933),"")</f>
        <v/>
      </c>
      <c r="G7933" s="1665"/>
      <c r="S7933" s="1665"/>
    </row>
    <row r="7934" spans="6:19" ht="15">
      <c r="F7934" s="2" t="str" cm="1">
        <f t="array" aca="1" ref="F7934" ca="1">IF(G7934&lt;&gt;"",INDIRECT("'"&amp;G7934&amp;"'!"&amp;H7934),"")</f>
        <v/>
      </c>
      <c r="G7934" s="1665"/>
      <c r="S7934" s="1665"/>
    </row>
    <row r="7935" spans="6:19" ht="15">
      <c r="F7935" s="2" t="str" cm="1">
        <f t="array" aca="1" ref="F7935" ca="1">IF(G7935&lt;&gt;"",INDIRECT("'"&amp;G7935&amp;"'!"&amp;H7935),"")</f>
        <v/>
      </c>
      <c r="G7935" s="1665"/>
      <c r="S7935" s="1665"/>
    </row>
    <row r="7936" spans="6:19" ht="15">
      <c r="F7936" s="2" t="str" cm="1">
        <f t="array" aca="1" ref="F7936" ca="1">IF(G7936&lt;&gt;"",INDIRECT("'"&amp;G7936&amp;"'!"&amp;H7936),"")</f>
        <v/>
      </c>
      <c r="G7936" s="1665"/>
      <c r="S7936" s="1665"/>
    </row>
    <row r="7937" spans="6:19" ht="15">
      <c r="F7937" s="2" t="str" cm="1">
        <f t="array" aca="1" ref="F7937" ca="1">IF(G7937&lt;&gt;"",INDIRECT("'"&amp;G7937&amp;"'!"&amp;H7937),"")</f>
        <v/>
      </c>
      <c r="G7937" s="1665"/>
      <c r="S7937" s="1665"/>
    </row>
    <row r="7938" spans="6:19" ht="15">
      <c r="F7938" s="2" t="str" cm="1">
        <f t="array" aca="1" ref="F7938" ca="1">IF(G7938&lt;&gt;"",INDIRECT("'"&amp;G7938&amp;"'!"&amp;H7938),"")</f>
        <v/>
      </c>
      <c r="G7938" s="1665"/>
      <c r="S7938" s="1665"/>
    </row>
    <row r="7939" spans="6:19" ht="15">
      <c r="F7939" s="2" t="str" cm="1">
        <f t="array" aca="1" ref="F7939" ca="1">IF(G7939&lt;&gt;"",INDIRECT("'"&amp;G7939&amp;"'!"&amp;H7939),"")</f>
        <v/>
      </c>
      <c r="G7939" s="1665"/>
      <c r="S7939" s="1665"/>
    </row>
    <row r="7940" spans="6:19" ht="15">
      <c r="F7940" s="2" t="str" cm="1">
        <f t="array" aca="1" ref="F7940" ca="1">IF(G7940&lt;&gt;"",INDIRECT("'"&amp;G7940&amp;"'!"&amp;H7940),"")</f>
        <v/>
      </c>
      <c r="G7940" s="1665"/>
      <c r="S7940" s="1665"/>
    </row>
    <row r="7941" spans="6:19" ht="15">
      <c r="F7941" s="2" t="str" cm="1">
        <f t="array" aca="1" ref="F7941" ca="1">IF(G7941&lt;&gt;"",INDIRECT("'"&amp;G7941&amp;"'!"&amp;H7941),"")</f>
        <v/>
      </c>
      <c r="G7941" s="1665"/>
      <c r="S7941" s="1665"/>
    </row>
    <row r="7942" spans="6:19" ht="15">
      <c r="F7942" s="2" t="str" cm="1">
        <f t="array" aca="1" ref="F7942" ca="1">IF(G7942&lt;&gt;"",INDIRECT("'"&amp;G7942&amp;"'!"&amp;H7942),"")</f>
        <v/>
      </c>
      <c r="G7942" s="1665"/>
      <c r="S7942" s="1665"/>
    </row>
    <row r="7943" spans="6:19" ht="15">
      <c r="F7943" s="2" t="str" cm="1">
        <f t="array" aca="1" ref="F7943" ca="1">IF(G7943&lt;&gt;"",INDIRECT("'"&amp;G7943&amp;"'!"&amp;H7943),"")</f>
        <v/>
      </c>
      <c r="G7943" s="1665"/>
      <c r="S7943" s="1665"/>
    </row>
    <row r="7944" spans="6:19" ht="15">
      <c r="F7944" s="2" t="str" cm="1">
        <f t="array" aca="1" ref="F7944" ca="1">IF(G7944&lt;&gt;"",INDIRECT("'"&amp;G7944&amp;"'!"&amp;H7944),"")</f>
        <v/>
      </c>
      <c r="G7944" s="1665"/>
      <c r="S7944" s="1665"/>
    </row>
    <row r="7945" spans="6:19" ht="15">
      <c r="F7945" s="2" t="str" cm="1">
        <f t="array" aca="1" ref="F7945" ca="1">IF(G7945&lt;&gt;"",INDIRECT("'"&amp;G7945&amp;"'!"&amp;H7945),"")</f>
        <v/>
      </c>
      <c r="G7945" s="1665"/>
      <c r="S7945" s="1665"/>
    </row>
    <row r="7946" spans="6:19" ht="15">
      <c r="F7946" s="2" t="str" cm="1">
        <f t="array" aca="1" ref="F7946" ca="1">IF(G7946&lt;&gt;"",INDIRECT("'"&amp;G7946&amp;"'!"&amp;H7946),"")</f>
        <v/>
      </c>
      <c r="G7946" s="1665"/>
      <c r="S7946" s="1665"/>
    </row>
    <row r="7947" spans="6:19" ht="15">
      <c r="F7947" s="2" t="str" cm="1">
        <f t="array" aca="1" ref="F7947" ca="1">IF(G7947&lt;&gt;"",INDIRECT("'"&amp;G7947&amp;"'!"&amp;H7947),"")</f>
        <v/>
      </c>
      <c r="G7947" s="1665"/>
      <c r="S7947" s="1665"/>
    </row>
    <row r="7948" spans="6:19" ht="15">
      <c r="F7948" s="2" t="str" cm="1">
        <f t="array" aca="1" ref="F7948" ca="1">IF(G7948&lt;&gt;"",INDIRECT("'"&amp;G7948&amp;"'!"&amp;H7948),"")</f>
        <v/>
      </c>
      <c r="G7948" s="1665"/>
      <c r="S7948" s="1665"/>
    </row>
    <row r="7949" spans="6:19" ht="15">
      <c r="F7949" s="2" t="str" cm="1">
        <f t="array" aca="1" ref="F7949" ca="1">IF(G7949&lt;&gt;"",INDIRECT("'"&amp;G7949&amp;"'!"&amp;H7949),"")</f>
        <v/>
      </c>
      <c r="G7949" s="1665"/>
      <c r="S7949" s="1665"/>
    </row>
    <row r="7950" spans="6:19" ht="15">
      <c r="F7950" s="2" t="str" cm="1">
        <f t="array" aca="1" ref="F7950" ca="1">IF(G7950&lt;&gt;"",INDIRECT("'"&amp;G7950&amp;"'!"&amp;H7950),"")</f>
        <v/>
      </c>
      <c r="G7950" s="1665"/>
      <c r="S7950" s="1665"/>
    </row>
    <row r="7951" spans="6:19" ht="15">
      <c r="F7951" s="2" t="str" cm="1">
        <f t="array" aca="1" ref="F7951" ca="1">IF(G7951&lt;&gt;"",INDIRECT("'"&amp;G7951&amp;"'!"&amp;H7951),"")</f>
        <v/>
      </c>
      <c r="G7951" s="1665"/>
      <c r="S7951" s="1665"/>
    </row>
    <row r="7952" spans="6:19" ht="15">
      <c r="F7952" s="2" t="str" cm="1">
        <f t="array" aca="1" ref="F7952" ca="1">IF(G7952&lt;&gt;"",INDIRECT("'"&amp;G7952&amp;"'!"&amp;H7952),"")</f>
        <v/>
      </c>
      <c r="G7952" s="1665"/>
      <c r="S7952" s="1665"/>
    </row>
    <row r="7953" spans="6:19" ht="15">
      <c r="F7953" s="2" t="str" cm="1">
        <f t="array" aca="1" ref="F7953" ca="1">IF(G7953&lt;&gt;"",INDIRECT("'"&amp;G7953&amp;"'!"&amp;H7953),"")</f>
        <v/>
      </c>
      <c r="G7953" s="1665"/>
      <c r="S7953" s="1665"/>
    </row>
    <row r="7954" spans="6:19" ht="15">
      <c r="F7954" s="2" t="str" cm="1">
        <f t="array" aca="1" ref="F7954" ca="1">IF(G7954&lt;&gt;"",INDIRECT("'"&amp;G7954&amp;"'!"&amp;H7954),"")</f>
        <v/>
      </c>
      <c r="G7954" s="1665"/>
      <c r="S7954" s="1665"/>
    </row>
    <row r="7955" spans="6:19" ht="15">
      <c r="F7955" s="2" t="str" cm="1">
        <f t="array" aca="1" ref="F7955" ca="1">IF(G7955&lt;&gt;"",INDIRECT("'"&amp;G7955&amp;"'!"&amp;H7955),"")</f>
        <v/>
      </c>
      <c r="G7955" s="1665"/>
      <c r="S7955" s="1665"/>
    </row>
    <row r="7956" spans="6:19" ht="15">
      <c r="F7956" s="2" t="str" cm="1">
        <f t="array" aca="1" ref="F7956" ca="1">IF(G7956&lt;&gt;"",INDIRECT("'"&amp;G7956&amp;"'!"&amp;H7956),"")</f>
        <v/>
      </c>
      <c r="G7956" s="1665"/>
      <c r="S7956" s="1665"/>
    </row>
    <row r="7957" spans="6:19" ht="15">
      <c r="F7957" s="2" t="str" cm="1">
        <f t="array" aca="1" ref="F7957" ca="1">IF(G7957&lt;&gt;"",INDIRECT("'"&amp;G7957&amp;"'!"&amp;H7957),"")</f>
        <v/>
      </c>
      <c r="G7957" s="1665"/>
      <c r="S7957" s="1665"/>
    </row>
    <row r="7958" spans="6:19" ht="15">
      <c r="F7958" s="2" t="str" cm="1">
        <f t="array" aca="1" ref="F7958" ca="1">IF(G7958&lt;&gt;"",INDIRECT("'"&amp;G7958&amp;"'!"&amp;H7958),"")</f>
        <v/>
      </c>
      <c r="G7958" s="1665"/>
      <c r="S7958" s="1665"/>
    </row>
    <row r="7959" spans="6:19" ht="15">
      <c r="F7959" s="2" t="str" cm="1">
        <f t="array" aca="1" ref="F7959" ca="1">IF(G7959&lt;&gt;"",INDIRECT("'"&amp;G7959&amp;"'!"&amp;H7959),"")</f>
        <v/>
      </c>
      <c r="G7959" s="1665"/>
      <c r="S7959" s="1665"/>
    </row>
    <row r="7960" spans="6:19" ht="15">
      <c r="F7960" s="2" t="str" cm="1">
        <f t="array" aca="1" ref="F7960" ca="1">IF(G7960&lt;&gt;"",INDIRECT("'"&amp;G7960&amp;"'!"&amp;H7960),"")</f>
        <v/>
      </c>
      <c r="G7960" s="1665"/>
      <c r="S7960" s="1665"/>
    </row>
    <row r="7961" spans="6:19" ht="15">
      <c r="F7961" s="2" t="str" cm="1">
        <f t="array" aca="1" ref="F7961" ca="1">IF(G7961&lt;&gt;"",INDIRECT("'"&amp;G7961&amp;"'!"&amp;H7961),"")</f>
        <v/>
      </c>
      <c r="G7961" s="1665"/>
      <c r="S7961" s="1665"/>
    </row>
    <row r="7962" spans="6:19" ht="15">
      <c r="F7962" s="2" t="str" cm="1">
        <f t="array" aca="1" ref="F7962" ca="1">IF(G7962&lt;&gt;"",INDIRECT("'"&amp;G7962&amp;"'!"&amp;H7962),"")</f>
        <v/>
      </c>
      <c r="G7962" s="1665"/>
      <c r="S7962" s="1665"/>
    </row>
    <row r="7963" spans="6:19" ht="15">
      <c r="F7963" s="2" t="str" cm="1">
        <f t="array" aca="1" ref="F7963" ca="1">IF(G7963&lt;&gt;"",INDIRECT("'"&amp;G7963&amp;"'!"&amp;H7963),"")</f>
        <v/>
      </c>
      <c r="G7963" s="1665"/>
      <c r="S7963" s="1665"/>
    </row>
    <row r="7964" spans="6:19" ht="15">
      <c r="F7964" s="2" t="str" cm="1">
        <f t="array" aca="1" ref="F7964" ca="1">IF(G7964&lt;&gt;"",INDIRECT("'"&amp;G7964&amp;"'!"&amp;H7964),"")</f>
        <v/>
      </c>
      <c r="G7964" s="1665"/>
      <c r="S7964" s="1665"/>
    </row>
    <row r="7965" spans="6:19" ht="15">
      <c r="F7965" s="2" t="str" cm="1">
        <f t="array" aca="1" ref="F7965" ca="1">IF(G7965&lt;&gt;"",INDIRECT("'"&amp;G7965&amp;"'!"&amp;H7965),"")</f>
        <v/>
      </c>
      <c r="G7965" s="1665"/>
      <c r="S7965" s="1665"/>
    </row>
    <row r="7966" spans="6:19" ht="15">
      <c r="F7966" s="2" t="str" cm="1">
        <f t="array" aca="1" ref="F7966" ca="1">IF(G7966&lt;&gt;"",INDIRECT("'"&amp;G7966&amp;"'!"&amp;H7966),"")</f>
        <v/>
      </c>
      <c r="G7966" s="1665"/>
      <c r="S7966" s="1665"/>
    </row>
    <row r="7967" spans="6:19" ht="15">
      <c r="F7967" s="2" t="str" cm="1">
        <f t="array" aca="1" ref="F7967" ca="1">IF(G7967&lt;&gt;"",INDIRECT("'"&amp;G7967&amp;"'!"&amp;H7967),"")</f>
        <v/>
      </c>
      <c r="G7967" s="1665"/>
      <c r="S7967" s="1665"/>
    </row>
    <row r="7968" spans="6:19" ht="15">
      <c r="F7968" s="2" t="str" cm="1">
        <f t="array" aca="1" ref="F7968" ca="1">IF(G7968&lt;&gt;"",INDIRECT("'"&amp;G7968&amp;"'!"&amp;H7968),"")</f>
        <v/>
      </c>
      <c r="G7968" s="1665"/>
      <c r="S7968" s="1665"/>
    </row>
    <row r="7969" spans="6:19" ht="15">
      <c r="F7969" s="2" t="str" cm="1">
        <f t="array" aca="1" ref="F7969" ca="1">IF(G7969&lt;&gt;"",INDIRECT("'"&amp;G7969&amp;"'!"&amp;H7969),"")</f>
        <v/>
      </c>
      <c r="G7969" s="1665"/>
      <c r="S7969" s="1665"/>
    </row>
    <row r="7970" spans="6:19" ht="15">
      <c r="F7970" s="2" t="str" cm="1">
        <f t="array" aca="1" ref="F7970" ca="1">IF(G7970&lt;&gt;"",INDIRECT("'"&amp;G7970&amp;"'!"&amp;H7970),"")</f>
        <v/>
      </c>
      <c r="G7970" s="1665"/>
      <c r="S7970" s="1665"/>
    </row>
    <row r="7971" spans="6:19" ht="15">
      <c r="F7971" s="2" t="str" cm="1">
        <f t="array" aca="1" ref="F7971" ca="1">IF(G7971&lt;&gt;"",INDIRECT("'"&amp;G7971&amp;"'!"&amp;H7971),"")</f>
        <v/>
      </c>
      <c r="G7971" s="1665"/>
      <c r="S7971" s="1665"/>
    </row>
    <row r="7972" spans="6:19" ht="15">
      <c r="F7972" s="2" t="str" cm="1">
        <f t="array" aca="1" ref="F7972" ca="1">IF(G7972&lt;&gt;"",INDIRECT("'"&amp;G7972&amp;"'!"&amp;H7972),"")</f>
        <v/>
      </c>
      <c r="G7972" s="1665"/>
      <c r="S7972" s="1665"/>
    </row>
    <row r="7973" spans="6:19" ht="15">
      <c r="F7973" s="2" t="str" cm="1">
        <f t="array" aca="1" ref="F7973" ca="1">IF(G7973&lt;&gt;"",INDIRECT("'"&amp;G7973&amp;"'!"&amp;H7973),"")</f>
        <v/>
      </c>
      <c r="G7973" s="1665"/>
      <c r="S7973" s="1665"/>
    </row>
    <row r="7974" spans="6:19" ht="15">
      <c r="F7974" s="2" t="str" cm="1">
        <f t="array" aca="1" ref="F7974" ca="1">IF(G7974&lt;&gt;"",INDIRECT("'"&amp;G7974&amp;"'!"&amp;H7974),"")</f>
        <v/>
      </c>
      <c r="G7974" s="1665"/>
      <c r="S7974" s="1665"/>
    </row>
    <row r="7975" spans="6:19" ht="15">
      <c r="F7975" s="2" t="str" cm="1">
        <f t="array" aca="1" ref="F7975" ca="1">IF(G7975&lt;&gt;"",INDIRECT("'"&amp;G7975&amp;"'!"&amp;H7975),"")</f>
        <v/>
      </c>
      <c r="G7975" s="1665"/>
      <c r="S7975" s="1665"/>
    </row>
    <row r="7976" spans="6:19" ht="15">
      <c r="F7976" s="2" t="str" cm="1">
        <f t="array" aca="1" ref="F7976" ca="1">IF(G7976&lt;&gt;"",INDIRECT("'"&amp;G7976&amp;"'!"&amp;H7976),"")</f>
        <v/>
      </c>
      <c r="G7976" s="1665"/>
      <c r="S7976" s="1665"/>
    </row>
    <row r="7977" spans="6:19" ht="15">
      <c r="F7977" s="2" t="str" cm="1">
        <f t="array" aca="1" ref="F7977" ca="1">IF(G7977&lt;&gt;"",INDIRECT("'"&amp;G7977&amp;"'!"&amp;H7977),"")</f>
        <v/>
      </c>
      <c r="G7977" s="1665"/>
      <c r="S7977" s="1665"/>
    </row>
    <row r="7978" spans="6:19" ht="15">
      <c r="F7978" s="2" t="str" cm="1">
        <f t="array" aca="1" ref="F7978" ca="1">IF(G7978&lt;&gt;"",INDIRECT("'"&amp;G7978&amp;"'!"&amp;H7978),"")</f>
        <v/>
      </c>
      <c r="G7978" s="1665"/>
      <c r="S7978" s="1665"/>
    </row>
    <row r="7979" spans="6:19" ht="15">
      <c r="F7979" s="2" t="str" cm="1">
        <f t="array" aca="1" ref="F7979" ca="1">IF(G7979&lt;&gt;"",INDIRECT("'"&amp;G7979&amp;"'!"&amp;H7979),"")</f>
        <v/>
      </c>
      <c r="G7979" s="1665"/>
      <c r="S7979" s="1665"/>
    </row>
    <row r="7980" spans="6:19" ht="15">
      <c r="F7980" s="2" t="str" cm="1">
        <f t="array" aca="1" ref="F7980" ca="1">IF(G7980&lt;&gt;"",INDIRECT("'"&amp;G7980&amp;"'!"&amp;H7980),"")</f>
        <v/>
      </c>
      <c r="G7980" s="1665"/>
      <c r="S7980" s="1665"/>
    </row>
    <row r="7981" spans="6:19" ht="15">
      <c r="F7981" s="2" t="str" cm="1">
        <f t="array" aca="1" ref="F7981" ca="1">IF(G7981&lt;&gt;"",INDIRECT("'"&amp;G7981&amp;"'!"&amp;H7981),"")</f>
        <v/>
      </c>
      <c r="G7981" s="1665"/>
      <c r="S7981" s="1665"/>
    </row>
    <row r="7982" spans="6:19" ht="15">
      <c r="F7982" s="2" t="str" cm="1">
        <f t="array" aca="1" ref="F7982" ca="1">IF(G7982&lt;&gt;"",INDIRECT("'"&amp;G7982&amp;"'!"&amp;H7982),"")</f>
        <v/>
      </c>
      <c r="G7982" s="1665"/>
      <c r="S7982" s="1665"/>
    </row>
    <row r="7983" spans="6:19" ht="15">
      <c r="F7983" s="2" t="str" cm="1">
        <f t="array" aca="1" ref="F7983" ca="1">IF(G7983&lt;&gt;"",INDIRECT("'"&amp;G7983&amp;"'!"&amp;H7983),"")</f>
        <v/>
      </c>
      <c r="G7983" s="1665"/>
      <c r="S7983" s="1665"/>
    </row>
    <row r="7984" spans="6:19" ht="15">
      <c r="F7984" s="2" t="str" cm="1">
        <f t="array" aca="1" ref="F7984" ca="1">IF(G7984&lt;&gt;"",INDIRECT("'"&amp;G7984&amp;"'!"&amp;H7984),"")</f>
        <v/>
      </c>
      <c r="G7984" s="1665"/>
      <c r="S7984" s="1665"/>
    </row>
    <row r="7985" spans="6:19" ht="15">
      <c r="F7985" s="2" t="str" cm="1">
        <f t="array" aca="1" ref="F7985" ca="1">IF(G7985&lt;&gt;"",INDIRECT("'"&amp;G7985&amp;"'!"&amp;H7985),"")</f>
        <v/>
      </c>
      <c r="G7985" s="1665"/>
      <c r="S7985" s="1665"/>
    </row>
    <row r="7986" spans="6:19" ht="15">
      <c r="F7986" s="2" t="str" cm="1">
        <f t="array" aca="1" ref="F7986" ca="1">IF(G7986&lt;&gt;"",INDIRECT("'"&amp;G7986&amp;"'!"&amp;H7986),"")</f>
        <v/>
      </c>
      <c r="G7986" s="1665"/>
      <c r="S7986" s="1665"/>
    </row>
    <row r="7987" spans="6:19" ht="15">
      <c r="F7987" s="2" t="str" cm="1">
        <f t="array" aca="1" ref="F7987" ca="1">IF(G7987&lt;&gt;"",INDIRECT("'"&amp;G7987&amp;"'!"&amp;H7987),"")</f>
        <v/>
      </c>
      <c r="G7987" s="1665"/>
      <c r="S7987" s="1665"/>
    </row>
    <row r="7988" spans="6:19" ht="15">
      <c r="F7988" s="2" t="str" cm="1">
        <f t="array" aca="1" ref="F7988" ca="1">IF(G7988&lt;&gt;"",INDIRECT("'"&amp;G7988&amp;"'!"&amp;H7988),"")</f>
        <v/>
      </c>
      <c r="G7988" s="1665"/>
      <c r="S7988" s="1665"/>
    </row>
    <row r="7989" spans="6:19" ht="15">
      <c r="F7989" s="2" t="str" cm="1">
        <f t="array" aca="1" ref="F7989" ca="1">IF(G7989&lt;&gt;"",INDIRECT("'"&amp;G7989&amp;"'!"&amp;H7989),"")</f>
        <v/>
      </c>
      <c r="G7989" s="1665"/>
      <c r="S7989" s="1665"/>
    </row>
    <row r="7990" spans="6:19" ht="15">
      <c r="F7990" s="2" t="str" cm="1">
        <f t="array" aca="1" ref="F7990" ca="1">IF(G7990&lt;&gt;"",INDIRECT("'"&amp;G7990&amp;"'!"&amp;H7990),"")</f>
        <v/>
      </c>
      <c r="G7990" s="1665"/>
      <c r="S7990" s="1665"/>
    </row>
    <row r="7991" spans="6:19" ht="15">
      <c r="F7991" s="2" t="str" cm="1">
        <f t="array" aca="1" ref="F7991" ca="1">IF(G7991&lt;&gt;"",INDIRECT("'"&amp;G7991&amp;"'!"&amp;H7991),"")</f>
        <v/>
      </c>
      <c r="G7991" s="1665"/>
      <c r="S7991" s="1665"/>
    </row>
    <row r="7992" spans="6:19" ht="15">
      <c r="F7992" s="2" t="str" cm="1">
        <f t="array" aca="1" ref="F7992" ca="1">IF(G7992&lt;&gt;"",INDIRECT("'"&amp;G7992&amp;"'!"&amp;H7992),"")</f>
        <v/>
      </c>
      <c r="G7992" s="1665"/>
      <c r="S7992" s="1665"/>
    </row>
    <row r="7993" spans="6:19" ht="15">
      <c r="F7993" s="2" t="str" cm="1">
        <f t="array" aca="1" ref="F7993" ca="1">IF(G7993&lt;&gt;"",INDIRECT("'"&amp;G7993&amp;"'!"&amp;H7993),"")</f>
        <v/>
      </c>
      <c r="G7993" s="1665"/>
      <c r="S7993" s="1665"/>
    </row>
    <row r="7994" spans="6:19" ht="15">
      <c r="F7994" s="2" t="str" cm="1">
        <f t="array" aca="1" ref="F7994" ca="1">IF(G7994&lt;&gt;"",INDIRECT("'"&amp;G7994&amp;"'!"&amp;H7994),"")</f>
        <v/>
      </c>
      <c r="G7994" s="1665"/>
      <c r="S7994" s="1665"/>
    </row>
    <row r="7995" spans="6:19" ht="15">
      <c r="F7995" s="2" t="str" cm="1">
        <f t="array" aca="1" ref="F7995" ca="1">IF(G7995&lt;&gt;"",INDIRECT("'"&amp;G7995&amp;"'!"&amp;H7995),"")</f>
        <v/>
      </c>
      <c r="G7995" s="1665"/>
      <c r="S7995" s="1665"/>
    </row>
    <row r="7996" spans="6:19" ht="15">
      <c r="F7996" s="2" t="str" cm="1">
        <f t="array" aca="1" ref="F7996" ca="1">IF(G7996&lt;&gt;"",INDIRECT("'"&amp;G7996&amp;"'!"&amp;H7996),"")</f>
        <v/>
      </c>
      <c r="G7996" s="1665"/>
      <c r="S7996" s="1665"/>
    </row>
    <row r="7997" spans="6:19" ht="15">
      <c r="F7997" s="2" t="str" cm="1">
        <f t="array" aca="1" ref="F7997" ca="1">IF(G7997&lt;&gt;"",INDIRECT("'"&amp;G7997&amp;"'!"&amp;H7997),"")</f>
        <v/>
      </c>
      <c r="G7997" s="1665"/>
      <c r="S7997" s="1665"/>
    </row>
    <row r="7998" spans="6:19" ht="15">
      <c r="F7998" s="2" t="str" cm="1">
        <f t="array" aca="1" ref="F7998" ca="1">IF(G7998&lt;&gt;"",INDIRECT("'"&amp;G7998&amp;"'!"&amp;H7998),"")</f>
        <v/>
      </c>
      <c r="G7998" s="1665"/>
      <c r="S7998" s="1665"/>
    </row>
    <row r="7999" spans="6:19" ht="15">
      <c r="F7999" s="2" t="str" cm="1">
        <f t="array" aca="1" ref="F7999" ca="1">IF(G7999&lt;&gt;"",INDIRECT("'"&amp;G7999&amp;"'!"&amp;H7999),"")</f>
        <v/>
      </c>
      <c r="G7999" s="1665"/>
      <c r="S7999" s="1665"/>
    </row>
    <row r="8000" spans="6:19" ht="15">
      <c r="F8000" s="2" t="str" cm="1">
        <f t="array" aca="1" ref="F8000" ca="1">IF(G8000&lt;&gt;"",INDIRECT("'"&amp;G8000&amp;"'!"&amp;H8000),"")</f>
        <v/>
      </c>
      <c r="G8000" s="1665"/>
      <c r="S8000" s="1665"/>
    </row>
    <row r="8001" spans="7:19" ht="15">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xmlns:xlrd2="http://schemas.microsoft.com/office/spreadsheetml/2017/richdata2"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baseColWidth="10" defaultColWidth="8.83203125" defaultRowHeight="13"/>
  <cols>
    <col min="1" max="1" width="14.6640625" customWidth="1"/>
  </cols>
  <sheetData>
    <row r="1" spans="1:56" ht="1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1" thickBot="1">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4" thickTop="1">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Normal="100" workbookViewId="0">
      <pane xSplit="2" ySplit="2" topLeftCell="C94" activePane="bottomRight" state="frozen"/>
      <selection pane="topRight" activeCell="C1" sqref="C1"/>
      <selection pane="bottomLeft" activeCell="A3" sqref="A3"/>
      <selection pane="bottomRight" activeCell="H141" sqref="H141"/>
    </sheetView>
  </sheetViews>
  <sheetFormatPr baseColWidth="10" defaultColWidth="9.1640625" defaultRowHeight="10"/>
  <cols>
    <col min="1" max="1" width="49.6640625" style="538" customWidth="1"/>
    <col min="2" max="2" width="4.6640625" style="538" customWidth="1"/>
    <col min="3" max="9" width="13.6640625" style="538" customWidth="1"/>
    <col min="10" max="11" width="13.6640625" style="587" customWidth="1"/>
    <col min="12" max="12" width="13.6640625" style="538" customWidth="1"/>
    <col min="13" max="16384" width="9.1640625" style="538"/>
  </cols>
  <sheetData>
    <row r="1" spans="1:11" ht="12.75" customHeight="1">
      <c r="A1" s="1415" t="s">
        <v>58</v>
      </c>
      <c r="B1" s="1416"/>
      <c r="C1" s="1417" t="s">
        <v>59</v>
      </c>
      <c r="D1" s="1418" t="s">
        <v>60</v>
      </c>
      <c r="E1" s="1418" t="s">
        <v>61</v>
      </c>
      <c r="F1" s="1418" t="s">
        <v>62</v>
      </c>
      <c r="G1" s="1418" t="s">
        <v>63</v>
      </c>
      <c r="H1" s="1418" t="s">
        <v>64</v>
      </c>
      <c r="I1" s="1418" t="s">
        <v>65</v>
      </c>
      <c r="J1" s="1418" t="s">
        <v>66</v>
      </c>
      <c r="K1" s="1418" t="s">
        <v>67</v>
      </c>
    </row>
    <row r="2" spans="1:11" ht="36" customHeight="1">
      <c r="A2" s="157" t="s">
        <v>68</v>
      </c>
      <c r="B2" s="611" t="s">
        <v>69</v>
      </c>
      <c r="C2" s="612" t="s">
        <v>70</v>
      </c>
      <c r="D2" s="613" t="s">
        <v>71</v>
      </c>
      <c r="E2" s="613" t="s">
        <v>72</v>
      </c>
      <c r="F2" s="613" t="s">
        <v>73</v>
      </c>
      <c r="G2" s="614" t="s">
        <v>74</v>
      </c>
      <c r="H2" s="614" t="s">
        <v>75</v>
      </c>
      <c r="I2" s="614" t="s">
        <v>76</v>
      </c>
      <c r="J2" s="614" t="s">
        <v>77</v>
      </c>
      <c r="K2" s="614" t="s">
        <v>78</v>
      </c>
    </row>
    <row r="3" spans="1:11" s="549" customFormat="1" ht="26">
      <c r="A3" s="600" t="str">
        <f>"ESTIMATED BEGINNING FUND BALANCE (without Student Activity Funds)1 as of July 1, "&amp;'B26'!L2-1</f>
        <v>ESTIMATED BEGINNING FUND BALANCE (without Student Activity Funds)1 as of July 1, 2025</v>
      </c>
      <c r="B3" s="610"/>
      <c r="C3" s="1419">
        <v>14672962</v>
      </c>
      <c r="D3" s="1419">
        <v>1716845</v>
      </c>
      <c r="E3" s="1419">
        <v>885275</v>
      </c>
      <c r="F3" s="1419">
        <v>856361</v>
      </c>
      <c r="G3" s="1419">
        <v>525923</v>
      </c>
      <c r="H3" s="1419">
        <v>293</v>
      </c>
      <c r="I3" s="1419">
        <v>0</v>
      </c>
      <c r="J3" s="1419">
        <v>5450</v>
      </c>
      <c r="K3" s="1419">
        <v>0</v>
      </c>
    </row>
    <row r="4" spans="1:11" s="532" customFormat="1" ht="18" customHeight="1">
      <c r="A4" s="530" t="s">
        <v>79</v>
      </c>
      <c r="B4" s="531"/>
      <c r="C4" s="158"/>
      <c r="D4" s="158"/>
      <c r="E4" s="158"/>
      <c r="F4" s="158"/>
      <c r="G4" s="158"/>
      <c r="H4" s="158"/>
      <c r="I4" s="158"/>
      <c r="J4" s="158"/>
      <c r="K4" s="1420"/>
    </row>
    <row r="5" spans="1:11" s="549" customFormat="1" ht="12.75" customHeight="1">
      <c r="A5" s="550" t="s">
        <v>80</v>
      </c>
      <c r="B5" s="1421">
        <v>1000</v>
      </c>
      <c r="C5" s="1422">
        <f>'EstRev 6-11'!C112</f>
        <v>14592268.529999997</v>
      </c>
      <c r="D5" s="1422">
        <f>'EstRev 6-11'!D112</f>
        <v>1679314.11</v>
      </c>
      <c r="E5" s="1422">
        <f>'EstRev 6-11'!E112</f>
        <v>1154656.71</v>
      </c>
      <c r="F5" s="1422">
        <f>'EstRev 6-11'!F112</f>
        <v>724052.88</v>
      </c>
      <c r="G5" s="1422">
        <f>'EstRev 6-11'!G112</f>
        <v>413073.58</v>
      </c>
      <c r="H5" s="1422">
        <f>'EstRev 6-11'!H112</f>
        <v>0</v>
      </c>
      <c r="I5" s="1422">
        <f>'EstRev 6-11'!I112</f>
        <v>0</v>
      </c>
      <c r="J5" s="1422">
        <f>'EstRev 6-11'!J112</f>
        <v>44385.5</v>
      </c>
      <c r="K5" s="1422">
        <f>'EstRev 6-11'!K112</f>
        <v>0</v>
      </c>
    </row>
    <row r="6" spans="1:11" s="549" customFormat="1" ht="26">
      <c r="A6" s="551" t="s">
        <v>81</v>
      </c>
      <c r="B6" s="1423">
        <v>2000</v>
      </c>
      <c r="C6" s="1424">
        <f>'EstRev 6-11'!C118</f>
        <v>0</v>
      </c>
      <c r="D6" s="1422">
        <f>'EstRev 6-11'!D118</f>
        <v>0</v>
      </c>
      <c r="E6" s="1425"/>
      <c r="F6" s="1422">
        <f>'EstRev 6-11'!F118</f>
        <v>0</v>
      </c>
      <c r="G6" s="1422">
        <f>'EstRev 6-11'!G118</f>
        <v>0</v>
      </c>
      <c r="H6" s="1425"/>
      <c r="I6" s="1425"/>
      <c r="J6" s="1425"/>
      <c r="K6" s="1425"/>
    </row>
    <row r="7" spans="1:11" s="549" customFormat="1" ht="12.75" customHeight="1">
      <c r="A7" s="552" t="s">
        <v>82</v>
      </c>
      <c r="B7" s="1423">
        <v>3000</v>
      </c>
      <c r="C7" s="1422">
        <f>'EstRev 6-11'!C165</f>
        <v>969262.77</v>
      </c>
      <c r="D7" s="1422">
        <f>'EstRev 6-11'!D165</f>
        <v>50000</v>
      </c>
      <c r="E7" s="1422">
        <f>'EstRev 6-11'!E165</f>
        <v>0</v>
      </c>
      <c r="F7" s="1422">
        <f>'EstRev 6-11'!F165</f>
        <v>142354.97</v>
      </c>
      <c r="G7" s="1422">
        <f>'EstRev 6-11'!G165</f>
        <v>0</v>
      </c>
      <c r="H7" s="1422">
        <f>'EstRev 6-11'!H165</f>
        <v>0</v>
      </c>
      <c r="I7" s="1422">
        <f>'EstRev 6-11'!I165</f>
        <v>0</v>
      </c>
      <c r="J7" s="1422">
        <f>'EstRev 6-11'!J165</f>
        <v>0</v>
      </c>
      <c r="K7" s="1422">
        <f>'EstRev 6-11'!K165</f>
        <v>0</v>
      </c>
    </row>
    <row r="8" spans="1:11" s="535" customFormat="1" ht="12.75" customHeight="1">
      <c r="A8" s="552" t="s">
        <v>83</v>
      </c>
      <c r="B8" s="1426">
        <v>4000</v>
      </c>
      <c r="C8" s="1427">
        <f>'EstRev 6-11'!C239</f>
        <v>476676.77</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3" thickBot="1">
      <c r="A9" s="553" t="s">
        <v>84</v>
      </c>
      <c r="B9" s="554"/>
      <c r="C9" s="159">
        <f>SUM(C5:C8)</f>
        <v>16038208.069999997</v>
      </c>
      <c r="D9" s="159">
        <f t="shared" ref="D9:K9" si="0">SUM(D5:D8)</f>
        <v>1729314.11</v>
      </c>
      <c r="E9" s="159">
        <f t="shared" si="0"/>
        <v>1154656.71</v>
      </c>
      <c r="F9" s="159">
        <f t="shared" si="0"/>
        <v>866407.85</v>
      </c>
      <c r="G9" s="159">
        <f t="shared" si="0"/>
        <v>413073.58</v>
      </c>
      <c r="H9" s="159">
        <f t="shared" si="0"/>
        <v>0</v>
      </c>
      <c r="I9" s="159">
        <f t="shared" si="0"/>
        <v>0</v>
      </c>
      <c r="J9" s="159">
        <f t="shared" si="0"/>
        <v>44385.5</v>
      </c>
      <c r="K9" s="159">
        <f t="shared" si="0"/>
        <v>0</v>
      </c>
    </row>
    <row r="10" spans="1:11" s="535" customFormat="1" ht="17" thickTop="1">
      <c r="A10" s="555" t="s">
        <v>85</v>
      </c>
      <c r="B10" s="556">
        <v>3998</v>
      </c>
      <c r="C10" s="615"/>
      <c r="D10" s="615"/>
      <c r="E10" s="615"/>
      <c r="F10" s="615"/>
      <c r="G10" s="615"/>
      <c r="H10" s="615"/>
      <c r="I10" s="160"/>
      <c r="J10" s="615"/>
      <c r="K10" s="615"/>
    </row>
    <row r="11" spans="1:11" s="535" customFormat="1" ht="12.75" customHeight="1" thickBot="1">
      <c r="A11" s="553" t="s">
        <v>86</v>
      </c>
      <c r="B11" s="558"/>
      <c r="C11" s="161">
        <f>SUM(C9:C10)</f>
        <v>16038208.069999997</v>
      </c>
      <c r="D11" s="161">
        <f t="shared" ref="D11:K11" si="1">SUM(D9:D10)</f>
        <v>1729314.11</v>
      </c>
      <c r="E11" s="161">
        <f t="shared" si="1"/>
        <v>1154656.71</v>
      </c>
      <c r="F11" s="161">
        <f t="shared" si="1"/>
        <v>866407.85</v>
      </c>
      <c r="G11" s="161">
        <f t="shared" si="1"/>
        <v>413073.58</v>
      </c>
      <c r="H11" s="161">
        <f t="shared" si="1"/>
        <v>0</v>
      </c>
      <c r="I11" s="161">
        <f t="shared" si="1"/>
        <v>0</v>
      </c>
      <c r="J11" s="161">
        <f t="shared" si="1"/>
        <v>44385.5</v>
      </c>
      <c r="K11" s="161">
        <f t="shared" si="1"/>
        <v>0</v>
      </c>
    </row>
    <row r="12" spans="1:11" ht="18" customHeight="1" thickTop="1">
      <c r="A12" s="536" t="s">
        <v>87</v>
      </c>
      <c r="B12" s="537"/>
      <c r="C12" s="162"/>
      <c r="D12" s="162"/>
      <c r="E12" s="162"/>
      <c r="F12" s="162"/>
      <c r="G12" s="162"/>
      <c r="H12" s="162"/>
      <c r="I12" s="162"/>
      <c r="J12" s="162"/>
      <c r="K12" s="200"/>
    </row>
    <row r="13" spans="1:11" ht="12.75" customHeight="1">
      <c r="A13" s="559" t="s">
        <v>88</v>
      </c>
      <c r="B13" s="560" t="s">
        <v>89</v>
      </c>
      <c r="C13" s="163">
        <f>'EstExp 12-20'!K34</f>
        <v>10417510.76</v>
      </c>
      <c r="D13" s="164"/>
      <c r="E13" s="164"/>
      <c r="F13" s="164"/>
      <c r="G13" s="165">
        <f>'EstExp 12-20'!K233</f>
        <v>223645.57</v>
      </c>
      <c r="H13" s="166"/>
      <c r="I13" s="164"/>
      <c r="J13" s="1427">
        <f>'EstExp 12-20'!K344</f>
        <v>0</v>
      </c>
      <c r="K13" s="164"/>
    </row>
    <row r="14" spans="1:11" ht="12.75" customHeight="1">
      <c r="A14" s="552" t="s">
        <v>90</v>
      </c>
      <c r="B14" s="1428">
        <v>2000</v>
      </c>
      <c r="C14" s="167">
        <f>'EstExp 12-20'!K76</f>
        <v>4953192.3699999992</v>
      </c>
      <c r="D14" s="1427">
        <f>'EstExp 12-20'!K133</f>
        <v>1624955.43</v>
      </c>
      <c r="E14" s="168"/>
      <c r="F14" s="1427">
        <f>'EstExp 12-20'!K188</f>
        <v>963755.29999999993</v>
      </c>
      <c r="G14" s="1427">
        <f>'EstExp 12-20'!K276</f>
        <v>230698.11999999997</v>
      </c>
      <c r="H14" s="1427">
        <f>'EstExp 12-20'!K300</f>
        <v>0</v>
      </c>
      <c r="I14" s="168"/>
      <c r="J14" s="1427">
        <f>'EstExp 12-20'!K387</f>
        <v>49834.82</v>
      </c>
      <c r="K14" s="1427">
        <f>'EstExp 12-20'!K438</f>
        <v>0</v>
      </c>
    </row>
    <row r="15" spans="1:11" ht="12.75" customHeight="1">
      <c r="A15" s="552" t="s">
        <v>91</v>
      </c>
      <c r="B15" s="1428">
        <v>3000</v>
      </c>
      <c r="C15" s="167">
        <f>'EstExp 12-20'!K77</f>
        <v>0</v>
      </c>
      <c r="D15" s="1427">
        <f>'EstExp 12-20'!K134</f>
        <v>0</v>
      </c>
      <c r="E15" s="168"/>
      <c r="F15" s="1427">
        <f>'EstExp 12-20'!K189</f>
        <v>0</v>
      </c>
      <c r="G15" s="1427">
        <f>'EstExp 12-20'!K277</f>
        <v>0</v>
      </c>
      <c r="H15" s="1429"/>
      <c r="I15" s="168"/>
      <c r="J15" s="1427">
        <f>'EstExp 12-20'!K388</f>
        <v>0</v>
      </c>
      <c r="K15" s="1429"/>
    </row>
    <row r="16" spans="1:11" s="535" customFormat="1" ht="12.75" customHeight="1">
      <c r="A16" s="552" t="s">
        <v>92</v>
      </c>
      <c r="B16" s="1428">
        <v>4000</v>
      </c>
      <c r="C16" s="167">
        <f>'EstExp 12-20'!K104</f>
        <v>420297.84</v>
      </c>
      <c r="D16" s="1427">
        <f>'EstExp 12-20'!K143</f>
        <v>0</v>
      </c>
      <c r="E16" s="167">
        <f>'EstExp 12-20'!K164</f>
        <v>0</v>
      </c>
      <c r="F16" s="1427">
        <f>'EstExp 12-20'!K200</f>
        <v>0</v>
      </c>
      <c r="G16" s="1427">
        <f>'EstExp 12-20'!K282</f>
        <v>0</v>
      </c>
      <c r="H16" s="1427">
        <f>'EstExp 12-20'!K307</f>
        <v>0</v>
      </c>
      <c r="I16" s="168"/>
      <c r="J16" s="1430">
        <f>'EstExp 12-20'!K415</f>
        <v>0</v>
      </c>
      <c r="K16" s="1427">
        <f>'EstExp 12-20'!K443</f>
        <v>0</v>
      </c>
    </row>
    <row r="17" spans="1:11" ht="12.75" customHeight="1">
      <c r="A17" s="552" t="s">
        <v>93</v>
      </c>
      <c r="B17" s="1428">
        <v>5000</v>
      </c>
      <c r="C17" s="167">
        <f>'EstExp 12-20'!K114</f>
        <v>0</v>
      </c>
      <c r="D17" s="1427">
        <f>'EstExp 12-20'!K153</f>
        <v>0</v>
      </c>
      <c r="E17" s="167">
        <f>'EstExp 12-20'!K176</f>
        <v>1137200</v>
      </c>
      <c r="F17" s="1427">
        <f>'EstExp 12-20'!K212</f>
        <v>0</v>
      </c>
      <c r="G17" s="1427">
        <f>'EstExp 12-20'!K290</f>
        <v>0</v>
      </c>
      <c r="H17" s="1429"/>
      <c r="I17" s="168"/>
      <c r="J17" s="1430">
        <f>'EstExp 12-20'!K426</f>
        <v>0</v>
      </c>
      <c r="K17" s="1427">
        <f>'EstExp 12-20'!K451</f>
        <v>0</v>
      </c>
    </row>
    <row r="18" spans="1:11" ht="12.75" customHeight="1">
      <c r="A18" s="552" t="s">
        <v>94</v>
      </c>
      <c r="B18" s="1431">
        <v>6000</v>
      </c>
      <c r="C18" s="167">
        <f>'EstExp 12-20'!K115</f>
        <v>0</v>
      </c>
      <c r="D18" s="1427">
        <f>'EstExp 12-20'!K154</f>
        <v>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c r="A19" s="553" t="s">
        <v>95</v>
      </c>
      <c r="B19" s="561"/>
      <c r="C19" s="169">
        <f t="shared" ref="C19:F19" si="2">SUM(C13:C18)</f>
        <v>15791000.969999999</v>
      </c>
      <c r="D19" s="169">
        <f t="shared" si="2"/>
        <v>1624955.43</v>
      </c>
      <c r="E19" s="169">
        <f t="shared" si="2"/>
        <v>1137200</v>
      </c>
      <c r="F19" s="169">
        <f t="shared" si="2"/>
        <v>963755.29999999993</v>
      </c>
      <c r="G19" s="169">
        <f>SUM(G13:G18)</f>
        <v>454343.68999999994</v>
      </c>
      <c r="H19" s="169">
        <f>SUM(H13:H18)</f>
        <v>0</v>
      </c>
      <c r="I19" s="168"/>
      <c r="J19" s="159">
        <f>SUM(J13:J18)</f>
        <v>49834.82</v>
      </c>
      <c r="K19" s="169">
        <f>SUM(K13:K18)</f>
        <v>0</v>
      </c>
    </row>
    <row r="20" spans="1:11" ht="19" thickTop="1" thickBot="1">
      <c r="A20" s="562" t="s">
        <v>96</v>
      </c>
      <c r="B20" s="563">
        <v>4180</v>
      </c>
      <c r="C20" s="170">
        <f t="shared" ref="C20:H20" si="3">C10</f>
        <v>0</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c r="A21" s="553" t="s">
        <v>97</v>
      </c>
      <c r="B21" s="564"/>
      <c r="C21" s="170">
        <f t="shared" ref="C21:H21" si="4">SUM(C19:C20)</f>
        <v>15791000.969999999</v>
      </c>
      <c r="D21" s="170">
        <f t="shared" si="4"/>
        <v>1624955.43</v>
      </c>
      <c r="E21" s="170">
        <f t="shared" si="4"/>
        <v>1137200</v>
      </c>
      <c r="F21" s="170">
        <f t="shared" si="4"/>
        <v>963755.29999999993</v>
      </c>
      <c r="G21" s="170">
        <f t="shared" si="4"/>
        <v>454343.68999999994</v>
      </c>
      <c r="H21" s="170">
        <f t="shared" si="4"/>
        <v>0</v>
      </c>
      <c r="I21" s="168"/>
      <c r="J21" s="170">
        <f>SUM(J19:J20)</f>
        <v>49834.82</v>
      </c>
      <c r="K21" s="170">
        <f>SUM(K19:K20)</f>
        <v>0</v>
      </c>
    </row>
    <row r="22" spans="1:11" ht="21.75" customHeight="1" thickTop="1">
      <c r="A22" s="540" t="s">
        <v>98</v>
      </c>
      <c r="B22" s="541"/>
      <c r="C22" s="171">
        <f>C9-C19</f>
        <v>247207.09999999776</v>
      </c>
      <c r="D22" s="171">
        <f t="shared" ref="D22:K22" si="5">D9-D19</f>
        <v>104358.68000000017</v>
      </c>
      <c r="E22" s="171">
        <f t="shared" si="5"/>
        <v>17456.709999999963</v>
      </c>
      <c r="F22" s="171">
        <f t="shared" si="5"/>
        <v>-97347.449999999953</v>
      </c>
      <c r="G22" s="171">
        <f t="shared" si="5"/>
        <v>-41270.109999999928</v>
      </c>
      <c r="H22" s="171">
        <f t="shared" si="5"/>
        <v>0</v>
      </c>
      <c r="I22" s="171">
        <f t="shared" si="5"/>
        <v>0</v>
      </c>
      <c r="J22" s="171">
        <f t="shared" si="5"/>
        <v>-5449.32</v>
      </c>
      <c r="K22" s="171">
        <f t="shared" si="5"/>
        <v>0</v>
      </c>
    </row>
    <row r="23" spans="1:11" s="567" customFormat="1" ht="18" customHeight="1">
      <c r="A23" s="565" t="s">
        <v>99</v>
      </c>
      <c r="B23" s="566"/>
      <c r="C23" s="172"/>
      <c r="D23" s="172"/>
      <c r="E23" s="172"/>
      <c r="F23" s="172"/>
      <c r="G23" s="172"/>
      <c r="H23" s="172"/>
      <c r="I23" s="172"/>
      <c r="J23" s="172"/>
      <c r="K23" s="1432"/>
    </row>
    <row r="24" spans="1:11" ht="12.75" customHeight="1">
      <c r="A24" s="568" t="s">
        <v>100</v>
      </c>
      <c r="B24" s="569"/>
      <c r="C24" s="173"/>
      <c r="D24" s="173"/>
      <c r="E24" s="173"/>
      <c r="F24" s="173"/>
      <c r="G24" s="173"/>
      <c r="H24" s="173"/>
      <c r="I24" s="173"/>
      <c r="J24" s="173"/>
      <c r="K24" s="173"/>
    </row>
    <row r="25" spans="1:11" ht="12.75" customHeight="1">
      <c r="A25" s="609" t="s">
        <v>101</v>
      </c>
      <c r="B25" s="1433"/>
      <c r="C25" s="173"/>
      <c r="D25" s="173"/>
      <c r="E25" s="173"/>
      <c r="F25" s="173"/>
      <c r="G25" s="173"/>
      <c r="H25" s="173"/>
      <c r="I25" s="173"/>
      <c r="J25" s="173"/>
      <c r="K25" s="173"/>
    </row>
    <row r="26" spans="1:11" ht="17">
      <c r="A26" s="607" t="s">
        <v>102</v>
      </c>
      <c r="B26" s="1434">
        <v>7110</v>
      </c>
      <c r="C26" s="1435"/>
      <c r="D26" s="174"/>
      <c r="E26" s="174"/>
      <c r="F26" s="174"/>
      <c r="G26" s="174"/>
      <c r="H26" s="174"/>
      <c r="I26" s="174"/>
      <c r="J26" s="174"/>
      <c r="K26" s="174"/>
    </row>
    <row r="27" spans="1:11" ht="17">
      <c r="A27" s="607" t="s">
        <v>103</v>
      </c>
      <c r="B27" s="1434" t="s">
        <v>104</v>
      </c>
      <c r="C27" s="1435"/>
      <c r="D27" s="1435"/>
      <c r="E27" s="1435"/>
      <c r="F27" s="1435"/>
      <c r="G27" s="1435"/>
      <c r="H27" s="1435"/>
      <c r="I27" s="174"/>
      <c r="J27" s="1435"/>
      <c r="K27" s="1435"/>
    </row>
    <row r="28" spans="1:11" ht="12">
      <c r="A28" s="607" t="s">
        <v>105</v>
      </c>
      <c r="B28" s="1434">
        <v>7120</v>
      </c>
      <c r="C28" s="1435"/>
      <c r="D28" s="1435"/>
      <c r="E28" s="1435"/>
      <c r="F28" s="1435"/>
      <c r="G28" s="1435"/>
      <c r="H28" s="1435"/>
      <c r="I28" s="173"/>
      <c r="J28" s="1435"/>
      <c r="K28" s="1435"/>
    </row>
    <row r="29" spans="1:11" ht="12">
      <c r="A29" s="607" t="s">
        <v>106</v>
      </c>
      <c r="B29" s="1436">
        <v>7130</v>
      </c>
      <c r="C29" s="1435"/>
      <c r="D29" s="1435"/>
      <c r="E29" s="1437"/>
      <c r="F29" s="1435"/>
      <c r="G29" s="173"/>
      <c r="H29" s="173"/>
      <c r="I29" s="173"/>
      <c r="J29" s="173"/>
      <c r="K29" s="173"/>
    </row>
    <row r="30" spans="1:11" ht="12">
      <c r="A30" s="607" t="s">
        <v>107</v>
      </c>
      <c r="B30" s="1436">
        <v>7140</v>
      </c>
      <c r="C30" s="1435"/>
      <c r="D30" s="1435"/>
      <c r="E30" s="1435"/>
      <c r="F30" s="1435"/>
      <c r="G30" s="1435"/>
      <c r="H30" s="1435"/>
      <c r="I30" s="1435"/>
      <c r="J30" s="1435"/>
      <c r="K30" s="1435"/>
    </row>
    <row r="31" spans="1:11" ht="12">
      <c r="A31" s="607" t="s">
        <v>108</v>
      </c>
      <c r="B31" s="1434">
        <v>7150</v>
      </c>
      <c r="C31" s="173"/>
      <c r="D31" s="175">
        <f>H54</f>
        <v>0</v>
      </c>
      <c r="E31" s="1438"/>
      <c r="F31" s="176"/>
      <c r="G31" s="173"/>
      <c r="H31" s="173"/>
      <c r="I31" s="173"/>
      <c r="J31" s="173"/>
      <c r="K31" s="173"/>
    </row>
    <row r="32" spans="1:11" ht="17">
      <c r="A32" s="177" t="s">
        <v>109</v>
      </c>
      <c r="B32" s="1439">
        <v>7160</v>
      </c>
      <c r="C32" s="173"/>
      <c r="D32" s="1440">
        <f>K55</f>
        <v>0</v>
      </c>
      <c r="E32" s="178"/>
      <c r="F32" s="173"/>
      <c r="G32" s="173"/>
      <c r="H32" s="173"/>
      <c r="I32" s="173"/>
      <c r="J32" s="173"/>
      <c r="K32" s="173"/>
    </row>
    <row r="33" spans="1:11" ht="29">
      <c r="A33" s="179" t="s">
        <v>110</v>
      </c>
      <c r="B33" s="1439">
        <v>7170</v>
      </c>
      <c r="C33" s="173"/>
      <c r="D33" s="1438"/>
      <c r="E33" s="1440">
        <f>K56</f>
        <v>0</v>
      </c>
      <c r="F33" s="173"/>
      <c r="G33" s="173"/>
      <c r="H33" s="173"/>
      <c r="I33" s="173"/>
      <c r="J33" s="173"/>
      <c r="K33" s="173"/>
    </row>
    <row r="34" spans="1:11" ht="12.75" customHeight="1">
      <c r="A34" s="608" t="s">
        <v>111</v>
      </c>
      <c r="B34" s="1441"/>
      <c r="C34" s="174"/>
      <c r="D34" s="180"/>
      <c r="E34" s="1442"/>
      <c r="F34" s="174"/>
      <c r="G34" s="174"/>
      <c r="H34" s="174"/>
      <c r="I34" s="174"/>
      <c r="J34" s="174"/>
      <c r="K34" s="174"/>
    </row>
    <row r="35" spans="1:11" ht="17">
      <c r="A35" s="606" t="s">
        <v>112</v>
      </c>
      <c r="B35" s="1443">
        <v>7210</v>
      </c>
      <c r="C35" s="1435"/>
      <c r="D35" s="1435"/>
      <c r="E35" s="1435"/>
      <c r="F35" s="1435"/>
      <c r="G35" s="174"/>
      <c r="H35" s="1444"/>
      <c r="I35" s="1444"/>
      <c r="J35" s="1444"/>
      <c r="K35" s="1444"/>
    </row>
    <row r="36" spans="1:11" ht="12" customHeight="1">
      <c r="A36" s="606" t="s">
        <v>113</v>
      </c>
      <c r="B36" s="1443">
        <v>7220</v>
      </c>
      <c r="C36" s="1435"/>
      <c r="D36" s="1435"/>
      <c r="E36" s="1435"/>
      <c r="F36" s="1435"/>
      <c r="G36" s="174"/>
      <c r="H36" s="1444"/>
      <c r="I36" s="1444"/>
      <c r="J36" s="1444"/>
      <c r="K36" s="1444"/>
    </row>
    <row r="37" spans="1:11" ht="12" customHeight="1">
      <c r="A37" s="606" t="s">
        <v>114</v>
      </c>
      <c r="B37" s="1443">
        <v>7230</v>
      </c>
      <c r="C37" s="1435"/>
      <c r="D37" s="1435"/>
      <c r="E37" s="1435"/>
      <c r="F37" s="1435"/>
      <c r="G37" s="174"/>
      <c r="H37" s="1444"/>
      <c r="I37" s="1444"/>
      <c r="J37" s="1444"/>
      <c r="K37" s="1444"/>
    </row>
    <row r="38" spans="1:11" ht="17">
      <c r="A38" s="606" t="s">
        <v>115</v>
      </c>
      <c r="B38" s="1445">
        <v>7300</v>
      </c>
      <c r="C38" s="1435"/>
      <c r="D38" s="1435"/>
      <c r="E38" s="1435"/>
      <c r="F38" s="1435"/>
      <c r="G38" s="1444"/>
      <c r="H38" s="1444"/>
      <c r="I38" s="174"/>
      <c r="J38" s="1444"/>
      <c r="K38" s="1444"/>
    </row>
    <row r="39" spans="1:11" ht="12" customHeight="1">
      <c r="A39" s="606" t="s">
        <v>6897</v>
      </c>
      <c r="B39" s="1445">
        <v>7400</v>
      </c>
      <c r="C39" s="181"/>
      <c r="D39" s="181"/>
      <c r="E39" s="1446">
        <f>SUM(C57:H60)</f>
        <v>0</v>
      </c>
      <c r="F39" s="1447"/>
      <c r="G39" s="1447"/>
      <c r="H39" s="1447"/>
      <c r="I39" s="182"/>
      <c r="J39" s="174"/>
      <c r="K39" s="174"/>
    </row>
    <row r="40" spans="1:11" ht="12" customHeight="1">
      <c r="A40" s="606" t="s">
        <v>6898</v>
      </c>
      <c r="B40" s="1448">
        <v>7500</v>
      </c>
      <c r="C40" s="183"/>
      <c r="D40" s="183"/>
      <c r="E40" s="1446">
        <f>SUM(C61:H64)</f>
        <v>0</v>
      </c>
      <c r="F40" s="174"/>
      <c r="G40" s="174"/>
      <c r="H40" s="174"/>
      <c r="I40" s="174"/>
      <c r="J40" s="174"/>
      <c r="K40" s="174"/>
    </row>
    <row r="41" spans="1:11" ht="12" customHeight="1">
      <c r="A41" s="606" t="s">
        <v>116</v>
      </c>
      <c r="B41" s="1448">
        <v>7600</v>
      </c>
      <c r="C41" s="174"/>
      <c r="D41" s="174"/>
      <c r="E41" s="1446">
        <f>SUM(C65:D68)</f>
        <v>0</v>
      </c>
      <c r="F41" s="174"/>
      <c r="G41" s="174"/>
      <c r="H41" s="174"/>
      <c r="I41" s="174"/>
      <c r="J41" s="174"/>
      <c r="K41" s="174"/>
    </row>
    <row r="42" spans="1:11" ht="12" customHeight="1">
      <c r="A42" s="606" t="s">
        <v>117</v>
      </c>
      <c r="B42" s="1448">
        <v>7700</v>
      </c>
      <c r="C42" s="174"/>
      <c r="D42" s="174"/>
      <c r="E42" s="1446">
        <f>SUM(C69:D72)</f>
        <v>0</v>
      </c>
      <c r="F42" s="174"/>
      <c r="G42" s="174"/>
      <c r="H42" s="174"/>
      <c r="I42" s="174"/>
      <c r="J42" s="174"/>
      <c r="K42" s="174"/>
    </row>
    <row r="43" spans="1:11" ht="12" customHeight="1">
      <c r="A43" s="606" t="s">
        <v>118</v>
      </c>
      <c r="B43" s="1448">
        <v>7800</v>
      </c>
      <c r="C43" s="174"/>
      <c r="D43" s="174"/>
      <c r="E43" s="174"/>
      <c r="F43" s="174"/>
      <c r="G43" s="174"/>
      <c r="H43" s="1446">
        <f>SUM(C73:D76)</f>
        <v>0</v>
      </c>
      <c r="I43" s="174"/>
      <c r="J43" s="174"/>
      <c r="K43" s="174"/>
    </row>
    <row r="44" spans="1:11" ht="12" customHeight="1">
      <c r="A44" s="1449" t="s">
        <v>119</v>
      </c>
      <c r="B44" s="1448">
        <v>7900</v>
      </c>
      <c r="C44" s="1435"/>
      <c r="D44" s="1435"/>
      <c r="E44" s="1435"/>
      <c r="F44" s="1435"/>
      <c r="G44" s="1435"/>
      <c r="H44" s="1435"/>
      <c r="I44" s="174"/>
      <c r="J44" s="174"/>
      <c r="K44" s="1444"/>
    </row>
    <row r="45" spans="1:11" ht="12" customHeight="1">
      <c r="A45" s="606" t="s">
        <v>120</v>
      </c>
      <c r="B45" s="1448">
        <v>7990</v>
      </c>
      <c r="C45" s="1435"/>
      <c r="D45" s="1435"/>
      <c r="E45" s="1435"/>
      <c r="F45" s="1435"/>
      <c r="G45" s="1435"/>
      <c r="H45" s="1435"/>
      <c r="I45" s="1444"/>
      <c r="J45" s="1444"/>
      <c r="K45" s="1444"/>
    </row>
    <row r="46" spans="1:11" ht="14.25" customHeight="1" thickBot="1">
      <c r="A46" s="570" t="s">
        <v>121</v>
      </c>
      <c r="B46" s="571"/>
      <c r="C46" s="184">
        <f>SUM(C26:C45)</f>
        <v>0</v>
      </c>
      <c r="D46" s="184">
        <f t="shared" ref="D46:K46" si="6">SUM(D26:D45)</f>
        <v>0</v>
      </c>
      <c r="E46" s="184">
        <f t="shared" si="6"/>
        <v>0</v>
      </c>
      <c r="F46" s="184">
        <f t="shared" si="6"/>
        <v>0</v>
      </c>
      <c r="G46" s="184">
        <f t="shared" si="6"/>
        <v>0</v>
      </c>
      <c r="H46" s="184">
        <f t="shared" si="6"/>
        <v>0</v>
      </c>
      <c r="I46" s="184">
        <f t="shared" si="6"/>
        <v>0</v>
      </c>
      <c r="J46" s="184">
        <f t="shared" si="6"/>
        <v>0</v>
      </c>
      <c r="K46" s="184">
        <f t="shared" si="6"/>
        <v>0</v>
      </c>
    </row>
    <row r="47" spans="1:11" ht="12.75" customHeight="1" thickTop="1">
      <c r="A47" s="568" t="s">
        <v>122</v>
      </c>
      <c r="B47" s="569"/>
      <c r="C47" s="185"/>
      <c r="D47" s="185"/>
      <c r="E47" s="185"/>
      <c r="F47" s="185"/>
      <c r="G47" s="185"/>
      <c r="H47" s="186"/>
      <c r="I47" s="185"/>
      <c r="J47" s="186"/>
      <c r="K47" s="185"/>
    </row>
    <row r="48" spans="1:11" ht="0.75" customHeight="1">
      <c r="A48" s="574"/>
      <c r="B48" s="575"/>
      <c r="C48" s="187"/>
      <c r="D48" s="187"/>
      <c r="E48" s="187"/>
      <c r="F48" s="187"/>
      <c r="G48" s="187"/>
      <c r="H48" s="186"/>
      <c r="I48" s="187"/>
      <c r="J48" s="186"/>
      <c r="K48" s="187"/>
    </row>
    <row r="49" spans="1:11" ht="12.75" customHeight="1">
      <c r="A49" s="603" t="s">
        <v>123</v>
      </c>
      <c r="B49" s="1450"/>
      <c r="C49" s="187"/>
      <c r="D49" s="188"/>
      <c r="E49" s="187"/>
      <c r="F49" s="187"/>
      <c r="G49" s="187"/>
      <c r="H49" s="186"/>
      <c r="I49" s="187"/>
      <c r="J49" s="186"/>
      <c r="K49" s="187"/>
    </row>
    <row r="50" spans="1:11" ht="16">
      <c r="A50" s="604" t="s">
        <v>124</v>
      </c>
      <c r="B50" s="1451" t="s">
        <v>125</v>
      </c>
      <c r="C50" s="187"/>
      <c r="D50" s="187"/>
      <c r="E50" s="187"/>
      <c r="F50" s="187"/>
      <c r="G50" s="187"/>
      <c r="H50" s="186"/>
      <c r="I50" s="1446">
        <f>SUM(C26,C27,D27,E27,F27,G27,H27,J27,K27)</f>
        <v>0</v>
      </c>
      <c r="J50" s="186"/>
      <c r="K50" s="187"/>
    </row>
    <row r="51" spans="1:11" ht="12">
      <c r="A51" s="605" t="s">
        <v>105</v>
      </c>
      <c r="B51" s="1452" t="s">
        <v>126</v>
      </c>
      <c r="C51" s="187"/>
      <c r="D51" s="187"/>
      <c r="E51" s="187"/>
      <c r="F51" s="187"/>
      <c r="G51" s="187"/>
      <c r="H51" s="186"/>
      <c r="I51" s="189">
        <f>SUM(C28:K28)</f>
        <v>0</v>
      </c>
      <c r="J51" s="186"/>
      <c r="K51" s="187"/>
    </row>
    <row r="52" spans="1:11" ht="12">
      <c r="A52" s="1453" t="s">
        <v>106</v>
      </c>
      <c r="B52" s="1451" t="s">
        <v>127</v>
      </c>
      <c r="C52" s="1435"/>
      <c r="D52" s="1435"/>
      <c r="E52" s="187"/>
      <c r="F52" s="1454"/>
      <c r="G52" s="187"/>
      <c r="H52" s="186"/>
      <c r="I52" s="1455"/>
      <c r="J52" s="186"/>
      <c r="K52" s="187"/>
    </row>
    <row r="53" spans="1:11" ht="16">
      <c r="A53" s="1453" t="s">
        <v>128</v>
      </c>
      <c r="B53" s="1456" t="s">
        <v>129</v>
      </c>
      <c r="C53" s="1435"/>
      <c r="D53" s="1435"/>
      <c r="E53" s="1457"/>
      <c r="F53" s="1457"/>
      <c r="G53" s="1457"/>
      <c r="H53" s="1457"/>
      <c r="I53" s="187"/>
      <c r="J53" s="1457"/>
      <c r="K53" s="187"/>
    </row>
    <row r="54" spans="1:11" ht="12">
      <c r="A54" s="1449" t="s">
        <v>108</v>
      </c>
      <c r="B54" s="1452" t="s">
        <v>130</v>
      </c>
      <c r="C54" s="187"/>
      <c r="D54" s="187"/>
      <c r="E54" s="187"/>
      <c r="F54" s="187"/>
      <c r="G54" s="187"/>
      <c r="H54" s="1457"/>
      <c r="I54" s="187"/>
      <c r="J54" s="186"/>
      <c r="K54" s="190"/>
    </row>
    <row r="55" spans="1:11" ht="17">
      <c r="A55" s="177" t="s">
        <v>131</v>
      </c>
      <c r="B55" s="1452" t="s">
        <v>132</v>
      </c>
      <c r="C55" s="187"/>
      <c r="D55" s="187"/>
      <c r="E55" s="187"/>
      <c r="F55" s="187"/>
      <c r="G55" s="187"/>
      <c r="H55" s="186"/>
      <c r="I55" s="187"/>
      <c r="J55" s="186"/>
      <c r="K55" s="191"/>
    </row>
    <row r="56" spans="1:11" ht="29">
      <c r="A56" s="179" t="s">
        <v>133</v>
      </c>
      <c r="B56" s="1452" t="s">
        <v>134</v>
      </c>
      <c r="C56" s="187"/>
      <c r="D56" s="187"/>
      <c r="E56" s="187"/>
      <c r="F56" s="187"/>
      <c r="G56" s="187"/>
      <c r="H56" s="186"/>
      <c r="I56" s="187"/>
      <c r="J56" s="186"/>
      <c r="K56" s="191"/>
    </row>
    <row r="57" spans="1:11" ht="12">
      <c r="A57" s="1458" t="s">
        <v>6900</v>
      </c>
      <c r="B57" s="1452" t="s">
        <v>135</v>
      </c>
      <c r="C57" s="1435"/>
      <c r="D57" s="1435"/>
      <c r="E57" s="187"/>
      <c r="F57" s="187"/>
      <c r="G57" s="187"/>
      <c r="H57" s="1435"/>
      <c r="I57" s="187"/>
      <c r="J57" s="186"/>
      <c r="K57" s="187"/>
    </row>
    <row r="58" spans="1:11" ht="12">
      <c r="A58" s="1459" t="s">
        <v>6899</v>
      </c>
      <c r="B58" s="1452" t="s">
        <v>136</v>
      </c>
      <c r="C58" s="1435"/>
      <c r="D58" s="1435"/>
      <c r="E58" s="187"/>
      <c r="F58" s="187"/>
      <c r="G58" s="187"/>
      <c r="H58" s="1435"/>
      <c r="I58" s="187"/>
      <c r="J58" s="186"/>
      <c r="K58" s="187"/>
    </row>
    <row r="59" spans="1:11" ht="12">
      <c r="A59" s="1460" t="s">
        <v>6901</v>
      </c>
      <c r="B59" s="1452" t="s">
        <v>137</v>
      </c>
      <c r="C59" s="1435"/>
      <c r="D59" s="1435"/>
      <c r="E59" s="187"/>
      <c r="F59" s="187"/>
      <c r="G59" s="187"/>
      <c r="H59" s="1435"/>
      <c r="I59" s="187"/>
      <c r="J59" s="186"/>
      <c r="K59" s="187"/>
    </row>
    <row r="60" spans="1:11" ht="12">
      <c r="A60" s="1459" t="s">
        <v>6902</v>
      </c>
      <c r="B60" s="1452" t="s">
        <v>138</v>
      </c>
      <c r="C60" s="1435"/>
      <c r="D60" s="1435"/>
      <c r="E60" s="187"/>
      <c r="F60" s="187"/>
      <c r="G60" s="187"/>
      <c r="H60" s="1435"/>
      <c r="I60" s="187"/>
      <c r="J60" s="186"/>
      <c r="K60" s="187"/>
    </row>
    <row r="61" spans="1:11" ht="12">
      <c r="A61" s="1460" t="s">
        <v>6903</v>
      </c>
      <c r="B61" s="1452" t="s">
        <v>139</v>
      </c>
      <c r="C61" s="1435"/>
      <c r="D61" s="1435"/>
      <c r="E61" s="187"/>
      <c r="F61" s="187"/>
      <c r="G61" s="187"/>
      <c r="H61" s="1435"/>
      <c r="I61" s="187"/>
      <c r="J61" s="186"/>
      <c r="K61" s="187"/>
    </row>
    <row r="62" spans="1:11" ht="12">
      <c r="A62" s="192" t="s">
        <v>6904</v>
      </c>
      <c r="B62" s="1452" t="s">
        <v>140</v>
      </c>
      <c r="C62" s="1435"/>
      <c r="D62" s="1435"/>
      <c r="E62" s="187"/>
      <c r="F62" s="187"/>
      <c r="G62" s="187"/>
      <c r="H62" s="1435"/>
      <c r="I62" s="187"/>
      <c r="J62" s="186"/>
      <c r="K62" s="187"/>
    </row>
    <row r="63" spans="1:11" ht="12">
      <c r="A63" s="1460" t="s">
        <v>6905</v>
      </c>
      <c r="B63" s="1452" t="s">
        <v>141</v>
      </c>
      <c r="C63" s="1435"/>
      <c r="D63" s="1435"/>
      <c r="E63" s="187"/>
      <c r="F63" s="187"/>
      <c r="G63" s="187"/>
      <c r="H63" s="1435"/>
      <c r="I63" s="187"/>
      <c r="J63" s="186"/>
      <c r="K63" s="187"/>
    </row>
    <row r="64" spans="1:11" ht="12">
      <c r="A64" s="1459" t="s">
        <v>6906</v>
      </c>
      <c r="B64" s="1452" t="s">
        <v>142</v>
      </c>
      <c r="C64" s="1435"/>
      <c r="D64" s="1435"/>
      <c r="E64" s="187"/>
      <c r="F64" s="187"/>
      <c r="G64" s="187"/>
      <c r="H64" s="1435"/>
      <c r="I64" s="187"/>
      <c r="J64" s="186"/>
      <c r="K64" s="187"/>
    </row>
    <row r="65" spans="1:11" ht="12">
      <c r="A65" s="1460" t="s">
        <v>143</v>
      </c>
      <c r="B65" s="1452" t="s">
        <v>144</v>
      </c>
      <c r="C65" s="1435"/>
      <c r="D65" s="1435"/>
      <c r="E65" s="187"/>
      <c r="F65" s="187"/>
      <c r="G65" s="187"/>
      <c r="H65" s="186"/>
      <c r="I65" s="187"/>
      <c r="J65" s="186"/>
      <c r="K65" s="187"/>
    </row>
    <row r="66" spans="1:11" ht="12">
      <c r="A66" s="1459" t="s">
        <v>145</v>
      </c>
      <c r="B66" s="1452" t="s">
        <v>146</v>
      </c>
      <c r="C66" s="1435"/>
      <c r="D66" s="1435"/>
      <c r="E66" s="187"/>
      <c r="F66" s="187"/>
      <c r="G66" s="187"/>
      <c r="H66" s="186"/>
      <c r="I66" s="187"/>
      <c r="J66" s="186"/>
      <c r="K66" s="187"/>
    </row>
    <row r="67" spans="1:11" ht="12">
      <c r="A67" s="1460" t="s">
        <v>147</v>
      </c>
      <c r="B67" s="1452" t="s">
        <v>148</v>
      </c>
      <c r="C67" s="1435"/>
      <c r="D67" s="1435"/>
      <c r="E67" s="187"/>
      <c r="F67" s="187"/>
      <c r="G67" s="187"/>
      <c r="H67" s="186"/>
      <c r="I67" s="187"/>
      <c r="J67" s="186"/>
      <c r="K67" s="187"/>
    </row>
    <row r="68" spans="1:11" ht="12">
      <c r="A68" s="1459" t="s">
        <v>149</v>
      </c>
      <c r="B68" s="1452" t="s">
        <v>150</v>
      </c>
      <c r="C68" s="1435"/>
      <c r="D68" s="1435"/>
      <c r="E68" s="187"/>
      <c r="F68" s="187"/>
      <c r="G68" s="187"/>
      <c r="H68" s="186"/>
      <c r="I68" s="187"/>
      <c r="J68" s="186"/>
      <c r="K68" s="187"/>
    </row>
    <row r="69" spans="1:11" ht="12">
      <c r="A69" s="1460" t="s">
        <v>151</v>
      </c>
      <c r="B69" s="1452" t="s">
        <v>152</v>
      </c>
      <c r="C69" s="1435"/>
      <c r="D69" s="1435"/>
      <c r="E69" s="187"/>
      <c r="F69" s="187"/>
      <c r="G69" s="187"/>
      <c r="H69" s="186"/>
      <c r="I69" s="187"/>
      <c r="J69" s="186"/>
      <c r="K69" s="187"/>
    </row>
    <row r="70" spans="1:11" ht="12">
      <c r="A70" s="1459" t="s">
        <v>153</v>
      </c>
      <c r="B70" s="1452" t="s">
        <v>154</v>
      </c>
      <c r="C70" s="1435"/>
      <c r="D70" s="1435"/>
      <c r="E70" s="187"/>
      <c r="F70" s="187"/>
      <c r="G70" s="187"/>
      <c r="H70" s="186"/>
      <c r="I70" s="187"/>
      <c r="J70" s="186"/>
      <c r="K70" s="187"/>
    </row>
    <row r="71" spans="1:11" ht="12">
      <c r="A71" s="192" t="s">
        <v>155</v>
      </c>
      <c r="B71" s="1452" t="s">
        <v>156</v>
      </c>
      <c r="C71" s="1435"/>
      <c r="D71" s="1435"/>
      <c r="E71" s="187"/>
      <c r="F71" s="187"/>
      <c r="G71" s="187"/>
      <c r="H71" s="186"/>
      <c r="I71" s="187"/>
      <c r="J71" s="186"/>
      <c r="K71" s="187"/>
    </row>
    <row r="72" spans="1:11" ht="12">
      <c r="A72" s="1459" t="s">
        <v>157</v>
      </c>
      <c r="B72" s="1452" t="s">
        <v>158</v>
      </c>
      <c r="C72" s="1435"/>
      <c r="D72" s="1435"/>
      <c r="E72" s="187"/>
      <c r="F72" s="187"/>
      <c r="G72" s="187"/>
      <c r="H72" s="186"/>
      <c r="I72" s="187"/>
      <c r="J72" s="186"/>
      <c r="K72" s="187"/>
    </row>
    <row r="73" spans="1:11" ht="12">
      <c r="A73" s="1460" t="s">
        <v>159</v>
      </c>
      <c r="B73" s="1452" t="s">
        <v>160</v>
      </c>
      <c r="C73" s="1435"/>
      <c r="D73" s="1435"/>
      <c r="E73" s="187"/>
      <c r="F73" s="187"/>
      <c r="G73" s="187"/>
      <c r="H73" s="186"/>
      <c r="I73" s="187"/>
      <c r="J73" s="186"/>
      <c r="K73" s="187"/>
    </row>
    <row r="74" spans="1:11" ht="12">
      <c r="A74" s="1460" t="s">
        <v>161</v>
      </c>
      <c r="B74" s="1452" t="s">
        <v>162</v>
      </c>
      <c r="C74" s="1435"/>
      <c r="D74" s="1435"/>
      <c r="E74" s="187"/>
      <c r="F74" s="187"/>
      <c r="G74" s="187"/>
      <c r="H74" s="186"/>
      <c r="I74" s="187"/>
      <c r="J74" s="186"/>
      <c r="K74" s="187"/>
    </row>
    <row r="75" spans="1:11" ht="12">
      <c r="A75" s="1460" t="s">
        <v>163</v>
      </c>
      <c r="B75" s="1452" t="s">
        <v>164</v>
      </c>
      <c r="C75" s="1435"/>
      <c r="D75" s="1435"/>
      <c r="E75" s="187"/>
      <c r="F75" s="187"/>
      <c r="G75" s="187"/>
      <c r="H75" s="186"/>
      <c r="I75" s="187"/>
      <c r="J75" s="186"/>
      <c r="K75" s="187"/>
    </row>
    <row r="76" spans="1:11" ht="12">
      <c r="A76" s="1460" t="s">
        <v>165</v>
      </c>
      <c r="B76" s="1452" t="s">
        <v>166</v>
      </c>
      <c r="C76" s="1435"/>
      <c r="D76" s="1435"/>
      <c r="E76" s="187"/>
      <c r="F76" s="187"/>
      <c r="G76" s="187"/>
      <c r="H76" s="186"/>
      <c r="I76" s="187"/>
      <c r="J76" s="186"/>
      <c r="K76" s="187"/>
    </row>
    <row r="77" spans="1:11" ht="12">
      <c r="A77" s="1449" t="s">
        <v>167</v>
      </c>
      <c r="B77" s="1452" t="s">
        <v>168</v>
      </c>
      <c r="C77" s="1435"/>
      <c r="D77" s="1435"/>
      <c r="E77" s="187"/>
      <c r="F77" s="1435"/>
      <c r="G77" s="1435"/>
      <c r="H77" s="1435"/>
      <c r="I77" s="190"/>
      <c r="J77" s="186"/>
      <c r="K77" s="1457"/>
    </row>
    <row r="78" spans="1:11" ht="12">
      <c r="A78" s="1453" t="s">
        <v>169</v>
      </c>
      <c r="B78" s="1451" t="s">
        <v>170</v>
      </c>
      <c r="C78" s="1435"/>
      <c r="D78" s="1435"/>
      <c r="E78" s="1435"/>
      <c r="F78" s="1435"/>
      <c r="G78" s="1435"/>
      <c r="H78" s="1435"/>
      <c r="I78" s="1435"/>
      <c r="J78" s="1435"/>
      <c r="K78" s="1435"/>
    </row>
    <row r="79" spans="1:11" ht="18" thickBot="1">
      <c r="A79" s="576" t="s">
        <v>171</v>
      </c>
      <c r="B79" s="577"/>
      <c r="C79" s="193">
        <f>SUM(C50:C78)</f>
        <v>0</v>
      </c>
      <c r="D79" s="193">
        <f t="shared" ref="D79:K79" si="7">SUM(D50:D78)</f>
        <v>0</v>
      </c>
      <c r="E79" s="193">
        <f t="shared" si="7"/>
        <v>0</v>
      </c>
      <c r="F79" s="193">
        <f t="shared" si="7"/>
        <v>0</v>
      </c>
      <c r="G79" s="193">
        <f t="shared" si="7"/>
        <v>0</v>
      </c>
      <c r="H79" s="193">
        <f t="shared" si="7"/>
        <v>0</v>
      </c>
      <c r="I79" s="193">
        <f t="shared" si="7"/>
        <v>0</v>
      </c>
      <c r="J79" s="193">
        <f t="shared" si="7"/>
        <v>0</v>
      </c>
      <c r="K79" s="193">
        <f t="shared" si="7"/>
        <v>0</v>
      </c>
    </row>
    <row r="80" spans="1:11" ht="16" thickTop="1" thickBot="1">
      <c r="A80" s="578" t="s">
        <v>172</v>
      </c>
      <c r="B80" s="579"/>
      <c r="C80" s="184">
        <f t="shared" ref="C80:K80" si="8">C46-C79</f>
        <v>0</v>
      </c>
      <c r="D80" s="184">
        <f t="shared" si="8"/>
        <v>0</v>
      </c>
      <c r="E80" s="184">
        <f t="shared" si="8"/>
        <v>0</v>
      </c>
      <c r="F80" s="184">
        <f t="shared" si="8"/>
        <v>0</v>
      </c>
      <c r="G80" s="184">
        <f t="shared" si="8"/>
        <v>0</v>
      </c>
      <c r="H80" s="184">
        <f t="shared" si="8"/>
        <v>0</v>
      </c>
      <c r="I80" s="184">
        <f t="shared" si="8"/>
        <v>0</v>
      </c>
      <c r="J80" s="184">
        <f t="shared" si="8"/>
        <v>0</v>
      </c>
      <c r="K80" s="184">
        <f t="shared" si="8"/>
        <v>0</v>
      </c>
    </row>
    <row r="81" spans="1:11" ht="26" thickTop="1" thickBot="1">
      <c r="A81" s="602" t="str">
        <f>"ESTIMATED ENDING FUND BALANCE (without Student Activity Funds) as of June 30, "&amp;'B26'!L2</f>
        <v>ESTIMATED ENDING FUND BALANCE (without Student Activity Funds) as of June 30, 2026</v>
      </c>
      <c r="B81" s="543"/>
      <c r="C81" s="184">
        <f t="shared" ref="C81:K81" si="9">C3+C22+C80</f>
        <v>14920169.099999998</v>
      </c>
      <c r="D81" s="184">
        <f t="shared" si="9"/>
        <v>1821203.6800000002</v>
      </c>
      <c r="E81" s="184">
        <f>E3+E22+E80</f>
        <v>902731.71</v>
      </c>
      <c r="F81" s="184">
        <f t="shared" si="9"/>
        <v>759013.55</v>
      </c>
      <c r="G81" s="184">
        <f t="shared" si="9"/>
        <v>484652.89000000007</v>
      </c>
      <c r="H81" s="184">
        <f t="shared" si="9"/>
        <v>293</v>
      </c>
      <c r="I81" s="184">
        <f t="shared" si="9"/>
        <v>0</v>
      </c>
      <c r="J81" s="184">
        <f t="shared" si="9"/>
        <v>0.68000000000029104</v>
      </c>
      <c r="K81" s="184">
        <f t="shared" si="9"/>
        <v>0</v>
      </c>
    </row>
    <row r="82" spans="1:11" ht="13" thickTop="1">
      <c r="A82" s="544"/>
      <c r="B82" s="545"/>
      <c r="C82" s="546"/>
      <c r="D82" s="546"/>
      <c r="E82" s="546"/>
      <c r="F82" s="546"/>
      <c r="G82" s="546"/>
      <c r="H82" s="546"/>
      <c r="I82" s="546"/>
      <c r="J82" s="546"/>
      <c r="K82" s="546"/>
    </row>
    <row r="83" spans="1:11" s="549" customFormat="1" ht="26">
      <c r="A83" s="600" t="str">
        <f>"Student Activity (Fund 11) ESTIMATED BEGINNING FUND BALANCE as of July 1, "&amp;'B26'!L2-1</f>
        <v>Student Activity (Fund 11) ESTIMATED BEGINNING FUND BALANCE as of July 1, 2025</v>
      </c>
      <c r="B83" s="601"/>
      <c r="C83" s="1419">
        <v>35000</v>
      </c>
      <c r="D83" s="187"/>
      <c r="E83" s="187"/>
      <c r="F83" s="187"/>
      <c r="G83" s="187"/>
      <c r="H83" s="187"/>
      <c r="I83" s="187"/>
      <c r="J83" s="187"/>
      <c r="K83" s="187"/>
    </row>
    <row r="84" spans="1:11" s="532" customFormat="1" ht="18" customHeight="1">
      <c r="A84" s="530" t="s">
        <v>173</v>
      </c>
      <c r="B84" s="531"/>
      <c r="C84" s="158"/>
      <c r="D84" s="158"/>
      <c r="E84" s="158"/>
      <c r="F84" s="158"/>
      <c r="G84" s="158"/>
      <c r="H84" s="158"/>
      <c r="I84" s="158"/>
      <c r="J84" s="158"/>
      <c r="K84" s="1420"/>
    </row>
    <row r="85" spans="1:11" s="535" customFormat="1" ht="13" thickBot="1">
      <c r="A85" s="533" t="s">
        <v>174</v>
      </c>
      <c r="B85" s="534">
        <v>1799</v>
      </c>
      <c r="C85" s="159">
        <f>'EstRev 6-11'!C83</f>
        <v>0</v>
      </c>
      <c r="D85" s="469"/>
      <c r="E85" s="469"/>
      <c r="F85" s="469"/>
      <c r="G85" s="469"/>
      <c r="H85" s="469"/>
      <c r="I85" s="469"/>
      <c r="J85" s="469"/>
      <c r="K85" s="469"/>
    </row>
    <row r="86" spans="1:11" ht="18" customHeight="1" thickTop="1">
      <c r="A86" s="536" t="s">
        <v>175</v>
      </c>
      <c r="B86" s="537"/>
      <c r="C86" s="162"/>
      <c r="D86" s="162"/>
      <c r="E86" s="162"/>
      <c r="F86" s="162"/>
      <c r="G86" s="162"/>
      <c r="H86" s="162"/>
      <c r="I86" s="162"/>
      <c r="J86" s="162"/>
      <c r="K86" s="200"/>
    </row>
    <row r="87" spans="1:11" ht="15" customHeight="1" thickBot="1">
      <c r="A87" s="533" t="s">
        <v>176</v>
      </c>
      <c r="B87" s="539">
        <v>1999</v>
      </c>
      <c r="C87" s="169">
        <f>'EstExp 12-20'!K33</f>
        <v>0</v>
      </c>
      <c r="D87" s="469"/>
      <c r="E87" s="469"/>
      <c r="F87" s="469"/>
      <c r="G87" s="469"/>
      <c r="H87" s="469"/>
      <c r="I87" s="469"/>
      <c r="J87" s="469"/>
      <c r="K87" s="469"/>
    </row>
    <row r="88" spans="1:11" ht="27.75" customHeight="1" thickTop="1" thickBot="1">
      <c r="A88" s="540" t="s">
        <v>98</v>
      </c>
      <c r="B88" s="541"/>
      <c r="C88" s="480">
        <f>C85-C87</f>
        <v>0</v>
      </c>
      <c r="D88" s="479"/>
      <c r="E88" s="479"/>
      <c r="F88" s="479"/>
      <c r="G88" s="479"/>
      <c r="H88" s="479"/>
      <c r="I88" s="479"/>
      <c r="J88" s="479"/>
      <c r="K88" s="479"/>
    </row>
    <row r="89" spans="1:11" ht="22" customHeight="1" thickTop="1" thickBot="1">
      <c r="A89" s="542" t="str">
        <f>"Student Activity ESTIMATED ENDING FUND BALANCE as of June 30, "&amp;'B26'!L2</f>
        <v>Student Activity ESTIMATED ENDING FUND BALANCE as of June 30, 2026</v>
      </c>
      <c r="B89" s="543"/>
      <c r="C89" s="184">
        <f>C83+C88</f>
        <v>35000</v>
      </c>
      <c r="D89" s="478"/>
      <c r="E89" s="478"/>
      <c r="F89" s="478"/>
      <c r="G89" s="478"/>
      <c r="H89" s="478"/>
      <c r="I89" s="478"/>
      <c r="J89" s="478"/>
      <c r="K89" s="478"/>
    </row>
    <row r="90" spans="1:11" ht="13" thickTop="1">
      <c r="A90" s="544"/>
      <c r="B90" s="545"/>
      <c r="C90" s="546"/>
      <c r="D90" s="1461"/>
      <c r="E90" s="1461"/>
      <c r="F90" s="1461"/>
      <c r="G90" s="1461"/>
      <c r="H90" s="1461"/>
      <c r="I90" s="1461"/>
      <c r="J90" s="1461"/>
      <c r="K90" s="1461"/>
    </row>
    <row r="91" spans="1:11" s="549" customFormat="1" ht="35.5" customHeight="1">
      <c r="A91" s="547" t="str">
        <f>"Total ESTIMATED BEGINNING FUND BALANCE (All Sources Including Student Activity Funds) as of July 1, "&amp;'B26'!L2-1</f>
        <v>Total ESTIMATED BEGINNING FUND BALANCE (All Sources Including Student Activity Funds) as of July 1, 2025</v>
      </c>
      <c r="B91" s="548"/>
      <c r="C91" s="1462">
        <f>C3+C83</f>
        <v>14707962</v>
      </c>
      <c r="D91" s="1462">
        <f>D3</f>
        <v>1716845</v>
      </c>
      <c r="E91" s="1462">
        <f t="shared" ref="E91:K91" si="10">E3</f>
        <v>885275</v>
      </c>
      <c r="F91" s="1462">
        <f t="shared" si="10"/>
        <v>856361</v>
      </c>
      <c r="G91" s="1462">
        <f t="shared" si="10"/>
        <v>525923</v>
      </c>
      <c r="H91" s="1462">
        <f t="shared" si="10"/>
        <v>293</v>
      </c>
      <c r="I91" s="1462">
        <f t="shared" si="10"/>
        <v>0</v>
      </c>
      <c r="J91" s="1462">
        <f t="shared" si="10"/>
        <v>5450</v>
      </c>
      <c r="K91" s="1462">
        <f t="shared" si="10"/>
        <v>0</v>
      </c>
    </row>
    <row r="92" spans="1:11" s="532" customFormat="1" ht="18" customHeight="1">
      <c r="A92" s="530" t="s">
        <v>177</v>
      </c>
      <c r="B92" s="531"/>
      <c r="C92" s="158"/>
      <c r="D92" s="158"/>
      <c r="E92" s="158"/>
      <c r="F92" s="158"/>
      <c r="G92" s="158"/>
      <c r="H92" s="158"/>
      <c r="I92" s="158"/>
      <c r="J92" s="158"/>
      <c r="K92" s="1420"/>
    </row>
    <row r="93" spans="1:11" s="549" customFormat="1" ht="12.75" customHeight="1">
      <c r="A93" s="550" t="s">
        <v>80</v>
      </c>
      <c r="B93" s="1421">
        <v>1000</v>
      </c>
      <c r="C93" s="1422">
        <f>C5+C85</f>
        <v>14592268.529999997</v>
      </c>
      <c r="D93" s="1422">
        <f>D5</f>
        <v>1679314.11</v>
      </c>
      <c r="E93" s="1422">
        <f t="shared" ref="E93:K93" si="11">E5</f>
        <v>1154656.71</v>
      </c>
      <c r="F93" s="1422">
        <f t="shared" si="11"/>
        <v>724052.88</v>
      </c>
      <c r="G93" s="1422">
        <f t="shared" si="11"/>
        <v>413073.58</v>
      </c>
      <c r="H93" s="1422">
        <f t="shared" si="11"/>
        <v>0</v>
      </c>
      <c r="I93" s="1422">
        <f t="shared" si="11"/>
        <v>0</v>
      </c>
      <c r="J93" s="1422">
        <f t="shared" si="11"/>
        <v>44385.5</v>
      </c>
      <c r="K93" s="1422">
        <f t="shared" si="11"/>
        <v>0</v>
      </c>
    </row>
    <row r="94" spans="1:11" s="549" customFormat="1" ht="26">
      <c r="A94" s="551" t="s">
        <v>81</v>
      </c>
      <c r="B94" s="1423">
        <v>2000</v>
      </c>
      <c r="C94" s="1422">
        <f>C6</f>
        <v>0</v>
      </c>
      <c r="D94" s="1422">
        <f>D6</f>
        <v>0</v>
      </c>
      <c r="E94" s="1425"/>
      <c r="F94" s="1422">
        <f>F6</f>
        <v>0</v>
      </c>
      <c r="G94" s="1422">
        <f>G6</f>
        <v>0</v>
      </c>
      <c r="H94" s="1425"/>
      <c r="I94" s="1425"/>
      <c r="J94" s="1425"/>
      <c r="K94" s="1425"/>
    </row>
    <row r="95" spans="1:11" s="549" customFormat="1" ht="12.75" customHeight="1">
      <c r="A95" s="552" t="s">
        <v>82</v>
      </c>
      <c r="B95" s="1423">
        <v>3000</v>
      </c>
      <c r="C95" s="1422">
        <f>C7</f>
        <v>969262.77</v>
      </c>
      <c r="D95" s="1422">
        <f t="shared" ref="D95:K95" si="12">D7</f>
        <v>50000</v>
      </c>
      <c r="E95" s="1422">
        <f t="shared" si="12"/>
        <v>0</v>
      </c>
      <c r="F95" s="1422">
        <f t="shared" si="12"/>
        <v>142354.97</v>
      </c>
      <c r="G95" s="1422">
        <f t="shared" si="12"/>
        <v>0</v>
      </c>
      <c r="H95" s="1422">
        <f t="shared" si="12"/>
        <v>0</v>
      </c>
      <c r="I95" s="1422">
        <f t="shared" si="12"/>
        <v>0</v>
      </c>
      <c r="J95" s="1422">
        <f t="shared" si="12"/>
        <v>0</v>
      </c>
      <c r="K95" s="1422">
        <f t="shared" si="12"/>
        <v>0</v>
      </c>
    </row>
    <row r="96" spans="1:11" s="535" customFormat="1" ht="12.75" customHeight="1">
      <c r="A96" s="552" t="s">
        <v>83</v>
      </c>
      <c r="B96" s="1426">
        <v>4000</v>
      </c>
      <c r="C96" s="1427">
        <f>C8</f>
        <v>476676.77</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3" thickBot="1">
      <c r="A97" s="553" t="s">
        <v>84</v>
      </c>
      <c r="B97" s="554"/>
      <c r="C97" s="159">
        <f>SUM(C93:C96)</f>
        <v>16038208.069999997</v>
      </c>
      <c r="D97" s="481">
        <f t="shared" ref="D97:K97" si="14">SUM(D93:D96)</f>
        <v>1729314.11</v>
      </c>
      <c r="E97" s="159">
        <f t="shared" si="14"/>
        <v>1154656.71</v>
      </c>
      <c r="F97" s="159">
        <f t="shared" si="14"/>
        <v>866407.85</v>
      </c>
      <c r="G97" s="159">
        <f t="shared" si="14"/>
        <v>413073.58</v>
      </c>
      <c r="H97" s="159">
        <f t="shared" si="14"/>
        <v>0</v>
      </c>
      <c r="I97" s="159">
        <f t="shared" si="14"/>
        <v>0</v>
      </c>
      <c r="J97" s="159">
        <f t="shared" si="14"/>
        <v>44385.5</v>
      </c>
      <c r="K97" s="159">
        <f t="shared" si="14"/>
        <v>0</v>
      </c>
    </row>
    <row r="98" spans="1:11" s="535" customFormat="1" ht="18" thickTop="1" thickBot="1">
      <c r="A98" s="555" t="s">
        <v>85</v>
      </c>
      <c r="B98" s="556">
        <v>3998</v>
      </c>
      <c r="C98" s="557">
        <f>C10</f>
        <v>0</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c r="A99" s="553" t="s">
        <v>86</v>
      </c>
      <c r="B99" s="558"/>
      <c r="C99" s="161">
        <f>SUM(C97:C98)</f>
        <v>16038208.069999997</v>
      </c>
      <c r="D99" s="161">
        <f t="shared" ref="D99:K99" si="16">SUM(D97:D98)</f>
        <v>1729314.11</v>
      </c>
      <c r="E99" s="161">
        <f t="shared" si="16"/>
        <v>1154656.71</v>
      </c>
      <c r="F99" s="161">
        <f t="shared" si="16"/>
        <v>866407.85</v>
      </c>
      <c r="G99" s="161">
        <f t="shared" si="16"/>
        <v>413073.58</v>
      </c>
      <c r="H99" s="161">
        <f t="shared" si="16"/>
        <v>0</v>
      </c>
      <c r="I99" s="161">
        <f t="shared" si="16"/>
        <v>0</v>
      </c>
      <c r="J99" s="161">
        <f t="shared" si="16"/>
        <v>44385.5</v>
      </c>
      <c r="K99" s="161">
        <f t="shared" si="16"/>
        <v>0</v>
      </c>
    </row>
    <row r="100" spans="1:11" ht="18" customHeight="1" thickTop="1">
      <c r="A100" s="536" t="s">
        <v>178</v>
      </c>
      <c r="B100" s="537"/>
      <c r="C100" s="162"/>
      <c r="D100" s="162"/>
      <c r="E100" s="162"/>
      <c r="F100" s="162"/>
      <c r="G100" s="162"/>
      <c r="H100" s="162"/>
      <c r="I100" s="162"/>
      <c r="J100" s="162"/>
      <c r="K100" s="200"/>
    </row>
    <row r="101" spans="1:11" ht="12.75" customHeight="1">
      <c r="A101" s="559" t="s">
        <v>88</v>
      </c>
      <c r="B101" s="560" t="s">
        <v>89</v>
      </c>
      <c r="C101" s="163">
        <f>C13+C87</f>
        <v>10417510.76</v>
      </c>
      <c r="D101" s="164"/>
      <c r="E101" s="164"/>
      <c r="F101" s="164"/>
      <c r="G101" s="165">
        <f t="shared" ref="G101:G106" si="17">G13</f>
        <v>223645.57</v>
      </c>
      <c r="H101" s="166"/>
      <c r="I101" s="164"/>
      <c r="J101" s="165">
        <f>J13</f>
        <v>0</v>
      </c>
      <c r="K101" s="164"/>
    </row>
    <row r="102" spans="1:11" ht="12.75" customHeight="1">
      <c r="A102" s="552" t="s">
        <v>90</v>
      </c>
      <c r="B102" s="1428">
        <v>2000</v>
      </c>
      <c r="C102" s="167">
        <f t="shared" ref="C102:D106" si="18">C14</f>
        <v>4953192.3699999992</v>
      </c>
      <c r="D102" s="167">
        <f t="shared" si="18"/>
        <v>1624955.43</v>
      </c>
      <c r="E102" s="164"/>
      <c r="F102" s="167">
        <f>F14</f>
        <v>963755.29999999993</v>
      </c>
      <c r="G102" s="167">
        <f t="shared" si="17"/>
        <v>230698.11999999997</v>
      </c>
      <c r="H102" s="167">
        <f>H14</f>
        <v>0</v>
      </c>
      <c r="I102" s="164"/>
      <c r="J102" s="167">
        <f>J14</f>
        <v>49834.82</v>
      </c>
      <c r="K102" s="1422">
        <f>K14</f>
        <v>0</v>
      </c>
    </row>
    <row r="103" spans="1:11" ht="12.75" customHeight="1">
      <c r="A103" s="552" t="s">
        <v>91</v>
      </c>
      <c r="B103" s="1428">
        <v>3000</v>
      </c>
      <c r="C103" s="167">
        <f t="shared" si="18"/>
        <v>0</v>
      </c>
      <c r="D103" s="167">
        <f t="shared" si="18"/>
        <v>0</v>
      </c>
      <c r="E103" s="164"/>
      <c r="F103" s="167">
        <f>F15</f>
        <v>0</v>
      </c>
      <c r="G103" s="167">
        <f t="shared" si="17"/>
        <v>0</v>
      </c>
      <c r="H103" s="1429"/>
      <c r="I103" s="164"/>
      <c r="J103" s="167">
        <f t="shared" ref="J103" si="19">J15</f>
        <v>0</v>
      </c>
      <c r="K103" s="1429"/>
    </row>
    <row r="104" spans="1:11" s="535" customFormat="1" ht="12.75" customHeight="1">
      <c r="A104" s="552" t="s">
        <v>92</v>
      </c>
      <c r="B104" s="1428">
        <v>4000</v>
      </c>
      <c r="C104" s="167">
        <f t="shared" si="18"/>
        <v>420297.84</v>
      </c>
      <c r="D104" s="167">
        <f t="shared" si="18"/>
        <v>0</v>
      </c>
      <c r="E104" s="167">
        <f>E16</f>
        <v>0</v>
      </c>
      <c r="F104" s="167">
        <f>F16</f>
        <v>0</v>
      </c>
      <c r="G104" s="167">
        <f t="shared" si="17"/>
        <v>0</v>
      </c>
      <c r="H104" s="167">
        <f>H16</f>
        <v>0</v>
      </c>
      <c r="I104" s="164"/>
      <c r="J104" s="167">
        <f t="shared" ref="J104:K106" si="20">J16</f>
        <v>0</v>
      </c>
      <c r="K104" s="1422">
        <f t="shared" si="20"/>
        <v>0</v>
      </c>
    </row>
    <row r="105" spans="1:11" ht="12.75" customHeight="1">
      <c r="A105" s="552" t="s">
        <v>93</v>
      </c>
      <c r="B105" s="1428">
        <v>5000</v>
      </c>
      <c r="C105" s="167">
        <f t="shared" si="18"/>
        <v>0</v>
      </c>
      <c r="D105" s="167">
        <f t="shared" si="18"/>
        <v>0</v>
      </c>
      <c r="E105" s="167">
        <f>E17</f>
        <v>1137200</v>
      </c>
      <c r="F105" s="167">
        <f>F17</f>
        <v>0</v>
      </c>
      <c r="G105" s="167">
        <f t="shared" si="17"/>
        <v>0</v>
      </c>
      <c r="H105" s="1429"/>
      <c r="I105" s="164"/>
      <c r="J105" s="1430">
        <f t="shared" si="20"/>
        <v>0</v>
      </c>
      <c r="K105" s="1422">
        <f t="shared" si="20"/>
        <v>0</v>
      </c>
    </row>
    <row r="106" spans="1:11" ht="12.75" customHeight="1">
      <c r="A106" s="552" t="s">
        <v>94</v>
      </c>
      <c r="B106" s="1431">
        <v>6000</v>
      </c>
      <c r="C106" s="167">
        <f t="shared" si="18"/>
        <v>0</v>
      </c>
      <c r="D106" s="167">
        <f t="shared" si="18"/>
        <v>0</v>
      </c>
      <c r="E106" s="167">
        <f>E18</f>
        <v>0</v>
      </c>
      <c r="F106" s="167">
        <f>F18</f>
        <v>0</v>
      </c>
      <c r="G106" s="167">
        <f t="shared" si="17"/>
        <v>0</v>
      </c>
      <c r="H106" s="167">
        <f>H18</f>
        <v>0</v>
      </c>
      <c r="I106" s="164"/>
      <c r="J106" s="1430">
        <f t="shared" si="20"/>
        <v>0</v>
      </c>
      <c r="K106" s="1422">
        <f t="shared" si="20"/>
        <v>0</v>
      </c>
    </row>
    <row r="107" spans="1:11" ht="15" customHeight="1" thickBot="1">
      <c r="A107" s="553" t="s">
        <v>95</v>
      </c>
      <c r="B107" s="561"/>
      <c r="C107" s="169">
        <f t="shared" ref="C107:H107" si="21">SUM(C101:C106)</f>
        <v>15791000.969999999</v>
      </c>
      <c r="D107" s="169">
        <f t="shared" si="21"/>
        <v>1624955.43</v>
      </c>
      <c r="E107" s="169">
        <f t="shared" si="21"/>
        <v>1137200</v>
      </c>
      <c r="F107" s="169">
        <f t="shared" si="21"/>
        <v>963755.29999999993</v>
      </c>
      <c r="G107" s="169">
        <f t="shared" si="21"/>
        <v>454343.68999999994</v>
      </c>
      <c r="H107" s="169">
        <f t="shared" si="21"/>
        <v>0</v>
      </c>
      <c r="I107" s="168"/>
      <c r="J107" s="159">
        <f>SUM(J101:J106)</f>
        <v>49834.82</v>
      </c>
      <c r="K107" s="169">
        <f>SUM(K101:K106)</f>
        <v>0</v>
      </c>
    </row>
    <row r="108" spans="1:11" ht="19" thickTop="1" thickBot="1">
      <c r="A108" s="562" t="s">
        <v>96</v>
      </c>
      <c r="B108" s="563">
        <v>4180</v>
      </c>
      <c r="C108" s="170">
        <f t="shared" ref="C108:H108" si="22">C98</f>
        <v>0</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c r="A109" s="553" t="s">
        <v>97</v>
      </c>
      <c r="B109" s="564"/>
      <c r="C109" s="170">
        <f t="shared" ref="C109:H109" si="23">SUM(C107:C108)</f>
        <v>15791000.969999999</v>
      </c>
      <c r="D109" s="170">
        <f t="shared" si="23"/>
        <v>1624955.43</v>
      </c>
      <c r="E109" s="170">
        <f t="shared" si="23"/>
        <v>1137200</v>
      </c>
      <c r="F109" s="170">
        <f t="shared" si="23"/>
        <v>963755.29999999993</v>
      </c>
      <c r="G109" s="170">
        <f t="shared" si="23"/>
        <v>454343.68999999994</v>
      </c>
      <c r="H109" s="170">
        <f t="shared" si="23"/>
        <v>0</v>
      </c>
      <c r="I109" s="168"/>
      <c r="J109" s="170">
        <f>SUM(J107:J108)</f>
        <v>49834.82</v>
      </c>
      <c r="K109" s="170">
        <f>SUM(K107:K108)</f>
        <v>0</v>
      </c>
    </row>
    <row r="110" spans="1:11" ht="21.75" customHeight="1" thickTop="1">
      <c r="A110" s="540" t="s">
        <v>98</v>
      </c>
      <c r="B110" s="541"/>
      <c r="C110" s="171">
        <f>C97-C107</f>
        <v>247207.09999999776</v>
      </c>
      <c r="D110" s="171">
        <f t="shared" ref="D110:K110" si="24">D97-D107</f>
        <v>104358.68000000017</v>
      </c>
      <c r="E110" s="171">
        <f t="shared" si="24"/>
        <v>17456.709999999963</v>
      </c>
      <c r="F110" s="171">
        <f t="shared" si="24"/>
        <v>-97347.449999999953</v>
      </c>
      <c r="G110" s="171">
        <f t="shared" si="24"/>
        <v>-41270.109999999928</v>
      </c>
      <c r="H110" s="171">
        <f t="shared" si="24"/>
        <v>0</v>
      </c>
      <c r="I110" s="171">
        <f t="shared" si="24"/>
        <v>0</v>
      </c>
      <c r="J110" s="171">
        <f t="shared" si="24"/>
        <v>-5449.32</v>
      </c>
      <c r="K110" s="171">
        <f t="shared" si="24"/>
        <v>0</v>
      </c>
    </row>
    <row r="111" spans="1:11" s="567" customFormat="1" ht="18" customHeight="1">
      <c r="A111" s="565" t="s">
        <v>99</v>
      </c>
      <c r="B111" s="566"/>
      <c r="C111" s="1463"/>
      <c r="D111" s="1463"/>
      <c r="E111" s="1463"/>
      <c r="F111" s="1463"/>
      <c r="G111" s="1463"/>
      <c r="H111" s="1463"/>
      <c r="I111" s="1463"/>
      <c r="J111" s="1463"/>
      <c r="K111" s="515"/>
    </row>
    <row r="112" spans="1:11" ht="12.75" customHeight="1">
      <c r="A112" s="568" t="s">
        <v>100</v>
      </c>
      <c r="B112" s="569"/>
      <c r="C112" s="1464"/>
      <c r="D112" s="1464"/>
      <c r="E112" s="1464"/>
      <c r="F112" s="1464"/>
      <c r="G112" s="1464"/>
      <c r="H112" s="516"/>
      <c r="I112" s="1464"/>
      <c r="J112" s="516"/>
      <c r="K112" s="1464"/>
    </row>
    <row r="113" spans="1:14" ht="14.25" customHeight="1" thickBot="1">
      <c r="A113" s="570" t="s">
        <v>121</v>
      </c>
      <c r="B113" s="571"/>
      <c r="C113" s="184">
        <f>C46</f>
        <v>0</v>
      </c>
      <c r="D113" s="184">
        <f t="shared" ref="D113:K113" si="25">D46</f>
        <v>0</v>
      </c>
      <c r="E113" s="184">
        <f t="shared" si="25"/>
        <v>0</v>
      </c>
      <c r="F113" s="184">
        <f t="shared" si="25"/>
        <v>0</v>
      </c>
      <c r="G113" s="184">
        <f t="shared" si="25"/>
        <v>0</v>
      </c>
      <c r="H113" s="184">
        <f t="shared" si="25"/>
        <v>0</v>
      </c>
      <c r="I113" s="184">
        <f t="shared" si="25"/>
        <v>0</v>
      </c>
      <c r="J113" s="184">
        <f t="shared" si="25"/>
        <v>0</v>
      </c>
      <c r="K113" s="184">
        <f t="shared" si="25"/>
        <v>0</v>
      </c>
    </row>
    <row r="114" spans="1:14" ht="12.75" customHeight="1" thickTop="1">
      <c r="A114" s="572" t="s">
        <v>122</v>
      </c>
      <c r="B114" s="573"/>
      <c r="C114" s="185"/>
      <c r="D114" s="185"/>
      <c r="E114" s="185"/>
      <c r="F114" s="185"/>
      <c r="G114" s="185"/>
      <c r="H114" s="186"/>
      <c r="I114" s="185"/>
      <c r="J114" s="186"/>
      <c r="K114" s="185"/>
    </row>
    <row r="115" spans="1:14" ht="0.75" customHeight="1">
      <c r="A115" s="574"/>
      <c r="B115" s="575"/>
      <c r="C115" s="187"/>
      <c r="D115" s="187"/>
      <c r="E115" s="187"/>
      <c r="F115" s="187"/>
      <c r="G115" s="187"/>
      <c r="H115" s="186"/>
      <c r="I115" s="187"/>
      <c r="J115" s="186"/>
      <c r="K115" s="187"/>
    </row>
    <row r="116" spans="1:14" ht="18" thickBot="1">
      <c r="A116" s="576" t="s">
        <v>171</v>
      </c>
      <c r="B116" s="577"/>
      <c r="C116" s="193">
        <f>C79</f>
        <v>0</v>
      </c>
      <c r="D116" s="193">
        <f t="shared" ref="D116:K116" si="26">D79</f>
        <v>0</v>
      </c>
      <c r="E116" s="193">
        <f t="shared" si="26"/>
        <v>0</v>
      </c>
      <c r="F116" s="193">
        <f t="shared" si="26"/>
        <v>0</v>
      </c>
      <c r="G116" s="193">
        <f t="shared" si="26"/>
        <v>0</v>
      </c>
      <c r="H116" s="193">
        <f t="shared" si="26"/>
        <v>0</v>
      </c>
      <c r="I116" s="193">
        <f t="shared" si="26"/>
        <v>0</v>
      </c>
      <c r="J116" s="193">
        <f t="shared" si="26"/>
        <v>0</v>
      </c>
      <c r="K116" s="193">
        <f t="shared" si="26"/>
        <v>0</v>
      </c>
    </row>
    <row r="117" spans="1:14" ht="16" thickTop="1" thickBot="1">
      <c r="A117" s="578" t="s">
        <v>172</v>
      </c>
      <c r="B117" s="579"/>
      <c r="C117" s="184">
        <f>C80</f>
        <v>0</v>
      </c>
      <c r="D117" s="184">
        <f t="shared" ref="D117:K117" si="27">D80</f>
        <v>0</v>
      </c>
      <c r="E117" s="184">
        <f t="shared" si="27"/>
        <v>0</v>
      </c>
      <c r="F117" s="184">
        <f t="shared" si="27"/>
        <v>0</v>
      </c>
      <c r="G117" s="184">
        <f t="shared" si="27"/>
        <v>0</v>
      </c>
      <c r="H117" s="184">
        <f t="shared" si="27"/>
        <v>0</v>
      </c>
      <c r="I117" s="184">
        <f t="shared" si="27"/>
        <v>0</v>
      </c>
      <c r="J117" s="184">
        <f t="shared" si="27"/>
        <v>0</v>
      </c>
      <c r="K117" s="184">
        <f t="shared" si="27"/>
        <v>0</v>
      </c>
    </row>
    <row r="118" spans="1:14" ht="25" thickTop="1">
      <c r="A118" s="580" t="str">
        <f>"ESTIMATED ENDING FUND BALANCE (All Sources with Student Activity Funds) as of June 30, "&amp;'B26'!L2</f>
        <v>ESTIMATED ENDING FUND BALANCE (All Sources with Student Activity Funds) as of June 30, 2026</v>
      </c>
      <c r="B118" s="581"/>
      <c r="C118" s="582">
        <f>C81+C89</f>
        <v>14955169.099999998</v>
      </c>
      <c r="D118" s="582">
        <f t="shared" ref="D118:K118" si="28">D81+D89</f>
        <v>1821203.6800000002</v>
      </c>
      <c r="E118" s="582">
        <f t="shared" si="28"/>
        <v>902731.71</v>
      </c>
      <c r="F118" s="582">
        <f t="shared" si="28"/>
        <v>759013.55</v>
      </c>
      <c r="G118" s="582">
        <f t="shared" si="28"/>
        <v>484652.89000000007</v>
      </c>
      <c r="H118" s="582">
        <f t="shared" si="28"/>
        <v>293</v>
      </c>
      <c r="I118" s="582">
        <f t="shared" si="28"/>
        <v>0</v>
      </c>
      <c r="J118" s="582">
        <f t="shared" si="28"/>
        <v>0.68000000000029104</v>
      </c>
      <c r="K118" s="582">
        <f t="shared" si="28"/>
        <v>0</v>
      </c>
    </row>
    <row r="119" spans="1:14" ht="12.75" customHeight="1">
      <c r="A119" s="583"/>
      <c r="B119" s="584"/>
      <c r="C119" s="470"/>
      <c r="D119" s="470"/>
      <c r="E119" s="470"/>
      <c r="F119" s="470"/>
      <c r="G119" s="470"/>
      <c r="H119" s="470"/>
      <c r="I119" s="470"/>
      <c r="J119" s="470"/>
      <c r="K119" s="470"/>
      <c r="L119" s="585"/>
    </row>
    <row r="120" spans="1:14" ht="12">
      <c r="A120" s="194" t="s">
        <v>179</v>
      </c>
      <c r="B120" s="586"/>
      <c r="C120" s="586"/>
      <c r="D120" s="586"/>
      <c r="E120" s="586"/>
      <c r="F120" s="586"/>
      <c r="G120" s="586"/>
      <c r="H120" s="586"/>
      <c r="I120" s="586"/>
      <c r="J120" s="586"/>
      <c r="K120" s="586"/>
      <c r="L120" s="586"/>
      <c r="M120" s="587"/>
      <c r="N120" s="587"/>
    </row>
    <row r="121" spans="1:14" ht="12">
      <c r="A121" s="195"/>
      <c r="B121" s="588"/>
      <c r="C121" s="196" t="s">
        <v>59</v>
      </c>
      <c r="D121" s="196" t="s">
        <v>60</v>
      </c>
      <c r="E121" s="196" t="s">
        <v>61</v>
      </c>
      <c r="F121" s="196" t="s">
        <v>62</v>
      </c>
      <c r="G121" s="196" t="s">
        <v>63</v>
      </c>
      <c r="H121" s="196" t="s">
        <v>64</v>
      </c>
      <c r="I121" s="196" t="s">
        <v>65</v>
      </c>
      <c r="J121" s="196" t="s">
        <v>66</v>
      </c>
      <c r="K121" s="196" t="s">
        <v>67</v>
      </c>
      <c r="L121" s="196"/>
    </row>
    <row r="122" spans="1:14" ht="39">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c r="A123" s="590" t="s">
        <v>184</v>
      </c>
      <c r="B123" s="591"/>
      <c r="C123" s="592"/>
      <c r="D123" s="592"/>
      <c r="E123" s="593"/>
      <c r="F123" s="592"/>
      <c r="G123" s="593"/>
      <c r="H123" s="592"/>
      <c r="I123" s="593"/>
      <c r="J123" s="592"/>
      <c r="K123" s="592"/>
      <c r="L123" s="592"/>
    </row>
    <row r="124" spans="1:14" ht="12">
      <c r="A124" s="1465" t="s">
        <v>185</v>
      </c>
      <c r="B124" s="1466">
        <v>100</v>
      </c>
      <c r="C124" s="1467">
        <f>'EstExp 12-20'!C116</f>
        <v>10921318.339999998</v>
      </c>
      <c r="D124" s="1467">
        <f>'EstExp 12-20'!C155</f>
        <v>374218.4</v>
      </c>
      <c r="E124" s="594"/>
      <c r="F124" s="1467">
        <f>'EstExp 12-20'!C214</f>
        <v>317680</v>
      </c>
      <c r="G124" s="595"/>
      <c r="H124" s="1467">
        <f>'EstExp 12-20'!C309</f>
        <v>0</v>
      </c>
      <c r="I124" s="594"/>
      <c r="J124" s="1467">
        <f>'EstExp 12-20'!C$428</f>
        <v>0</v>
      </c>
      <c r="K124" s="1467">
        <f>'EstExp 12-20'!C453</f>
        <v>0</v>
      </c>
      <c r="L124" s="1468">
        <f t="shared" ref="L124:L132" si="29">SUM(C124:K124)</f>
        <v>11613216.739999998</v>
      </c>
    </row>
    <row r="125" spans="1:14" ht="12">
      <c r="A125" s="1465" t="s">
        <v>186</v>
      </c>
      <c r="B125" s="1466">
        <v>200</v>
      </c>
      <c r="C125" s="1467">
        <f>'EstExp 12-20'!D116</f>
        <v>1945642.8900000001</v>
      </c>
      <c r="D125" s="1467">
        <f>'EstExp 12-20'!D155</f>
        <v>58340.159999999996</v>
      </c>
      <c r="E125" s="595"/>
      <c r="F125" s="1467">
        <f>'EstExp 12-20'!D214</f>
        <v>42060.49</v>
      </c>
      <c r="G125" s="1467">
        <f>'EstExp 12-20'!D292</f>
        <v>454343.68999999994</v>
      </c>
      <c r="H125" s="1467">
        <f>'EstExp 12-20'!D309</f>
        <v>0</v>
      </c>
      <c r="I125" s="594"/>
      <c r="J125" s="1467">
        <f>'EstExp 12-20'!D428</f>
        <v>0</v>
      </c>
      <c r="K125" s="1467">
        <f>'EstExp 12-20'!D453</f>
        <v>0</v>
      </c>
      <c r="L125" s="1468">
        <f t="shared" si="29"/>
        <v>2500387.23</v>
      </c>
    </row>
    <row r="126" spans="1:14" ht="12">
      <c r="A126" s="1465" t="s">
        <v>187</v>
      </c>
      <c r="B126" s="1466">
        <v>300</v>
      </c>
      <c r="C126" s="1467">
        <f>'EstExp 12-20'!E116</f>
        <v>1395734.2800000003</v>
      </c>
      <c r="D126" s="1467">
        <f>'EstExp 12-20'!E155</f>
        <v>466449.19</v>
      </c>
      <c r="E126" s="1467">
        <f>'EstExp 12-20'!E178</f>
        <v>0</v>
      </c>
      <c r="F126" s="1467">
        <f>'EstExp 12-20'!E214</f>
        <v>501643.31999999995</v>
      </c>
      <c r="G126" s="1469"/>
      <c r="H126" s="1467">
        <f>'EstExp 12-20'!E309</f>
        <v>0</v>
      </c>
      <c r="I126" s="594"/>
      <c r="J126" s="1467">
        <f>'EstExp 12-20'!E428</f>
        <v>49834.82</v>
      </c>
      <c r="K126" s="1467">
        <f>'EstExp 12-20'!E453</f>
        <v>0</v>
      </c>
      <c r="L126" s="1468">
        <f t="shared" si="29"/>
        <v>2413661.61</v>
      </c>
    </row>
    <row r="127" spans="1:14" ht="12">
      <c r="A127" s="1465" t="s">
        <v>188</v>
      </c>
      <c r="B127" s="1466">
        <v>400</v>
      </c>
      <c r="C127" s="1467">
        <f>'EstExp 12-20'!F116</f>
        <v>913421.76999999979</v>
      </c>
      <c r="D127" s="1467">
        <f>'EstExp 12-20'!F155</f>
        <v>275314.68</v>
      </c>
      <c r="E127" s="1469"/>
      <c r="F127" s="1467">
        <f>'EstExp 12-20'!F214</f>
        <v>42371.49</v>
      </c>
      <c r="G127" s="594"/>
      <c r="H127" s="1467">
        <f>'EstExp 12-20'!F309</f>
        <v>0</v>
      </c>
      <c r="I127" s="594"/>
      <c r="J127" s="1467">
        <f>'EstExp 12-20'!F428</f>
        <v>0</v>
      </c>
      <c r="K127" s="1467">
        <f>'EstExp 12-20'!F453</f>
        <v>0</v>
      </c>
      <c r="L127" s="1468">
        <f t="shared" si="29"/>
        <v>1231107.9399999997</v>
      </c>
    </row>
    <row r="128" spans="1:14" ht="12">
      <c r="A128" s="1465" t="s">
        <v>189</v>
      </c>
      <c r="B128" s="1466">
        <v>500</v>
      </c>
      <c r="C128" s="1467">
        <f>'EstExp 12-20'!G116</f>
        <v>150343.78</v>
      </c>
      <c r="D128" s="1467">
        <f>'EstExp 12-20'!G155</f>
        <v>450633</v>
      </c>
      <c r="E128" s="595"/>
      <c r="F128" s="1467">
        <f>'EstExp 12-20'!G214</f>
        <v>60000</v>
      </c>
      <c r="G128" s="595"/>
      <c r="H128" s="1467">
        <f>'EstExp 12-20'!G309</f>
        <v>0</v>
      </c>
      <c r="I128" s="594"/>
      <c r="J128" s="1467">
        <f>'EstExp 12-20'!G428</f>
        <v>0</v>
      </c>
      <c r="K128" s="1467">
        <f>'EstExp 12-20'!G453</f>
        <v>0</v>
      </c>
      <c r="L128" s="1468">
        <f t="shared" si="29"/>
        <v>660976.78</v>
      </c>
    </row>
    <row r="129" spans="1:12" ht="12">
      <c r="A129" s="1465" t="s">
        <v>190</v>
      </c>
      <c r="B129" s="1466">
        <v>600</v>
      </c>
      <c r="C129" s="1467">
        <f>'EstExp 12-20'!H116</f>
        <v>464539.91000000003</v>
      </c>
      <c r="D129" s="1467">
        <f>'EstExp 12-20'!H155</f>
        <v>0</v>
      </c>
      <c r="E129" s="1467">
        <f>'EstExp 12-20'!H178</f>
        <v>1137200</v>
      </c>
      <c r="F129" s="1467">
        <f>'EstExp 12-20'!H214</f>
        <v>0</v>
      </c>
      <c r="G129" s="1467">
        <f>'EstExp 12-20'!H292</f>
        <v>0</v>
      </c>
      <c r="H129" s="1467">
        <f>'EstExp 12-20'!H309</f>
        <v>0</v>
      </c>
      <c r="I129" s="594"/>
      <c r="J129" s="1467">
        <f>'EstExp 12-20'!H428</f>
        <v>0</v>
      </c>
      <c r="K129" s="1467">
        <f>'EstExp 12-20'!H453</f>
        <v>0</v>
      </c>
      <c r="L129" s="1468">
        <f t="shared" si="29"/>
        <v>1601739.9100000001</v>
      </c>
    </row>
    <row r="130" spans="1:12" ht="12">
      <c r="A130" s="1465" t="s">
        <v>191</v>
      </c>
      <c r="B130" s="1466">
        <v>700</v>
      </c>
      <c r="C130" s="1467">
        <f>'EstExp 12-20'!I116</f>
        <v>0</v>
      </c>
      <c r="D130" s="1467">
        <f>'EstExp 12-20'!I155</f>
        <v>0</v>
      </c>
      <c r="E130" s="1470"/>
      <c r="F130" s="1467">
        <f>'EstExp 12-20'!I214</f>
        <v>0</v>
      </c>
      <c r="G130" s="1469"/>
      <c r="H130" s="1467">
        <f>'EstExp 12-20'!I309</f>
        <v>0</v>
      </c>
      <c r="I130" s="594"/>
      <c r="J130" s="1467">
        <f>'EstExp 12-20'!I428</f>
        <v>0</v>
      </c>
      <c r="K130" s="1467">
        <f>'EstExp 12-20'!I453</f>
        <v>0</v>
      </c>
      <c r="L130" s="1468">
        <f t="shared" si="29"/>
        <v>0</v>
      </c>
    </row>
    <row r="131" spans="1:12" ht="12">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c r="A132" s="596" t="s">
        <v>193</v>
      </c>
      <c r="B132" s="597"/>
      <c r="C132" s="415">
        <f t="shared" ref="C132:H132" si="30">SUM(C124:C131)</f>
        <v>15791000.969999997</v>
      </c>
      <c r="D132" s="415">
        <f t="shared" si="30"/>
        <v>1624955.43</v>
      </c>
      <c r="E132" s="415">
        <f t="shared" si="30"/>
        <v>1137200</v>
      </c>
      <c r="F132" s="415">
        <f t="shared" si="30"/>
        <v>963755.29999999993</v>
      </c>
      <c r="G132" s="415">
        <f t="shared" si="30"/>
        <v>454343.68999999994</v>
      </c>
      <c r="H132" s="415">
        <f t="shared" si="30"/>
        <v>0</v>
      </c>
      <c r="I132" s="598"/>
      <c r="J132" s="415">
        <f>SUM(J124:J131)</f>
        <v>49834.82</v>
      </c>
      <c r="K132" s="415">
        <f>SUM(K124:K131)</f>
        <v>0</v>
      </c>
      <c r="L132" s="599">
        <f t="shared" si="29"/>
        <v>20021090.210000001</v>
      </c>
    </row>
    <row r="133" spans="1:12" ht="11" thickTop="1"/>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J29" sqref="J29"/>
    </sheetView>
  </sheetViews>
  <sheetFormatPr baseColWidth="10" defaultColWidth="9.1640625" defaultRowHeight="14"/>
  <cols>
    <col min="1" max="1" width="49.5" style="112" customWidth="1"/>
    <col min="2" max="2" width="5.5" style="112" customWidth="1"/>
    <col min="3" max="7" width="13.6640625" style="112" customWidth="1"/>
    <col min="8" max="8" width="12.6640625" style="112" customWidth="1"/>
    <col min="9" max="11" width="13.6640625" style="112" customWidth="1"/>
    <col min="12" max="16384" width="9.1640625" style="112"/>
  </cols>
  <sheetData>
    <row r="1" spans="1:11" ht="12.75" customHeight="1">
      <c r="A1" s="1416"/>
      <c r="B1" s="1472"/>
      <c r="C1" s="1473" t="s">
        <v>59</v>
      </c>
      <c r="D1" s="1473" t="s">
        <v>60</v>
      </c>
      <c r="E1" s="1473" t="s">
        <v>61</v>
      </c>
      <c r="F1" s="1473" t="s">
        <v>62</v>
      </c>
      <c r="G1" s="1473" t="s">
        <v>63</v>
      </c>
      <c r="H1" s="1473" t="s">
        <v>64</v>
      </c>
      <c r="I1" s="1473" t="s">
        <v>65</v>
      </c>
      <c r="J1" s="1473" t="s">
        <v>66</v>
      </c>
      <c r="K1" s="1473" t="s">
        <v>67</v>
      </c>
    </row>
    <row r="2" spans="1:11" ht="39">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c r="A3" s="208" t="str">
        <f>"BEGINNING CASH BALANCE ON HAND (without Student Activity Funds)7 as of July 1, "&amp;'B26'!L2-1</f>
        <v>BEGINNING CASH BALANCE ON HAND (without Student Activity Funds)7 as of July 1, 2025</v>
      </c>
      <c r="B3" s="1474"/>
      <c r="C3" s="201">
        <v>14672962</v>
      </c>
      <c r="D3" s="201">
        <v>1716845</v>
      </c>
      <c r="E3" s="201">
        <v>885275</v>
      </c>
      <c r="F3" s="201">
        <v>856361</v>
      </c>
      <c r="G3" s="201">
        <v>525923</v>
      </c>
      <c r="H3" s="201">
        <v>293</v>
      </c>
      <c r="I3" s="201">
        <v>0</v>
      </c>
      <c r="J3" s="201">
        <v>5450</v>
      </c>
      <c r="K3" s="201">
        <v>0</v>
      </c>
    </row>
    <row r="4" spans="1:11" s="538" customFormat="1" ht="14.25" customHeight="1" thickBot="1">
      <c r="A4" s="1715" t="s">
        <v>194</v>
      </c>
      <c r="B4" s="1716"/>
      <c r="C4" s="203">
        <f>'BudgetSum 2-4'!C9+'BudgetSum 2-4'!C46</f>
        <v>16038208.069999997</v>
      </c>
      <c r="D4" s="203">
        <f>'BudgetSum 2-4'!D9+'BudgetSum 2-4'!D46</f>
        <v>1729314.11</v>
      </c>
      <c r="E4" s="203">
        <f>'BudgetSum 2-4'!E9+'BudgetSum 2-4'!E46</f>
        <v>1154656.71</v>
      </c>
      <c r="F4" s="203">
        <f>'BudgetSum 2-4'!F9+'BudgetSum 2-4'!F46</f>
        <v>866407.85</v>
      </c>
      <c r="G4" s="203">
        <f>'BudgetSum 2-4'!G9+'BudgetSum 2-4'!G46</f>
        <v>413073.58</v>
      </c>
      <c r="H4" s="203">
        <f>'BudgetSum 2-4'!H9+'BudgetSum 2-4'!H46</f>
        <v>0</v>
      </c>
      <c r="I4" s="203">
        <f>'BudgetSum 2-4'!I9+'BudgetSum 2-4'!I46</f>
        <v>0</v>
      </c>
      <c r="J4" s="203">
        <f>'BudgetSum 2-4'!J9+'BudgetSum 2-4'!J46</f>
        <v>44385.5</v>
      </c>
      <c r="K4" s="203">
        <f>'BudgetSum 2-4'!K9+'BudgetSum 2-4'!K46</f>
        <v>0</v>
      </c>
    </row>
    <row r="5" spans="1:11" s="538" customFormat="1" ht="13" thickTop="1">
      <c r="A5" s="1125" t="s">
        <v>195</v>
      </c>
      <c r="B5" s="1130"/>
      <c r="C5" s="162"/>
      <c r="D5" s="162"/>
      <c r="E5" s="162"/>
      <c r="F5" s="162"/>
      <c r="G5" s="162"/>
      <c r="H5" s="162"/>
      <c r="I5" s="162"/>
      <c r="J5" s="162"/>
      <c r="K5" s="200"/>
    </row>
    <row r="6" spans="1:11" s="538" customFormat="1" ht="14.25" customHeight="1">
      <c r="A6" s="1128" t="s">
        <v>196</v>
      </c>
      <c r="B6" s="1129">
        <v>411</v>
      </c>
      <c r="C6" s="201"/>
      <c r="D6" s="201"/>
      <c r="E6" s="201"/>
      <c r="F6" s="201"/>
      <c r="G6" s="201"/>
      <c r="H6" s="201"/>
      <c r="I6" s="202"/>
      <c r="J6" s="201"/>
      <c r="K6" s="201"/>
    </row>
    <row r="7" spans="1:11" s="538" customFormat="1" ht="14.25" customHeight="1">
      <c r="A7" s="1120" t="s">
        <v>197</v>
      </c>
      <c r="B7" s="1475">
        <v>141</v>
      </c>
      <c r="C7" s="1476"/>
      <c r="D7" s="1476"/>
      <c r="E7" s="1477"/>
      <c r="F7" s="1476"/>
      <c r="G7" s="1477"/>
      <c r="H7" s="202"/>
      <c r="I7" s="1476"/>
      <c r="J7" s="1477"/>
      <c r="K7" s="1477"/>
    </row>
    <row r="8" spans="1:11" s="538" customFormat="1" ht="14.25" customHeight="1">
      <c r="A8" s="1121" t="s">
        <v>198</v>
      </c>
      <c r="B8" s="1478">
        <v>433</v>
      </c>
      <c r="C8" s="201"/>
      <c r="D8" s="201"/>
      <c r="E8" s="201"/>
      <c r="F8" s="201"/>
      <c r="G8" s="201"/>
      <c r="H8" s="202"/>
      <c r="I8" s="202"/>
      <c r="J8" s="1476"/>
      <c r="K8" s="1476"/>
    </row>
    <row r="9" spans="1:11" s="538" customFormat="1" ht="14.25" customHeight="1">
      <c r="A9" s="1121" t="s">
        <v>199</v>
      </c>
      <c r="B9" s="1479">
        <v>199</v>
      </c>
      <c r="C9" s="201"/>
      <c r="D9" s="201"/>
      <c r="E9" s="201"/>
      <c r="F9" s="201"/>
      <c r="G9" s="201"/>
      <c r="H9" s="1476"/>
      <c r="I9" s="1476"/>
      <c r="J9" s="201"/>
      <c r="K9" s="201"/>
    </row>
    <row r="10" spans="1:11" s="538" customFormat="1" ht="14.25" customHeight="1" thickBot="1">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c r="A11" s="1724" t="s">
        <v>201</v>
      </c>
      <c r="B11" s="1720"/>
      <c r="C11" s="204">
        <f>SUM(C4,C10)</f>
        <v>16038208.069999997</v>
      </c>
      <c r="D11" s="204">
        <f t="shared" ref="D11:K11" si="1">SUM(D4,D10)</f>
        <v>1729314.11</v>
      </c>
      <c r="E11" s="204">
        <f t="shared" si="1"/>
        <v>1154656.71</v>
      </c>
      <c r="F11" s="204">
        <f t="shared" si="1"/>
        <v>866407.85</v>
      </c>
      <c r="G11" s="204">
        <f t="shared" si="1"/>
        <v>413073.58</v>
      </c>
      <c r="H11" s="204">
        <f t="shared" si="1"/>
        <v>0</v>
      </c>
      <c r="I11" s="204">
        <f t="shared" si="1"/>
        <v>0</v>
      </c>
      <c r="J11" s="204">
        <f t="shared" si="1"/>
        <v>44385.5</v>
      </c>
      <c r="K11" s="204">
        <f t="shared" si="1"/>
        <v>0</v>
      </c>
    </row>
    <row r="12" spans="1:11" s="538" customFormat="1" ht="14.25" customHeight="1" thickTop="1" thickBot="1">
      <c r="A12" s="1110" t="s">
        <v>202</v>
      </c>
      <c r="B12" s="1111"/>
      <c r="C12" s="204">
        <f>SUM(C3,C11)</f>
        <v>30711170.069999997</v>
      </c>
      <c r="D12" s="204">
        <f t="shared" ref="D12:K12" si="2">SUM(D3,D11)</f>
        <v>3446159.1100000003</v>
      </c>
      <c r="E12" s="204">
        <f t="shared" si="2"/>
        <v>2039931.71</v>
      </c>
      <c r="F12" s="204">
        <f t="shared" si="2"/>
        <v>1722768.85</v>
      </c>
      <c r="G12" s="204">
        <f t="shared" si="2"/>
        <v>938996.58000000007</v>
      </c>
      <c r="H12" s="204">
        <f t="shared" si="2"/>
        <v>293</v>
      </c>
      <c r="I12" s="204">
        <f t="shared" si="2"/>
        <v>0</v>
      </c>
      <c r="J12" s="204">
        <f t="shared" si="2"/>
        <v>49835.5</v>
      </c>
      <c r="K12" s="204">
        <f t="shared" si="2"/>
        <v>0</v>
      </c>
    </row>
    <row r="13" spans="1:11" s="538" customFormat="1" ht="14.25" customHeight="1" thickTop="1" thickBot="1">
      <c r="A13" s="1719" t="s">
        <v>203</v>
      </c>
      <c r="B13" s="1720"/>
      <c r="C13" s="170">
        <f>SUM('BudgetSum 2-4'!C19,'BudgetSum 2-4'!C79)</f>
        <v>15791000.969999999</v>
      </c>
      <c r="D13" s="170">
        <f>SUM('BudgetSum 2-4'!D19,'BudgetSum 2-4'!D79)</f>
        <v>1624955.43</v>
      </c>
      <c r="E13" s="170">
        <f>SUM('BudgetSum 2-4'!E19,'BudgetSum 2-4'!E79)</f>
        <v>1137200</v>
      </c>
      <c r="F13" s="170">
        <f>SUM('BudgetSum 2-4'!F19,'BudgetSum 2-4'!F79)</f>
        <v>963755.29999999993</v>
      </c>
      <c r="G13" s="170">
        <f>SUM('BudgetSum 2-4'!G19,'BudgetSum 2-4'!G79)</f>
        <v>454343.68999999994</v>
      </c>
      <c r="H13" s="170">
        <f>SUM('BudgetSum 2-4'!H19,'BudgetSum 2-4'!H79)</f>
        <v>0</v>
      </c>
      <c r="I13" s="170">
        <f>SUM('BudgetSum 2-4'!I19,'BudgetSum 2-4'!I79)</f>
        <v>0</v>
      </c>
      <c r="J13" s="170">
        <f>SUM('BudgetSum 2-4'!J19,'BudgetSum 2-4'!J79)</f>
        <v>49834.82</v>
      </c>
      <c r="K13" s="170">
        <f>SUM('BudgetSum 2-4'!K19,'BudgetSum 2-4'!K79)</f>
        <v>0</v>
      </c>
    </row>
    <row r="14" spans="1:11" s="1127" customFormat="1" ht="13" thickTop="1">
      <c r="A14" s="1125" t="s">
        <v>204</v>
      </c>
      <c r="B14" s="1126"/>
      <c r="C14" s="205"/>
      <c r="D14" s="205"/>
      <c r="E14" s="205"/>
      <c r="F14" s="205"/>
      <c r="G14" s="205"/>
      <c r="H14" s="205"/>
      <c r="I14" s="205"/>
      <c r="J14" s="205"/>
      <c r="K14" s="206"/>
    </row>
    <row r="15" spans="1:11" s="538" customFormat="1" ht="14.25" customHeight="1">
      <c r="A15" s="1122" t="s">
        <v>205</v>
      </c>
      <c r="B15" s="556">
        <v>141</v>
      </c>
      <c r="C15" s="201"/>
      <c r="D15" s="201"/>
      <c r="E15" s="202"/>
      <c r="F15" s="201"/>
      <c r="G15" s="202"/>
      <c r="H15" s="202"/>
      <c r="I15" s="201"/>
      <c r="J15" s="202"/>
      <c r="K15" s="202"/>
    </row>
    <row r="16" spans="1:11" s="538" customFormat="1" ht="14.25" customHeight="1">
      <c r="A16" s="1120" t="s">
        <v>206</v>
      </c>
      <c r="B16" s="1480">
        <v>411</v>
      </c>
      <c r="C16" s="201"/>
      <c r="D16" s="201"/>
      <c r="E16" s="1476"/>
      <c r="F16" s="201"/>
      <c r="G16" s="1476"/>
      <c r="H16" s="1476"/>
      <c r="I16" s="202"/>
      <c r="J16" s="1476"/>
      <c r="K16" s="1476"/>
    </row>
    <row r="17" spans="1:11" s="538" customFormat="1" ht="14.25" customHeight="1">
      <c r="A17" s="1121" t="s">
        <v>198</v>
      </c>
      <c r="B17" s="1481">
        <v>433</v>
      </c>
      <c r="C17" s="201"/>
      <c r="D17" s="201"/>
      <c r="E17" s="201"/>
      <c r="F17" s="201"/>
      <c r="G17" s="201"/>
      <c r="H17" s="202"/>
      <c r="I17" s="202"/>
      <c r="J17" s="201"/>
      <c r="K17" s="201"/>
    </row>
    <row r="18" spans="1:11" s="538" customFormat="1" ht="14.25" customHeight="1">
      <c r="A18" s="1120" t="s">
        <v>207</v>
      </c>
      <c r="B18" s="1480">
        <v>499</v>
      </c>
      <c r="C18" s="201"/>
      <c r="D18" s="201"/>
      <c r="E18" s="201"/>
      <c r="F18" s="201"/>
      <c r="G18" s="201"/>
      <c r="H18" s="1476"/>
      <c r="I18" s="1476"/>
      <c r="J18" s="201"/>
      <c r="K18" s="201"/>
    </row>
    <row r="19" spans="1:11" s="538" customFormat="1" ht="14.25" customHeight="1" thickBot="1">
      <c r="A19" s="1715" t="s">
        <v>208</v>
      </c>
      <c r="B19" s="1716"/>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c r="A20" s="1118" t="s">
        <v>209</v>
      </c>
      <c r="B20" s="1119"/>
      <c r="C20" s="170">
        <f>SUM(C13,C19)</f>
        <v>15791000.969999999</v>
      </c>
      <c r="D20" s="170">
        <f>SUM(D13,D19)</f>
        <v>1624955.43</v>
      </c>
      <c r="E20" s="170">
        <f t="shared" ref="E20:K20" si="4">SUM(E13,E19)</f>
        <v>1137200</v>
      </c>
      <c r="F20" s="170">
        <f t="shared" si="4"/>
        <v>963755.29999999993</v>
      </c>
      <c r="G20" s="170">
        <f t="shared" si="4"/>
        <v>454343.68999999994</v>
      </c>
      <c r="H20" s="170">
        <f t="shared" si="4"/>
        <v>0</v>
      </c>
      <c r="I20" s="170">
        <f t="shared" si="4"/>
        <v>0</v>
      </c>
      <c r="J20" s="170">
        <f t="shared" si="4"/>
        <v>49834.82</v>
      </c>
      <c r="K20" s="170">
        <f t="shared" si="4"/>
        <v>0</v>
      </c>
    </row>
    <row r="21" spans="1:11" s="538" customFormat="1" ht="28.5" customHeight="1" thickTop="1" thickBot="1">
      <c r="A21" s="1717" t="str">
        <f>"ENDING CASH BALANCE ON HAND (without Student Activity Funds) as of June 30, "&amp;'B26'!L2</f>
        <v>ENDING CASH BALANCE ON HAND (without Student Activity Funds) as of June 30, 2026</v>
      </c>
      <c r="B21" s="1718"/>
      <c r="C21" s="161">
        <f>SUM(C12-C20)</f>
        <v>14920169.099999998</v>
      </c>
      <c r="D21" s="161">
        <f t="shared" ref="D21:K21" si="5">SUM(D12-D20)</f>
        <v>1821203.6800000004</v>
      </c>
      <c r="E21" s="161">
        <f t="shared" si="5"/>
        <v>902731.71</v>
      </c>
      <c r="F21" s="161">
        <f t="shared" si="5"/>
        <v>759013.55000000016</v>
      </c>
      <c r="G21" s="161">
        <f t="shared" si="5"/>
        <v>484652.89000000013</v>
      </c>
      <c r="H21" s="161">
        <f t="shared" si="5"/>
        <v>293</v>
      </c>
      <c r="I21" s="161">
        <f t="shared" si="5"/>
        <v>0</v>
      </c>
      <c r="J21" s="161">
        <f t="shared" si="5"/>
        <v>0.68000000000029104</v>
      </c>
      <c r="K21" s="161">
        <f t="shared" si="5"/>
        <v>0</v>
      </c>
    </row>
    <row r="22" spans="1:11" s="538" customFormat="1" ht="18" customHeight="1" thickTop="1">
      <c r="A22" s="544"/>
      <c r="B22" s="545"/>
      <c r="C22" s="546"/>
      <c r="D22" s="546"/>
      <c r="E22" s="546"/>
      <c r="F22" s="546"/>
      <c r="G22" s="546"/>
      <c r="H22" s="546"/>
      <c r="I22" s="546"/>
      <c r="J22" s="546"/>
      <c r="K22" s="546"/>
    </row>
    <row r="23" spans="1:11" s="538" customFormat="1" ht="34.5" customHeight="1" thickBot="1">
      <c r="A23" s="208" t="str">
        <f>"Activity Funds BEGINNING CASH BALANCE ON HAND7 as of July 1, "&amp;'B26'!L2-1</f>
        <v>Activity Funds BEGINNING CASH BALANCE ON HAND7 as of July 1, 2025</v>
      </c>
      <c r="B23" s="1474"/>
      <c r="C23" s="199">
        <v>35000</v>
      </c>
      <c r="D23" s="202"/>
      <c r="E23" s="202"/>
      <c r="F23" s="202"/>
      <c r="G23" s="202"/>
      <c r="H23" s="202"/>
      <c r="I23" s="202"/>
      <c r="J23" s="202"/>
      <c r="K23" s="202"/>
    </row>
    <row r="24" spans="1:11" s="538" customFormat="1" ht="24" customHeight="1" thickTop="1" thickBot="1">
      <c r="A24" s="1715" t="s">
        <v>194</v>
      </c>
      <c r="B24" s="1716"/>
      <c r="C24" s="170">
        <f>'BudgetSum 2-4'!C85</f>
        <v>0</v>
      </c>
      <c r="D24" s="202"/>
      <c r="E24" s="202"/>
      <c r="F24" s="202"/>
      <c r="G24" s="202"/>
      <c r="H24" s="202"/>
      <c r="I24" s="202"/>
      <c r="J24" s="202"/>
      <c r="K24" s="202"/>
    </row>
    <row r="25" spans="1:11" ht="16" thickTop="1" thickBot="1">
      <c r="A25" s="1110" t="s">
        <v>202</v>
      </c>
      <c r="B25" s="1111"/>
      <c r="C25" s="204">
        <f>SUM(C23,C24)</f>
        <v>35000</v>
      </c>
      <c r="D25" s="202"/>
      <c r="E25" s="202"/>
      <c r="F25" s="202"/>
      <c r="G25" s="202"/>
      <c r="H25" s="202"/>
      <c r="I25" s="202"/>
      <c r="J25" s="202"/>
      <c r="K25" s="202"/>
    </row>
    <row r="26" spans="1:11" ht="16" thickTop="1" thickBot="1">
      <c r="A26" s="1719" t="s">
        <v>203</v>
      </c>
      <c r="B26" s="1720"/>
      <c r="C26" s="170">
        <f>'BudgetSum 2-4'!C87</f>
        <v>0</v>
      </c>
      <c r="D26" s="202"/>
      <c r="E26" s="202"/>
      <c r="F26" s="202"/>
      <c r="G26" s="202"/>
      <c r="H26" s="202"/>
      <c r="I26" s="202"/>
      <c r="J26" s="202"/>
      <c r="K26" s="202"/>
    </row>
    <row r="27" spans="1:11" ht="26" customHeight="1" thickTop="1" thickBot="1">
      <c r="A27" s="1717" t="str">
        <f>"Activity funds ENDING CASH BALANCE ON HAND7 as of June 30, "&amp;'B26'!L2</f>
        <v>Activity funds ENDING CASH BALANCE ON HAND7 as of June 30, 2026</v>
      </c>
      <c r="B27" s="1718"/>
      <c r="C27" s="161">
        <f>SUM(C25-C26)</f>
        <v>35000</v>
      </c>
      <c r="D27" s="202"/>
      <c r="E27" s="202"/>
      <c r="F27" s="202"/>
      <c r="G27" s="202"/>
      <c r="H27" s="202"/>
      <c r="I27" s="202"/>
      <c r="J27" s="202"/>
      <c r="K27" s="202"/>
    </row>
    <row r="28" spans="1:11" ht="18" customHeight="1" thickTop="1" thickBot="1">
      <c r="A28" s="544"/>
      <c r="B28" s="545"/>
      <c r="C28" s="546"/>
      <c r="D28" s="546"/>
      <c r="E28" s="546"/>
      <c r="F28" s="546"/>
      <c r="G28" s="546"/>
      <c r="H28" s="546"/>
      <c r="I28" s="546"/>
      <c r="J28" s="546"/>
      <c r="K28" s="546"/>
    </row>
    <row r="29" spans="1:11" ht="28" thickTop="1" thickBot="1">
      <c r="A29" s="485" t="str">
        <f>"Total BEGINNING CASH BALANCE ON HAND (with Student Activity Funds)7 as of July 1, "&amp;'B26'!L2-1</f>
        <v>Total BEGINNING CASH BALANCE ON HAND (with Student Activity Funds)7 as of July 1, 2025</v>
      </c>
      <c r="B29" s="1112"/>
      <c r="C29" s="480">
        <f>C3+C23</f>
        <v>14707962</v>
      </c>
      <c r="D29" s="480">
        <f t="shared" ref="D29:K30" si="6">D3</f>
        <v>1716845</v>
      </c>
      <c r="E29" s="480">
        <f t="shared" si="6"/>
        <v>885275</v>
      </c>
      <c r="F29" s="480">
        <f t="shared" si="6"/>
        <v>856361</v>
      </c>
      <c r="G29" s="480">
        <f t="shared" si="6"/>
        <v>525923</v>
      </c>
      <c r="H29" s="480">
        <f t="shared" si="6"/>
        <v>293</v>
      </c>
      <c r="I29" s="480">
        <f t="shared" si="6"/>
        <v>0</v>
      </c>
      <c r="J29" s="480">
        <f t="shared" si="6"/>
        <v>5450</v>
      </c>
      <c r="K29" s="480">
        <f t="shared" si="6"/>
        <v>0</v>
      </c>
    </row>
    <row r="30" spans="1:11" ht="15" thickTop="1">
      <c r="A30" s="1721" t="s">
        <v>194</v>
      </c>
      <c r="B30" s="1722"/>
      <c r="C30" s="480">
        <f>C4+C24</f>
        <v>16038208.069999997</v>
      </c>
      <c r="D30" s="480">
        <f t="shared" si="6"/>
        <v>1729314.11</v>
      </c>
      <c r="E30" s="480">
        <f t="shared" si="6"/>
        <v>1154656.71</v>
      </c>
      <c r="F30" s="480">
        <f t="shared" si="6"/>
        <v>866407.85</v>
      </c>
      <c r="G30" s="480">
        <f t="shared" si="6"/>
        <v>413073.58</v>
      </c>
      <c r="H30" s="480">
        <f t="shared" si="6"/>
        <v>0</v>
      </c>
      <c r="I30" s="480">
        <f t="shared" si="6"/>
        <v>0</v>
      </c>
      <c r="J30" s="480">
        <f t="shared" si="6"/>
        <v>44385.5</v>
      </c>
      <c r="K30" s="480">
        <f t="shared" si="6"/>
        <v>0</v>
      </c>
    </row>
    <row r="31" spans="1:11">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5" thickBot="1">
      <c r="A32" s="1723" t="s">
        <v>201</v>
      </c>
      <c r="B32" s="1716"/>
      <c r="C32" s="203">
        <f t="shared" ref="C32:K32" si="8">SUM(C30,C31)</f>
        <v>16038208.069999997</v>
      </c>
      <c r="D32" s="203">
        <f t="shared" si="8"/>
        <v>1729314.11</v>
      </c>
      <c r="E32" s="203">
        <f t="shared" si="8"/>
        <v>1154656.71</v>
      </c>
      <c r="F32" s="203">
        <f t="shared" si="8"/>
        <v>866407.85</v>
      </c>
      <c r="G32" s="203">
        <f t="shared" si="8"/>
        <v>413073.58</v>
      </c>
      <c r="H32" s="203">
        <f t="shared" si="8"/>
        <v>0</v>
      </c>
      <c r="I32" s="203">
        <f t="shared" si="8"/>
        <v>0</v>
      </c>
      <c r="J32" s="203">
        <f t="shared" si="8"/>
        <v>44385.5</v>
      </c>
      <c r="K32" s="203">
        <f t="shared" si="8"/>
        <v>0</v>
      </c>
    </row>
    <row r="33" spans="1:11" ht="16" thickTop="1" thickBot="1">
      <c r="A33" s="1114" t="s">
        <v>202</v>
      </c>
      <c r="B33" s="1115"/>
      <c r="C33" s="486">
        <f t="shared" ref="C33:K33" si="9">SUM(C29,C32)</f>
        <v>30746170.069999997</v>
      </c>
      <c r="D33" s="486">
        <f t="shared" si="9"/>
        <v>3446159.1100000003</v>
      </c>
      <c r="E33" s="486">
        <f t="shared" si="9"/>
        <v>2039931.71</v>
      </c>
      <c r="F33" s="486">
        <f t="shared" si="9"/>
        <v>1722768.85</v>
      </c>
      <c r="G33" s="486">
        <f t="shared" si="9"/>
        <v>938996.58000000007</v>
      </c>
      <c r="H33" s="486">
        <f t="shared" si="9"/>
        <v>293</v>
      </c>
      <c r="I33" s="486">
        <f t="shared" si="9"/>
        <v>0</v>
      </c>
      <c r="J33" s="486">
        <f t="shared" si="9"/>
        <v>49835.5</v>
      </c>
      <c r="K33" s="486">
        <f t="shared" si="9"/>
        <v>0</v>
      </c>
    </row>
    <row r="34" spans="1:11" ht="15" thickTop="1">
      <c r="A34" s="1713" t="s">
        <v>203</v>
      </c>
      <c r="B34" s="1714"/>
      <c r="C34" s="480">
        <f>C13+C26</f>
        <v>15791000.969999999</v>
      </c>
      <c r="D34" s="480">
        <f t="shared" ref="D34:K34" si="10">D13</f>
        <v>1624955.43</v>
      </c>
      <c r="E34" s="480">
        <f t="shared" si="10"/>
        <v>1137200</v>
      </c>
      <c r="F34" s="480">
        <f t="shared" si="10"/>
        <v>963755.29999999993</v>
      </c>
      <c r="G34" s="480">
        <f t="shared" si="10"/>
        <v>454343.68999999994</v>
      </c>
      <c r="H34" s="480">
        <f t="shared" si="10"/>
        <v>0</v>
      </c>
      <c r="I34" s="480">
        <f t="shared" si="10"/>
        <v>0</v>
      </c>
      <c r="J34" s="480">
        <f t="shared" si="10"/>
        <v>49834.82</v>
      </c>
      <c r="K34" s="480">
        <f t="shared" si="10"/>
        <v>0</v>
      </c>
    </row>
    <row r="35" spans="1:11" ht="15" thickBot="1">
      <c r="A35" s="1715" t="s">
        <v>208</v>
      </c>
      <c r="B35" s="1716"/>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6" thickTop="1" thickBot="1">
      <c r="A36" s="1116" t="s">
        <v>209</v>
      </c>
      <c r="B36" s="1117"/>
      <c r="C36" s="487">
        <f t="shared" ref="C36:K36" si="12">SUM(C34,C35)</f>
        <v>15791000.969999999</v>
      </c>
      <c r="D36" s="487">
        <f t="shared" si="12"/>
        <v>1624955.43</v>
      </c>
      <c r="E36" s="487">
        <f t="shared" si="12"/>
        <v>1137200</v>
      </c>
      <c r="F36" s="487">
        <f t="shared" si="12"/>
        <v>963755.29999999993</v>
      </c>
      <c r="G36" s="487">
        <f t="shared" si="12"/>
        <v>454343.68999999994</v>
      </c>
      <c r="H36" s="487">
        <f t="shared" si="12"/>
        <v>0</v>
      </c>
      <c r="I36" s="487">
        <f t="shared" si="12"/>
        <v>0</v>
      </c>
      <c r="J36" s="487">
        <f t="shared" si="12"/>
        <v>49834.82</v>
      </c>
      <c r="K36" s="487">
        <f t="shared" si="12"/>
        <v>0</v>
      </c>
    </row>
    <row r="37" spans="1:11" ht="27.75" customHeight="1" thickTop="1" thickBot="1">
      <c r="A37" s="1717" t="str">
        <f>"Total ENDING CASH BALANCE ON HAND (with Student Activity Funds)7 as of June 30, "&amp;'B26'!L2</f>
        <v>Total ENDING CASH BALANCE ON HAND (with Student Activity Funds)7 as of June 30, 2026</v>
      </c>
      <c r="B37" s="1718"/>
      <c r="C37" s="161">
        <f t="shared" ref="C37:K37" si="13">SUM(C33-C36)</f>
        <v>14955169.099999998</v>
      </c>
      <c r="D37" s="161">
        <f t="shared" si="13"/>
        <v>1821203.6800000004</v>
      </c>
      <c r="E37" s="161">
        <f t="shared" si="13"/>
        <v>902731.71</v>
      </c>
      <c r="F37" s="161">
        <f t="shared" si="13"/>
        <v>759013.55000000016</v>
      </c>
      <c r="G37" s="161">
        <f t="shared" si="13"/>
        <v>484652.89000000013</v>
      </c>
      <c r="H37" s="161">
        <f t="shared" si="13"/>
        <v>293</v>
      </c>
      <c r="I37" s="161">
        <f t="shared" si="13"/>
        <v>0</v>
      </c>
      <c r="J37" s="161">
        <f t="shared" si="13"/>
        <v>0.68000000000029104</v>
      </c>
      <c r="K37" s="161">
        <f t="shared" si="13"/>
        <v>0</v>
      </c>
    </row>
    <row r="38" spans="1:11" ht="15" thickTop="1"/>
  </sheetData>
  <sheetProtection algorithmName="SHA-512" hashValue="5xuxp1fY02doxjJLJIEu5v+dcsvMMm7P/nfjprRFtW4vxyFFHV56YTASSIb/PXFL8TcRFk5AR0Ugq0og6l9e5w==" saltValue="7t6Dppw6IRos+VF3J56eVA=="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Normal="100" workbookViewId="0">
      <pane xSplit="2" ySplit="2" topLeftCell="C3" activePane="bottomRight" state="frozen"/>
      <selection pane="topRight" activeCell="C1" sqref="C1"/>
      <selection pane="bottomLeft" activeCell="A3" sqref="A3"/>
      <selection pane="bottomRight" activeCell="C5" sqref="C5:J5"/>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718" customFormat="1" ht="12">
      <c r="A1" s="1483"/>
      <c r="B1" s="1484"/>
      <c r="C1" s="1485" t="s">
        <v>59</v>
      </c>
      <c r="D1" s="1485" t="s">
        <v>60</v>
      </c>
      <c r="E1" s="1485" t="s">
        <v>61</v>
      </c>
      <c r="F1" s="1485" t="s">
        <v>62</v>
      </c>
      <c r="G1" s="1486" t="s">
        <v>63</v>
      </c>
      <c r="H1" s="1486" t="s">
        <v>64</v>
      </c>
      <c r="I1" s="1486" t="s">
        <v>65</v>
      </c>
      <c r="J1" s="1486" t="s">
        <v>66</v>
      </c>
      <c r="K1" s="1486" t="s">
        <v>67</v>
      </c>
    </row>
    <row r="2" spans="1:11" s="626" customFormat="1" ht="39">
      <c r="A2" s="157" t="s">
        <v>68</v>
      </c>
      <c r="B2" s="736" t="s">
        <v>210</v>
      </c>
      <c r="C2" s="737" t="s">
        <v>211</v>
      </c>
      <c r="D2" s="737" t="s">
        <v>71</v>
      </c>
      <c r="E2" s="737" t="s">
        <v>72</v>
      </c>
      <c r="F2" s="737" t="s">
        <v>73</v>
      </c>
      <c r="G2" s="738" t="s">
        <v>182</v>
      </c>
      <c r="H2" s="738" t="s">
        <v>75</v>
      </c>
      <c r="I2" s="738" t="s">
        <v>76</v>
      </c>
      <c r="J2" s="738" t="s">
        <v>77</v>
      </c>
      <c r="K2" s="738" t="s">
        <v>78</v>
      </c>
    </row>
    <row r="3" spans="1:11" s="718" customFormat="1" ht="16.75" customHeight="1">
      <c r="A3" s="739" t="s">
        <v>212</v>
      </c>
      <c r="B3" s="740"/>
      <c r="C3" s="1487"/>
      <c r="D3" s="1487"/>
      <c r="E3" s="1487"/>
      <c r="F3" s="1487"/>
      <c r="G3" s="1488"/>
      <c r="H3" s="1488"/>
      <c r="I3" s="1488"/>
      <c r="J3" s="1488"/>
      <c r="K3" s="11"/>
    </row>
    <row r="4" spans="1:11" s="718" customFormat="1" ht="22" customHeight="1">
      <c r="A4" s="741" t="s">
        <v>213</v>
      </c>
      <c r="B4" s="1489">
        <v>1100</v>
      </c>
      <c r="C4" s="12"/>
      <c r="D4" s="13"/>
      <c r="E4" s="13"/>
      <c r="F4" s="13"/>
      <c r="G4" s="14"/>
      <c r="H4" s="14"/>
      <c r="I4" s="14"/>
      <c r="J4" s="14"/>
      <c r="K4" s="1490"/>
    </row>
    <row r="5" spans="1:11" s="718" customFormat="1">
      <c r="A5" s="727" t="s">
        <v>214</v>
      </c>
      <c r="B5" s="1491" t="s">
        <v>215</v>
      </c>
      <c r="C5" s="1492">
        <v>12807938.85</v>
      </c>
      <c r="D5" s="1492">
        <v>1669037</v>
      </c>
      <c r="E5" s="1492">
        <v>1149260</v>
      </c>
      <c r="F5" s="1492">
        <v>607433</v>
      </c>
      <c r="G5" s="1492">
        <v>399046</v>
      </c>
      <c r="H5" s="1492">
        <v>0</v>
      </c>
      <c r="I5" s="1492">
        <v>0</v>
      </c>
      <c r="J5" s="1492">
        <f>37380+5872</f>
        <v>43252</v>
      </c>
      <c r="K5" s="1492"/>
    </row>
    <row r="6" spans="1:11" s="718" customFormat="1">
      <c r="A6" s="732" t="s">
        <v>216</v>
      </c>
      <c r="B6" s="733">
        <v>1130</v>
      </c>
      <c r="C6" s="1492"/>
      <c r="D6" s="1492"/>
      <c r="E6" s="15"/>
      <c r="F6" s="15"/>
      <c r="G6" s="16"/>
      <c r="H6" s="16"/>
      <c r="I6" s="16"/>
      <c r="J6" s="16"/>
      <c r="K6" s="16"/>
    </row>
    <row r="7" spans="1:11" s="622" customFormat="1" ht="12">
      <c r="A7" s="734" t="s">
        <v>217</v>
      </c>
      <c r="B7" s="735">
        <v>1140</v>
      </c>
      <c r="C7" s="1492"/>
      <c r="D7" s="1492"/>
      <c r="E7" s="15"/>
      <c r="F7" s="1492"/>
      <c r="G7" s="1492"/>
      <c r="H7" s="1492"/>
      <c r="I7" s="16"/>
      <c r="J7" s="16"/>
      <c r="K7" s="16"/>
    </row>
    <row r="8" spans="1:11" s="622" customFormat="1" ht="12">
      <c r="A8" s="720" t="s">
        <v>218</v>
      </c>
      <c r="B8" s="1491">
        <v>1150</v>
      </c>
      <c r="C8" s="15"/>
      <c r="D8" s="15"/>
      <c r="E8" s="15"/>
      <c r="F8" s="15"/>
      <c r="G8" s="1493"/>
      <c r="H8" s="16"/>
      <c r="I8" s="16"/>
      <c r="J8" s="16"/>
      <c r="K8" s="16"/>
    </row>
    <row r="9" spans="1:11" s="622" customFormat="1" ht="12">
      <c r="A9" s="720" t="s">
        <v>219</v>
      </c>
      <c r="B9" s="1491">
        <v>1160</v>
      </c>
      <c r="C9" s="15"/>
      <c r="D9" s="1492"/>
      <c r="E9" s="1492"/>
      <c r="F9" s="15"/>
      <c r="G9" s="16"/>
      <c r="H9" s="1493"/>
      <c r="I9" s="16"/>
      <c r="J9" s="16"/>
      <c r="K9" s="16"/>
    </row>
    <row r="10" spans="1:11" s="622" customFormat="1" ht="12">
      <c r="A10" s="720" t="s">
        <v>220</v>
      </c>
      <c r="B10" s="1491">
        <v>1170</v>
      </c>
      <c r="C10" s="1492"/>
      <c r="D10" s="15"/>
      <c r="E10" s="15"/>
      <c r="F10" s="15"/>
      <c r="G10" s="16"/>
      <c r="H10" s="16"/>
      <c r="I10" s="16"/>
      <c r="J10" s="16"/>
      <c r="K10" s="16"/>
    </row>
    <row r="11" spans="1:11" s="622" customFormat="1" ht="12">
      <c r="A11" s="720" t="s">
        <v>221</v>
      </c>
      <c r="B11" s="1491">
        <v>1190</v>
      </c>
      <c r="C11" s="1492"/>
      <c r="D11" s="1492"/>
      <c r="E11" s="1492"/>
      <c r="F11" s="1492"/>
      <c r="G11" s="1492"/>
      <c r="H11" s="1492"/>
      <c r="I11" s="1492"/>
      <c r="J11" s="1492"/>
      <c r="K11" s="1492"/>
    </row>
    <row r="12" spans="1:11" s="622" customFormat="1" thickBot="1">
      <c r="A12" s="728" t="s">
        <v>222</v>
      </c>
      <c r="B12" s="729"/>
      <c r="C12" s="17">
        <f>SUM(C5:C11)</f>
        <v>12807938.85</v>
      </c>
      <c r="D12" s="17">
        <f t="shared" ref="D12:K12" si="0">SUM(D5:D11)</f>
        <v>1669037</v>
      </c>
      <c r="E12" s="17">
        <f t="shared" si="0"/>
        <v>1149260</v>
      </c>
      <c r="F12" s="17">
        <f t="shared" si="0"/>
        <v>607433</v>
      </c>
      <c r="G12" s="17">
        <f t="shared" si="0"/>
        <v>399046</v>
      </c>
      <c r="H12" s="17">
        <f t="shared" si="0"/>
        <v>0</v>
      </c>
      <c r="I12" s="17">
        <f t="shared" si="0"/>
        <v>0</v>
      </c>
      <c r="J12" s="17">
        <f>SUM(J5:J11)</f>
        <v>43252</v>
      </c>
      <c r="K12" s="17">
        <f t="shared" si="0"/>
        <v>0</v>
      </c>
    </row>
    <row r="13" spans="1:11" s="718" customFormat="1" ht="15.75" customHeight="1" thickTop="1">
      <c r="A13" s="730" t="s">
        <v>223</v>
      </c>
      <c r="B13" s="731">
        <v>1200</v>
      </c>
      <c r="C13" s="18"/>
      <c r="D13" s="18"/>
      <c r="E13" s="18"/>
      <c r="F13" s="18"/>
      <c r="G13" s="19"/>
      <c r="H13" s="19"/>
      <c r="I13" s="19"/>
      <c r="J13" s="19"/>
      <c r="K13" s="19"/>
    </row>
    <row r="14" spans="1:11" s="718" customFormat="1" ht="12">
      <c r="A14" s="720" t="s">
        <v>224</v>
      </c>
      <c r="B14" s="1491">
        <v>1210</v>
      </c>
      <c r="C14" s="1492"/>
      <c r="D14" s="1492"/>
      <c r="E14" s="1492"/>
      <c r="F14" s="1492"/>
      <c r="G14" s="1492"/>
      <c r="H14" s="1492"/>
      <c r="I14" s="1492"/>
      <c r="J14" s="1492"/>
      <c r="K14" s="1492"/>
    </row>
    <row r="15" spans="1:11" s="718" customFormat="1" ht="12">
      <c r="A15" s="727" t="s">
        <v>225</v>
      </c>
      <c r="B15" s="1494">
        <v>1220</v>
      </c>
      <c r="C15" s="1492"/>
      <c r="D15" s="1492"/>
      <c r="E15" s="1492"/>
      <c r="F15" s="1492"/>
      <c r="G15" s="1492"/>
      <c r="H15" s="1492"/>
      <c r="I15" s="1492"/>
      <c r="J15" s="1492"/>
      <c r="K15" s="1492"/>
    </row>
    <row r="16" spans="1:11" s="718" customFormat="1">
      <c r="A16" s="727" t="s">
        <v>226</v>
      </c>
      <c r="B16" s="1494">
        <v>1230</v>
      </c>
      <c r="C16" s="1492">
        <v>561950</v>
      </c>
      <c r="D16" s="1492"/>
      <c r="E16" s="1492"/>
      <c r="F16" s="1492"/>
      <c r="G16" s="1492"/>
      <c r="H16" s="1492"/>
      <c r="I16" s="1492"/>
      <c r="J16" s="1492"/>
      <c r="K16" s="1492"/>
    </row>
    <row r="17" spans="1:11" s="718" customFormat="1" ht="12">
      <c r="A17" s="720" t="s">
        <v>227</v>
      </c>
      <c r="B17" s="1491">
        <v>1290</v>
      </c>
      <c r="C17" s="1492"/>
      <c r="D17" s="1492"/>
      <c r="E17" s="1492"/>
      <c r="F17" s="1492"/>
      <c r="G17" s="1492"/>
      <c r="H17" s="1492"/>
      <c r="I17" s="1492"/>
      <c r="J17" s="1492"/>
      <c r="K17" s="1492"/>
    </row>
    <row r="18" spans="1:11" s="622" customFormat="1" thickBot="1">
      <c r="A18" s="723" t="s">
        <v>228</v>
      </c>
      <c r="B18" s="724"/>
      <c r="C18" s="20">
        <f>SUM(C14:C17)</f>
        <v>561950</v>
      </c>
      <c r="D18" s="20">
        <f t="shared" ref="D18:K18" si="1">SUM(D14:D17)</f>
        <v>0</v>
      </c>
      <c r="E18" s="20">
        <f t="shared" si="1"/>
        <v>0</v>
      </c>
      <c r="F18" s="20">
        <f t="shared" si="1"/>
        <v>0</v>
      </c>
      <c r="G18" s="20">
        <f t="shared" si="1"/>
        <v>0</v>
      </c>
      <c r="H18" s="20">
        <f t="shared" si="1"/>
        <v>0</v>
      </c>
      <c r="I18" s="20">
        <f t="shared" si="1"/>
        <v>0</v>
      </c>
      <c r="J18" s="20">
        <f t="shared" si="1"/>
        <v>0</v>
      </c>
      <c r="K18" s="20">
        <f t="shared" si="1"/>
        <v>0</v>
      </c>
    </row>
    <row r="19" spans="1:11" s="718" customFormat="1" ht="15.75" customHeight="1" thickTop="1">
      <c r="A19" s="725" t="s">
        <v>229</v>
      </c>
      <c r="B19" s="726">
        <v>1300</v>
      </c>
      <c r="C19" s="18"/>
      <c r="D19" s="21"/>
      <c r="E19" s="21"/>
      <c r="F19" s="21"/>
      <c r="G19" s="22"/>
      <c r="H19" s="22"/>
      <c r="I19" s="22"/>
      <c r="J19" s="22"/>
      <c r="K19" s="22"/>
    </row>
    <row r="20" spans="1:11" s="718" customFormat="1" ht="12">
      <c r="A20" s="720" t="s">
        <v>230</v>
      </c>
      <c r="B20" s="1491">
        <v>1311</v>
      </c>
      <c r="C20" s="1492"/>
      <c r="D20" s="15"/>
      <c r="E20" s="15"/>
      <c r="F20" s="15"/>
      <c r="G20" s="16"/>
      <c r="H20" s="16"/>
      <c r="I20" s="16"/>
      <c r="J20" s="16"/>
      <c r="K20" s="16"/>
    </row>
    <row r="21" spans="1:11" s="718" customFormat="1" ht="12">
      <c r="A21" s="720" t="s">
        <v>231</v>
      </c>
      <c r="B21" s="1491">
        <v>1312</v>
      </c>
      <c r="C21" s="1492"/>
      <c r="D21" s="15"/>
      <c r="E21" s="15"/>
      <c r="F21" s="15"/>
      <c r="G21" s="16"/>
      <c r="H21" s="16"/>
      <c r="I21" s="16"/>
      <c r="J21" s="16"/>
      <c r="K21" s="16"/>
    </row>
    <row r="22" spans="1:11" s="718" customFormat="1" ht="12">
      <c r="A22" s="721" t="s">
        <v>232</v>
      </c>
      <c r="B22" s="1495">
        <v>1313</v>
      </c>
      <c r="C22" s="1492"/>
      <c r="D22" s="15"/>
      <c r="E22" s="15"/>
      <c r="F22" s="15"/>
      <c r="G22" s="16"/>
      <c r="H22" s="16"/>
      <c r="I22" s="16"/>
      <c r="J22" s="16"/>
      <c r="K22" s="16"/>
    </row>
    <row r="23" spans="1:11" s="718" customFormat="1" ht="12">
      <c r="A23" s="721" t="s">
        <v>233</v>
      </c>
      <c r="B23" s="1495">
        <v>1314</v>
      </c>
      <c r="C23" s="1492"/>
      <c r="D23" s="15"/>
      <c r="E23" s="15"/>
      <c r="F23" s="15"/>
      <c r="G23" s="16"/>
      <c r="H23" s="16"/>
      <c r="I23" s="16"/>
      <c r="J23" s="16"/>
      <c r="K23" s="16"/>
    </row>
    <row r="24" spans="1:11" s="719" customFormat="1" ht="14">
      <c r="A24" s="722" t="s">
        <v>234</v>
      </c>
      <c r="B24" s="1496">
        <v>1321</v>
      </c>
      <c r="C24" s="1492">
        <v>5000</v>
      </c>
      <c r="D24" s="23"/>
      <c r="E24" s="23"/>
      <c r="F24" s="23"/>
      <c r="G24" s="24"/>
      <c r="H24" s="24"/>
      <c r="I24" s="24"/>
      <c r="J24" s="24"/>
      <c r="K24" s="24"/>
    </row>
    <row r="25" spans="1:11" s="622" customFormat="1" ht="12">
      <c r="A25" s="722" t="s">
        <v>235</v>
      </c>
      <c r="B25" s="1497">
        <v>1322</v>
      </c>
      <c r="C25" s="1492"/>
      <c r="D25" s="23"/>
      <c r="E25" s="23"/>
      <c r="F25" s="24"/>
      <c r="G25" s="24"/>
      <c r="H25" s="24"/>
      <c r="I25" s="24"/>
      <c r="J25" s="24"/>
      <c r="K25" s="24"/>
    </row>
    <row r="26" spans="1:11" s="622" customFormat="1" ht="12">
      <c r="A26" s="722" t="s">
        <v>236</v>
      </c>
      <c r="B26" s="1497">
        <v>1323</v>
      </c>
      <c r="C26" s="1492"/>
      <c r="D26" s="23"/>
      <c r="E26" s="23"/>
      <c r="F26" s="23"/>
      <c r="G26" s="24"/>
      <c r="H26" s="24"/>
      <c r="I26" s="24"/>
      <c r="J26" s="24"/>
      <c r="K26" s="24"/>
    </row>
    <row r="27" spans="1:11" s="622" customFormat="1" ht="12">
      <c r="A27" s="722" t="s">
        <v>237</v>
      </c>
      <c r="B27" s="1497">
        <v>1324</v>
      </c>
      <c r="C27" s="1492"/>
      <c r="D27" s="23"/>
      <c r="E27" s="23"/>
      <c r="F27" s="23"/>
      <c r="G27" s="24"/>
      <c r="H27" s="24"/>
      <c r="I27" s="24"/>
      <c r="J27" s="24"/>
      <c r="K27" s="24"/>
    </row>
    <row r="28" spans="1:11" s="622" customFormat="1" ht="12">
      <c r="A28" s="722" t="s">
        <v>238</v>
      </c>
      <c r="B28" s="1497">
        <v>1331</v>
      </c>
      <c r="C28" s="1492"/>
      <c r="D28" s="23"/>
      <c r="E28" s="23"/>
      <c r="F28" s="23"/>
      <c r="G28" s="24"/>
      <c r="H28" s="24"/>
      <c r="I28" s="24"/>
      <c r="J28" s="24"/>
      <c r="K28" s="24"/>
    </row>
    <row r="29" spans="1:11" s="622" customFormat="1" ht="12">
      <c r="A29" s="722" t="s">
        <v>239</v>
      </c>
      <c r="B29" s="1497">
        <v>1332</v>
      </c>
      <c r="C29" s="1492"/>
      <c r="D29" s="23"/>
      <c r="E29" s="23"/>
      <c r="F29" s="23"/>
      <c r="G29" s="24"/>
      <c r="H29" s="24"/>
      <c r="I29" s="24"/>
      <c r="J29" s="24"/>
      <c r="K29" s="24"/>
    </row>
    <row r="30" spans="1:11" s="622" customFormat="1" ht="12">
      <c r="A30" s="722" t="s">
        <v>240</v>
      </c>
      <c r="B30" s="1497">
        <v>1333</v>
      </c>
      <c r="C30" s="1492"/>
      <c r="D30" s="23"/>
      <c r="E30" s="23"/>
      <c r="F30" s="23"/>
      <c r="G30" s="24"/>
      <c r="H30" s="24"/>
      <c r="I30" s="24"/>
      <c r="J30" s="24"/>
      <c r="K30" s="24"/>
    </row>
    <row r="31" spans="1:11" s="622" customFormat="1" ht="12">
      <c r="A31" s="722" t="s">
        <v>241</v>
      </c>
      <c r="B31" s="1497">
        <v>1334</v>
      </c>
      <c r="C31" s="1492"/>
      <c r="D31" s="23"/>
      <c r="E31" s="23"/>
      <c r="F31" s="23"/>
      <c r="G31" s="24"/>
      <c r="H31" s="24"/>
      <c r="I31" s="24"/>
      <c r="J31" s="24"/>
      <c r="K31" s="24"/>
    </row>
    <row r="32" spans="1:11" s="622" customFormat="1" ht="12">
      <c r="A32" s="722" t="s">
        <v>242</v>
      </c>
      <c r="B32" s="1497">
        <v>1341</v>
      </c>
      <c r="C32" s="1492"/>
      <c r="D32" s="23"/>
      <c r="E32" s="23"/>
      <c r="F32" s="23"/>
      <c r="G32" s="24"/>
      <c r="H32" s="24"/>
      <c r="I32" s="24"/>
      <c r="J32" s="24"/>
      <c r="K32" s="24"/>
    </row>
    <row r="33" spans="1:11" s="622" customFormat="1" ht="12">
      <c r="A33" s="722" t="s">
        <v>243</v>
      </c>
      <c r="B33" s="1497">
        <v>1342</v>
      </c>
      <c r="C33" s="1492">
        <v>288877</v>
      </c>
      <c r="D33" s="23"/>
      <c r="E33" s="23"/>
      <c r="F33" s="23"/>
      <c r="G33" s="24"/>
      <c r="H33" s="24"/>
      <c r="I33" s="24"/>
      <c r="J33" s="24"/>
      <c r="K33" s="24"/>
    </row>
    <row r="34" spans="1:11" s="622" customFormat="1" ht="12">
      <c r="A34" s="722" t="s">
        <v>244</v>
      </c>
      <c r="B34" s="1497">
        <v>1343</v>
      </c>
      <c r="C34" s="1492"/>
      <c r="D34" s="23"/>
      <c r="E34" s="23"/>
      <c r="F34" s="23"/>
      <c r="G34" s="24"/>
      <c r="H34" s="24"/>
      <c r="I34" s="24"/>
      <c r="J34" s="24"/>
      <c r="K34" s="24"/>
    </row>
    <row r="35" spans="1:11" s="622" customFormat="1" ht="12">
      <c r="A35" s="722" t="s">
        <v>245</v>
      </c>
      <c r="B35" s="1497">
        <v>1344</v>
      </c>
      <c r="C35" s="1492"/>
      <c r="D35" s="23"/>
      <c r="E35" s="23"/>
      <c r="F35" s="23"/>
      <c r="G35" s="24"/>
      <c r="H35" s="24"/>
      <c r="I35" s="24"/>
      <c r="J35" s="24"/>
      <c r="K35" s="24"/>
    </row>
    <row r="36" spans="1:11" s="622" customFormat="1" ht="12">
      <c r="A36" s="722" t="s">
        <v>246</v>
      </c>
      <c r="B36" s="1496">
        <v>1351</v>
      </c>
      <c r="C36" s="1492"/>
      <c r="D36" s="23"/>
      <c r="E36" s="23"/>
      <c r="F36" s="23"/>
      <c r="G36" s="24"/>
      <c r="H36" s="24"/>
      <c r="I36" s="24"/>
      <c r="J36" s="24"/>
      <c r="K36" s="24"/>
    </row>
    <row r="37" spans="1:11" s="622" customFormat="1" ht="12">
      <c r="A37" s="722" t="s">
        <v>247</v>
      </c>
      <c r="B37" s="1497">
        <v>1352</v>
      </c>
      <c r="C37" s="1492"/>
      <c r="D37" s="23"/>
      <c r="E37" s="23"/>
      <c r="F37" s="23"/>
      <c r="G37" s="24"/>
      <c r="H37" s="24"/>
      <c r="I37" s="24"/>
      <c r="J37" s="24"/>
      <c r="K37" s="24"/>
    </row>
    <row r="38" spans="1:11" s="622" customFormat="1" ht="12">
      <c r="A38" s="722" t="s">
        <v>248</v>
      </c>
      <c r="B38" s="1497">
        <v>1353</v>
      </c>
      <c r="C38" s="1492"/>
      <c r="D38" s="23"/>
      <c r="E38" s="23"/>
      <c r="F38" s="23"/>
      <c r="G38" s="24"/>
      <c r="H38" s="24"/>
      <c r="I38" s="24"/>
      <c r="J38" s="24"/>
      <c r="K38" s="24"/>
    </row>
    <row r="39" spans="1:11" s="622" customFormat="1" ht="12">
      <c r="A39" s="722" t="s">
        <v>249</v>
      </c>
      <c r="B39" s="1497">
        <v>1354</v>
      </c>
      <c r="C39" s="1492"/>
      <c r="D39" s="23"/>
      <c r="E39" s="23"/>
      <c r="F39" s="23"/>
      <c r="G39" s="24"/>
      <c r="H39" s="24"/>
      <c r="I39" s="24"/>
      <c r="J39" s="24"/>
      <c r="K39" s="24"/>
    </row>
    <row r="40" spans="1:11" s="622" customFormat="1" thickBot="1">
      <c r="A40" s="714" t="s">
        <v>250</v>
      </c>
      <c r="B40" s="715"/>
      <c r="C40" s="25">
        <f>SUM(C20:C39)</f>
        <v>293877</v>
      </c>
      <c r="D40" s="23"/>
      <c r="E40" s="23"/>
      <c r="F40" s="23"/>
      <c r="G40" s="24"/>
      <c r="H40" s="24"/>
      <c r="I40" s="24"/>
      <c r="J40" s="24"/>
      <c r="K40" s="24"/>
    </row>
    <row r="41" spans="1:11" s="622" customFormat="1" ht="15.75" customHeight="1" thickTop="1">
      <c r="A41" s="716" t="s">
        <v>251</v>
      </c>
      <c r="B41" s="717">
        <v>1400</v>
      </c>
      <c r="C41" s="23"/>
      <c r="D41" s="23"/>
      <c r="E41" s="23"/>
      <c r="F41" s="23"/>
      <c r="G41" s="24"/>
      <c r="H41" s="24"/>
      <c r="I41" s="24"/>
      <c r="J41" s="24"/>
      <c r="K41" s="24"/>
    </row>
    <row r="42" spans="1:11" s="622" customFormat="1" ht="12">
      <c r="A42" s="1498" t="s">
        <v>252</v>
      </c>
      <c r="B42" s="1497">
        <v>1411</v>
      </c>
      <c r="C42" s="23"/>
      <c r="D42" s="23"/>
      <c r="E42" s="23"/>
      <c r="F42" s="1492">
        <v>86302</v>
      </c>
      <c r="G42" s="24"/>
      <c r="H42" s="24"/>
      <c r="I42" s="24"/>
      <c r="J42" s="24"/>
      <c r="K42" s="24"/>
    </row>
    <row r="43" spans="1:11" s="622" customFormat="1" ht="12">
      <c r="A43" s="1498" t="s">
        <v>253</v>
      </c>
      <c r="B43" s="1497">
        <v>1412</v>
      </c>
      <c r="C43" s="23"/>
      <c r="D43" s="23"/>
      <c r="E43" s="23"/>
      <c r="F43" s="1492"/>
      <c r="G43" s="24"/>
      <c r="H43" s="24"/>
      <c r="I43" s="24"/>
      <c r="J43" s="24"/>
      <c r="K43" s="24"/>
    </row>
    <row r="44" spans="1:11" s="622" customFormat="1" ht="12">
      <c r="A44" s="1498" t="s">
        <v>254</v>
      </c>
      <c r="B44" s="1497">
        <v>1413</v>
      </c>
      <c r="C44" s="23"/>
      <c r="D44" s="23"/>
      <c r="E44" s="23"/>
      <c r="F44" s="1492"/>
      <c r="G44" s="24"/>
      <c r="H44" s="24"/>
      <c r="I44" s="24"/>
      <c r="J44" s="24"/>
      <c r="K44" s="24"/>
    </row>
    <row r="45" spans="1:11" s="622" customFormat="1" ht="12">
      <c r="A45" s="1498" t="s">
        <v>255</v>
      </c>
      <c r="B45" s="1497">
        <v>1415</v>
      </c>
      <c r="C45" s="23"/>
      <c r="D45" s="23"/>
      <c r="E45" s="23"/>
      <c r="F45" s="1492"/>
      <c r="G45" s="24"/>
      <c r="H45" s="24"/>
      <c r="I45" s="24"/>
      <c r="J45" s="24"/>
      <c r="K45" s="24"/>
    </row>
    <row r="46" spans="1:11" s="622" customFormat="1" ht="12">
      <c r="A46" s="1498" t="s">
        <v>256</v>
      </c>
      <c r="B46" s="1497">
        <v>1416</v>
      </c>
      <c r="C46" s="23"/>
      <c r="D46" s="23"/>
      <c r="E46" s="23"/>
      <c r="F46" s="1492"/>
      <c r="G46" s="24"/>
      <c r="H46" s="24"/>
      <c r="I46" s="24"/>
      <c r="J46" s="24"/>
      <c r="K46" s="24"/>
    </row>
    <row r="47" spans="1:11" s="622" customFormat="1" ht="12">
      <c r="A47" s="1498" t="s">
        <v>257</v>
      </c>
      <c r="B47" s="1497">
        <v>1421</v>
      </c>
      <c r="C47" s="23"/>
      <c r="D47" s="23"/>
      <c r="E47" s="23"/>
      <c r="F47" s="1492"/>
      <c r="G47" s="24"/>
      <c r="H47" s="24"/>
      <c r="I47" s="24"/>
      <c r="J47" s="24"/>
      <c r="K47" s="24"/>
    </row>
    <row r="48" spans="1:11" s="622" customFormat="1" ht="12">
      <c r="A48" s="1498" t="s">
        <v>258</v>
      </c>
      <c r="B48" s="1497">
        <v>1422</v>
      </c>
      <c r="C48" s="23"/>
      <c r="D48" s="23"/>
      <c r="E48" s="23"/>
      <c r="F48" s="1492"/>
      <c r="G48" s="24"/>
      <c r="H48" s="24"/>
      <c r="I48" s="24"/>
      <c r="J48" s="24"/>
      <c r="K48" s="24"/>
    </row>
    <row r="49" spans="1:11" s="622" customFormat="1" ht="12">
      <c r="A49" s="1498" t="s">
        <v>259</v>
      </c>
      <c r="B49" s="1497">
        <v>1423</v>
      </c>
      <c r="C49" s="23"/>
      <c r="D49" s="23"/>
      <c r="E49" s="23"/>
      <c r="F49" s="1492"/>
      <c r="G49" s="24"/>
      <c r="H49" s="24"/>
      <c r="I49" s="24"/>
      <c r="J49" s="24"/>
      <c r="K49" s="24"/>
    </row>
    <row r="50" spans="1:11" s="622" customFormat="1" ht="12">
      <c r="A50" s="1499" t="s">
        <v>260</v>
      </c>
      <c r="B50" s="1500">
        <v>1424</v>
      </c>
      <c r="C50" s="23"/>
      <c r="D50" s="23"/>
      <c r="E50" s="23"/>
      <c r="F50" s="1492"/>
      <c r="G50" s="24"/>
      <c r="H50" s="24"/>
      <c r="I50" s="24"/>
      <c r="J50" s="24"/>
      <c r="K50" s="24"/>
    </row>
    <row r="51" spans="1:11" s="622" customFormat="1" ht="12">
      <c r="A51" s="1501" t="s">
        <v>261</v>
      </c>
      <c r="B51" s="1502" t="s">
        <v>262</v>
      </c>
      <c r="C51" s="26"/>
      <c r="D51" s="27"/>
      <c r="E51" s="26"/>
      <c r="F51" s="1492"/>
      <c r="G51" s="28"/>
      <c r="H51" s="28"/>
      <c r="I51" s="28"/>
      <c r="J51" s="28"/>
      <c r="K51" s="28"/>
    </row>
    <row r="52" spans="1:11" s="622" customFormat="1" ht="12">
      <c r="A52" s="1501" t="s">
        <v>263</v>
      </c>
      <c r="B52" s="1502" t="s">
        <v>264</v>
      </c>
      <c r="C52" s="26"/>
      <c r="D52" s="26"/>
      <c r="E52" s="26"/>
      <c r="F52" s="1492"/>
      <c r="G52" s="28"/>
      <c r="H52" s="28"/>
      <c r="I52" s="28"/>
      <c r="J52" s="28"/>
      <c r="K52" s="28"/>
    </row>
    <row r="53" spans="1:11" s="622" customFormat="1" ht="12">
      <c r="A53" s="1503" t="s">
        <v>265</v>
      </c>
      <c r="B53" s="1504">
        <v>1433</v>
      </c>
      <c r="C53" s="26"/>
      <c r="D53" s="26"/>
      <c r="E53" s="26"/>
      <c r="F53" s="1492"/>
      <c r="G53" s="28"/>
      <c r="H53" s="28"/>
      <c r="I53" s="28"/>
      <c r="J53" s="28"/>
      <c r="K53" s="28"/>
    </row>
    <row r="54" spans="1:11" s="622" customFormat="1" ht="12">
      <c r="A54" s="713" t="s">
        <v>266</v>
      </c>
      <c r="B54" s="1504" t="s">
        <v>267</v>
      </c>
      <c r="C54" s="26"/>
      <c r="D54" s="26"/>
      <c r="E54" s="26"/>
      <c r="F54" s="1492"/>
      <c r="G54" s="28"/>
      <c r="H54" s="28"/>
      <c r="I54" s="28"/>
      <c r="J54" s="28"/>
      <c r="K54" s="28"/>
    </row>
    <row r="55" spans="1:11" s="622" customFormat="1" ht="12">
      <c r="A55" s="713" t="s">
        <v>268</v>
      </c>
      <c r="B55" s="1505">
        <v>1441</v>
      </c>
      <c r="C55" s="26"/>
      <c r="D55" s="26"/>
      <c r="E55" s="26"/>
      <c r="F55" s="1492"/>
      <c r="G55" s="28"/>
      <c r="H55" s="28"/>
      <c r="I55" s="28"/>
      <c r="J55" s="28"/>
      <c r="K55" s="28"/>
    </row>
    <row r="56" spans="1:11" s="622" customFormat="1" ht="12">
      <c r="A56" s="713" t="s">
        <v>269</v>
      </c>
      <c r="B56" s="1502">
        <v>1442</v>
      </c>
      <c r="C56" s="26"/>
      <c r="D56" s="26"/>
      <c r="E56" s="26"/>
      <c r="F56" s="1492"/>
      <c r="G56" s="28"/>
      <c r="H56" s="28"/>
      <c r="I56" s="28"/>
      <c r="J56" s="28"/>
      <c r="K56" s="28"/>
    </row>
    <row r="57" spans="1:11" s="622" customFormat="1" ht="12">
      <c r="A57" s="713" t="s">
        <v>270</v>
      </c>
      <c r="B57" s="1502">
        <v>1443</v>
      </c>
      <c r="C57" s="26"/>
      <c r="D57" s="26"/>
      <c r="E57" s="26"/>
      <c r="F57" s="1492"/>
      <c r="G57" s="28"/>
      <c r="H57" s="28"/>
      <c r="I57" s="28"/>
      <c r="J57" s="28"/>
      <c r="K57" s="28"/>
    </row>
    <row r="58" spans="1:11" s="622" customFormat="1" ht="12">
      <c r="A58" s="713" t="s">
        <v>271</v>
      </c>
      <c r="B58" s="1505" t="s">
        <v>272</v>
      </c>
      <c r="C58" s="26"/>
      <c r="D58" s="26"/>
      <c r="E58" s="26"/>
      <c r="F58" s="1492"/>
      <c r="G58" s="28"/>
      <c r="H58" s="28"/>
      <c r="I58" s="28"/>
      <c r="J58" s="28"/>
      <c r="K58" s="28"/>
    </row>
    <row r="59" spans="1:11" s="622" customFormat="1" ht="12">
      <c r="A59" s="713" t="s">
        <v>273</v>
      </c>
      <c r="B59" s="1502">
        <v>1451</v>
      </c>
      <c r="C59" s="26"/>
      <c r="D59" s="26"/>
      <c r="E59" s="26"/>
      <c r="F59" s="1492"/>
      <c r="G59" s="28"/>
      <c r="H59" s="28"/>
      <c r="I59" s="28"/>
      <c r="J59" s="28"/>
      <c r="K59" s="28"/>
    </row>
    <row r="60" spans="1:11" s="622" customFormat="1" ht="12">
      <c r="A60" s="713" t="s">
        <v>274</v>
      </c>
      <c r="B60" s="1502">
        <v>1452</v>
      </c>
      <c r="C60" s="26"/>
      <c r="D60" s="26"/>
      <c r="E60" s="26"/>
      <c r="F60" s="1492"/>
      <c r="G60" s="28"/>
      <c r="H60" s="28"/>
      <c r="I60" s="28"/>
      <c r="J60" s="28"/>
      <c r="K60" s="28"/>
    </row>
    <row r="61" spans="1:11" s="622" customFormat="1" ht="12">
      <c r="A61" s="713" t="s">
        <v>275</v>
      </c>
      <c r="B61" s="1502">
        <v>1453</v>
      </c>
      <c r="C61" s="26"/>
      <c r="D61" s="26"/>
      <c r="E61" s="26"/>
      <c r="F61" s="1492"/>
      <c r="G61" s="28"/>
      <c r="H61" s="28"/>
      <c r="I61" s="28"/>
      <c r="J61" s="28"/>
      <c r="K61" s="28"/>
    </row>
    <row r="62" spans="1:11" s="622" customFormat="1" ht="12">
      <c r="A62" s="713" t="s">
        <v>276</v>
      </c>
      <c r="B62" s="1506" t="s">
        <v>277</v>
      </c>
      <c r="C62" s="26"/>
      <c r="D62" s="26"/>
      <c r="E62" s="26"/>
      <c r="F62" s="1492"/>
      <c r="G62" s="28"/>
      <c r="H62" s="28"/>
      <c r="I62" s="28"/>
      <c r="J62" s="28"/>
      <c r="K62" s="28"/>
    </row>
    <row r="63" spans="1:11" s="622" customFormat="1" thickBot="1">
      <c r="A63" s="709" t="s">
        <v>278</v>
      </c>
      <c r="B63" s="710"/>
      <c r="C63" s="26"/>
      <c r="D63" s="26"/>
      <c r="E63" s="26"/>
      <c r="F63" s="29">
        <f>SUM(F42:F62)</f>
        <v>86302</v>
      </c>
      <c r="G63" s="28"/>
      <c r="H63" s="28"/>
      <c r="I63" s="28"/>
      <c r="J63" s="28"/>
      <c r="K63" s="28"/>
    </row>
    <row r="64" spans="1:11" s="622" customFormat="1" ht="15.75" customHeight="1" thickTop="1">
      <c r="A64" s="711" t="s">
        <v>279</v>
      </c>
      <c r="B64" s="712" t="s">
        <v>280</v>
      </c>
      <c r="C64" s="26"/>
      <c r="D64" s="26"/>
      <c r="E64" s="26"/>
      <c r="F64" s="26"/>
      <c r="G64" s="28"/>
      <c r="H64" s="28"/>
      <c r="I64" s="28"/>
      <c r="J64" s="28"/>
      <c r="K64" s="28"/>
    </row>
    <row r="65" spans="1:11" s="622" customFormat="1" ht="12">
      <c r="A65" s="713" t="s">
        <v>281</v>
      </c>
      <c r="B65" s="1502">
        <v>1510</v>
      </c>
      <c r="C65" s="1492">
        <v>426087.12</v>
      </c>
      <c r="D65" s="1492">
        <v>10277.11</v>
      </c>
      <c r="E65" s="1492">
        <v>5396.71</v>
      </c>
      <c r="F65" s="1492">
        <v>30317.88</v>
      </c>
      <c r="G65" s="1492">
        <v>14027.58</v>
      </c>
      <c r="H65" s="1492">
        <v>0</v>
      </c>
      <c r="I65" s="1492">
        <v>0</v>
      </c>
      <c r="J65" s="1492">
        <v>1133.5</v>
      </c>
      <c r="K65" s="1492">
        <v>0</v>
      </c>
    </row>
    <row r="66" spans="1:11" s="622" customFormat="1" ht="12">
      <c r="A66" s="713" t="s">
        <v>282</v>
      </c>
      <c r="B66" s="1502" t="s">
        <v>6746</v>
      </c>
      <c r="C66" s="1492"/>
      <c r="D66" s="1492"/>
      <c r="E66" s="1492"/>
      <c r="F66" s="1492"/>
      <c r="G66" s="1492"/>
      <c r="H66" s="1492"/>
      <c r="I66" s="1492"/>
      <c r="J66" s="1492"/>
      <c r="K66" s="1492"/>
    </row>
    <row r="67" spans="1:11" s="622" customFormat="1" ht="12">
      <c r="A67" s="713" t="s">
        <v>6745</v>
      </c>
      <c r="B67" s="1502" t="s">
        <v>6744</v>
      </c>
      <c r="C67" s="1660"/>
      <c r="D67" s="1660"/>
      <c r="E67" s="1660"/>
      <c r="F67" s="1660"/>
      <c r="G67" s="1660"/>
      <c r="H67" s="1660"/>
      <c r="I67" s="1660"/>
      <c r="J67" s="1660"/>
      <c r="K67" s="1660"/>
    </row>
    <row r="68" spans="1:11" s="622" customFormat="1" thickBot="1">
      <c r="A68" s="709" t="s">
        <v>283</v>
      </c>
      <c r="B68" s="710"/>
      <c r="C68" s="29">
        <f>SUM(C65:C67)</f>
        <v>426087.12</v>
      </c>
      <c r="D68" s="29">
        <f t="shared" ref="D68:K68" si="2">SUM(D65:D67)</f>
        <v>10277.11</v>
      </c>
      <c r="E68" s="29">
        <f t="shared" si="2"/>
        <v>5396.71</v>
      </c>
      <c r="F68" s="29">
        <f t="shared" si="2"/>
        <v>30317.88</v>
      </c>
      <c r="G68" s="29">
        <f t="shared" si="2"/>
        <v>14027.58</v>
      </c>
      <c r="H68" s="29">
        <f t="shared" si="2"/>
        <v>0</v>
      </c>
      <c r="I68" s="29">
        <f t="shared" si="2"/>
        <v>0</v>
      </c>
      <c r="J68" s="29">
        <f t="shared" si="2"/>
        <v>1133.5</v>
      </c>
      <c r="K68" s="29">
        <f t="shared" si="2"/>
        <v>0</v>
      </c>
    </row>
    <row r="69" spans="1:11" s="622" customFormat="1" ht="15.75" customHeight="1" thickTop="1">
      <c r="A69" s="711" t="s">
        <v>284</v>
      </c>
      <c r="B69" s="712" t="s">
        <v>285</v>
      </c>
      <c r="C69" s="26"/>
      <c r="D69" s="26"/>
      <c r="E69" s="26"/>
      <c r="F69" s="26"/>
      <c r="G69" s="28"/>
      <c r="H69" s="28"/>
      <c r="I69" s="28"/>
      <c r="J69" s="28"/>
      <c r="K69" s="28"/>
    </row>
    <row r="70" spans="1:11" s="622" customFormat="1" ht="12">
      <c r="A70" s="1503" t="s">
        <v>286</v>
      </c>
      <c r="B70" s="1502">
        <v>1611</v>
      </c>
      <c r="C70" s="1492">
        <v>299012.93</v>
      </c>
      <c r="D70" s="30"/>
      <c r="E70" s="26"/>
      <c r="F70" s="26"/>
      <c r="G70" s="28"/>
      <c r="H70" s="28"/>
      <c r="I70" s="28"/>
      <c r="J70" s="28"/>
      <c r="K70" s="28"/>
    </row>
    <row r="71" spans="1:11" s="622" customFormat="1" ht="12">
      <c r="A71" s="1503" t="s">
        <v>287</v>
      </c>
      <c r="B71" s="1502">
        <v>1612</v>
      </c>
      <c r="C71" s="1492"/>
      <c r="D71" s="30"/>
      <c r="E71" s="26"/>
      <c r="F71" s="26"/>
      <c r="G71" s="28"/>
      <c r="H71" s="28"/>
      <c r="I71" s="28"/>
      <c r="J71" s="28"/>
      <c r="K71" s="28"/>
    </row>
    <row r="72" spans="1:11" s="622" customFormat="1" ht="12">
      <c r="A72" s="1503" t="s">
        <v>288</v>
      </c>
      <c r="B72" s="1502">
        <v>1613</v>
      </c>
      <c r="C72" s="1492"/>
      <c r="D72" s="30"/>
      <c r="E72" s="26"/>
      <c r="F72" s="26"/>
      <c r="G72" s="28"/>
      <c r="H72" s="28"/>
      <c r="I72" s="28"/>
      <c r="J72" s="28"/>
      <c r="K72" s="28"/>
    </row>
    <row r="73" spans="1:11" s="622" customFormat="1" ht="12">
      <c r="A73" s="1503" t="s">
        <v>289</v>
      </c>
      <c r="B73" s="1502">
        <v>1614</v>
      </c>
      <c r="C73" s="1492"/>
      <c r="D73" s="30"/>
      <c r="E73" s="26"/>
      <c r="F73" s="26"/>
      <c r="G73" s="28"/>
      <c r="H73" s="28"/>
      <c r="I73" s="28"/>
      <c r="J73" s="28"/>
      <c r="K73" s="28"/>
    </row>
    <row r="74" spans="1:11" s="622" customFormat="1" ht="12">
      <c r="A74" s="1503" t="s">
        <v>290</v>
      </c>
      <c r="B74" s="1502">
        <v>1620</v>
      </c>
      <c r="C74" s="1492"/>
      <c r="D74" s="26"/>
      <c r="E74" s="26"/>
      <c r="F74" s="26"/>
      <c r="G74" s="28"/>
      <c r="H74" s="28"/>
      <c r="I74" s="28"/>
      <c r="J74" s="28"/>
      <c r="K74" s="28"/>
    </row>
    <row r="75" spans="1:11" s="622" customFormat="1" ht="12">
      <c r="A75" s="1507" t="s">
        <v>291</v>
      </c>
      <c r="B75" s="1508">
        <v>1690</v>
      </c>
      <c r="C75" s="1492"/>
      <c r="D75" s="31"/>
      <c r="E75" s="31"/>
      <c r="F75" s="31"/>
      <c r="G75" s="32"/>
      <c r="H75" s="32"/>
      <c r="I75" s="32"/>
      <c r="J75" s="32"/>
      <c r="K75" s="32"/>
    </row>
    <row r="76" spans="1:11" s="622" customFormat="1" thickBot="1">
      <c r="A76" s="702" t="s">
        <v>292</v>
      </c>
      <c r="B76" s="703"/>
      <c r="C76" s="33">
        <f>SUM(C70:C75)</f>
        <v>299012.93</v>
      </c>
      <c r="D76" s="31"/>
      <c r="E76" s="31"/>
      <c r="F76" s="31"/>
      <c r="G76" s="32"/>
      <c r="H76" s="32"/>
      <c r="I76" s="32"/>
      <c r="J76" s="32"/>
      <c r="K76" s="32"/>
    </row>
    <row r="77" spans="1:11" s="622" customFormat="1" ht="15.75" customHeight="1" thickTop="1">
      <c r="A77" s="706" t="s">
        <v>293</v>
      </c>
      <c r="B77" s="707" t="s">
        <v>294</v>
      </c>
      <c r="C77" s="31"/>
      <c r="D77" s="31"/>
      <c r="E77" s="31"/>
      <c r="F77" s="31"/>
      <c r="G77" s="32"/>
      <c r="H77" s="32"/>
      <c r="I77" s="32"/>
      <c r="J77" s="32"/>
      <c r="K77" s="32"/>
    </row>
    <row r="78" spans="1:11" s="622" customFormat="1" ht="12">
      <c r="A78" s="1507" t="s">
        <v>295</v>
      </c>
      <c r="B78" s="1508">
        <v>1711</v>
      </c>
      <c r="C78" s="1492"/>
      <c r="D78" s="1492"/>
      <c r="E78" s="31"/>
      <c r="F78" s="31"/>
      <c r="G78" s="32"/>
      <c r="H78" s="32"/>
      <c r="I78" s="32"/>
      <c r="J78" s="32"/>
      <c r="K78" s="32"/>
    </row>
    <row r="79" spans="1:11" s="622" customFormat="1" ht="12">
      <c r="A79" s="1507" t="s">
        <v>296</v>
      </c>
      <c r="B79" s="1508">
        <v>1719</v>
      </c>
      <c r="C79" s="1492"/>
      <c r="D79" s="1492"/>
      <c r="E79" s="31"/>
      <c r="F79" s="31"/>
      <c r="G79" s="32"/>
      <c r="H79" s="32"/>
      <c r="I79" s="32"/>
      <c r="J79" s="32"/>
      <c r="K79" s="32"/>
    </row>
    <row r="80" spans="1:11" s="622" customFormat="1" ht="12">
      <c r="A80" s="1507" t="s">
        <v>297</v>
      </c>
      <c r="B80" s="1508">
        <v>1720</v>
      </c>
      <c r="C80" s="1492">
        <v>1729.27</v>
      </c>
      <c r="D80" s="1492"/>
      <c r="E80" s="31"/>
      <c r="F80" s="31"/>
      <c r="G80" s="32"/>
      <c r="H80" s="32"/>
      <c r="I80" s="32"/>
      <c r="J80" s="32"/>
      <c r="K80" s="32"/>
    </row>
    <row r="81" spans="1:11" s="622" customFormat="1" ht="12">
      <c r="A81" s="1507" t="s">
        <v>298</v>
      </c>
      <c r="B81" s="1508">
        <v>1730</v>
      </c>
      <c r="C81" s="1492"/>
      <c r="D81" s="1492"/>
      <c r="E81" s="31"/>
      <c r="F81" s="31"/>
      <c r="G81" s="32"/>
      <c r="H81" s="32"/>
      <c r="I81" s="32"/>
      <c r="J81" s="32"/>
      <c r="K81" s="32"/>
    </row>
    <row r="82" spans="1:11" s="622" customFormat="1" ht="12">
      <c r="A82" s="708" t="s">
        <v>299</v>
      </c>
      <c r="B82" s="1508">
        <v>1790</v>
      </c>
      <c r="C82" s="1492"/>
      <c r="D82" s="1492"/>
      <c r="E82" s="31"/>
      <c r="F82" s="31"/>
      <c r="G82" s="32"/>
      <c r="H82" s="32"/>
      <c r="I82" s="32"/>
      <c r="J82" s="32"/>
      <c r="K82" s="32"/>
    </row>
    <row r="83" spans="1:11" s="622" customFormat="1" ht="12">
      <c r="A83" s="708" t="s">
        <v>300</v>
      </c>
      <c r="B83" s="1508" t="s">
        <v>301</v>
      </c>
      <c r="C83" s="488"/>
      <c r="D83" s="26"/>
      <c r="E83" s="472"/>
      <c r="F83" s="31"/>
      <c r="G83" s="32"/>
      <c r="H83" s="32"/>
      <c r="I83" s="32"/>
      <c r="J83" s="32"/>
      <c r="K83" s="32"/>
    </row>
    <row r="84" spans="1:11" s="622" customFormat="1" thickBot="1">
      <c r="A84" s="702" t="s">
        <v>302</v>
      </c>
      <c r="B84" s="703"/>
      <c r="C84" s="33">
        <f>SUM(C78:C82)</f>
        <v>1729.27</v>
      </c>
      <c r="D84" s="33">
        <f>SUM(D78:D82)</f>
        <v>0</v>
      </c>
      <c r="E84" s="31"/>
      <c r="F84" s="31"/>
      <c r="G84" s="32"/>
      <c r="H84" s="32"/>
      <c r="I84" s="32"/>
      <c r="J84" s="32"/>
      <c r="K84" s="32"/>
    </row>
    <row r="85" spans="1:11" s="622" customFormat="1" ht="14" thickTop="1" thickBot="1">
      <c r="A85" s="702" t="s">
        <v>303</v>
      </c>
      <c r="B85" s="703"/>
      <c r="C85" s="33">
        <f>C84+C83</f>
        <v>1729.27</v>
      </c>
      <c r="D85" s="31"/>
      <c r="E85" s="31"/>
      <c r="F85" s="31"/>
      <c r="G85" s="32"/>
      <c r="H85" s="32"/>
      <c r="I85" s="32"/>
      <c r="J85" s="32"/>
      <c r="K85" s="32"/>
    </row>
    <row r="86" spans="1:11" s="622" customFormat="1" ht="15.75" customHeight="1" thickTop="1">
      <c r="A86" s="706" t="s">
        <v>304</v>
      </c>
      <c r="B86" s="707" t="s">
        <v>305</v>
      </c>
      <c r="C86" s="31"/>
      <c r="D86" s="31"/>
      <c r="E86" s="31"/>
      <c r="F86" s="31"/>
      <c r="G86" s="32"/>
      <c r="H86" s="32"/>
      <c r="I86" s="32"/>
      <c r="J86" s="32"/>
      <c r="K86" s="32"/>
    </row>
    <row r="87" spans="1:11" s="622" customFormat="1" ht="12">
      <c r="A87" s="1507" t="s">
        <v>306</v>
      </c>
      <c r="B87" s="1508">
        <v>1811</v>
      </c>
      <c r="C87" s="1492">
        <v>175959.95</v>
      </c>
      <c r="D87" s="31"/>
      <c r="E87" s="31"/>
      <c r="F87" s="31"/>
      <c r="G87" s="32"/>
      <c r="H87" s="32"/>
      <c r="I87" s="32"/>
      <c r="J87" s="32"/>
      <c r="K87" s="32"/>
    </row>
    <row r="88" spans="1:11" s="622" customFormat="1" ht="12">
      <c r="A88" s="1507" t="s">
        <v>307</v>
      </c>
      <c r="B88" s="1508">
        <v>1812</v>
      </c>
      <c r="C88" s="1492"/>
      <c r="D88" s="31"/>
      <c r="E88" s="31"/>
      <c r="F88" s="31"/>
      <c r="G88" s="32"/>
      <c r="H88" s="32"/>
      <c r="I88" s="32"/>
      <c r="J88" s="32"/>
      <c r="K88" s="32"/>
    </row>
    <row r="89" spans="1:11" s="622" customFormat="1" ht="12">
      <c r="A89" s="1507" t="s">
        <v>308</v>
      </c>
      <c r="B89" s="1508">
        <v>1813</v>
      </c>
      <c r="C89" s="1492"/>
      <c r="D89" s="31"/>
      <c r="E89" s="31"/>
      <c r="F89" s="31"/>
      <c r="G89" s="32"/>
      <c r="H89" s="32"/>
      <c r="I89" s="32"/>
      <c r="J89" s="32"/>
      <c r="K89" s="32"/>
    </row>
    <row r="90" spans="1:11" s="622" customFormat="1" ht="12">
      <c r="A90" s="1507" t="s">
        <v>309</v>
      </c>
      <c r="B90" s="1508">
        <v>1819</v>
      </c>
      <c r="C90" s="1492"/>
      <c r="D90" s="31"/>
      <c r="E90" s="31"/>
      <c r="F90" s="31"/>
      <c r="G90" s="32"/>
      <c r="H90" s="32"/>
      <c r="I90" s="32"/>
      <c r="J90" s="32"/>
      <c r="K90" s="32"/>
    </row>
    <row r="91" spans="1:11" s="622" customFormat="1" ht="12">
      <c r="A91" s="1507" t="s">
        <v>310</v>
      </c>
      <c r="B91" s="1508">
        <v>1821</v>
      </c>
      <c r="C91" s="1492"/>
      <c r="D91" s="31"/>
      <c r="E91" s="31"/>
      <c r="F91" s="31"/>
      <c r="G91" s="32"/>
      <c r="H91" s="32"/>
      <c r="I91" s="32"/>
      <c r="J91" s="32"/>
      <c r="K91" s="32"/>
    </row>
    <row r="92" spans="1:11" s="622" customFormat="1" ht="12">
      <c r="A92" s="1507" t="s">
        <v>311</v>
      </c>
      <c r="B92" s="1508">
        <v>1822</v>
      </c>
      <c r="C92" s="1492"/>
      <c r="D92" s="31"/>
      <c r="E92" s="31"/>
      <c r="F92" s="31"/>
      <c r="G92" s="32"/>
      <c r="H92" s="32"/>
      <c r="I92" s="32"/>
      <c r="J92" s="32"/>
      <c r="K92" s="32"/>
    </row>
    <row r="93" spans="1:11" s="622" customFormat="1" ht="12">
      <c r="A93" s="1507" t="s">
        <v>312</v>
      </c>
      <c r="B93" s="1508">
        <v>1823</v>
      </c>
      <c r="C93" s="1492"/>
      <c r="D93" s="31"/>
      <c r="E93" s="31"/>
      <c r="F93" s="31"/>
      <c r="G93" s="32"/>
      <c r="H93" s="32"/>
      <c r="I93" s="32"/>
      <c r="J93" s="32"/>
      <c r="K93" s="32"/>
    </row>
    <row r="94" spans="1:11" s="622" customFormat="1" ht="12">
      <c r="A94" s="1507" t="s">
        <v>313</v>
      </c>
      <c r="B94" s="1508">
        <v>1829</v>
      </c>
      <c r="C94" s="1492"/>
      <c r="D94" s="31"/>
      <c r="E94" s="31"/>
      <c r="F94" s="31"/>
      <c r="G94" s="32"/>
      <c r="H94" s="32"/>
      <c r="I94" s="32"/>
      <c r="J94" s="32"/>
      <c r="K94" s="32"/>
    </row>
    <row r="95" spans="1:11" s="622" customFormat="1" ht="12">
      <c r="A95" s="1507" t="s">
        <v>314</v>
      </c>
      <c r="B95" s="1508">
        <v>1890</v>
      </c>
      <c r="C95" s="1492"/>
      <c r="D95" s="31"/>
      <c r="E95" s="31"/>
      <c r="F95" s="31"/>
      <c r="G95" s="32"/>
      <c r="H95" s="32"/>
      <c r="I95" s="32"/>
      <c r="J95" s="32"/>
      <c r="K95" s="32"/>
    </row>
    <row r="96" spans="1:11" s="622" customFormat="1" thickBot="1">
      <c r="A96" s="702" t="s">
        <v>315</v>
      </c>
      <c r="B96" s="703"/>
      <c r="C96" s="33">
        <f>SUM(C87:C95)</f>
        <v>175959.95</v>
      </c>
      <c r="D96" s="31"/>
      <c r="E96" s="31"/>
      <c r="F96" s="31"/>
      <c r="G96" s="32"/>
      <c r="H96" s="32"/>
      <c r="I96" s="32"/>
      <c r="J96" s="32"/>
      <c r="K96" s="32"/>
    </row>
    <row r="97" spans="1:11" s="622" customFormat="1" ht="15.75" customHeight="1" thickTop="1">
      <c r="A97" s="704" t="s">
        <v>316</v>
      </c>
      <c r="B97" s="705" t="s">
        <v>317</v>
      </c>
      <c r="C97" s="34"/>
      <c r="D97" s="34"/>
      <c r="E97" s="34"/>
      <c r="F97" s="34"/>
      <c r="G97" s="35"/>
      <c r="H97" s="35"/>
      <c r="I97" s="35"/>
      <c r="J97" s="35"/>
      <c r="K97" s="35"/>
    </row>
    <row r="98" spans="1:11" s="622" customFormat="1" ht="12">
      <c r="A98" s="1509" t="s">
        <v>318</v>
      </c>
      <c r="B98" s="1510">
        <v>1910</v>
      </c>
      <c r="C98" s="1511"/>
      <c r="D98" s="1511"/>
      <c r="E98" s="34"/>
      <c r="F98" s="34"/>
      <c r="G98" s="35"/>
      <c r="H98" s="35"/>
      <c r="I98" s="35"/>
      <c r="J98" s="35"/>
      <c r="K98" s="35"/>
    </row>
    <row r="99" spans="1:11" s="622" customFormat="1" ht="12">
      <c r="A99" s="1509" t="s">
        <v>319</v>
      </c>
      <c r="B99" s="1512">
        <v>1920</v>
      </c>
      <c r="C99" s="1492">
        <v>16773.41</v>
      </c>
      <c r="D99" s="1492"/>
      <c r="E99" s="1492"/>
      <c r="F99" s="1492"/>
      <c r="G99" s="1492"/>
      <c r="H99" s="1492"/>
      <c r="I99" s="1492"/>
      <c r="J99" s="1492"/>
      <c r="K99" s="1492"/>
    </row>
    <row r="100" spans="1:11" s="622" customFormat="1" ht="12">
      <c r="A100" s="1509" t="s">
        <v>320</v>
      </c>
      <c r="B100" s="1512">
        <v>1930</v>
      </c>
      <c r="C100" s="1492"/>
      <c r="D100" s="1492"/>
      <c r="E100" s="1492"/>
      <c r="F100" s="1492"/>
      <c r="G100" s="1492"/>
      <c r="H100" s="1492"/>
      <c r="I100" s="1492"/>
      <c r="J100" s="1492"/>
      <c r="K100" s="1492"/>
    </row>
    <row r="101" spans="1:11" s="622" customFormat="1" ht="12">
      <c r="A101" s="1509" t="s">
        <v>321</v>
      </c>
      <c r="B101" s="1512">
        <v>1940</v>
      </c>
      <c r="C101" s="1492"/>
      <c r="D101" s="1492"/>
      <c r="E101" s="34"/>
      <c r="F101" s="1511"/>
      <c r="G101" s="35"/>
      <c r="H101" s="35"/>
      <c r="I101" s="35"/>
      <c r="J101" s="35"/>
      <c r="K101" s="35"/>
    </row>
    <row r="102" spans="1:11" s="622" customFormat="1" ht="12">
      <c r="A102" s="1509" t="s">
        <v>322</v>
      </c>
      <c r="B102" s="1512">
        <v>1950</v>
      </c>
      <c r="C102" s="1492">
        <v>876</v>
      </c>
      <c r="D102" s="1492"/>
      <c r="E102" s="1492"/>
      <c r="F102" s="1492"/>
      <c r="G102" s="1492"/>
      <c r="H102" s="1492"/>
      <c r="I102" s="35"/>
      <c r="J102" s="1492"/>
      <c r="K102" s="1492"/>
    </row>
    <row r="103" spans="1:11" s="622" customFormat="1" ht="12">
      <c r="A103" s="1509" t="s">
        <v>323</v>
      </c>
      <c r="B103" s="1512">
        <v>1960</v>
      </c>
      <c r="C103" s="1492"/>
      <c r="D103" s="1492"/>
      <c r="E103" s="1492"/>
      <c r="F103" s="1492"/>
      <c r="G103" s="1492"/>
      <c r="H103" s="1492"/>
      <c r="I103" s="1513"/>
      <c r="J103" s="1492"/>
      <c r="K103" s="1492"/>
    </row>
    <row r="104" spans="1:11" s="622" customFormat="1" ht="12">
      <c r="A104" s="1509" t="s">
        <v>324</v>
      </c>
      <c r="B104" s="1512">
        <v>1970</v>
      </c>
      <c r="C104" s="1511"/>
      <c r="D104" s="1514"/>
      <c r="E104" s="1514"/>
      <c r="F104" s="1514"/>
      <c r="G104" s="1515"/>
      <c r="H104" s="1515"/>
      <c r="I104" s="1516"/>
      <c r="J104" s="1515"/>
      <c r="K104" s="1515"/>
    </row>
    <row r="105" spans="1:11" s="622" customFormat="1" ht="12">
      <c r="A105" s="1509" t="s">
        <v>325</v>
      </c>
      <c r="B105" s="1512">
        <v>1980</v>
      </c>
      <c r="C105" s="1511"/>
      <c r="D105" s="1511"/>
      <c r="E105" s="1511"/>
      <c r="F105" s="1511"/>
      <c r="G105" s="1511"/>
      <c r="H105" s="1511"/>
      <c r="I105" s="1511"/>
      <c r="J105" s="1511"/>
      <c r="K105" s="1511"/>
    </row>
    <row r="106" spans="1:11" s="622" customFormat="1" ht="12">
      <c r="A106" s="1509" t="s">
        <v>326</v>
      </c>
      <c r="B106" s="1512">
        <v>1983</v>
      </c>
      <c r="C106" s="36"/>
      <c r="D106" s="38"/>
      <c r="E106" s="36"/>
      <c r="F106" s="38"/>
      <c r="G106" s="39"/>
      <c r="H106" s="37"/>
      <c r="I106" s="1516"/>
      <c r="J106" s="1516"/>
      <c r="K106" s="35"/>
    </row>
    <row r="107" spans="1:11" s="622" customFormat="1" ht="12">
      <c r="A107" s="1509" t="s">
        <v>327</v>
      </c>
      <c r="B107" s="1512">
        <v>1991</v>
      </c>
      <c r="C107" s="36"/>
      <c r="D107" s="36"/>
      <c r="E107" s="36"/>
      <c r="F107" s="36"/>
      <c r="G107" s="36"/>
      <c r="H107" s="36"/>
      <c r="I107" s="35"/>
      <c r="J107" s="35"/>
      <c r="K107" s="35"/>
    </row>
    <row r="108" spans="1:11" s="622" customFormat="1" ht="12">
      <c r="A108" s="1509" t="s">
        <v>328</v>
      </c>
      <c r="B108" s="1512">
        <v>1992</v>
      </c>
      <c r="C108" s="1517"/>
      <c r="D108" s="34"/>
      <c r="E108" s="34"/>
      <c r="F108" s="34"/>
      <c r="G108" s="35"/>
      <c r="H108" s="35"/>
      <c r="I108" s="35"/>
      <c r="J108" s="35"/>
      <c r="K108" s="35"/>
    </row>
    <row r="109" spans="1:11" s="622" customFormat="1" ht="12">
      <c r="A109" s="1509" t="s">
        <v>329</v>
      </c>
      <c r="B109" s="1512">
        <v>1993</v>
      </c>
      <c r="C109" s="1517"/>
      <c r="D109" s="1517"/>
      <c r="E109" s="1517"/>
      <c r="F109" s="1517"/>
      <c r="G109" s="1517"/>
      <c r="H109" s="1517"/>
      <c r="I109" s="35"/>
      <c r="J109" s="1513"/>
      <c r="K109" s="1513"/>
    </row>
    <row r="110" spans="1:11" s="622" customFormat="1" ht="12">
      <c r="A110" s="1509" t="s">
        <v>330</v>
      </c>
      <c r="B110" s="1512">
        <v>1999</v>
      </c>
      <c r="C110" s="1517">
        <v>8064</v>
      </c>
      <c r="D110" s="1517"/>
      <c r="E110" s="1517"/>
      <c r="F110" s="1517"/>
      <c r="G110" s="1517"/>
      <c r="H110" s="1517"/>
      <c r="I110" s="1513"/>
      <c r="J110" s="1513"/>
      <c r="K110" s="1513"/>
    </row>
    <row r="111" spans="1:11" s="622" customFormat="1" thickBot="1">
      <c r="A111" s="695" t="s">
        <v>331</v>
      </c>
      <c r="B111" s="653"/>
      <c r="C111" s="40">
        <f>SUM(C98:C110)</f>
        <v>25713.41</v>
      </c>
      <c r="D111" s="40">
        <f>SUM(D98:D110)</f>
        <v>0</v>
      </c>
      <c r="E111" s="40">
        <f t="shared" ref="E111:K111" si="3">SUM(E98:E110)</f>
        <v>0</v>
      </c>
      <c r="F111" s="40">
        <f t="shared" si="3"/>
        <v>0</v>
      </c>
      <c r="G111" s="40">
        <f t="shared" si="3"/>
        <v>0</v>
      </c>
      <c r="H111" s="40">
        <f t="shared" si="3"/>
        <v>0</v>
      </c>
      <c r="I111" s="40">
        <f t="shared" si="3"/>
        <v>0</v>
      </c>
      <c r="J111" s="40">
        <f t="shared" si="3"/>
        <v>0</v>
      </c>
      <c r="K111" s="40">
        <f t="shared" si="3"/>
        <v>0</v>
      </c>
    </row>
    <row r="112" spans="1:11" s="622" customFormat="1" ht="24.75" customHeight="1" thickTop="1" thickBot="1">
      <c r="A112" s="696" t="s">
        <v>332</v>
      </c>
      <c r="B112" s="697" t="s">
        <v>89</v>
      </c>
      <c r="C112" s="41">
        <f t="shared" ref="C112:K112" si="4">SUM(C12,C18,C40,C63,C68,C76,C84,C96,C111)</f>
        <v>14592268.529999997</v>
      </c>
      <c r="D112" s="41">
        <f t="shared" si="4"/>
        <v>1679314.11</v>
      </c>
      <c r="E112" s="41">
        <f t="shared" si="4"/>
        <v>1154656.71</v>
      </c>
      <c r="F112" s="41">
        <f t="shared" si="4"/>
        <v>724052.88</v>
      </c>
      <c r="G112" s="41">
        <f t="shared" si="4"/>
        <v>413073.58</v>
      </c>
      <c r="H112" s="41">
        <f t="shared" si="4"/>
        <v>0</v>
      </c>
      <c r="I112" s="41">
        <f t="shared" si="4"/>
        <v>0</v>
      </c>
      <c r="J112" s="41">
        <f t="shared" si="4"/>
        <v>44385.5</v>
      </c>
      <c r="K112" s="41">
        <f t="shared" si="4"/>
        <v>0</v>
      </c>
    </row>
    <row r="113" spans="1:11" s="622" customFormat="1" ht="24.75" customHeight="1" thickTop="1" thickBot="1">
      <c r="A113" s="698" t="s">
        <v>333</v>
      </c>
      <c r="B113" s="699"/>
      <c r="C113" s="41">
        <f>C12+C18+C40+C68+C76+C85+C96+C111</f>
        <v>14592268.529999997</v>
      </c>
      <c r="D113" s="1516"/>
      <c r="E113" s="1516"/>
      <c r="F113" s="1516"/>
      <c r="G113" s="1516"/>
      <c r="H113" s="1516"/>
      <c r="I113" s="1516"/>
      <c r="J113" s="1516"/>
      <c r="K113" s="1516"/>
    </row>
    <row r="114" spans="1:11" s="622" customFormat="1" ht="27" thickTop="1">
      <c r="A114" s="700" t="s">
        <v>334</v>
      </c>
      <c r="B114" s="701"/>
      <c r="C114" s="42"/>
      <c r="D114" s="42"/>
      <c r="E114" s="42"/>
      <c r="F114" s="42"/>
      <c r="G114" s="43"/>
      <c r="H114" s="43"/>
      <c r="I114" s="43"/>
      <c r="J114" s="43"/>
      <c r="K114" s="44"/>
    </row>
    <row r="115" spans="1:11" s="622" customFormat="1" ht="12">
      <c r="A115" s="693" t="s">
        <v>335</v>
      </c>
      <c r="B115" s="694">
        <v>2100</v>
      </c>
      <c r="C115" s="1517"/>
      <c r="D115" s="1517"/>
      <c r="E115" s="34"/>
      <c r="F115" s="1517"/>
      <c r="G115" s="1517"/>
      <c r="H115" s="35"/>
      <c r="I115" s="35"/>
      <c r="J115" s="35"/>
      <c r="K115" s="35"/>
    </row>
    <row r="116" spans="1:11" s="622" customFormat="1" ht="12">
      <c r="A116" s="686" t="s">
        <v>336</v>
      </c>
      <c r="B116" s="1512">
        <v>2200</v>
      </c>
      <c r="C116" s="1517"/>
      <c r="D116" s="1517"/>
      <c r="E116" s="34"/>
      <c r="F116" s="1517"/>
      <c r="G116" s="1517"/>
      <c r="H116" s="35"/>
      <c r="I116" s="35"/>
      <c r="J116" s="35"/>
      <c r="K116" s="35"/>
    </row>
    <row r="117" spans="1:11" s="622" customFormat="1" ht="12">
      <c r="A117" s="686" t="s">
        <v>337</v>
      </c>
      <c r="B117" s="1512">
        <v>2300</v>
      </c>
      <c r="C117" s="1517"/>
      <c r="D117" s="1517"/>
      <c r="E117" s="34"/>
      <c r="F117" s="1517"/>
      <c r="G117" s="1517"/>
      <c r="H117" s="35"/>
      <c r="I117" s="35"/>
      <c r="J117" s="35"/>
      <c r="K117" s="35"/>
    </row>
    <row r="118" spans="1:11" s="622" customFormat="1" thickBot="1">
      <c r="A118" s="689" t="s">
        <v>338</v>
      </c>
      <c r="B118" s="690" t="s">
        <v>339</v>
      </c>
      <c r="C118" s="40">
        <f>SUM(C115:C117)</f>
        <v>0</v>
      </c>
      <c r="D118" s="40">
        <f>SUM(D115:D117)</f>
        <v>0</v>
      </c>
      <c r="E118" s="34"/>
      <c r="F118" s="40">
        <f>SUM(F115:F117)</f>
        <v>0</v>
      </c>
      <c r="G118" s="40">
        <f>SUM(G115:G117)</f>
        <v>0</v>
      </c>
      <c r="H118" s="35"/>
      <c r="I118" s="35"/>
      <c r="J118" s="35"/>
      <c r="K118" s="35"/>
    </row>
    <row r="119" spans="1:11" s="622" customFormat="1" ht="16.75" customHeight="1" thickTop="1">
      <c r="A119" s="691" t="s">
        <v>340</v>
      </c>
      <c r="B119" s="692"/>
      <c r="C119" s="45"/>
      <c r="D119" s="46"/>
      <c r="E119" s="47"/>
      <c r="F119" s="46"/>
      <c r="G119" s="48"/>
      <c r="H119" s="49"/>
      <c r="I119" s="49"/>
      <c r="J119" s="49"/>
      <c r="K119" s="1518"/>
    </row>
    <row r="120" spans="1:11" s="622" customFormat="1" ht="16.5" customHeight="1">
      <c r="A120" s="685" t="s">
        <v>341</v>
      </c>
      <c r="B120" s="1519"/>
      <c r="C120" s="34"/>
      <c r="D120" s="34"/>
      <c r="E120" s="34"/>
      <c r="F120" s="34"/>
      <c r="G120" s="35"/>
      <c r="H120" s="35"/>
      <c r="I120" s="35"/>
      <c r="J120" s="35"/>
      <c r="K120" s="35"/>
    </row>
    <row r="121" spans="1:11" s="622" customFormat="1" ht="12">
      <c r="A121" s="686" t="s">
        <v>342</v>
      </c>
      <c r="B121" s="1512">
        <v>3001</v>
      </c>
      <c r="C121" s="1517">
        <v>590021.73</v>
      </c>
      <c r="D121" s="1517"/>
      <c r="E121" s="1517"/>
      <c r="F121" s="1517"/>
      <c r="G121" s="1517"/>
      <c r="H121" s="1517"/>
      <c r="I121" s="35"/>
      <c r="J121" s="1517"/>
      <c r="K121" s="1517"/>
    </row>
    <row r="122" spans="1:11" s="622" customFormat="1" ht="12">
      <c r="A122" s="687" t="s">
        <v>343</v>
      </c>
      <c r="B122" s="1510">
        <v>3005</v>
      </c>
      <c r="C122" s="1517"/>
      <c r="D122" s="1517"/>
      <c r="E122" s="1517"/>
      <c r="F122" s="1517"/>
      <c r="G122" s="1517"/>
      <c r="H122" s="1517"/>
      <c r="I122" s="35"/>
      <c r="J122" s="1517"/>
      <c r="K122" s="1517"/>
    </row>
    <row r="123" spans="1:11" s="622" customFormat="1" ht="12">
      <c r="A123" s="688" t="s">
        <v>344</v>
      </c>
      <c r="B123" s="1520">
        <v>3099</v>
      </c>
      <c r="C123" s="1517">
        <v>12208.73</v>
      </c>
      <c r="D123" s="1517"/>
      <c r="E123" s="1517"/>
      <c r="F123" s="1517"/>
      <c r="G123" s="1517"/>
      <c r="H123" s="1517"/>
      <c r="I123" s="50"/>
      <c r="J123" s="1517"/>
      <c r="K123" s="1517"/>
    </row>
    <row r="124" spans="1:11" s="622" customFormat="1" thickBot="1">
      <c r="A124" s="677" t="s">
        <v>345</v>
      </c>
      <c r="B124" s="681"/>
      <c r="C124" s="51">
        <f t="shared" ref="C124:H124" si="5">SUM(C121:C123)</f>
        <v>602230.46</v>
      </c>
      <c r="D124" s="51">
        <f t="shared" si="5"/>
        <v>0</v>
      </c>
      <c r="E124" s="51">
        <f t="shared" si="5"/>
        <v>0</v>
      </c>
      <c r="F124" s="51">
        <f t="shared" si="5"/>
        <v>0</v>
      </c>
      <c r="G124" s="51">
        <f t="shared" si="5"/>
        <v>0</v>
      </c>
      <c r="H124" s="51">
        <f t="shared" si="5"/>
        <v>0</v>
      </c>
      <c r="I124" s="50"/>
      <c r="J124" s="51">
        <f>SUM(J121:J123)</f>
        <v>0</v>
      </c>
      <c r="K124" s="51">
        <f>SUM(K121:K123)</f>
        <v>0</v>
      </c>
    </row>
    <row r="125" spans="1:11" s="622" customFormat="1" ht="15.75" customHeight="1" thickTop="1">
      <c r="A125" s="682" t="s">
        <v>346</v>
      </c>
      <c r="B125" s="683"/>
      <c r="C125" s="52"/>
      <c r="D125" s="52"/>
      <c r="E125" s="53"/>
      <c r="F125" s="52"/>
      <c r="G125" s="50"/>
      <c r="H125" s="50"/>
      <c r="I125" s="50"/>
      <c r="J125" s="50"/>
      <c r="K125" s="50"/>
    </row>
    <row r="126" spans="1:11" s="622" customFormat="1" ht="12">
      <c r="A126" s="684" t="s">
        <v>347</v>
      </c>
      <c r="B126" s="1521"/>
      <c r="C126" s="52"/>
      <c r="D126" s="52"/>
      <c r="E126" s="53"/>
      <c r="F126" s="52"/>
      <c r="G126" s="50"/>
      <c r="H126" s="50"/>
      <c r="I126" s="50"/>
      <c r="J126" s="50"/>
      <c r="K126" s="50"/>
    </row>
    <row r="127" spans="1:11" s="622" customFormat="1" ht="12">
      <c r="A127" s="680" t="s">
        <v>6895</v>
      </c>
      <c r="B127" s="1522">
        <v>3100</v>
      </c>
      <c r="C127" s="1517">
        <v>173682.31</v>
      </c>
      <c r="D127" s="53"/>
      <c r="E127" s="53"/>
      <c r="F127" s="1517"/>
      <c r="G127" s="50"/>
      <c r="H127" s="50"/>
      <c r="I127" s="50"/>
      <c r="J127" s="50"/>
      <c r="K127" s="50"/>
    </row>
    <row r="128" spans="1:11" s="622" customFormat="1" ht="12">
      <c r="A128" s="680" t="s">
        <v>348</v>
      </c>
      <c r="B128" s="1523">
        <v>3120</v>
      </c>
      <c r="C128" s="1517"/>
      <c r="D128" s="52"/>
      <c r="E128" s="53"/>
      <c r="F128" s="1517"/>
      <c r="G128" s="50"/>
      <c r="H128" s="50"/>
      <c r="I128" s="50"/>
      <c r="J128" s="50"/>
      <c r="K128" s="50"/>
    </row>
    <row r="129" spans="1:11" s="622" customFormat="1" ht="12">
      <c r="A129" s="680" t="s">
        <v>349</v>
      </c>
      <c r="B129" s="1523">
        <v>3130</v>
      </c>
      <c r="C129" s="1517"/>
      <c r="D129" s="52"/>
      <c r="E129" s="53"/>
      <c r="F129" s="1517"/>
      <c r="G129" s="50"/>
      <c r="H129" s="50"/>
      <c r="I129" s="50"/>
      <c r="J129" s="50"/>
      <c r="K129" s="50"/>
    </row>
    <row r="130" spans="1:11" s="622" customFormat="1" ht="12">
      <c r="A130" s="680" t="s">
        <v>350</v>
      </c>
      <c r="B130" s="1523">
        <v>3199</v>
      </c>
      <c r="C130" s="1517"/>
      <c r="D130" s="1524"/>
      <c r="E130" s="53"/>
      <c r="F130" s="1517"/>
      <c r="G130" s="50"/>
      <c r="H130" s="50"/>
      <c r="I130" s="50"/>
      <c r="J130" s="50"/>
      <c r="K130" s="50"/>
    </row>
    <row r="131" spans="1:11" s="622" customFormat="1" thickBot="1">
      <c r="A131" s="677" t="s">
        <v>351</v>
      </c>
      <c r="B131" s="678"/>
      <c r="C131" s="51">
        <f>SUM(C127:C130)</f>
        <v>173682.31</v>
      </c>
      <c r="D131" s="51">
        <f>SUM(D127:D130)</f>
        <v>0</v>
      </c>
      <c r="E131" s="52"/>
      <c r="F131" s="51">
        <f>SUM(F127:F130)</f>
        <v>0</v>
      </c>
      <c r="G131" s="50"/>
      <c r="H131" s="50"/>
      <c r="I131" s="50"/>
      <c r="J131" s="50"/>
      <c r="K131" s="50"/>
    </row>
    <row r="132" spans="1:11" s="622" customFormat="1" ht="15.75" customHeight="1" thickTop="1">
      <c r="A132" s="640" t="s">
        <v>352</v>
      </c>
      <c r="B132" s="679"/>
      <c r="C132" s="54"/>
      <c r="D132" s="54"/>
      <c r="E132" s="52"/>
      <c r="F132" s="52"/>
      <c r="G132" s="50"/>
      <c r="H132" s="50"/>
      <c r="I132" s="50"/>
      <c r="J132" s="50"/>
      <c r="K132" s="50"/>
    </row>
    <row r="133" spans="1:11" s="622" customFormat="1" ht="12">
      <c r="A133" s="674" t="s">
        <v>353</v>
      </c>
      <c r="B133" s="1525">
        <v>3200</v>
      </c>
      <c r="C133" s="1517"/>
      <c r="D133" s="1517"/>
      <c r="E133" s="56"/>
      <c r="F133" s="56"/>
      <c r="G133" s="1517"/>
      <c r="H133" s="57"/>
      <c r="I133" s="57"/>
      <c r="J133" s="57"/>
      <c r="K133" s="57"/>
    </row>
    <row r="134" spans="1:11" s="622" customFormat="1" ht="12">
      <c r="A134" s="674" t="s">
        <v>354</v>
      </c>
      <c r="B134" s="1525">
        <v>3220</v>
      </c>
      <c r="C134" s="1517"/>
      <c r="D134" s="1517"/>
      <c r="E134" s="56"/>
      <c r="F134" s="56"/>
      <c r="G134" s="1517"/>
      <c r="H134" s="57"/>
      <c r="I134" s="57"/>
      <c r="J134" s="57"/>
      <c r="K134" s="57"/>
    </row>
    <row r="135" spans="1:11" s="622" customFormat="1" ht="12">
      <c r="A135" s="674" t="s">
        <v>355</v>
      </c>
      <c r="B135" s="1525">
        <v>3225</v>
      </c>
      <c r="C135" s="1517"/>
      <c r="D135" s="1517"/>
      <c r="E135" s="56"/>
      <c r="F135" s="56"/>
      <c r="G135" s="1517"/>
      <c r="H135" s="57"/>
      <c r="I135" s="57"/>
      <c r="J135" s="57"/>
      <c r="K135" s="57"/>
    </row>
    <row r="136" spans="1:11" s="622" customFormat="1" ht="12">
      <c r="A136" s="674" t="s">
        <v>356</v>
      </c>
      <c r="B136" s="1525">
        <v>3235</v>
      </c>
      <c r="C136" s="1517"/>
      <c r="D136" s="1517"/>
      <c r="E136" s="56"/>
      <c r="F136" s="56"/>
      <c r="G136" s="1517"/>
      <c r="H136" s="57"/>
      <c r="I136" s="57"/>
      <c r="J136" s="57"/>
      <c r="K136" s="57"/>
    </row>
    <row r="137" spans="1:11" s="622" customFormat="1" ht="12">
      <c r="A137" s="676" t="s">
        <v>357</v>
      </c>
      <c r="B137" s="1525">
        <v>3240</v>
      </c>
      <c r="C137" s="1517"/>
      <c r="D137" s="1517"/>
      <c r="E137" s="56"/>
      <c r="F137" s="56"/>
      <c r="G137" s="1517"/>
      <c r="H137" s="57"/>
      <c r="I137" s="57"/>
      <c r="J137" s="57"/>
      <c r="K137" s="57"/>
    </row>
    <row r="138" spans="1:11" s="622" customFormat="1" ht="12">
      <c r="A138" s="674" t="s">
        <v>358</v>
      </c>
      <c r="B138" s="1525">
        <v>3270</v>
      </c>
      <c r="C138" s="1517"/>
      <c r="D138" s="1517"/>
      <c r="E138" s="56"/>
      <c r="F138" s="56"/>
      <c r="G138" s="1517"/>
      <c r="H138" s="57"/>
      <c r="I138" s="57"/>
      <c r="J138" s="57"/>
      <c r="K138" s="57"/>
    </row>
    <row r="139" spans="1:11" s="622" customFormat="1" ht="12">
      <c r="A139" s="674" t="s">
        <v>359</v>
      </c>
      <c r="B139" s="1525">
        <v>3299</v>
      </c>
      <c r="C139" s="1517"/>
      <c r="D139" s="1517"/>
      <c r="E139" s="56"/>
      <c r="F139" s="56"/>
      <c r="G139" s="1517"/>
      <c r="H139" s="57"/>
      <c r="I139" s="57"/>
      <c r="J139" s="57"/>
      <c r="K139" s="57"/>
    </row>
    <row r="140" spans="1:11" s="622" customFormat="1" thickBot="1">
      <c r="A140" s="673" t="s">
        <v>360</v>
      </c>
      <c r="B140" s="675"/>
      <c r="C140" s="58">
        <f>SUM(C133:C139)</f>
        <v>0</v>
      </c>
      <c r="D140" s="58">
        <f>SUM(D133:D139)</f>
        <v>0</v>
      </c>
      <c r="E140" s="56"/>
      <c r="F140" s="56"/>
      <c r="G140" s="58">
        <f>SUM(G133:G139)</f>
        <v>0</v>
      </c>
      <c r="H140" s="57"/>
      <c r="I140" s="57"/>
      <c r="J140" s="57"/>
      <c r="K140" s="57"/>
    </row>
    <row r="141" spans="1:11" s="622" customFormat="1" thickTop="1">
      <c r="A141" s="671" t="s">
        <v>361</v>
      </c>
      <c r="B141" s="672">
        <v>3360</v>
      </c>
      <c r="C141" s="506"/>
      <c r="D141" s="56"/>
      <c r="E141" s="56"/>
      <c r="F141" s="56"/>
      <c r="G141" s="57"/>
      <c r="H141" s="57"/>
      <c r="I141" s="57"/>
      <c r="J141" s="57"/>
      <c r="K141" s="57"/>
    </row>
    <row r="142" spans="1:11" s="622" customFormat="1" ht="12">
      <c r="A142" s="1527" t="s">
        <v>362</v>
      </c>
      <c r="B142" s="1439">
        <v>3365</v>
      </c>
      <c r="C142" s="1526"/>
      <c r="D142" s="1526"/>
      <c r="E142" s="56"/>
      <c r="F142" s="56"/>
      <c r="G142" s="1526"/>
      <c r="H142" s="57"/>
      <c r="I142" s="57"/>
      <c r="J142" s="57"/>
      <c r="K142" s="57"/>
    </row>
    <row r="143" spans="1:11" s="622" customFormat="1" ht="12">
      <c r="A143" s="1528" t="s">
        <v>363</v>
      </c>
      <c r="B143" s="1525">
        <v>3370</v>
      </c>
      <c r="C143" s="1526"/>
      <c r="D143" s="1526"/>
      <c r="E143" s="56"/>
      <c r="F143" s="56"/>
      <c r="G143" s="57"/>
      <c r="H143" s="57"/>
      <c r="I143" s="57"/>
      <c r="J143" s="57"/>
      <c r="K143" s="57"/>
    </row>
    <row r="144" spans="1:11" s="622" customFormat="1" ht="12">
      <c r="A144" s="1529" t="s">
        <v>364</v>
      </c>
      <c r="B144" s="1530">
        <v>3410</v>
      </c>
      <c r="C144" s="1526"/>
      <c r="D144" s="1526"/>
      <c r="E144" s="1526"/>
      <c r="F144" s="1526"/>
      <c r="G144" s="1526"/>
      <c r="H144" s="1526"/>
      <c r="I144" s="1526"/>
      <c r="J144" s="1526"/>
      <c r="K144" s="1526"/>
    </row>
    <row r="145" spans="1:11" s="622" customFormat="1" ht="12">
      <c r="A145" s="1529" t="s">
        <v>365</v>
      </c>
      <c r="B145" s="1439">
        <v>3499</v>
      </c>
      <c r="C145" s="1526"/>
      <c r="D145" s="1526"/>
      <c r="E145" s="1526"/>
      <c r="F145" s="1526"/>
      <c r="G145" s="1526"/>
      <c r="H145" s="1526"/>
      <c r="I145" s="1526"/>
      <c r="J145" s="1526"/>
      <c r="K145" s="1526"/>
    </row>
    <row r="146" spans="1:11" s="622" customFormat="1" ht="15.75" customHeight="1">
      <c r="A146" s="603" t="s">
        <v>366</v>
      </c>
      <c r="B146" s="1531"/>
      <c r="C146" s="475"/>
      <c r="D146" s="475"/>
      <c r="E146" s="59"/>
      <c r="F146" s="475"/>
      <c r="G146" s="60"/>
      <c r="H146" s="60"/>
      <c r="I146" s="60"/>
      <c r="J146" s="60"/>
      <c r="K146" s="60"/>
    </row>
    <row r="147" spans="1:11" s="622" customFormat="1" ht="12">
      <c r="A147" s="1529" t="s">
        <v>367</v>
      </c>
      <c r="B147" s="1532">
        <v>3500</v>
      </c>
      <c r="C147" s="1526"/>
      <c r="D147" s="1526"/>
      <c r="E147" s="59"/>
      <c r="F147" s="1526">
        <v>6490.63</v>
      </c>
      <c r="G147" s="1526"/>
      <c r="H147" s="60"/>
      <c r="I147" s="60"/>
      <c r="J147" s="60"/>
      <c r="K147" s="60"/>
    </row>
    <row r="148" spans="1:11" s="622" customFormat="1" ht="12">
      <c r="A148" s="1529" t="s">
        <v>368</v>
      </c>
      <c r="B148" s="1530">
        <v>3510</v>
      </c>
      <c r="C148" s="1526"/>
      <c r="D148" s="1526"/>
      <c r="E148" s="59"/>
      <c r="F148" s="1526">
        <v>135864.34</v>
      </c>
      <c r="G148" s="1526"/>
      <c r="H148" s="60"/>
      <c r="I148" s="60"/>
      <c r="J148" s="60"/>
      <c r="K148" s="60"/>
    </row>
    <row r="149" spans="1:11" s="622" customFormat="1" ht="12">
      <c r="A149" s="1529" t="s">
        <v>369</v>
      </c>
      <c r="B149" s="1530">
        <v>3599</v>
      </c>
      <c r="C149" s="1526"/>
      <c r="D149" s="1526"/>
      <c r="E149" s="59"/>
      <c r="F149" s="1526"/>
      <c r="G149" s="1526"/>
      <c r="H149" s="60"/>
      <c r="I149" s="60"/>
      <c r="J149" s="60"/>
      <c r="K149" s="60"/>
    </row>
    <row r="150" spans="1:11" s="622" customFormat="1" thickBot="1">
      <c r="A150" s="669" t="s">
        <v>370</v>
      </c>
      <c r="B150" s="670"/>
      <c r="C150" s="61">
        <f>SUM(C147:C149)</f>
        <v>0</v>
      </c>
      <c r="D150" s="61">
        <f>SUM(D147:D149)</f>
        <v>0</v>
      </c>
      <c r="E150" s="59"/>
      <c r="F150" s="61">
        <f>SUM(F147:F149)</f>
        <v>142354.97</v>
      </c>
      <c r="G150" s="61">
        <f>SUM(G147:G149)</f>
        <v>0</v>
      </c>
      <c r="H150" s="60"/>
      <c r="I150" s="60"/>
      <c r="J150" s="60"/>
      <c r="K150" s="60"/>
    </row>
    <row r="151" spans="1:11" s="622" customFormat="1" thickTop="1">
      <c r="A151" s="664" t="s">
        <v>371</v>
      </c>
      <c r="B151" s="665">
        <v>3610</v>
      </c>
      <c r="C151" s="506"/>
      <c r="D151" s="59"/>
      <c r="E151" s="59"/>
      <c r="F151" s="59"/>
      <c r="G151" s="60"/>
      <c r="H151" s="60"/>
      <c r="I151" s="60"/>
      <c r="J151" s="60"/>
      <c r="K151" s="60"/>
    </row>
    <row r="152" spans="1:11" s="622" customFormat="1" ht="12">
      <c r="A152" s="666" t="s">
        <v>372</v>
      </c>
      <c r="B152" s="1439">
        <v>3660</v>
      </c>
      <c r="C152" s="1526"/>
      <c r="D152" s="1526"/>
      <c r="E152" s="59"/>
      <c r="F152" s="1526"/>
      <c r="G152" s="1526"/>
      <c r="H152" s="60"/>
      <c r="I152" s="60"/>
      <c r="J152" s="60"/>
      <c r="K152" s="60"/>
    </row>
    <row r="153" spans="1:11" s="622" customFormat="1" ht="12">
      <c r="A153" s="667" t="s">
        <v>373</v>
      </c>
      <c r="B153" s="1439">
        <v>3695</v>
      </c>
      <c r="C153" s="1526"/>
      <c r="D153" s="62"/>
      <c r="E153" s="62"/>
      <c r="F153" s="1526"/>
      <c r="G153" s="1526"/>
      <c r="H153" s="63"/>
      <c r="I153" s="63"/>
      <c r="J153" s="63"/>
      <c r="K153" s="63"/>
    </row>
    <row r="154" spans="1:11" s="622" customFormat="1" ht="12">
      <c r="A154" s="1533" t="s">
        <v>374</v>
      </c>
      <c r="B154" s="1534">
        <v>3705</v>
      </c>
      <c r="C154" s="1526"/>
      <c r="D154" s="1526"/>
      <c r="E154" s="62"/>
      <c r="F154" s="1526"/>
      <c r="G154" s="1526"/>
      <c r="H154" s="63"/>
      <c r="I154" s="63"/>
      <c r="J154" s="63"/>
      <c r="K154" s="63"/>
    </row>
    <row r="155" spans="1:11" s="622" customFormat="1" ht="12">
      <c r="A155" s="1533" t="s">
        <v>375</v>
      </c>
      <c r="B155" s="1534">
        <v>3766</v>
      </c>
      <c r="C155" s="1526"/>
      <c r="D155" s="1526"/>
      <c r="E155" s="62"/>
      <c r="F155" s="1526"/>
      <c r="G155" s="1526"/>
      <c r="H155" s="63"/>
      <c r="I155" s="63"/>
      <c r="J155" s="63"/>
      <c r="K155" s="63"/>
    </row>
    <row r="156" spans="1:11" s="622" customFormat="1" ht="12">
      <c r="A156" s="1533" t="s">
        <v>376</v>
      </c>
      <c r="B156" s="1534">
        <v>3767</v>
      </c>
      <c r="C156" s="1526"/>
      <c r="D156" s="1526"/>
      <c r="E156" s="62"/>
      <c r="F156" s="1526"/>
      <c r="G156" s="1526"/>
      <c r="H156" s="63"/>
      <c r="I156" s="63"/>
      <c r="J156" s="63"/>
      <c r="K156" s="63"/>
    </row>
    <row r="157" spans="1:11" s="622" customFormat="1" ht="12">
      <c r="A157" s="1533" t="s">
        <v>377</v>
      </c>
      <c r="B157" s="1534">
        <v>3775</v>
      </c>
      <c r="C157" s="1526"/>
      <c r="D157" s="1526"/>
      <c r="E157" s="1526"/>
      <c r="F157" s="1526"/>
      <c r="G157" s="1526"/>
      <c r="H157" s="1526"/>
      <c r="I157" s="63"/>
      <c r="J157" s="63"/>
      <c r="K157" s="1526"/>
    </row>
    <row r="158" spans="1:11" s="622" customFormat="1" ht="12">
      <c r="A158" s="1533" t="s">
        <v>378</v>
      </c>
      <c r="B158" s="1534">
        <v>3780</v>
      </c>
      <c r="C158" s="1526"/>
      <c r="D158" s="1526"/>
      <c r="E158" s="1526"/>
      <c r="F158" s="1526"/>
      <c r="G158" s="1526"/>
      <c r="H158" s="1526"/>
      <c r="I158" s="63"/>
      <c r="J158" s="63"/>
      <c r="K158" s="1526"/>
    </row>
    <row r="159" spans="1:11" s="622" customFormat="1" ht="12">
      <c r="A159" s="1535" t="s">
        <v>379</v>
      </c>
      <c r="B159" s="1536">
        <v>3815</v>
      </c>
      <c r="C159" s="1526">
        <v>5850</v>
      </c>
      <c r="D159" s="64"/>
      <c r="E159" s="64"/>
      <c r="F159" s="1526"/>
      <c r="G159" s="65"/>
      <c r="H159" s="65"/>
      <c r="I159" s="65"/>
      <c r="J159" s="65"/>
      <c r="K159" s="65"/>
    </row>
    <row r="160" spans="1:11" s="622" customFormat="1" ht="12">
      <c r="A160" s="1535" t="s">
        <v>380</v>
      </c>
      <c r="B160" s="668">
        <v>3825</v>
      </c>
      <c r="C160" s="1526"/>
      <c r="D160" s="64"/>
      <c r="E160" s="64"/>
      <c r="F160" s="1526"/>
      <c r="G160" s="65"/>
      <c r="H160" s="65"/>
      <c r="I160" s="65"/>
      <c r="J160" s="65"/>
      <c r="K160" s="65"/>
    </row>
    <row r="161" spans="1:11" s="622" customFormat="1" ht="12">
      <c r="A161" s="1537" t="s">
        <v>381</v>
      </c>
      <c r="B161" s="1536">
        <v>3920</v>
      </c>
      <c r="C161" s="64"/>
      <c r="D161" s="1526"/>
      <c r="E161" s="65"/>
      <c r="F161" s="65"/>
      <c r="G161" s="65"/>
      <c r="H161" s="1526"/>
      <c r="I161" s="65"/>
      <c r="J161" s="65"/>
      <c r="K161" s="62"/>
    </row>
    <row r="162" spans="1:11" s="622" customFormat="1" ht="12">
      <c r="A162" s="1535" t="s">
        <v>382</v>
      </c>
      <c r="B162" s="1536">
        <v>3925</v>
      </c>
      <c r="C162" s="62"/>
      <c r="D162" s="1526">
        <v>50000</v>
      </c>
      <c r="E162" s="62"/>
      <c r="F162" s="62"/>
      <c r="G162" s="65"/>
      <c r="H162" s="1526"/>
      <c r="I162" s="65"/>
      <c r="J162" s="65"/>
      <c r="K162" s="1526"/>
    </row>
    <row r="163" spans="1:11" s="622" customFormat="1" thickBot="1">
      <c r="A163" s="1537" t="s">
        <v>383</v>
      </c>
      <c r="B163" s="1538">
        <v>3999</v>
      </c>
      <c r="C163" s="66">
        <v>187500</v>
      </c>
      <c r="D163" s="66"/>
      <c r="E163" s="66"/>
      <c r="F163" s="66"/>
      <c r="G163" s="66"/>
      <c r="H163" s="66"/>
      <c r="I163" s="66"/>
      <c r="J163" s="66"/>
      <c r="K163" s="66"/>
    </row>
    <row r="164" spans="1:11" s="622" customFormat="1" ht="14" thickTop="1" thickBot="1">
      <c r="A164" s="659" t="s">
        <v>384</v>
      </c>
      <c r="B164" s="621"/>
      <c r="C164" s="67">
        <f t="shared" ref="C164:K164" si="6">SUM(C131,C140,C141:C145,C150:C163)</f>
        <v>367032.31</v>
      </c>
      <c r="D164" s="67">
        <f t="shared" si="6"/>
        <v>50000</v>
      </c>
      <c r="E164" s="67">
        <f t="shared" si="6"/>
        <v>0</v>
      </c>
      <c r="F164" s="67">
        <f t="shared" si="6"/>
        <v>142354.97</v>
      </c>
      <c r="G164" s="67">
        <f t="shared" si="6"/>
        <v>0</v>
      </c>
      <c r="H164" s="67">
        <f t="shared" si="6"/>
        <v>0</v>
      </c>
      <c r="I164" s="67">
        <f t="shared" si="6"/>
        <v>0</v>
      </c>
      <c r="J164" s="67">
        <f t="shared" si="6"/>
        <v>0</v>
      </c>
      <c r="K164" s="67">
        <f t="shared" si="6"/>
        <v>0</v>
      </c>
    </row>
    <row r="165" spans="1:11" s="622" customFormat="1" ht="14" thickTop="1" thickBot="1">
      <c r="A165" s="660" t="s">
        <v>385</v>
      </c>
      <c r="B165" s="661">
        <v>3000</v>
      </c>
      <c r="C165" s="68">
        <f t="shared" ref="C165:K165" si="7">SUM(C124,C164)</f>
        <v>969262.77</v>
      </c>
      <c r="D165" s="68">
        <f t="shared" si="7"/>
        <v>50000</v>
      </c>
      <c r="E165" s="68">
        <f t="shared" si="7"/>
        <v>0</v>
      </c>
      <c r="F165" s="68">
        <f t="shared" si="7"/>
        <v>142354.97</v>
      </c>
      <c r="G165" s="68">
        <f t="shared" si="7"/>
        <v>0</v>
      </c>
      <c r="H165" s="68">
        <f t="shared" si="7"/>
        <v>0</v>
      </c>
      <c r="I165" s="68">
        <f t="shared" si="7"/>
        <v>0</v>
      </c>
      <c r="J165" s="68">
        <f t="shared" si="7"/>
        <v>0</v>
      </c>
      <c r="K165" s="68">
        <f t="shared" si="7"/>
        <v>0</v>
      </c>
    </row>
    <row r="166" spans="1:11" s="622" customFormat="1" ht="16.75" customHeight="1" thickTop="1">
      <c r="A166" s="662" t="s">
        <v>386</v>
      </c>
      <c r="B166" s="663"/>
      <c r="C166" s="69"/>
      <c r="D166" s="69"/>
      <c r="E166" s="69"/>
      <c r="F166" s="69"/>
      <c r="G166" s="70"/>
      <c r="H166" s="70"/>
      <c r="I166" s="70"/>
      <c r="J166" s="70"/>
      <c r="K166" s="71"/>
    </row>
    <row r="167" spans="1:11" s="622" customFormat="1" ht="24" customHeight="1">
      <c r="A167" s="1725" t="s">
        <v>387</v>
      </c>
      <c r="B167" s="1726"/>
      <c r="C167" s="72"/>
      <c r="D167" s="73"/>
      <c r="E167" s="73"/>
      <c r="F167" s="73"/>
      <c r="G167" s="74"/>
      <c r="H167" s="74"/>
      <c r="I167" s="74"/>
      <c r="J167" s="74"/>
      <c r="K167" s="1539"/>
    </row>
    <row r="168" spans="1:11" s="622" customFormat="1" ht="12">
      <c r="A168" s="651" t="s">
        <v>388</v>
      </c>
      <c r="B168" s="1540">
        <v>4001</v>
      </c>
      <c r="C168" s="1526"/>
      <c r="D168" s="1526"/>
      <c r="E168" s="1526"/>
      <c r="F168" s="1526"/>
      <c r="G168" s="1526"/>
      <c r="H168" s="1526"/>
      <c r="I168" s="1526"/>
      <c r="J168" s="1526"/>
      <c r="K168" s="1526"/>
    </row>
    <row r="169" spans="1:11" s="622" customFormat="1" ht="12">
      <c r="A169" s="658" t="s">
        <v>389</v>
      </c>
      <c r="B169" s="1541">
        <v>4009</v>
      </c>
      <c r="C169" s="55"/>
      <c r="D169" s="55"/>
      <c r="E169" s="55"/>
      <c r="F169" s="55"/>
      <c r="G169" s="55"/>
      <c r="H169" s="55"/>
      <c r="I169" s="55"/>
      <c r="J169" s="55"/>
      <c r="K169" s="55"/>
    </row>
    <row r="170" spans="1:11" s="622" customFormat="1" ht="15" thickBot="1">
      <c r="A170" s="1727" t="s">
        <v>390</v>
      </c>
      <c r="B170" s="1728"/>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c r="A171" s="1725" t="s">
        <v>391</v>
      </c>
      <c r="B171" s="1726"/>
      <c r="C171" s="76"/>
      <c r="D171" s="77"/>
      <c r="E171" s="77"/>
      <c r="F171" s="77"/>
      <c r="G171" s="78"/>
      <c r="H171" s="78"/>
      <c r="I171" s="78"/>
      <c r="J171" s="78"/>
      <c r="K171" s="78"/>
    </row>
    <row r="172" spans="1:11" s="622" customFormat="1" ht="12">
      <c r="A172" s="1542" t="s">
        <v>392</v>
      </c>
      <c r="B172" s="1540">
        <v>4045</v>
      </c>
      <c r="C172" s="1543"/>
      <c r="D172" s="77"/>
      <c r="E172" s="77"/>
      <c r="F172" s="77"/>
      <c r="G172" s="78"/>
      <c r="H172" s="78"/>
      <c r="I172" s="78"/>
      <c r="J172" s="78"/>
      <c r="K172" s="78"/>
    </row>
    <row r="173" spans="1:11" s="622" customFormat="1" ht="12">
      <c r="A173" s="1542" t="s">
        <v>393</v>
      </c>
      <c r="B173" s="1540">
        <v>4050</v>
      </c>
      <c r="C173" s="1526"/>
      <c r="D173" s="1526"/>
      <c r="E173" s="77"/>
      <c r="F173" s="77"/>
      <c r="G173" s="78"/>
      <c r="H173" s="1544"/>
      <c r="I173" s="78"/>
      <c r="J173" s="78"/>
      <c r="K173" s="78"/>
    </row>
    <row r="174" spans="1:11" s="622" customFormat="1" ht="12">
      <c r="A174" s="1542" t="s">
        <v>394</v>
      </c>
      <c r="B174" s="1540">
        <v>4060</v>
      </c>
      <c r="C174" s="1526"/>
      <c r="D174" s="1526"/>
      <c r="E174" s="656"/>
      <c r="F174" s="1526"/>
      <c r="G174" s="1526"/>
      <c r="H174" s="1526"/>
      <c r="I174" s="78"/>
      <c r="J174" s="78"/>
      <c r="K174" s="79"/>
    </row>
    <row r="175" spans="1:11" s="622" customFormat="1" ht="12">
      <c r="A175" s="1545" t="s">
        <v>395</v>
      </c>
      <c r="B175" s="1541">
        <v>4090</v>
      </c>
      <c r="C175" s="1526"/>
      <c r="D175" s="1526"/>
      <c r="E175" s="656"/>
      <c r="F175" s="1526"/>
      <c r="G175" s="1526"/>
      <c r="H175" s="1526"/>
      <c r="I175" s="78"/>
      <c r="J175" s="78"/>
      <c r="K175" s="1544"/>
    </row>
    <row r="176" spans="1:11" s="622" customFormat="1" thickBot="1">
      <c r="A176" s="1107" t="s">
        <v>396</v>
      </c>
      <c r="B176" s="655"/>
      <c r="C176" s="75">
        <f>SUM(C172:C175)</f>
        <v>0</v>
      </c>
      <c r="D176" s="75">
        <f>SUM(D172:D175)</f>
        <v>0</v>
      </c>
      <c r="E176" s="656"/>
      <c r="F176" s="75">
        <f>SUM(F172:F175)</f>
        <v>0</v>
      </c>
      <c r="G176" s="75">
        <f>SUM(G172:G175)</f>
        <v>0</v>
      </c>
      <c r="H176" s="75">
        <f>SUM(H172:H175)</f>
        <v>0</v>
      </c>
      <c r="I176" s="78"/>
      <c r="J176" s="78"/>
      <c r="K176" s="75">
        <f>SUM(K172:K175)</f>
        <v>0</v>
      </c>
    </row>
    <row r="177" spans="1:11" s="622" customFormat="1" ht="22.5" customHeight="1" thickTop="1">
      <c r="A177" s="1729" t="s">
        <v>397</v>
      </c>
      <c r="B177" s="1730"/>
      <c r="C177" s="77"/>
      <c r="D177" s="77"/>
      <c r="E177" s="656"/>
      <c r="F177" s="77"/>
      <c r="G177" s="78"/>
      <c r="H177" s="78"/>
      <c r="I177" s="78"/>
      <c r="J177" s="78"/>
      <c r="K177" s="78"/>
    </row>
    <row r="178" spans="1:11" s="622" customFormat="1" ht="15.75" customHeight="1">
      <c r="A178" s="657" t="s">
        <v>398</v>
      </c>
      <c r="B178" s="1546"/>
      <c r="C178" s="77"/>
      <c r="D178" s="77"/>
      <c r="E178" s="656"/>
      <c r="F178" s="77"/>
      <c r="G178" s="78"/>
      <c r="H178" s="78"/>
      <c r="I178" s="78"/>
      <c r="J178" s="78"/>
      <c r="K178" s="78"/>
    </row>
    <row r="179" spans="1:11" s="622" customFormat="1" ht="12">
      <c r="A179" s="651" t="s">
        <v>399</v>
      </c>
      <c r="B179" s="1547">
        <v>4100</v>
      </c>
      <c r="C179" s="1526"/>
      <c r="D179" s="1526"/>
      <c r="E179" s="77"/>
      <c r="F179" s="1526"/>
      <c r="G179" s="1526"/>
      <c r="H179" s="78"/>
      <c r="I179" s="78"/>
      <c r="J179" s="78"/>
      <c r="K179" s="78"/>
    </row>
    <row r="180" spans="1:11" s="622" customFormat="1" ht="12">
      <c r="A180" s="651" t="s">
        <v>400</v>
      </c>
      <c r="B180" s="1451" t="s">
        <v>401</v>
      </c>
      <c r="C180" s="1526"/>
      <c r="D180" s="1526"/>
      <c r="E180" s="77"/>
      <c r="F180" s="1526"/>
      <c r="G180" s="1526"/>
      <c r="H180" s="78"/>
      <c r="I180" s="78"/>
      <c r="J180" s="78"/>
      <c r="K180" s="78"/>
    </row>
    <row r="181" spans="1:11" s="622" customFormat="1" ht="12">
      <c r="A181" s="651" t="s">
        <v>402</v>
      </c>
      <c r="B181" s="1451" t="s">
        <v>403</v>
      </c>
      <c r="C181" s="1526"/>
      <c r="D181" s="1526"/>
      <c r="E181" s="77"/>
      <c r="F181" s="1526"/>
      <c r="G181" s="1526"/>
      <c r="H181" s="78"/>
      <c r="I181" s="78"/>
      <c r="J181" s="78"/>
      <c r="K181" s="78"/>
    </row>
    <row r="182" spans="1:11" s="622" customFormat="1" ht="12">
      <c r="A182" s="651" t="s">
        <v>404</v>
      </c>
      <c r="B182" s="1451" t="s">
        <v>405</v>
      </c>
      <c r="C182" s="1526"/>
      <c r="D182" s="1526"/>
      <c r="E182" s="77"/>
      <c r="F182" s="1526"/>
      <c r="G182" s="1526"/>
      <c r="H182" s="78"/>
      <c r="I182" s="78"/>
      <c r="J182" s="78"/>
      <c r="K182" s="78"/>
    </row>
    <row r="183" spans="1:11" s="622" customFormat="1" thickBot="1">
      <c r="A183" s="652" t="s">
        <v>406</v>
      </c>
      <c r="B183" s="653"/>
      <c r="C183" s="75">
        <f>SUM(C179:C182)</f>
        <v>0</v>
      </c>
      <c r="D183" s="75">
        <f>SUM(D179:D182)</f>
        <v>0</v>
      </c>
      <c r="E183" s="77"/>
      <c r="F183" s="75">
        <f>SUM(F179:F182)</f>
        <v>0</v>
      </c>
      <c r="G183" s="75">
        <f>SUM(G179:G182)</f>
        <v>0</v>
      </c>
      <c r="H183" s="78"/>
      <c r="I183" s="78"/>
      <c r="J183" s="78"/>
      <c r="K183" s="78"/>
    </row>
    <row r="184" spans="1:11" s="622" customFormat="1" ht="15.75" customHeight="1" thickTop="1">
      <c r="A184" s="640" t="s">
        <v>284</v>
      </c>
      <c r="B184" s="654"/>
      <c r="C184" s="80"/>
      <c r="D184" s="77"/>
      <c r="E184" s="77"/>
      <c r="F184" s="77"/>
      <c r="G184" s="77"/>
      <c r="H184" s="78"/>
      <c r="I184" s="78"/>
      <c r="J184" s="78"/>
      <c r="K184" s="78"/>
    </row>
    <row r="185" spans="1:11" s="622" customFormat="1" ht="12">
      <c r="A185" s="651" t="s">
        <v>407</v>
      </c>
      <c r="B185" s="1451" t="s">
        <v>408</v>
      </c>
      <c r="C185" s="1526"/>
      <c r="D185" s="77"/>
      <c r="E185" s="77"/>
      <c r="F185" s="77"/>
      <c r="G185" s="1526"/>
      <c r="H185" s="78"/>
      <c r="I185" s="78"/>
      <c r="J185" s="78"/>
      <c r="K185" s="78"/>
    </row>
    <row r="186" spans="1:11" s="622" customFormat="1" ht="12">
      <c r="A186" s="89" t="s">
        <v>409</v>
      </c>
      <c r="B186" s="1548">
        <v>4210</v>
      </c>
      <c r="C186" s="1526"/>
      <c r="D186" s="81"/>
      <c r="E186" s="81"/>
      <c r="F186" s="81"/>
      <c r="G186" s="1526"/>
      <c r="H186" s="82"/>
      <c r="I186" s="82"/>
      <c r="J186" s="82"/>
      <c r="K186" s="82"/>
    </row>
    <row r="187" spans="1:11" s="622" customFormat="1" ht="12">
      <c r="A187" s="89" t="s">
        <v>410</v>
      </c>
      <c r="B187" s="1548">
        <v>4215</v>
      </c>
      <c r="C187" s="1526"/>
      <c r="D187" s="81"/>
      <c r="E187" s="81"/>
      <c r="F187" s="81"/>
      <c r="G187" s="1526"/>
      <c r="H187" s="82"/>
      <c r="I187" s="82"/>
      <c r="J187" s="82"/>
      <c r="K187" s="82"/>
    </row>
    <row r="188" spans="1:11" s="622" customFormat="1" ht="12">
      <c r="A188" s="89" t="s">
        <v>411</v>
      </c>
      <c r="B188" s="1548">
        <v>4220</v>
      </c>
      <c r="C188" s="1526"/>
      <c r="D188" s="81"/>
      <c r="E188" s="81"/>
      <c r="F188" s="81"/>
      <c r="G188" s="1526"/>
      <c r="H188" s="82"/>
      <c r="I188" s="82"/>
      <c r="J188" s="82"/>
      <c r="K188" s="82"/>
    </row>
    <row r="189" spans="1:11" s="622" customFormat="1" ht="12">
      <c r="A189" s="89" t="s">
        <v>412</v>
      </c>
      <c r="B189" s="1548">
        <v>4225</v>
      </c>
      <c r="C189" s="1526"/>
      <c r="D189" s="81"/>
      <c r="E189" s="81"/>
      <c r="F189" s="81"/>
      <c r="G189" s="1526"/>
      <c r="H189" s="82"/>
      <c r="I189" s="82"/>
      <c r="J189" s="82"/>
      <c r="K189" s="82"/>
    </row>
    <row r="190" spans="1:11" s="622" customFormat="1" ht="12">
      <c r="A190" s="89" t="s">
        <v>413</v>
      </c>
      <c r="B190" s="1548">
        <v>4226</v>
      </c>
      <c r="C190" s="1526"/>
      <c r="D190" s="81"/>
      <c r="E190" s="81"/>
      <c r="F190" s="81"/>
      <c r="G190" s="1526"/>
      <c r="H190" s="82"/>
      <c r="I190" s="82"/>
      <c r="J190" s="82"/>
      <c r="K190" s="82"/>
    </row>
    <row r="191" spans="1:11" s="622" customFormat="1" ht="12">
      <c r="A191" s="89" t="s">
        <v>414</v>
      </c>
      <c r="B191" s="1548">
        <v>4240</v>
      </c>
      <c r="C191" s="1526"/>
      <c r="D191" s="81"/>
      <c r="E191" s="81"/>
      <c r="F191" s="81"/>
      <c r="G191" s="1549"/>
      <c r="H191" s="82"/>
      <c r="I191" s="82"/>
      <c r="J191" s="82"/>
      <c r="K191" s="82"/>
    </row>
    <row r="192" spans="1:11" s="622" customFormat="1" ht="12">
      <c r="A192" s="89" t="s">
        <v>415</v>
      </c>
      <c r="B192" s="1548">
        <v>4299</v>
      </c>
      <c r="C192" s="1526"/>
      <c r="D192" s="81"/>
      <c r="E192" s="81"/>
      <c r="F192" s="81"/>
      <c r="G192" s="1197"/>
      <c r="H192" s="82"/>
      <c r="I192" s="82"/>
      <c r="J192" s="82"/>
      <c r="K192" s="82"/>
    </row>
    <row r="193" spans="1:11" s="622" customFormat="1" thickBot="1">
      <c r="A193" s="84" t="s">
        <v>292</v>
      </c>
      <c r="B193" s="650"/>
      <c r="C193" s="75">
        <f>SUM(C185:C192)</f>
        <v>0</v>
      </c>
      <c r="D193" s="81"/>
      <c r="E193" s="81"/>
      <c r="F193" s="81"/>
      <c r="G193" s="83">
        <f>SUM(G185:G192)</f>
        <v>0</v>
      </c>
      <c r="H193" s="82"/>
      <c r="I193" s="82"/>
      <c r="J193" s="82"/>
      <c r="K193" s="82"/>
    </row>
    <row r="194" spans="1:11" s="622" customFormat="1" ht="15.75" customHeight="1" thickTop="1">
      <c r="A194" s="640" t="s">
        <v>416</v>
      </c>
      <c r="B194" s="87"/>
      <c r="C194" s="77"/>
      <c r="D194" s="81"/>
      <c r="E194" s="81"/>
      <c r="F194" s="81"/>
      <c r="G194" s="82"/>
      <c r="H194" s="82"/>
      <c r="I194" s="82"/>
      <c r="J194" s="82"/>
      <c r="K194" s="82"/>
    </row>
    <row r="195" spans="1:11" s="622" customFormat="1" ht="12">
      <c r="A195" s="89" t="s">
        <v>417</v>
      </c>
      <c r="B195" s="1548">
        <v>4300</v>
      </c>
      <c r="C195" s="1197">
        <v>134347</v>
      </c>
      <c r="D195" s="1197"/>
      <c r="E195" s="81"/>
      <c r="F195" s="1197"/>
      <c r="G195" s="1197"/>
      <c r="H195" s="82"/>
      <c r="I195" s="82"/>
      <c r="J195" s="82"/>
      <c r="K195" s="82"/>
    </row>
    <row r="196" spans="1:11" s="622" customFormat="1" ht="12">
      <c r="A196" s="89" t="s">
        <v>418</v>
      </c>
      <c r="B196" s="1548">
        <v>4305</v>
      </c>
      <c r="C196" s="1197"/>
      <c r="D196" s="1197"/>
      <c r="E196" s="81"/>
      <c r="F196" s="1197"/>
      <c r="G196" s="1197"/>
      <c r="H196" s="82"/>
      <c r="I196" s="82"/>
      <c r="J196" s="82"/>
      <c r="K196" s="82"/>
    </row>
    <row r="197" spans="1:11" s="622" customFormat="1" ht="12">
      <c r="A197" s="89" t="s">
        <v>419</v>
      </c>
      <c r="B197" s="1548">
        <v>4340</v>
      </c>
      <c r="C197" s="1197"/>
      <c r="D197" s="1197"/>
      <c r="E197" s="81"/>
      <c r="F197" s="1197"/>
      <c r="G197" s="1197"/>
      <c r="H197" s="82"/>
      <c r="I197" s="82"/>
      <c r="J197" s="82"/>
      <c r="K197" s="82"/>
    </row>
    <row r="198" spans="1:11" s="622" customFormat="1" ht="12">
      <c r="A198" s="89" t="s">
        <v>420</v>
      </c>
      <c r="B198" s="1548">
        <v>4399</v>
      </c>
      <c r="C198" s="1197"/>
      <c r="D198" s="1197"/>
      <c r="E198" s="81"/>
      <c r="F198" s="1197"/>
      <c r="G198" s="1197"/>
      <c r="H198" s="82"/>
      <c r="I198" s="82"/>
      <c r="J198" s="82"/>
      <c r="K198" s="82"/>
    </row>
    <row r="199" spans="1:11" s="622" customFormat="1" thickBot="1">
      <c r="A199" s="84" t="s">
        <v>421</v>
      </c>
      <c r="B199" s="85"/>
      <c r="C199" s="86">
        <f>SUM(C195:C198)</f>
        <v>134347</v>
      </c>
      <c r="D199" s="86">
        <f>SUM(D195:D198)</f>
        <v>0</v>
      </c>
      <c r="E199" s="81"/>
      <c r="F199" s="86">
        <f>SUM(F195:F198)</f>
        <v>0</v>
      </c>
      <c r="G199" s="86">
        <f>SUM(G195:G198)</f>
        <v>0</v>
      </c>
      <c r="H199" s="82"/>
      <c r="I199" s="82"/>
      <c r="J199" s="82"/>
      <c r="K199" s="82"/>
    </row>
    <row r="200" spans="1:11" s="622" customFormat="1" ht="15.75" customHeight="1" thickTop="1">
      <c r="A200" s="640" t="s">
        <v>422</v>
      </c>
      <c r="B200" s="87"/>
      <c r="C200" s="88"/>
      <c r="D200" s="88"/>
      <c r="E200" s="81"/>
      <c r="F200" s="88"/>
      <c r="G200" s="88"/>
      <c r="H200" s="82"/>
      <c r="I200" s="82"/>
      <c r="J200" s="82"/>
      <c r="K200" s="82"/>
    </row>
    <row r="201" spans="1:11" s="622" customFormat="1" ht="12">
      <c r="A201" s="89" t="s">
        <v>423</v>
      </c>
      <c r="B201" s="1548">
        <v>4400</v>
      </c>
      <c r="C201" s="1197">
        <v>9900</v>
      </c>
      <c r="D201" s="1197"/>
      <c r="E201" s="81"/>
      <c r="F201" s="1197"/>
      <c r="G201" s="1197"/>
      <c r="H201" s="82"/>
      <c r="I201" s="82"/>
      <c r="J201" s="82"/>
      <c r="K201" s="82"/>
    </row>
    <row r="202" spans="1:11" s="622" customFormat="1" ht="24">
      <c r="A202" s="1200" t="s">
        <v>424</v>
      </c>
      <c r="B202" s="1199">
        <v>4415</v>
      </c>
      <c r="C202" s="1197"/>
      <c r="D202" s="1197"/>
      <c r="E202" s="81"/>
      <c r="F202" s="1197"/>
      <c r="G202" s="1197"/>
      <c r="H202" s="82"/>
      <c r="I202" s="82"/>
      <c r="J202" s="82"/>
      <c r="K202" s="82"/>
    </row>
    <row r="203" spans="1:11" s="622" customFormat="1" ht="12">
      <c r="A203" s="629" t="s">
        <v>425</v>
      </c>
      <c r="B203" s="1439">
        <v>4421</v>
      </c>
      <c r="C203" s="1197"/>
      <c r="D203" s="1197"/>
      <c r="E203" s="81"/>
      <c r="F203" s="1197"/>
      <c r="G203" s="1197"/>
      <c r="H203" s="82"/>
      <c r="I203" s="82"/>
      <c r="J203" s="82"/>
      <c r="K203" s="82"/>
    </row>
    <row r="204" spans="1:11" s="622" customFormat="1" ht="12">
      <c r="A204" s="89" t="s">
        <v>426</v>
      </c>
      <c r="B204" s="1548">
        <v>4499</v>
      </c>
      <c r="C204" s="1197"/>
      <c r="D204" s="1197"/>
      <c r="E204" s="81"/>
      <c r="F204" s="1197"/>
      <c r="G204" s="1197"/>
      <c r="H204" s="82"/>
      <c r="I204" s="82"/>
      <c r="J204" s="82"/>
      <c r="K204" s="82"/>
    </row>
    <row r="205" spans="1:11" s="622" customFormat="1" thickBot="1">
      <c r="A205" s="646" t="s">
        <v>427</v>
      </c>
      <c r="B205" s="647"/>
      <c r="C205" s="90">
        <f>SUM(C201:C204)</f>
        <v>9900</v>
      </c>
      <c r="D205" s="90">
        <f>SUM(D201:D204)</f>
        <v>0</v>
      </c>
      <c r="E205" s="91"/>
      <c r="F205" s="90">
        <f>SUM(F201:F204)</f>
        <v>0</v>
      </c>
      <c r="G205" s="90">
        <f>SUM(G201:G204)</f>
        <v>0</v>
      </c>
      <c r="H205" s="92"/>
      <c r="I205" s="92"/>
      <c r="J205" s="92"/>
      <c r="K205" s="92"/>
    </row>
    <row r="206" spans="1:11" s="622" customFormat="1" ht="15.75" customHeight="1" thickTop="1">
      <c r="A206" s="648" t="s">
        <v>428</v>
      </c>
      <c r="B206" s="649"/>
      <c r="C206" s="93"/>
      <c r="D206" s="93"/>
      <c r="E206" s="91"/>
      <c r="F206" s="93"/>
      <c r="G206" s="93"/>
      <c r="H206" s="92"/>
      <c r="I206" s="92"/>
      <c r="J206" s="92"/>
      <c r="K206" s="92"/>
    </row>
    <row r="207" spans="1:11" s="622" customFormat="1" ht="12">
      <c r="A207" s="642" t="s">
        <v>429</v>
      </c>
      <c r="B207" s="1550" t="s">
        <v>430</v>
      </c>
      <c r="C207" s="1197">
        <v>2550</v>
      </c>
      <c r="D207" s="1197"/>
      <c r="E207" s="91"/>
      <c r="F207" s="1197"/>
      <c r="G207" s="1197"/>
      <c r="H207" s="92"/>
      <c r="I207" s="92"/>
      <c r="J207" s="92"/>
      <c r="K207" s="92"/>
    </row>
    <row r="208" spans="1:11" s="622" customFormat="1" ht="12">
      <c r="A208" s="643" t="s">
        <v>431</v>
      </c>
      <c r="B208" s="1551">
        <v>4605</v>
      </c>
      <c r="C208" s="1197"/>
      <c r="D208" s="1197"/>
      <c r="E208" s="91"/>
      <c r="F208" s="1197"/>
      <c r="G208" s="1197"/>
      <c r="H208" s="92"/>
      <c r="I208" s="92"/>
      <c r="J208" s="92"/>
      <c r="K208" s="92"/>
    </row>
    <row r="209" spans="1:11" s="622" customFormat="1" ht="12">
      <c r="A209" s="642" t="s">
        <v>432</v>
      </c>
      <c r="B209" s="1551">
        <v>4620</v>
      </c>
      <c r="C209" s="1197">
        <v>189769</v>
      </c>
      <c r="D209" s="1197"/>
      <c r="E209" s="91"/>
      <c r="F209" s="1197"/>
      <c r="G209" s="1197"/>
      <c r="H209" s="92"/>
      <c r="I209" s="92"/>
      <c r="J209" s="92"/>
      <c r="K209" s="92"/>
    </row>
    <row r="210" spans="1:11" s="622" customFormat="1" ht="12">
      <c r="A210" s="644" t="s">
        <v>433</v>
      </c>
      <c r="B210" s="1552">
        <v>4625</v>
      </c>
      <c r="C210" s="1197"/>
      <c r="D210" s="1197"/>
      <c r="E210" s="94"/>
      <c r="F210" s="1197"/>
      <c r="G210" s="1197"/>
      <c r="H210" s="95"/>
      <c r="I210" s="95"/>
      <c r="J210" s="95"/>
      <c r="K210" s="95"/>
    </row>
    <row r="211" spans="1:11" s="622" customFormat="1" ht="12">
      <c r="A211" s="644" t="s">
        <v>434</v>
      </c>
      <c r="B211" s="1552">
        <v>4630</v>
      </c>
      <c r="C211" s="1197"/>
      <c r="D211" s="1197"/>
      <c r="E211" s="94"/>
      <c r="F211" s="1197"/>
      <c r="G211" s="1197"/>
      <c r="H211" s="95"/>
      <c r="I211" s="95"/>
      <c r="J211" s="95"/>
      <c r="K211" s="95"/>
    </row>
    <row r="212" spans="1:11" s="622" customFormat="1" ht="12">
      <c r="A212" s="645" t="s">
        <v>435</v>
      </c>
      <c r="B212" s="1552">
        <v>4699</v>
      </c>
      <c r="C212" s="1197"/>
      <c r="D212" s="1197"/>
      <c r="E212" s="94"/>
      <c r="F212" s="1197"/>
      <c r="G212" s="1197"/>
      <c r="H212" s="95"/>
      <c r="I212" s="95"/>
      <c r="J212" s="95"/>
      <c r="K212" s="95"/>
    </row>
    <row r="213" spans="1:11" s="622" customFormat="1" thickBot="1">
      <c r="A213" s="638" t="s">
        <v>436</v>
      </c>
      <c r="B213" s="639"/>
      <c r="C213" s="96">
        <f>SUM(C207:C212)</f>
        <v>192319</v>
      </c>
      <c r="D213" s="96">
        <f>SUM(D207:D212)</f>
        <v>0</v>
      </c>
      <c r="E213" s="94"/>
      <c r="F213" s="96">
        <f>SUM(F207:F212)</f>
        <v>0</v>
      </c>
      <c r="G213" s="96">
        <f>SUM(G207:G212)</f>
        <v>0</v>
      </c>
      <c r="H213" s="95"/>
      <c r="I213" s="95"/>
      <c r="J213" s="95"/>
      <c r="K213" s="95"/>
    </row>
    <row r="214" spans="1:11" s="622" customFormat="1" ht="15.75" customHeight="1" thickTop="1">
      <c r="A214" s="640" t="s">
        <v>437</v>
      </c>
      <c r="B214" s="641"/>
      <c r="C214" s="97"/>
      <c r="D214" s="97"/>
      <c r="E214" s="94"/>
      <c r="F214" s="94"/>
      <c r="G214" s="97"/>
      <c r="H214" s="95"/>
      <c r="I214" s="95"/>
      <c r="J214" s="95"/>
      <c r="K214" s="95"/>
    </row>
    <row r="215" spans="1:11" s="622" customFormat="1" ht="12">
      <c r="A215" s="627" t="s">
        <v>438</v>
      </c>
      <c r="B215" s="1553">
        <v>4770</v>
      </c>
      <c r="C215" s="1197"/>
      <c r="D215" s="1197"/>
      <c r="E215" s="98"/>
      <c r="F215" s="98"/>
      <c r="G215" s="1197"/>
      <c r="H215" s="99"/>
      <c r="I215" s="99"/>
      <c r="J215" s="99"/>
      <c r="K215" s="99"/>
    </row>
    <row r="216" spans="1:11" s="622" customFormat="1" ht="12">
      <c r="A216" s="627" t="s">
        <v>439</v>
      </c>
      <c r="B216" s="1554">
        <v>4799</v>
      </c>
      <c r="C216" s="1197"/>
      <c r="D216" s="1197"/>
      <c r="E216" s="98"/>
      <c r="F216" s="98"/>
      <c r="G216" s="1197"/>
      <c r="H216" s="99"/>
      <c r="I216" s="99"/>
      <c r="J216" s="99"/>
      <c r="K216" s="99"/>
    </row>
    <row r="217" spans="1:11" s="622" customFormat="1" thickBot="1">
      <c r="A217" s="636" t="s">
        <v>440</v>
      </c>
      <c r="B217" s="637"/>
      <c r="C217" s="100">
        <f>SUM(C215:C216)</f>
        <v>0</v>
      </c>
      <c r="D217" s="100">
        <f>SUM(D215:D216)</f>
        <v>0</v>
      </c>
      <c r="E217" s="98"/>
      <c r="F217" s="98"/>
      <c r="G217" s="100">
        <f>SUM(G215:G216)</f>
        <v>0</v>
      </c>
      <c r="H217" s="99"/>
      <c r="I217" s="99"/>
      <c r="J217" s="99"/>
      <c r="K217" s="99"/>
    </row>
    <row r="218" spans="1:11" s="622" customFormat="1" thickTop="1">
      <c r="A218" s="632" t="s">
        <v>441</v>
      </c>
      <c r="B218" s="633">
        <v>4810</v>
      </c>
      <c r="C218" s="518"/>
      <c r="D218" s="518"/>
      <c r="E218" s="98"/>
      <c r="F218" s="98"/>
      <c r="G218" s="518"/>
      <c r="H218" s="99"/>
      <c r="I218" s="99"/>
      <c r="J218" s="99"/>
      <c r="K218" s="99"/>
    </row>
    <row r="219" spans="1:11" s="622" customFormat="1" ht="12">
      <c r="A219" s="1555" t="s">
        <v>442</v>
      </c>
      <c r="B219" s="1554">
        <v>4866</v>
      </c>
      <c r="C219" s="1197"/>
      <c r="D219" s="1197"/>
      <c r="E219" s="1556"/>
      <c r="F219" s="1556"/>
      <c r="G219" s="1556"/>
      <c r="H219" s="1556"/>
      <c r="I219" s="99"/>
      <c r="J219" s="1556"/>
      <c r="K219" s="1556"/>
    </row>
    <row r="220" spans="1:11" s="622" customFormat="1" ht="12">
      <c r="A220" s="1555" t="s">
        <v>443</v>
      </c>
      <c r="B220" s="1554">
        <v>4867</v>
      </c>
      <c r="C220" s="1197"/>
      <c r="D220" s="1197"/>
      <c r="E220" s="1556"/>
      <c r="F220" s="1556"/>
      <c r="G220" s="1556"/>
      <c r="H220" s="1556"/>
      <c r="I220" s="99"/>
      <c r="J220" s="1556"/>
      <c r="K220" s="1556"/>
    </row>
    <row r="221" spans="1:11" s="622" customFormat="1" ht="12">
      <c r="A221" s="1555" t="s">
        <v>444</v>
      </c>
      <c r="B221" s="1554">
        <v>4868</v>
      </c>
      <c r="C221" s="1197"/>
      <c r="D221" s="1197"/>
      <c r="E221" s="1556"/>
      <c r="F221" s="1556"/>
      <c r="G221" s="1556"/>
      <c r="H221" s="1556"/>
      <c r="I221" s="99"/>
      <c r="J221" s="1556"/>
      <c r="K221" s="1556"/>
    </row>
    <row r="222" spans="1:11" s="622" customFormat="1" ht="12">
      <c r="A222" s="1555" t="s">
        <v>445</v>
      </c>
      <c r="B222" s="1554">
        <v>4869</v>
      </c>
      <c r="C222" s="1197"/>
      <c r="D222" s="1197"/>
      <c r="E222" s="1556"/>
      <c r="F222" s="1556"/>
      <c r="G222" s="1556"/>
      <c r="H222" s="1556"/>
      <c r="I222" s="99"/>
      <c r="J222" s="1556"/>
      <c r="K222" s="1556"/>
    </row>
    <row r="223" spans="1:11" s="622" customFormat="1" thickBot="1">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thickTop="1">
      <c r="A224" s="630" t="s">
        <v>447</v>
      </c>
      <c r="B224" s="631">
        <v>4901</v>
      </c>
      <c r="C224" s="506"/>
      <c r="D224" s="99"/>
      <c r="E224" s="99"/>
      <c r="F224" s="99"/>
      <c r="G224" s="99"/>
      <c r="H224" s="99"/>
      <c r="I224" s="99"/>
      <c r="J224" s="99"/>
      <c r="K224" s="99"/>
    </row>
    <row r="225" spans="1:11" s="622" customFormat="1" ht="12">
      <c r="A225" s="632" t="s">
        <v>448</v>
      </c>
      <c r="B225" s="633">
        <v>4902</v>
      </c>
      <c r="C225" s="505"/>
      <c r="D225" s="1197"/>
      <c r="E225" s="99"/>
      <c r="F225" s="1197"/>
      <c r="G225" s="1197"/>
      <c r="H225" s="99"/>
      <c r="I225" s="99"/>
      <c r="J225" s="99"/>
      <c r="K225" s="99"/>
    </row>
    <row r="226" spans="1:11" s="622" customFormat="1" ht="12">
      <c r="A226" s="627" t="s">
        <v>449</v>
      </c>
      <c r="B226" s="1554">
        <v>4905</v>
      </c>
      <c r="C226" s="1197"/>
      <c r="D226" s="98"/>
      <c r="E226" s="98"/>
      <c r="F226" s="1197"/>
      <c r="G226" s="1197"/>
      <c r="H226" s="99"/>
      <c r="I226" s="99"/>
      <c r="J226" s="99"/>
      <c r="K226" s="99"/>
    </row>
    <row r="227" spans="1:11" s="622" customFormat="1" ht="12">
      <c r="A227" s="627" t="s">
        <v>450</v>
      </c>
      <c r="B227" s="1439">
        <v>4909</v>
      </c>
      <c r="C227" s="1197"/>
      <c r="D227" s="98"/>
      <c r="E227" s="98"/>
      <c r="F227" s="1197"/>
      <c r="G227" s="1197"/>
      <c r="H227" s="99"/>
      <c r="I227" s="99"/>
      <c r="J227" s="99"/>
      <c r="K227" s="99"/>
    </row>
    <row r="228" spans="1:11" s="622" customFormat="1" ht="12">
      <c r="A228" s="627" t="s">
        <v>451</v>
      </c>
      <c r="B228" s="1553">
        <v>4920</v>
      </c>
      <c r="C228" s="1197"/>
      <c r="D228" s="1197"/>
      <c r="E228" s="98"/>
      <c r="F228" s="1197"/>
      <c r="G228" s="1197"/>
      <c r="H228" s="99"/>
      <c r="I228" s="99"/>
      <c r="J228" s="99"/>
      <c r="K228" s="99"/>
    </row>
    <row r="229" spans="1:11" s="622" customFormat="1" ht="12">
      <c r="A229" s="628" t="s">
        <v>452</v>
      </c>
      <c r="B229" s="1554">
        <v>4930</v>
      </c>
      <c r="C229" s="1197">
        <v>21140</v>
      </c>
      <c r="D229" s="1197"/>
      <c r="E229" s="98"/>
      <c r="F229" s="1197"/>
      <c r="G229" s="1197"/>
      <c r="H229" s="99"/>
      <c r="I229" s="99"/>
      <c r="J229" s="99"/>
      <c r="K229" s="99"/>
    </row>
    <row r="230" spans="1:11" s="622" customFormat="1" ht="12">
      <c r="A230" s="629" t="s">
        <v>453</v>
      </c>
      <c r="B230" s="1439">
        <v>4932</v>
      </c>
      <c r="C230" s="1197"/>
      <c r="D230" s="1197"/>
      <c r="E230" s="98"/>
      <c r="F230" s="1197"/>
      <c r="G230" s="1197"/>
      <c r="H230" s="99"/>
      <c r="I230" s="99"/>
      <c r="J230" s="99"/>
      <c r="K230" s="99"/>
    </row>
    <row r="231" spans="1:11" s="622" customFormat="1" ht="12">
      <c r="A231" s="1198" t="s">
        <v>454</v>
      </c>
      <c r="B231" s="1199">
        <v>4935</v>
      </c>
      <c r="C231" s="1197"/>
      <c r="D231" s="1197"/>
      <c r="E231" s="98"/>
      <c r="F231" s="1197"/>
      <c r="G231" s="1197"/>
      <c r="H231" s="99"/>
      <c r="I231" s="99"/>
      <c r="J231" s="99"/>
      <c r="K231" s="99"/>
    </row>
    <row r="232" spans="1:11" s="622" customFormat="1" ht="12">
      <c r="A232" s="627" t="s">
        <v>455</v>
      </c>
      <c r="B232" s="1554">
        <v>4960</v>
      </c>
      <c r="C232" s="1197"/>
      <c r="D232" s="1197"/>
      <c r="E232" s="98"/>
      <c r="F232" s="1197"/>
      <c r="G232" s="1197"/>
      <c r="H232" s="99"/>
      <c r="I232" s="99"/>
      <c r="J232" s="99"/>
      <c r="K232" s="99"/>
    </row>
    <row r="233" spans="1:11" s="622" customFormat="1" ht="12">
      <c r="A233" s="627" t="s">
        <v>456</v>
      </c>
      <c r="B233" s="1554">
        <v>4981</v>
      </c>
      <c r="C233" s="1197"/>
      <c r="D233" s="1197"/>
      <c r="E233" s="98"/>
      <c r="F233" s="1197"/>
      <c r="G233" s="1197"/>
      <c r="H233" s="99"/>
      <c r="I233" s="99"/>
      <c r="J233" s="99"/>
      <c r="K233" s="99"/>
    </row>
    <row r="234" spans="1:11" s="622" customFormat="1" ht="12">
      <c r="A234" s="627" t="s">
        <v>457</v>
      </c>
      <c r="B234" s="1554">
        <v>4982</v>
      </c>
      <c r="C234" s="1197"/>
      <c r="D234" s="1197"/>
      <c r="E234" s="98"/>
      <c r="F234" s="1197"/>
      <c r="G234" s="1197"/>
      <c r="H234" s="99"/>
      <c r="I234" s="99"/>
      <c r="J234" s="99"/>
      <c r="K234" s="99"/>
    </row>
    <row r="235" spans="1:11" s="622" customFormat="1" ht="12">
      <c r="A235" s="179" t="s">
        <v>458</v>
      </c>
      <c r="B235" s="1439">
        <v>4991</v>
      </c>
      <c r="C235" s="1197">
        <v>118970.77</v>
      </c>
      <c r="D235" s="1197"/>
      <c r="E235" s="98"/>
      <c r="F235" s="1197"/>
      <c r="G235" s="1197"/>
      <c r="H235" s="99"/>
      <c r="I235" s="99"/>
      <c r="J235" s="99"/>
      <c r="K235" s="99"/>
    </row>
    <row r="236" spans="1:11" s="622" customFormat="1" ht="12">
      <c r="A236" s="179" t="s">
        <v>459</v>
      </c>
      <c r="B236" s="1439">
        <v>4992</v>
      </c>
      <c r="C236" s="1197"/>
      <c r="D236" s="1197"/>
      <c r="E236" s="98"/>
      <c r="F236" s="1197"/>
      <c r="G236" s="1197"/>
      <c r="H236" s="99"/>
      <c r="I236" s="99"/>
      <c r="J236" s="99"/>
      <c r="K236" s="99"/>
    </row>
    <row r="237" spans="1:11" s="622" customFormat="1" ht="12">
      <c r="A237" s="628" t="s">
        <v>460</v>
      </c>
      <c r="B237" s="1554">
        <v>4998</v>
      </c>
      <c r="C237" s="1197"/>
      <c r="D237" s="1197"/>
      <c r="E237" s="98"/>
      <c r="F237" s="1197"/>
      <c r="G237" s="1197"/>
      <c r="H237" s="1197"/>
      <c r="I237" s="101"/>
      <c r="J237" s="101"/>
      <c r="K237" s="1197"/>
    </row>
    <row r="238" spans="1:11" s="622" customFormat="1" ht="14" thickBot="1">
      <c r="A238" s="620" t="s">
        <v>461</v>
      </c>
      <c r="B238" s="621"/>
      <c r="C238" s="504">
        <f>SUM(C183,C193,C199,C205,C213,C217:C218,C223:C237)</f>
        <v>476676.77</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ht="15" thickTop="1" thickBot="1">
      <c r="A239" s="623" t="s">
        <v>462</v>
      </c>
      <c r="B239" s="624">
        <v>4000</v>
      </c>
      <c r="C239" s="103">
        <f t="shared" ref="C239:K239" si="10">SUM(C170,C176,C238)</f>
        <v>476676.77</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15" thickTop="1" thickBot="1">
      <c r="A240" s="623" t="s">
        <v>463</v>
      </c>
      <c r="B240" s="625"/>
      <c r="C240" s="103">
        <f t="shared" ref="C240:K240" si="11">SUM(C112,C118,C165,C239)</f>
        <v>16038208.069999997</v>
      </c>
      <c r="D240" s="103">
        <f t="shared" si="11"/>
        <v>1729314.11</v>
      </c>
      <c r="E240" s="103">
        <f t="shared" si="11"/>
        <v>1154656.71</v>
      </c>
      <c r="F240" s="103">
        <f t="shared" si="11"/>
        <v>866407.85</v>
      </c>
      <c r="G240" s="103">
        <f t="shared" si="11"/>
        <v>413073.58</v>
      </c>
      <c r="H240" s="103">
        <f t="shared" si="11"/>
        <v>0</v>
      </c>
      <c r="I240" s="103">
        <f t="shared" si="11"/>
        <v>0</v>
      </c>
      <c r="J240" s="103">
        <f t="shared" si="11"/>
        <v>44385.5</v>
      </c>
      <c r="K240" s="103">
        <f t="shared" si="11"/>
        <v>0</v>
      </c>
    </row>
    <row r="241" spans="1:11" s="622" customFormat="1" ht="15" thickTop="1" thickBot="1">
      <c r="A241" s="623" t="s">
        <v>464</v>
      </c>
      <c r="B241" s="625"/>
      <c r="C241" s="103">
        <f>SUM(C113,C118,C165,C239)</f>
        <v>16038208.069999997</v>
      </c>
      <c r="D241" s="517"/>
      <c r="E241" s="517"/>
      <c r="F241" s="517"/>
      <c r="G241" s="517"/>
      <c r="H241" s="517"/>
      <c r="I241" s="517"/>
      <c r="J241" s="517"/>
      <c r="K241" s="517"/>
    </row>
    <row r="242" spans="1:11" s="622" customFormat="1" ht="14" thickTop="1">
      <c r="A242"/>
      <c r="B242"/>
      <c r="C242"/>
      <c r="D242"/>
      <c r="E242"/>
      <c r="F242"/>
      <c r="G242"/>
      <c r="H242"/>
      <c r="I242"/>
      <c r="J242"/>
      <c r="K242"/>
    </row>
    <row r="243" spans="1:11" s="622" customFormat="1">
      <c r="A243"/>
      <c r="B243"/>
      <c r="C243"/>
      <c r="D243"/>
      <c r="E243"/>
      <c r="F243"/>
      <c r="G243"/>
      <c r="H243"/>
      <c r="I243"/>
      <c r="J243"/>
      <c r="K243"/>
    </row>
    <row r="244" spans="1:11" s="622" customFormat="1">
      <c r="A244"/>
      <c r="B244"/>
      <c r="C244"/>
      <c r="D244"/>
      <c r="E244"/>
      <c r="F244"/>
      <c r="G244"/>
      <c r="H244"/>
      <c r="I244"/>
      <c r="J244"/>
      <c r="K244"/>
    </row>
    <row r="245" spans="1:11" s="622" customFormat="1">
      <c r="A245"/>
      <c r="B245"/>
      <c r="C245"/>
      <c r="D245"/>
      <c r="E245"/>
      <c r="F245"/>
      <c r="G245"/>
      <c r="H245"/>
      <c r="I245"/>
      <c r="J245"/>
      <c r="K245"/>
    </row>
    <row r="246" spans="1:11" s="622" customFormat="1">
      <c r="A246"/>
      <c r="B246"/>
      <c r="C246"/>
      <c r="D246"/>
      <c r="E246"/>
      <c r="F246"/>
      <c r="G246"/>
      <c r="H246"/>
      <c r="I246"/>
      <c r="J246"/>
      <c r="K246"/>
    </row>
    <row r="247" spans="1:11" s="622" customFormat="1">
      <c r="A247"/>
      <c r="B247"/>
      <c r="C247"/>
      <c r="D247"/>
      <c r="E247"/>
      <c r="F247"/>
      <c r="G247"/>
      <c r="H247"/>
      <c r="I247"/>
      <c r="J247"/>
      <c r="K247"/>
    </row>
    <row r="248" spans="1:11" s="622" customFormat="1">
      <c r="A248"/>
      <c r="B248"/>
      <c r="C248"/>
      <c r="D248"/>
      <c r="E248"/>
      <c r="F248"/>
      <c r="G248"/>
      <c r="H248"/>
      <c r="I248"/>
      <c r="J248"/>
      <c r="K248"/>
    </row>
    <row r="249" spans="1:11" s="622" customFormat="1">
      <c r="A249"/>
      <c r="B249"/>
      <c r="C249"/>
      <c r="D249"/>
      <c r="E249"/>
      <c r="F249"/>
      <c r="G249"/>
      <c r="H249"/>
      <c r="I249"/>
      <c r="J249"/>
      <c r="K249"/>
    </row>
    <row r="250" spans="1:11" s="622" customFormat="1">
      <c r="A250"/>
      <c r="B250"/>
      <c r="C250"/>
      <c r="D250"/>
      <c r="E250"/>
      <c r="F250"/>
      <c r="G250"/>
      <c r="H250"/>
      <c r="I250"/>
      <c r="J250"/>
      <c r="K250"/>
    </row>
    <row r="251" spans="1:11" s="622" customFormat="1">
      <c r="A251"/>
      <c r="B251"/>
      <c r="C251"/>
      <c r="D251"/>
      <c r="E251"/>
      <c r="F251"/>
      <c r="G251"/>
      <c r="H251"/>
      <c r="I251"/>
      <c r="J251"/>
      <c r="K251"/>
    </row>
    <row r="252" spans="1:11" s="622" customFormat="1">
      <c r="A252"/>
      <c r="B252"/>
      <c r="C252"/>
      <c r="D252"/>
      <c r="E252"/>
      <c r="F252"/>
      <c r="G252"/>
      <c r="H252"/>
      <c r="I252"/>
      <c r="J252"/>
      <c r="K252"/>
    </row>
    <row r="253" spans="1:11" s="622" customFormat="1">
      <c r="A253"/>
      <c r="B253"/>
      <c r="C253"/>
      <c r="D253"/>
      <c r="E253"/>
      <c r="F253"/>
      <c r="G253"/>
      <c r="H253"/>
      <c r="I253"/>
      <c r="J253"/>
      <c r="K253"/>
    </row>
    <row r="254" spans="1:11" s="622" customFormat="1">
      <c r="A254"/>
      <c r="B254"/>
      <c r="C254"/>
      <c r="D254"/>
      <c r="E254"/>
      <c r="F254"/>
      <c r="G254"/>
      <c r="H254"/>
      <c r="I254"/>
      <c r="J254"/>
      <c r="K254"/>
    </row>
    <row r="255" spans="1:11" s="622" customFormat="1">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pane xSplit="2" ySplit="2" topLeftCell="E168" activePane="bottomRight" state="frozen"/>
      <selection pane="topRight" activeCell="C1" sqref="C1"/>
      <selection pane="bottomLeft" activeCell="A3" sqref="A3"/>
      <selection pane="bottomRight" activeCell="F210" sqref="F210"/>
    </sheetView>
  </sheetViews>
  <sheetFormatPr baseColWidth="10" defaultColWidth="8.6640625" defaultRowHeight="10"/>
  <cols>
    <col min="1" max="1" width="55.83203125" style="743" customWidth="1"/>
    <col min="2" max="2" width="6.5" style="743" customWidth="1"/>
    <col min="3" max="9" width="13.33203125" style="549" customWidth="1"/>
    <col min="10" max="11" width="13.33203125" style="744" customWidth="1"/>
    <col min="12" max="16384" width="8.6640625" style="549"/>
  </cols>
  <sheetData>
    <row r="1" spans="1:11" s="532" customFormat="1" ht="12">
      <c r="A1" s="1735" t="s">
        <v>68</v>
      </c>
      <c r="B1" s="1557"/>
      <c r="C1" s="1558" t="s">
        <v>465</v>
      </c>
      <c r="D1" s="1558" t="s">
        <v>466</v>
      </c>
      <c r="E1" s="1559" t="s">
        <v>467</v>
      </c>
      <c r="F1" s="1560" t="s">
        <v>468</v>
      </c>
      <c r="G1" s="1558" t="s">
        <v>469</v>
      </c>
      <c r="H1" s="1558" t="s">
        <v>470</v>
      </c>
      <c r="I1" s="1558" t="s">
        <v>471</v>
      </c>
      <c r="J1" s="1559" t="s">
        <v>472</v>
      </c>
      <c r="K1" s="1559" t="s">
        <v>473</v>
      </c>
    </row>
    <row r="2" spans="1:11" ht="26">
      <c r="A2" s="1736"/>
      <c r="B2" s="1015" t="s">
        <v>474</v>
      </c>
      <c r="C2" s="1015" t="s">
        <v>185</v>
      </c>
      <c r="D2" s="1015" t="s">
        <v>186</v>
      </c>
      <c r="E2" s="1015" t="s">
        <v>187</v>
      </c>
      <c r="F2" s="1015" t="s">
        <v>188</v>
      </c>
      <c r="G2" s="209" t="s">
        <v>189</v>
      </c>
      <c r="H2" s="209" t="s">
        <v>190</v>
      </c>
      <c r="I2" s="209" t="s">
        <v>475</v>
      </c>
      <c r="J2" s="209" t="s">
        <v>192</v>
      </c>
      <c r="K2" s="209" t="s">
        <v>476</v>
      </c>
    </row>
    <row r="3" spans="1:11" s="1014" customFormat="1" ht="12">
      <c r="A3" s="1000" t="s">
        <v>477</v>
      </c>
      <c r="B3" s="1154"/>
      <c r="C3" s="158"/>
      <c r="D3" s="158"/>
      <c r="E3" s="158"/>
      <c r="F3" s="158"/>
      <c r="G3" s="158"/>
      <c r="H3" s="158"/>
      <c r="I3" s="158"/>
      <c r="J3" s="158"/>
      <c r="K3" s="1420"/>
    </row>
    <row r="4" spans="1:11" s="1014" customFormat="1" ht="12">
      <c r="A4" s="833" t="s">
        <v>478</v>
      </c>
      <c r="B4" s="1561" t="s">
        <v>89</v>
      </c>
      <c r="C4" s="210"/>
      <c r="D4" s="211"/>
      <c r="E4" s="211"/>
      <c r="F4" s="211"/>
      <c r="G4" s="211"/>
      <c r="H4" s="211"/>
      <c r="I4" s="211"/>
      <c r="J4" s="211"/>
      <c r="K4" s="1562"/>
    </row>
    <row r="5" spans="1:11" s="1014" customFormat="1" ht="12">
      <c r="A5" s="825" t="s">
        <v>479</v>
      </c>
      <c r="B5" s="826">
        <v>1100</v>
      </c>
      <c r="C5" s="212">
        <v>5347073.67</v>
      </c>
      <c r="D5" s="212">
        <v>962147.65</v>
      </c>
      <c r="E5" s="212">
        <v>46065.71</v>
      </c>
      <c r="F5" s="212">
        <v>296064.91000000003</v>
      </c>
      <c r="G5" s="212">
        <v>27716.5</v>
      </c>
      <c r="H5" s="212"/>
      <c r="I5" s="212"/>
      <c r="J5" s="212"/>
      <c r="K5" s="213">
        <f>SUM(C5:J5)</f>
        <v>6679068.4400000004</v>
      </c>
    </row>
    <row r="6" spans="1:11" s="1014" customFormat="1" ht="12">
      <c r="A6" s="821" t="s">
        <v>480</v>
      </c>
      <c r="B6" s="809">
        <v>1115</v>
      </c>
      <c r="C6" s="267"/>
      <c r="D6" s="267"/>
      <c r="E6" s="212"/>
      <c r="F6" s="267"/>
      <c r="G6" s="267"/>
      <c r="H6" s="267"/>
      <c r="I6" s="267"/>
      <c r="J6" s="267"/>
      <c r="K6" s="1422">
        <f>SUM(C6:J6)</f>
        <v>0</v>
      </c>
    </row>
    <row r="7" spans="1:11" s="1014" customFormat="1" ht="12">
      <c r="A7" s="821" t="s">
        <v>481</v>
      </c>
      <c r="B7" s="809">
        <v>1125</v>
      </c>
      <c r="C7" s="212"/>
      <c r="D7" s="212"/>
      <c r="E7" s="212"/>
      <c r="F7" s="212"/>
      <c r="G7" s="212"/>
      <c r="H7" s="212"/>
      <c r="I7" s="212"/>
      <c r="J7" s="212"/>
      <c r="K7" s="1422">
        <f t="shared" ref="K7:K34" si="0">SUM(C7:J7)</f>
        <v>0</v>
      </c>
    </row>
    <row r="8" spans="1:11" s="1014" customFormat="1" ht="12">
      <c r="A8" s="821" t="s">
        <v>482</v>
      </c>
      <c r="B8" s="809">
        <v>1200</v>
      </c>
      <c r="C8" s="212">
        <v>1449609.9600000002</v>
      </c>
      <c r="D8" s="212">
        <v>311838.19</v>
      </c>
      <c r="E8" s="212">
        <v>485257.58000000007</v>
      </c>
      <c r="F8" s="212">
        <v>7002.91</v>
      </c>
      <c r="G8" s="212"/>
      <c r="H8" s="212"/>
      <c r="I8" s="212"/>
      <c r="J8" s="212"/>
      <c r="K8" s="1422">
        <f t="shared" si="0"/>
        <v>2253708.6400000006</v>
      </c>
    </row>
    <row r="9" spans="1:11" s="1014" customFormat="1" ht="12">
      <c r="A9" s="821" t="s">
        <v>483</v>
      </c>
      <c r="B9" s="809">
        <v>1225</v>
      </c>
      <c r="C9" s="212"/>
      <c r="D9" s="212"/>
      <c r="E9" s="212"/>
      <c r="F9" s="212"/>
      <c r="G9" s="212"/>
      <c r="H9" s="212"/>
      <c r="I9" s="212"/>
      <c r="J9" s="212"/>
      <c r="K9" s="1422">
        <f t="shared" si="0"/>
        <v>0</v>
      </c>
    </row>
    <row r="10" spans="1:11" s="1014" customFormat="1" ht="12">
      <c r="A10" s="821" t="s">
        <v>484</v>
      </c>
      <c r="B10" s="809">
        <v>1250</v>
      </c>
      <c r="C10" s="212">
        <v>740270.64</v>
      </c>
      <c r="D10" s="212">
        <v>89866.209999999992</v>
      </c>
      <c r="E10" s="212">
        <v>85346.48</v>
      </c>
      <c r="F10" s="212">
        <v>876.8</v>
      </c>
      <c r="G10" s="212"/>
      <c r="H10" s="212"/>
      <c r="I10" s="212"/>
      <c r="J10" s="212"/>
      <c r="K10" s="1422">
        <f t="shared" si="0"/>
        <v>916360.13</v>
      </c>
    </row>
    <row r="11" spans="1:11" s="1014" customFormat="1" ht="12">
      <c r="A11" s="821" t="s">
        <v>485</v>
      </c>
      <c r="B11" s="809">
        <v>1275</v>
      </c>
      <c r="C11" s="212"/>
      <c r="D11" s="212"/>
      <c r="E11" s="212"/>
      <c r="F11" s="212"/>
      <c r="G11" s="212"/>
      <c r="H11" s="212"/>
      <c r="I11" s="212"/>
      <c r="J11" s="212"/>
      <c r="K11" s="1422">
        <f t="shared" si="0"/>
        <v>0</v>
      </c>
    </row>
    <row r="12" spans="1:11" ht="12">
      <c r="A12" s="821" t="s">
        <v>486</v>
      </c>
      <c r="B12" s="809">
        <v>1300</v>
      </c>
      <c r="C12" s="212"/>
      <c r="D12" s="212"/>
      <c r="E12" s="212"/>
      <c r="F12" s="212"/>
      <c r="G12" s="212"/>
      <c r="H12" s="212"/>
      <c r="I12" s="212"/>
      <c r="J12" s="212"/>
      <c r="K12" s="1422">
        <f t="shared" si="0"/>
        <v>0</v>
      </c>
    </row>
    <row r="13" spans="1:11" ht="12">
      <c r="A13" s="821" t="s">
        <v>487</v>
      </c>
      <c r="B13" s="809">
        <v>1400</v>
      </c>
      <c r="C13" s="212"/>
      <c r="D13" s="212"/>
      <c r="E13" s="212"/>
      <c r="F13" s="212"/>
      <c r="G13" s="212"/>
      <c r="H13" s="212"/>
      <c r="I13" s="212"/>
      <c r="J13" s="212"/>
      <c r="K13" s="1422">
        <f t="shared" si="0"/>
        <v>0</v>
      </c>
    </row>
    <row r="14" spans="1:11" ht="12">
      <c r="A14" s="821" t="s">
        <v>488</v>
      </c>
      <c r="B14" s="809">
        <v>1500</v>
      </c>
      <c r="C14" s="212">
        <v>110204.81000000001</v>
      </c>
      <c r="D14" s="212">
        <v>1227.79</v>
      </c>
      <c r="E14" s="212"/>
      <c r="F14" s="212">
        <v>5704.35</v>
      </c>
      <c r="G14" s="212"/>
      <c r="H14" s="212">
        <v>12345.17</v>
      </c>
      <c r="I14" s="212"/>
      <c r="J14" s="212"/>
      <c r="K14" s="1422">
        <f t="shared" si="0"/>
        <v>129482.12000000001</v>
      </c>
    </row>
    <row r="15" spans="1:11" ht="12">
      <c r="A15" s="821" t="s">
        <v>489</v>
      </c>
      <c r="B15" s="809">
        <v>1600</v>
      </c>
      <c r="C15" s="212">
        <v>87952.24</v>
      </c>
      <c r="D15" s="212">
        <v>3129.76</v>
      </c>
      <c r="E15" s="212"/>
      <c r="F15" s="212">
        <v>2811.3</v>
      </c>
      <c r="G15" s="212"/>
      <c r="H15" s="212"/>
      <c r="I15" s="212"/>
      <c r="J15" s="212"/>
      <c r="K15" s="1422">
        <f t="shared" si="0"/>
        <v>93893.3</v>
      </c>
    </row>
    <row r="16" spans="1:11" ht="12">
      <c r="A16" s="821" t="s">
        <v>490</v>
      </c>
      <c r="B16" s="809">
        <v>1650</v>
      </c>
      <c r="C16" s="212">
        <v>119796.97</v>
      </c>
      <c r="D16" s="212">
        <v>21088.54</v>
      </c>
      <c r="E16" s="212"/>
      <c r="F16" s="212"/>
      <c r="G16" s="212"/>
      <c r="H16" s="212"/>
      <c r="I16" s="212"/>
      <c r="J16" s="212"/>
      <c r="K16" s="1422">
        <f t="shared" si="0"/>
        <v>140885.51</v>
      </c>
    </row>
    <row r="17" spans="1:11" ht="12">
      <c r="A17" s="821" t="s">
        <v>491</v>
      </c>
      <c r="B17" s="809">
        <v>1700</v>
      </c>
      <c r="C17" s="212"/>
      <c r="D17" s="212"/>
      <c r="E17" s="212"/>
      <c r="F17" s="212"/>
      <c r="G17" s="212"/>
      <c r="H17" s="212"/>
      <c r="I17" s="212"/>
      <c r="J17" s="212"/>
      <c r="K17" s="1422">
        <f t="shared" si="0"/>
        <v>0</v>
      </c>
    </row>
    <row r="18" spans="1:11" s="1014" customFormat="1" ht="12">
      <c r="A18" s="821" t="s">
        <v>492</v>
      </c>
      <c r="B18" s="809">
        <v>1800</v>
      </c>
      <c r="C18" s="212">
        <v>172781.04</v>
      </c>
      <c r="D18" s="212">
        <v>27104.969999999998</v>
      </c>
      <c r="E18" s="212"/>
      <c r="F18" s="212">
        <v>4226.6099999999997</v>
      </c>
      <c r="G18" s="212"/>
      <c r="H18" s="212"/>
      <c r="I18" s="212"/>
      <c r="J18" s="212"/>
      <c r="K18" s="1422">
        <f t="shared" si="0"/>
        <v>204112.62</v>
      </c>
    </row>
    <row r="19" spans="1:11" s="1014" customFormat="1" ht="12">
      <c r="A19" s="821" t="s">
        <v>493</v>
      </c>
      <c r="B19" s="809">
        <v>1900</v>
      </c>
      <c r="C19" s="212"/>
      <c r="D19" s="212"/>
      <c r="E19" s="212"/>
      <c r="F19" s="212"/>
      <c r="G19" s="212"/>
      <c r="H19" s="212"/>
      <c r="I19" s="212"/>
      <c r="J19" s="212"/>
      <c r="K19" s="1422">
        <f t="shared" si="0"/>
        <v>0</v>
      </c>
    </row>
    <row r="20" spans="1:11" s="1014" customFormat="1" ht="12">
      <c r="A20" s="821" t="s">
        <v>494</v>
      </c>
      <c r="B20" s="809">
        <v>1910</v>
      </c>
      <c r="C20" s="214"/>
      <c r="D20" s="215"/>
      <c r="E20" s="215"/>
      <c r="F20" s="215"/>
      <c r="G20" s="215"/>
      <c r="H20" s="217"/>
      <c r="I20" s="218"/>
      <c r="J20" s="215"/>
      <c r="K20" s="1422">
        <f t="shared" si="0"/>
        <v>0</v>
      </c>
    </row>
    <row r="21" spans="1:11" s="1014" customFormat="1" ht="12">
      <c r="A21" s="821" t="s">
        <v>495</v>
      </c>
      <c r="B21" s="809">
        <v>1911</v>
      </c>
      <c r="C21" s="219"/>
      <c r="D21" s="220"/>
      <c r="E21" s="220"/>
      <c r="F21" s="220"/>
      <c r="G21" s="220"/>
      <c r="H21" s="217"/>
      <c r="I21" s="221"/>
      <c r="J21" s="220"/>
      <c r="K21" s="1422">
        <f t="shared" si="0"/>
        <v>0</v>
      </c>
    </row>
    <row r="22" spans="1:11" s="1014" customFormat="1" ht="12">
      <c r="A22" s="821" t="s">
        <v>496</v>
      </c>
      <c r="B22" s="809">
        <v>1912</v>
      </c>
      <c r="C22" s="219"/>
      <c r="D22" s="220"/>
      <c r="E22" s="220"/>
      <c r="F22" s="220"/>
      <c r="G22" s="220"/>
      <c r="H22" s="217"/>
      <c r="I22" s="221"/>
      <c r="J22" s="220"/>
      <c r="K22" s="1422">
        <f t="shared" si="0"/>
        <v>0</v>
      </c>
    </row>
    <row r="23" spans="1:11" s="1014" customFormat="1" ht="12">
      <c r="A23" s="821" t="s">
        <v>497</v>
      </c>
      <c r="B23" s="809">
        <v>1913</v>
      </c>
      <c r="C23" s="219"/>
      <c r="D23" s="220"/>
      <c r="E23" s="220"/>
      <c r="F23" s="220"/>
      <c r="G23" s="220"/>
      <c r="H23" s="217"/>
      <c r="I23" s="221"/>
      <c r="J23" s="220"/>
      <c r="K23" s="1422">
        <f t="shared" si="0"/>
        <v>0</v>
      </c>
    </row>
    <row r="24" spans="1:11" s="1014" customFormat="1" ht="12">
      <c r="A24" s="821" t="s">
        <v>498</v>
      </c>
      <c r="B24" s="809">
        <v>1914</v>
      </c>
      <c r="C24" s="219"/>
      <c r="D24" s="220"/>
      <c r="E24" s="220"/>
      <c r="F24" s="220"/>
      <c r="G24" s="220"/>
      <c r="H24" s="217"/>
      <c r="I24" s="221"/>
      <c r="J24" s="220"/>
      <c r="K24" s="1422">
        <f t="shared" si="0"/>
        <v>0</v>
      </c>
    </row>
    <row r="25" spans="1:11" s="1014" customFormat="1" ht="12">
      <c r="A25" s="821" t="s">
        <v>499</v>
      </c>
      <c r="B25" s="809">
        <v>1915</v>
      </c>
      <c r="C25" s="219"/>
      <c r="D25" s="220"/>
      <c r="E25" s="220"/>
      <c r="F25" s="220"/>
      <c r="G25" s="220"/>
      <c r="H25" s="217"/>
      <c r="I25" s="221"/>
      <c r="J25" s="220"/>
      <c r="K25" s="1422">
        <f t="shared" si="0"/>
        <v>0</v>
      </c>
    </row>
    <row r="26" spans="1:11" s="1014" customFormat="1" ht="12">
      <c r="A26" s="821" t="s">
        <v>500</v>
      </c>
      <c r="B26" s="809">
        <v>1916</v>
      </c>
      <c r="C26" s="219"/>
      <c r="D26" s="220"/>
      <c r="E26" s="220"/>
      <c r="F26" s="220"/>
      <c r="G26" s="220"/>
      <c r="H26" s="217"/>
      <c r="I26" s="221"/>
      <c r="J26" s="220"/>
      <c r="K26" s="1422">
        <f t="shared" si="0"/>
        <v>0</v>
      </c>
    </row>
    <row r="27" spans="1:11" s="1014" customFormat="1" ht="12">
      <c r="A27" s="821" t="s">
        <v>501</v>
      </c>
      <c r="B27" s="809">
        <v>1917</v>
      </c>
      <c r="C27" s="219"/>
      <c r="D27" s="220"/>
      <c r="E27" s="220"/>
      <c r="F27" s="220"/>
      <c r="G27" s="220"/>
      <c r="H27" s="217"/>
      <c r="I27" s="221"/>
      <c r="J27" s="220"/>
      <c r="K27" s="1422">
        <f t="shared" si="0"/>
        <v>0</v>
      </c>
    </row>
    <row r="28" spans="1:11" s="1014" customFormat="1" ht="12">
      <c r="A28" s="821" t="s">
        <v>502</v>
      </c>
      <c r="B28" s="809">
        <v>1918</v>
      </c>
      <c r="C28" s="219"/>
      <c r="D28" s="220"/>
      <c r="E28" s="220"/>
      <c r="F28" s="220"/>
      <c r="G28" s="220"/>
      <c r="H28" s="217"/>
      <c r="I28" s="221"/>
      <c r="J28" s="220"/>
      <c r="K28" s="1422">
        <f t="shared" si="0"/>
        <v>0</v>
      </c>
    </row>
    <row r="29" spans="1:11" s="1014" customFormat="1" ht="12">
      <c r="A29" s="821" t="s">
        <v>503</v>
      </c>
      <c r="B29" s="809">
        <v>1919</v>
      </c>
      <c r="C29" s="219"/>
      <c r="D29" s="220"/>
      <c r="E29" s="220"/>
      <c r="F29" s="220"/>
      <c r="G29" s="220"/>
      <c r="H29" s="217"/>
      <c r="I29" s="221"/>
      <c r="J29" s="220"/>
      <c r="K29" s="1422">
        <f t="shared" si="0"/>
        <v>0</v>
      </c>
    </row>
    <row r="30" spans="1:11" s="1014" customFormat="1" ht="12">
      <c r="A30" s="821" t="s">
        <v>504</v>
      </c>
      <c r="B30" s="822">
        <v>1920</v>
      </c>
      <c r="C30" s="219"/>
      <c r="D30" s="220"/>
      <c r="E30" s="220"/>
      <c r="F30" s="220"/>
      <c r="G30" s="220"/>
      <c r="H30" s="217"/>
      <c r="I30" s="221"/>
      <c r="J30" s="220"/>
      <c r="K30" s="1422">
        <f t="shared" si="0"/>
        <v>0</v>
      </c>
    </row>
    <row r="31" spans="1:11" s="1014" customFormat="1" ht="12">
      <c r="A31" s="821" t="s">
        <v>505</v>
      </c>
      <c r="B31" s="822">
        <v>1921</v>
      </c>
      <c r="C31" s="219"/>
      <c r="D31" s="220"/>
      <c r="E31" s="220"/>
      <c r="F31" s="220"/>
      <c r="G31" s="220"/>
      <c r="H31" s="217"/>
      <c r="I31" s="221"/>
      <c r="J31" s="220"/>
      <c r="K31" s="1422">
        <f t="shared" si="0"/>
        <v>0</v>
      </c>
    </row>
    <row r="32" spans="1:11" s="1014" customFormat="1" ht="12">
      <c r="A32" s="823" t="s">
        <v>506</v>
      </c>
      <c r="B32" s="824">
        <v>1922</v>
      </c>
      <c r="C32" s="219"/>
      <c r="D32" s="220"/>
      <c r="E32" s="220"/>
      <c r="F32" s="220"/>
      <c r="G32" s="220"/>
      <c r="H32" s="471"/>
      <c r="I32" s="221"/>
      <c r="J32" s="220"/>
      <c r="K32" s="1422">
        <f t="shared" si="0"/>
        <v>0</v>
      </c>
    </row>
    <row r="33" spans="1:12" s="1014" customFormat="1" ht="12">
      <c r="A33" s="823" t="s">
        <v>507</v>
      </c>
      <c r="B33" s="824">
        <v>1999</v>
      </c>
      <c r="C33" s="219"/>
      <c r="D33" s="219"/>
      <c r="E33" s="219"/>
      <c r="F33" s="219"/>
      <c r="G33" s="219"/>
      <c r="H33" s="217"/>
      <c r="I33" s="219"/>
      <c r="J33" s="219"/>
      <c r="K33" s="1563">
        <f>SUM(C33:J33)</f>
        <v>0</v>
      </c>
    </row>
    <row r="34" spans="1:12" ht="15" thickBot="1">
      <c r="A34" s="814" t="s">
        <v>508</v>
      </c>
      <c r="B34" s="815">
        <v>1000</v>
      </c>
      <c r="C34" s="159">
        <f>SUM(C5:C32)</f>
        <v>8027689.3299999991</v>
      </c>
      <c r="D34" s="159">
        <f t="shared" ref="D34:J34" si="1">SUM(D5:D32)</f>
        <v>1416403.11</v>
      </c>
      <c r="E34" s="159">
        <f t="shared" si="1"/>
        <v>616669.77</v>
      </c>
      <c r="F34" s="159">
        <f t="shared" si="1"/>
        <v>316686.87999999995</v>
      </c>
      <c r="G34" s="159">
        <f t="shared" si="1"/>
        <v>27716.5</v>
      </c>
      <c r="H34" s="159">
        <f>SUM(H5:H32)</f>
        <v>12345.17</v>
      </c>
      <c r="I34" s="159">
        <f t="shared" si="1"/>
        <v>0</v>
      </c>
      <c r="J34" s="159">
        <f t="shared" si="1"/>
        <v>0</v>
      </c>
      <c r="K34" s="203">
        <f t="shared" si="0"/>
        <v>10417510.76</v>
      </c>
      <c r="L34" s="820"/>
    </row>
    <row r="35" spans="1:12" ht="14" thickTop="1" thickBot="1">
      <c r="A35" s="1013" t="s">
        <v>6907</v>
      </c>
      <c r="B35" s="815">
        <v>1000</v>
      </c>
      <c r="C35" s="237">
        <f>SUM(C5:C33)</f>
        <v>8027689.3299999991</v>
      </c>
      <c r="D35" s="237">
        <f t="shared" ref="D35:J35" si="2">SUM(D5:D33)</f>
        <v>1416403.11</v>
      </c>
      <c r="E35" s="237">
        <f t="shared" si="2"/>
        <v>616669.77</v>
      </c>
      <c r="F35" s="237">
        <f t="shared" si="2"/>
        <v>316686.87999999995</v>
      </c>
      <c r="G35" s="237">
        <f t="shared" si="2"/>
        <v>27716.5</v>
      </c>
      <c r="H35" s="237">
        <f>SUM(H5:H33)</f>
        <v>12345.17</v>
      </c>
      <c r="I35" s="237">
        <f t="shared" si="2"/>
        <v>0</v>
      </c>
      <c r="J35" s="237">
        <f t="shared" si="2"/>
        <v>0</v>
      </c>
      <c r="K35" s="203">
        <f t="shared" ref="K35" si="3">SUM(C35:J35)</f>
        <v>10417510.76</v>
      </c>
      <c r="L35" s="820"/>
    </row>
    <row r="36" spans="1:12" s="805" customFormat="1" ht="13" thickTop="1">
      <c r="A36" s="816" t="s">
        <v>509</v>
      </c>
      <c r="B36" s="817">
        <v>2000</v>
      </c>
      <c r="C36" s="222"/>
      <c r="D36" s="223"/>
      <c r="E36" s="223"/>
      <c r="F36" s="223"/>
      <c r="G36" s="223"/>
      <c r="H36" s="223"/>
      <c r="I36" s="223"/>
      <c r="J36" s="223"/>
      <c r="K36" s="224"/>
    </row>
    <row r="37" spans="1:12" s="805" customFormat="1" ht="12">
      <c r="A37" s="818" t="s">
        <v>510</v>
      </c>
      <c r="B37" s="819">
        <v>2100</v>
      </c>
      <c r="C37" s="225"/>
      <c r="D37" s="226"/>
      <c r="E37" s="226"/>
      <c r="F37" s="226"/>
      <c r="G37" s="226"/>
      <c r="H37" s="226"/>
      <c r="I37" s="226"/>
      <c r="J37" s="226"/>
      <c r="K37" s="227"/>
    </row>
    <row r="38" spans="1:12" ht="12">
      <c r="A38" s="808" t="s">
        <v>511</v>
      </c>
      <c r="B38" s="809">
        <v>2110</v>
      </c>
      <c r="C38" s="1564">
        <v>272920.31</v>
      </c>
      <c r="D38" s="1564">
        <v>36440.840000000004</v>
      </c>
      <c r="E38" s="1564"/>
      <c r="F38" s="1564"/>
      <c r="G38" s="1564"/>
      <c r="H38" s="1564"/>
      <c r="I38" s="1564"/>
      <c r="J38" s="1564"/>
      <c r="K38" s="1422">
        <f t="shared" ref="K38:K43" si="4">SUM(C38:J38)</f>
        <v>309361.15000000002</v>
      </c>
    </row>
    <row r="39" spans="1:12" ht="12">
      <c r="A39" s="810" t="s">
        <v>512</v>
      </c>
      <c r="B39" s="809">
        <v>2120</v>
      </c>
      <c r="C39" s="1564">
        <v>169427.3</v>
      </c>
      <c r="D39" s="1564">
        <v>12758.02</v>
      </c>
      <c r="E39" s="1564"/>
      <c r="F39" s="1564">
        <v>357.99</v>
      </c>
      <c r="G39" s="1564"/>
      <c r="H39" s="1564"/>
      <c r="I39" s="1564"/>
      <c r="J39" s="1564"/>
      <c r="K39" s="1422">
        <f t="shared" si="4"/>
        <v>182543.30999999997</v>
      </c>
    </row>
    <row r="40" spans="1:12" ht="12">
      <c r="A40" s="810" t="s">
        <v>513</v>
      </c>
      <c r="B40" s="809">
        <v>2130</v>
      </c>
      <c r="C40" s="1564">
        <v>272396.81</v>
      </c>
      <c r="D40" s="1564">
        <v>33360.61</v>
      </c>
      <c r="E40" s="1564">
        <v>82334.69</v>
      </c>
      <c r="F40" s="1564">
        <v>2007.38</v>
      </c>
      <c r="G40" s="1564"/>
      <c r="H40" s="1564"/>
      <c r="I40" s="1564"/>
      <c r="J40" s="1564"/>
      <c r="K40" s="1422">
        <f t="shared" si="4"/>
        <v>390099.49</v>
      </c>
    </row>
    <row r="41" spans="1:12" ht="12">
      <c r="A41" s="810" t="s">
        <v>514</v>
      </c>
      <c r="B41" s="809">
        <v>2140</v>
      </c>
      <c r="C41" s="1564">
        <v>115945.45</v>
      </c>
      <c r="D41" s="1564">
        <v>3789.1899999999996</v>
      </c>
      <c r="E41" s="1564">
        <v>79373.3</v>
      </c>
      <c r="F41" s="1564"/>
      <c r="G41" s="1564"/>
      <c r="H41" s="1564"/>
      <c r="I41" s="1564"/>
      <c r="J41" s="1564"/>
      <c r="K41" s="1422">
        <f t="shared" si="4"/>
        <v>199107.94</v>
      </c>
    </row>
    <row r="42" spans="1:12" s="1012" customFormat="1" ht="14">
      <c r="A42" s="811" t="s">
        <v>515</v>
      </c>
      <c r="B42" s="1155">
        <v>2150</v>
      </c>
      <c r="C42" s="1564">
        <v>220710.87</v>
      </c>
      <c r="D42" s="1564">
        <v>42964.12</v>
      </c>
      <c r="E42" s="1564">
        <v>143059.75</v>
      </c>
      <c r="F42" s="1564"/>
      <c r="G42" s="1564"/>
      <c r="H42" s="1564"/>
      <c r="I42" s="1564"/>
      <c r="J42" s="1564"/>
      <c r="K42" s="1422">
        <f t="shared" si="4"/>
        <v>406734.74</v>
      </c>
    </row>
    <row r="43" spans="1:12" s="1012" customFormat="1" ht="14">
      <c r="A43" s="812" t="s">
        <v>516</v>
      </c>
      <c r="B43" s="813">
        <v>2190</v>
      </c>
      <c r="C43" s="1564"/>
      <c r="D43" s="1564"/>
      <c r="E43" s="1564"/>
      <c r="F43" s="1564"/>
      <c r="G43" s="1564"/>
      <c r="H43" s="1564"/>
      <c r="I43" s="1564"/>
      <c r="J43" s="1564"/>
      <c r="K43" s="1422">
        <f t="shared" si="4"/>
        <v>0</v>
      </c>
    </row>
    <row r="44" spans="1:12" ht="13" thickBot="1">
      <c r="A44" s="799" t="s">
        <v>517</v>
      </c>
      <c r="B44" s="1156">
        <v>2100</v>
      </c>
      <c r="C44" s="159">
        <f>SUM(C38:C43)</f>
        <v>1051400.7399999998</v>
      </c>
      <c r="D44" s="159">
        <f t="shared" ref="D44:K44" si="5">SUM(D38:D43)</f>
        <v>129312.78</v>
      </c>
      <c r="E44" s="159">
        <f t="shared" si="5"/>
        <v>304767.74</v>
      </c>
      <c r="F44" s="159">
        <f t="shared" si="5"/>
        <v>2365.37</v>
      </c>
      <c r="G44" s="159">
        <f t="shared" si="5"/>
        <v>0</v>
      </c>
      <c r="H44" s="159">
        <f t="shared" si="5"/>
        <v>0</v>
      </c>
      <c r="I44" s="159">
        <f t="shared" si="5"/>
        <v>0</v>
      </c>
      <c r="J44" s="159">
        <f t="shared" si="5"/>
        <v>0</v>
      </c>
      <c r="K44" s="159">
        <f t="shared" si="5"/>
        <v>1487846.63</v>
      </c>
      <c r="L44" s="820"/>
    </row>
    <row r="45" spans="1:12" s="805" customFormat="1" ht="13" thickTop="1">
      <c r="A45" s="800" t="s">
        <v>518</v>
      </c>
      <c r="B45" s="804">
        <v>2200</v>
      </c>
      <c r="C45" s="228"/>
      <c r="D45" s="229"/>
      <c r="E45" s="229"/>
      <c r="F45" s="229"/>
      <c r="G45" s="229"/>
      <c r="H45" s="229"/>
      <c r="I45" s="229"/>
      <c r="J45" s="229"/>
      <c r="K45" s="166"/>
    </row>
    <row r="46" spans="1:12" ht="12">
      <c r="A46" s="801" t="s">
        <v>519</v>
      </c>
      <c r="B46" s="802">
        <v>2210</v>
      </c>
      <c r="C46" s="1564">
        <v>262308.96999999997</v>
      </c>
      <c r="D46" s="1564">
        <v>48434.830000000009</v>
      </c>
      <c r="E46" s="1564">
        <v>48375.46</v>
      </c>
      <c r="F46" s="1564">
        <v>1222.71</v>
      </c>
      <c r="G46" s="1564"/>
      <c r="H46" s="1564"/>
      <c r="I46" s="1564"/>
      <c r="J46" s="1564"/>
      <c r="K46" s="1422">
        <f>SUM(C46:J46)</f>
        <v>360341.97000000003</v>
      </c>
    </row>
    <row r="47" spans="1:12" ht="12">
      <c r="A47" s="801" t="s">
        <v>520</v>
      </c>
      <c r="B47" s="802">
        <v>2220</v>
      </c>
      <c r="C47" s="1564">
        <v>252749.18</v>
      </c>
      <c r="D47" s="1564">
        <v>36603.050000000003</v>
      </c>
      <c r="E47" s="1564">
        <v>257767.39</v>
      </c>
      <c r="F47" s="1564">
        <v>344918.67</v>
      </c>
      <c r="G47" s="1564">
        <v>79626.009999999995</v>
      </c>
      <c r="H47" s="1564"/>
      <c r="I47" s="1564"/>
      <c r="J47" s="1564"/>
      <c r="K47" s="1422">
        <f>SUM(C47:J47)</f>
        <v>971664.3</v>
      </c>
    </row>
    <row r="48" spans="1:12" ht="12">
      <c r="A48" s="801" t="s">
        <v>521</v>
      </c>
      <c r="B48" s="802">
        <v>2230</v>
      </c>
      <c r="C48" s="1564"/>
      <c r="D48" s="1564"/>
      <c r="E48" s="1564"/>
      <c r="F48" s="1564">
        <v>6602.41</v>
      </c>
      <c r="G48" s="1564"/>
      <c r="H48" s="1564"/>
      <c r="I48" s="1564"/>
      <c r="J48" s="1564"/>
      <c r="K48" s="1422">
        <f>SUM(C48:J48)</f>
        <v>6602.41</v>
      </c>
    </row>
    <row r="49" spans="1:12" ht="13" thickBot="1">
      <c r="A49" s="799" t="s">
        <v>522</v>
      </c>
      <c r="B49" s="1156">
        <v>2200</v>
      </c>
      <c r="C49" s="159">
        <f>SUM(C46:C48)</f>
        <v>515058.14999999997</v>
      </c>
      <c r="D49" s="159">
        <f t="shared" ref="D49:K49" si="6">SUM(D46:D48)</f>
        <v>85037.88</v>
      </c>
      <c r="E49" s="159">
        <f t="shared" si="6"/>
        <v>306142.85000000003</v>
      </c>
      <c r="F49" s="159">
        <f t="shared" si="6"/>
        <v>352743.79</v>
      </c>
      <c r="G49" s="159">
        <f t="shared" si="6"/>
        <v>79626.009999999995</v>
      </c>
      <c r="H49" s="159">
        <f t="shared" si="6"/>
        <v>0</v>
      </c>
      <c r="I49" s="159">
        <f t="shared" si="6"/>
        <v>0</v>
      </c>
      <c r="J49" s="159">
        <f t="shared" si="6"/>
        <v>0</v>
      </c>
      <c r="K49" s="159">
        <f t="shared" si="6"/>
        <v>1338608.68</v>
      </c>
      <c r="L49" s="820"/>
    </row>
    <row r="50" spans="1:12" s="805" customFormat="1" ht="13" thickTop="1">
      <c r="A50" s="797" t="s">
        <v>523</v>
      </c>
      <c r="B50" s="807">
        <v>2300</v>
      </c>
      <c r="C50" s="228"/>
      <c r="D50" s="229"/>
      <c r="E50" s="229"/>
      <c r="F50" s="229"/>
      <c r="G50" s="229"/>
      <c r="H50" s="229"/>
      <c r="I50" s="229"/>
      <c r="J50" s="229"/>
      <c r="K50" s="230"/>
    </row>
    <row r="51" spans="1:12" ht="12">
      <c r="A51" s="801" t="s">
        <v>524</v>
      </c>
      <c r="B51" s="802">
        <v>2310</v>
      </c>
      <c r="C51" s="1564"/>
      <c r="D51" s="1564"/>
      <c r="E51" s="1564">
        <v>92676.739999999991</v>
      </c>
      <c r="F51" s="1564">
        <v>3720.97</v>
      </c>
      <c r="G51" s="1564"/>
      <c r="H51" s="1564">
        <v>5211.5600000000004</v>
      </c>
      <c r="I51" s="1564"/>
      <c r="J51" s="1564"/>
      <c r="K51" s="1422">
        <f>SUM(C51:J51)</f>
        <v>101609.26999999999</v>
      </c>
    </row>
    <row r="52" spans="1:12" ht="12">
      <c r="A52" s="801" t="s">
        <v>525</v>
      </c>
      <c r="B52" s="802">
        <v>2320</v>
      </c>
      <c r="C52" s="1564">
        <v>277412.67</v>
      </c>
      <c r="D52" s="1564">
        <v>69435.399999999994</v>
      </c>
      <c r="E52" s="1564">
        <v>105.06</v>
      </c>
      <c r="F52" s="1564">
        <v>14.73</v>
      </c>
      <c r="G52" s="1564"/>
      <c r="H52" s="1564"/>
      <c r="I52" s="1564"/>
      <c r="J52" s="1564"/>
      <c r="K52" s="1422">
        <f>SUM(C52:J52)</f>
        <v>346967.85999999993</v>
      </c>
    </row>
    <row r="53" spans="1:12" ht="12">
      <c r="A53" s="801" t="s">
        <v>526</v>
      </c>
      <c r="B53" s="802">
        <v>2330</v>
      </c>
      <c r="C53" s="1564"/>
      <c r="D53" s="1564"/>
      <c r="E53" s="1564"/>
      <c r="F53" s="1564"/>
      <c r="G53" s="1564"/>
      <c r="H53" s="1564"/>
      <c r="I53" s="1564"/>
      <c r="J53" s="1564"/>
      <c r="K53" s="1422">
        <f>SUM(C53:J53)</f>
        <v>0</v>
      </c>
    </row>
    <row r="54" spans="1:12" ht="24">
      <c r="A54" s="1565" t="s">
        <v>527</v>
      </c>
      <c r="B54" s="1011" t="s">
        <v>528</v>
      </c>
      <c r="C54" s="1564"/>
      <c r="D54" s="1564"/>
      <c r="E54" s="1564"/>
      <c r="F54" s="1564"/>
      <c r="G54" s="1564"/>
      <c r="H54" s="1564"/>
      <c r="I54" s="1564"/>
      <c r="J54" s="1564"/>
      <c r="K54" s="1566">
        <f>SUM(C54:J54)</f>
        <v>0</v>
      </c>
    </row>
    <row r="55" spans="1:12" ht="13" thickBot="1">
      <c r="A55" s="799" t="s">
        <v>529</v>
      </c>
      <c r="B55" s="776">
        <v>2300</v>
      </c>
      <c r="C55" s="159">
        <f>SUM(C51:C54)</f>
        <v>277412.67</v>
      </c>
      <c r="D55" s="159">
        <f t="shared" ref="D55:K55" si="7">SUM(D51:D54)</f>
        <v>69435.399999999994</v>
      </c>
      <c r="E55" s="159">
        <f t="shared" si="7"/>
        <v>92781.799999999988</v>
      </c>
      <c r="F55" s="159">
        <f t="shared" si="7"/>
        <v>3735.7</v>
      </c>
      <c r="G55" s="159">
        <f t="shared" si="7"/>
        <v>0</v>
      </c>
      <c r="H55" s="159">
        <f t="shared" si="7"/>
        <v>5211.5600000000004</v>
      </c>
      <c r="I55" s="159">
        <f t="shared" si="7"/>
        <v>0</v>
      </c>
      <c r="J55" s="159">
        <f t="shared" si="7"/>
        <v>0</v>
      </c>
      <c r="K55" s="159">
        <f t="shared" si="7"/>
        <v>448577.12999999989</v>
      </c>
      <c r="L55" s="820"/>
    </row>
    <row r="56" spans="1:12" s="805" customFormat="1" ht="13" thickTop="1">
      <c r="A56" s="800" t="s">
        <v>530</v>
      </c>
      <c r="B56" s="804">
        <v>2400</v>
      </c>
      <c r="C56" s="228"/>
      <c r="D56" s="229"/>
      <c r="E56" s="229"/>
      <c r="F56" s="229"/>
      <c r="G56" s="229"/>
      <c r="H56" s="229"/>
      <c r="I56" s="229"/>
      <c r="J56" s="229"/>
      <c r="K56" s="230"/>
    </row>
    <row r="57" spans="1:12" ht="12">
      <c r="A57" s="801" t="s">
        <v>531</v>
      </c>
      <c r="B57" s="802">
        <v>2410</v>
      </c>
      <c r="C57" s="1564">
        <v>694468.08</v>
      </c>
      <c r="D57" s="1564">
        <v>181888.08</v>
      </c>
      <c r="E57" s="1564">
        <v>206</v>
      </c>
      <c r="F57" s="1564">
        <v>957.62</v>
      </c>
      <c r="G57" s="1564"/>
      <c r="H57" s="1564">
        <v>594.89</v>
      </c>
      <c r="I57" s="1564"/>
      <c r="J57" s="1564"/>
      <c r="K57" s="1422">
        <f>SUM(C57:J57)</f>
        <v>878114.66999999993</v>
      </c>
    </row>
    <row r="58" spans="1:12" ht="12">
      <c r="A58" s="803" t="s">
        <v>532</v>
      </c>
      <c r="B58" s="802">
        <v>2490</v>
      </c>
      <c r="C58" s="1564"/>
      <c r="D58" s="1564"/>
      <c r="E58" s="1564"/>
      <c r="F58" s="1564"/>
      <c r="G58" s="1564"/>
      <c r="H58" s="1564"/>
      <c r="I58" s="1564"/>
      <c r="J58" s="1564"/>
      <c r="K58" s="1422">
        <f>SUM(C58:J58)</f>
        <v>0</v>
      </c>
    </row>
    <row r="59" spans="1:12" ht="13" thickBot="1">
      <c r="A59" s="799" t="s">
        <v>533</v>
      </c>
      <c r="B59" s="776">
        <v>2400</v>
      </c>
      <c r="C59" s="159">
        <f>SUM(C57:C58)</f>
        <v>694468.08</v>
      </c>
      <c r="D59" s="159">
        <f t="shared" ref="D59:J59" si="8">SUM(D57:D58)</f>
        <v>181888.08</v>
      </c>
      <c r="E59" s="159">
        <f t="shared" si="8"/>
        <v>206</v>
      </c>
      <c r="F59" s="159">
        <f t="shared" si="8"/>
        <v>957.62</v>
      </c>
      <c r="G59" s="159">
        <f t="shared" si="8"/>
        <v>0</v>
      </c>
      <c r="H59" s="159">
        <f t="shared" si="8"/>
        <v>594.89</v>
      </c>
      <c r="I59" s="159">
        <f t="shared" si="8"/>
        <v>0</v>
      </c>
      <c r="J59" s="159">
        <f t="shared" si="8"/>
        <v>0</v>
      </c>
      <c r="K59" s="203">
        <f>SUM(K57:K58)</f>
        <v>878114.66999999993</v>
      </c>
      <c r="L59" s="820"/>
    </row>
    <row r="60" spans="1:12" s="805" customFormat="1" ht="13" thickTop="1">
      <c r="A60" s="800" t="s">
        <v>534</v>
      </c>
      <c r="B60" s="1157">
        <v>2500</v>
      </c>
      <c r="C60" s="228"/>
      <c r="D60" s="229"/>
      <c r="E60" s="229"/>
      <c r="F60" s="229"/>
      <c r="G60" s="229"/>
      <c r="H60" s="229"/>
      <c r="I60" s="229"/>
      <c r="J60" s="229"/>
      <c r="K60" s="230"/>
    </row>
    <row r="61" spans="1:12" ht="12">
      <c r="A61" s="783" t="s">
        <v>535</v>
      </c>
      <c r="B61" s="784">
        <v>2510</v>
      </c>
      <c r="C61" s="1564"/>
      <c r="D61" s="1564"/>
      <c r="E61" s="1564"/>
      <c r="F61" s="1564"/>
      <c r="G61" s="1564"/>
      <c r="H61" s="1564"/>
      <c r="I61" s="1564"/>
      <c r="J61" s="1564"/>
      <c r="K61" s="1422">
        <f t="shared" ref="K61:K66" si="9">SUM(C61:J61)</f>
        <v>0</v>
      </c>
    </row>
    <row r="62" spans="1:12" ht="12">
      <c r="A62" s="783" t="s">
        <v>536</v>
      </c>
      <c r="B62" s="784">
        <v>2520</v>
      </c>
      <c r="C62" s="1564">
        <v>123762.78</v>
      </c>
      <c r="D62" s="1564">
        <v>62786.69</v>
      </c>
      <c r="E62" s="1564">
        <v>27351.02</v>
      </c>
      <c r="F62" s="1564">
        <v>8744.4599999999991</v>
      </c>
      <c r="G62" s="1564">
        <v>34427.79</v>
      </c>
      <c r="H62" s="1564">
        <v>25671.800000000003</v>
      </c>
      <c r="I62" s="1564"/>
      <c r="J62" s="1564"/>
      <c r="K62" s="1422">
        <f t="shared" si="9"/>
        <v>282744.53999999998</v>
      </c>
    </row>
    <row r="63" spans="1:12" ht="12">
      <c r="A63" s="783" t="s">
        <v>537</v>
      </c>
      <c r="B63" s="784">
        <v>2540</v>
      </c>
      <c r="C63" s="1564"/>
      <c r="D63" s="1564"/>
      <c r="E63" s="1564"/>
      <c r="F63" s="1564"/>
      <c r="G63" s="1564"/>
      <c r="H63" s="1564"/>
      <c r="I63" s="1564"/>
      <c r="J63" s="1564"/>
      <c r="K63" s="1422">
        <f t="shared" si="9"/>
        <v>0</v>
      </c>
    </row>
    <row r="64" spans="1:12" ht="12">
      <c r="A64" s="783" t="s">
        <v>538</v>
      </c>
      <c r="B64" s="784">
        <v>2550</v>
      </c>
      <c r="C64" s="1564"/>
      <c r="D64" s="1564"/>
      <c r="E64" s="1564"/>
      <c r="F64" s="1564"/>
      <c r="G64" s="1564"/>
      <c r="H64" s="1564"/>
      <c r="I64" s="1564"/>
      <c r="J64" s="1564"/>
      <c r="K64" s="1422">
        <f t="shared" si="9"/>
        <v>0</v>
      </c>
    </row>
    <row r="65" spans="1:12" ht="12">
      <c r="A65" s="783" t="s">
        <v>539</v>
      </c>
      <c r="B65" s="784">
        <v>2560</v>
      </c>
      <c r="C65" s="1564">
        <v>157244.79</v>
      </c>
      <c r="D65" s="1564">
        <v>778.95</v>
      </c>
      <c r="E65" s="1564">
        <v>7338.6399999999994</v>
      </c>
      <c r="F65" s="1564">
        <v>227565.99</v>
      </c>
      <c r="G65" s="1564">
        <v>8573.48</v>
      </c>
      <c r="H65" s="1564"/>
      <c r="I65" s="1564"/>
      <c r="J65" s="1564"/>
      <c r="K65" s="1422">
        <f t="shared" si="9"/>
        <v>401501.85</v>
      </c>
    </row>
    <row r="66" spans="1:12" ht="12">
      <c r="A66" s="783" t="s">
        <v>540</v>
      </c>
      <c r="B66" s="784">
        <v>2570</v>
      </c>
      <c r="C66" s="1564"/>
      <c r="D66" s="1564"/>
      <c r="E66" s="1564"/>
      <c r="F66" s="1564"/>
      <c r="G66" s="1564"/>
      <c r="H66" s="1564"/>
      <c r="I66" s="1564"/>
      <c r="J66" s="1564"/>
      <c r="K66" s="1422">
        <f t="shared" si="9"/>
        <v>0</v>
      </c>
    </row>
    <row r="67" spans="1:12" ht="13" thickBot="1">
      <c r="A67" s="793" t="s">
        <v>541</v>
      </c>
      <c r="B67" s="796">
        <v>2500</v>
      </c>
      <c r="C67" s="231">
        <f>SUM(C61:C66)</f>
        <v>281007.57</v>
      </c>
      <c r="D67" s="231">
        <f t="shared" ref="D67:K67" si="10">SUM(D61:D66)</f>
        <v>63565.64</v>
      </c>
      <c r="E67" s="231">
        <f t="shared" si="10"/>
        <v>34689.660000000003</v>
      </c>
      <c r="F67" s="231">
        <f t="shared" si="10"/>
        <v>236310.44999999998</v>
      </c>
      <c r="G67" s="231">
        <f t="shared" si="10"/>
        <v>43001.270000000004</v>
      </c>
      <c r="H67" s="231">
        <f t="shared" si="10"/>
        <v>25671.800000000003</v>
      </c>
      <c r="I67" s="231">
        <f t="shared" si="10"/>
        <v>0</v>
      </c>
      <c r="J67" s="231">
        <f t="shared" si="10"/>
        <v>0</v>
      </c>
      <c r="K67" s="231">
        <f t="shared" si="10"/>
        <v>684246.3899999999</v>
      </c>
      <c r="L67" s="820"/>
    </row>
    <row r="68" spans="1:12" s="805" customFormat="1" ht="13" thickTop="1">
      <c r="A68" s="797" t="s">
        <v>542</v>
      </c>
      <c r="B68" s="798" t="s">
        <v>543</v>
      </c>
      <c r="C68" s="232"/>
      <c r="D68" s="233"/>
      <c r="E68" s="233"/>
      <c r="F68" s="233"/>
      <c r="G68" s="233"/>
      <c r="H68" s="233"/>
      <c r="I68" s="233"/>
      <c r="J68" s="233"/>
      <c r="K68" s="234"/>
    </row>
    <row r="69" spans="1:12" ht="12">
      <c r="A69" s="783" t="s">
        <v>544</v>
      </c>
      <c r="B69" s="784">
        <v>2610</v>
      </c>
      <c r="C69" s="1564"/>
      <c r="D69" s="1564"/>
      <c r="E69" s="1564"/>
      <c r="F69" s="1564"/>
      <c r="G69" s="1564"/>
      <c r="H69" s="1564"/>
      <c r="I69" s="1564"/>
      <c r="J69" s="1564"/>
      <c r="K69" s="1422">
        <f>SUM(C69:J69)</f>
        <v>0</v>
      </c>
    </row>
    <row r="70" spans="1:12" ht="12">
      <c r="A70" s="783" t="s">
        <v>545</v>
      </c>
      <c r="B70" s="784">
        <v>2620</v>
      </c>
      <c r="C70" s="1564"/>
      <c r="D70" s="1564"/>
      <c r="E70" s="1564"/>
      <c r="F70" s="1564"/>
      <c r="G70" s="1564"/>
      <c r="H70" s="1564">
        <v>254.52</v>
      </c>
      <c r="I70" s="1564"/>
      <c r="J70" s="1564"/>
      <c r="K70" s="1422">
        <f t="shared" ref="K70:K77" si="11">SUM(C70:J70)</f>
        <v>254.52</v>
      </c>
    </row>
    <row r="71" spans="1:12" ht="12">
      <c r="A71" s="783" t="s">
        <v>546</v>
      </c>
      <c r="B71" s="784">
        <v>2630</v>
      </c>
      <c r="C71" s="1564"/>
      <c r="D71" s="1564"/>
      <c r="E71" s="1564">
        <v>21839.7</v>
      </c>
      <c r="F71" s="1564"/>
      <c r="G71" s="1564"/>
      <c r="H71" s="1564"/>
      <c r="I71" s="1564"/>
      <c r="J71" s="1564"/>
      <c r="K71" s="1422">
        <f t="shared" si="11"/>
        <v>21839.7</v>
      </c>
    </row>
    <row r="72" spans="1:12" ht="12">
      <c r="A72" s="783" t="s">
        <v>547</v>
      </c>
      <c r="B72" s="784">
        <v>2640</v>
      </c>
      <c r="C72" s="1564">
        <v>73188.33</v>
      </c>
      <c r="D72" s="1564"/>
      <c r="E72" s="1564">
        <v>18636.759999999998</v>
      </c>
      <c r="F72" s="1564">
        <v>139.05000000000001</v>
      </c>
      <c r="G72" s="1564"/>
      <c r="H72" s="1564">
        <v>164.13</v>
      </c>
      <c r="I72" s="1564"/>
      <c r="J72" s="1564"/>
      <c r="K72" s="1422">
        <f t="shared" si="11"/>
        <v>92128.27</v>
      </c>
    </row>
    <row r="73" spans="1:12" ht="12">
      <c r="A73" s="783" t="s">
        <v>548</v>
      </c>
      <c r="B73" s="784">
        <v>2660</v>
      </c>
      <c r="C73" s="1564">
        <v>1093.47</v>
      </c>
      <c r="D73" s="1564"/>
      <c r="E73" s="1564"/>
      <c r="F73" s="1564">
        <v>482.91</v>
      </c>
      <c r="G73" s="1564"/>
      <c r="H73" s="1564"/>
      <c r="I73" s="1564"/>
      <c r="J73" s="1564"/>
      <c r="K73" s="1422">
        <f t="shared" si="11"/>
        <v>1576.38</v>
      </c>
    </row>
    <row r="74" spans="1:12" ht="13" thickBot="1">
      <c r="A74" s="793" t="s">
        <v>549</v>
      </c>
      <c r="B74" s="796">
        <v>2600</v>
      </c>
      <c r="C74" s="235">
        <f>SUM(C69:C73)</f>
        <v>74281.8</v>
      </c>
      <c r="D74" s="235">
        <f t="shared" ref="D74:J74" si="12">SUM(D69:D73)</f>
        <v>0</v>
      </c>
      <c r="E74" s="235">
        <f t="shared" si="12"/>
        <v>40476.46</v>
      </c>
      <c r="F74" s="235">
        <f t="shared" si="12"/>
        <v>621.96</v>
      </c>
      <c r="G74" s="235">
        <f t="shared" si="12"/>
        <v>0</v>
      </c>
      <c r="H74" s="235">
        <f t="shared" si="12"/>
        <v>418.65</v>
      </c>
      <c r="I74" s="235">
        <f t="shared" si="12"/>
        <v>0</v>
      </c>
      <c r="J74" s="235">
        <f t="shared" si="12"/>
        <v>0</v>
      </c>
      <c r="K74" s="235">
        <f>SUM(K69:K73)</f>
        <v>115798.87000000001</v>
      </c>
      <c r="L74" s="820"/>
    </row>
    <row r="75" spans="1:12" s="805" customFormat="1" ht="13" thickTop="1">
      <c r="A75" s="794" t="s">
        <v>550</v>
      </c>
      <c r="B75" s="795">
        <v>2900</v>
      </c>
      <c r="C75" s="1564"/>
      <c r="D75" s="1564"/>
      <c r="E75" s="1564"/>
      <c r="F75" s="1564"/>
      <c r="G75" s="1564"/>
      <c r="H75" s="1564"/>
      <c r="I75" s="1564"/>
      <c r="J75" s="1564"/>
      <c r="K75" s="236">
        <f t="shared" si="11"/>
        <v>0</v>
      </c>
    </row>
    <row r="76" spans="1:12" ht="13" thickBot="1">
      <c r="A76" s="793" t="s">
        <v>551</v>
      </c>
      <c r="B76" s="776">
        <v>2000</v>
      </c>
      <c r="C76" s="235">
        <f>SUM(C44,C49,C55,C59,C67,C74,C75)</f>
        <v>2893629.0099999993</v>
      </c>
      <c r="D76" s="235">
        <f t="shared" ref="D76:J76" si="13">SUM(D44,D49,D55,D59,D67,D74,D75)</f>
        <v>529239.78</v>
      </c>
      <c r="E76" s="235">
        <f t="shared" si="13"/>
        <v>779064.51000000013</v>
      </c>
      <c r="F76" s="235">
        <f t="shared" si="13"/>
        <v>596734.8899999999</v>
      </c>
      <c r="G76" s="235">
        <f t="shared" si="13"/>
        <v>122627.28</v>
      </c>
      <c r="H76" s="235">
        <f t="shared" si="13"/>
        <v>31896.900000000005</v>
      </c>
      <c r="I76" s="235">
        <f t="shared" si="13"/>
        <v>0</v>
      </c>
      <c r="J76" s="235">
        <f t="shared" si="13"/>
        <v>0</v>
      </c>
      <c r="K76" s="237">
        <f t="shared" si="11"/>
        <v>4953192.3699999992</v>
      </c>
      <c r="L76" s="820"/>
    </row>
    <row r="77" spans="1:12" s="805" customFormat="1" ht="14" thickTop="1" thickBot="1">
      <c r="A77" s="791" t="s">
        <v>552</v>
      </c>
      <c r="B77" s="792">
        <v>3000</v>
      </c>
      <c r="C77" s="1564"/>
      <c r="D77" s="1564"/>
      <c r="E77" s="1564"/>
      <c r="F77" s="1564"/>
      <c r="G77" s="1564"/>
      <c r="H77" s="1564"/>
      <c r="I77" s="1564"/>
      <c r="J77" s="1564"/>
      <c r="K77" s="204">
        <f t="shared" si="11"/>
        <v>0</v>
      </c>
    </row>
    <row r="78" spans="1:12" ht="13" thickTop="1">
      <c r="A78" s="788" t="s">
        <v>553</v>
      </c>
      <c r="B78" s="789">
        <v>4000</v>
      </c>
      <c r="C78" s="238"/>
      <c r="D78" s="239"/>
      <c r="E78" s="239"/>
      <c r="F78" s="239"/>
      <c r="G78" s="239"/>
      <c r="H78" s="239"/>
      <c r="I78" s="239"/>
      <c r="J78" s="239"/>
      <c r="K78" s="240"/>
    </row>
    <row r="79" spans="1:12" s="805" customFormat="1" ht="12">
      <c r="A79" s="790" t="s">
        <v>554</v>
      </c>
      <c r="B79" s="1567">
        <v>4100</v>
      </c>
      <c r="C79" s="241"/>
      <c r="D79" s="242"/>
      <c r="E79" s="242"/>
      <c r="F79" s="242"/>
      <c r="G79" s="242"/>
      <c r="H79" s="242"/>
      <c r="I79" s="242"/>
      <c r="J79" s="242"/>
      <c r="K79" s="1568"/>
    </row>
    <row r="80" spans="1:12" ht="12">
      <c r="A80" s="783" t="s">
        <v>555</v>
      </c>
      <c r="B80" s="784">
        <v>4110</v>
      </c>
      <c r="C80" s="243"/>
      <c r="D80" s="244"/>
      <c r="E80" s="1564"/>
      <c r="F80" s="243"/>
      <c r="G80" s="244"/>
      <c r="H80" s="1564">
        <v>420297.84</v>
      </c>
      <c r="I80" s="243"/>
      <c r="J80" s="243"/>
      <c r="K80" s="213">
        <f t="shared" ref="K80:K85" si="14">SUM(C80:J80)</f>
        <v>420297.84</v>
      </c>
    </row>
    <row r="81" spans="1:12" ht="12">
      <c r="A81" s="785" t="s">
        <v>556</v>
      </c>
      <c r="B81" s="1158">
        <v>4120</v>
      </c>
      <c r="C81" s="245"/>
      <c r="D81" s="187"/>
      <c r="E81" s="1564"/>
      <c r="F81" s="187"/>
      <c r="G81" s="186"/>
      <c r="H81" s="1564"/>
      <c r="I81" s="187"/>
      <c r="J81" s="187"/>
      <c r="K81" s="1422">
        <f t="shared" si="14"/>
        <v>0</v>
      </c>
    </row>
    <row r="82" spans="1:12" ht="12">
      <c r="A82" s="777" t="s">
        <v>557</v>
      </c>
      <c r="B82" s="786">
        <v>4130</v>
      </c>
      <c r="C82" s="245"/>
      <c r="D82" s="187"/>
      <c r="E82" s="1564"/>
      <c r="F82" s="187"/>
      <c r="G82" s="186"/>
      <c r="H82" s="1564"/>
      <c r="I82" s="187"/>
      <c r="J82" s="187"/>
      <c r="K82" s="1422">
        <f t="shared" si="14"/>
        <v>0</v>
      </c>
    </row>
    <row r="83" spans="1:12" ht="12">
      <c r="A83" s="777" t="s">
        <v>558</v>
      </c>
      <c r="B83" s="786">
        <v>4140</v>
      </c>
      <c r="C83" s="245"/>
      <c r="D83" s="187"/>
      <c r="E83" s="1564"/>
      <c r="F83" s="187"/>
      <c r="G83" s="186"/>
      <c r="H83" s="1564"/>
      <c r="I83" s="187"/>
      <c r="J83" s="187"/>
      <c r="K83" s="1422">
        <f t="shared" si="14"/>
        <v>0</v>
      </c>
    </row>
    <row r="84" spans="1:12" ht="12">
      <c r="A84" s="777" t="s">
        <v>559</v>
      </c>
      <c r="B84" s="786">
        <v>4170</v>
      </c>
      <c r="C84" s="245"/>
      <c r="D84" s="187"/>
      <c r="E84" s="1564"/>
      <c r="F84" s="187"/>
      <c r="G84" s="186"/>
      <c r="H84" s="1564"/>
      <c r="I84" s="187"/>
      <c r="J84" s="187"/>
      <c r="K84" s="1422">
        <f t="shared" si="14"/>
        <v>0</v>
      </c>
    </row>
    <row r="85" spans="1:12" ht="12">
      <c r="A85" s="787" t="s">
        <v>560</v>
      </c>
      <c r="B85" s="786">
        <v>4190</v>
      </c>
      <c r="C85" s="245"/>
      <c r="D85" s="187"/>
      <c r="E85" s="1564"/>
      <c r="F85" s="187"/>
      <c r="G85" s="186"/>
      <c r="H85" s="1564"/>
      <c r="I85" s="187"/>
      <c r="J85" s="187"/>
      <c r="K85" s="1422">
        <f t="shared" si="14"/>
        <v>0</v>
      </c>
    </row>
    <row r="86" spans="1:12" ht="13" thickBot="1">
      <c r="A86" s="782" t="s">
        <v>561</v>
      </c>
      <c r="B86" s="768">
        <v>4100</v>
      </c>
      <c r="C86" s="245"/>
      <c r="D86" s="187"/>
      <c r="E86" s="246">
        <f>SUM(E80:E85)</f>
        <v>0</v>
      </c>
      <c r="F86" s="187"/>
      <c r="G86" s="186"/>
      <c r="H86" s="193">
        <f>SUM(H80:H85)</f>
        <v>420297.84</v>
      </c>
      <c r="I86" s="187"/>
      <c r="J86" s="187"/>
      <c r="K86" s="193">
        <f>SUM(K80:K85)</f>
        <v>420297.84</v>
      </c>
      <c r="L86" s="820"/>
    </row>
    <row r="87" spans="1:12" ht="13" thickTop="1">
      <c r="A87" s="780" t="s">
        <v>562</v>
      </c>
      <c r="B87" s="781">
        <v>4210</v>
      </c>
      <c r="C87" s="245"/>
      <c r="D87" s="187"/>
      <c r="E87" s="187"/>
      <c r="F87" s="187"/>
      <c r="G87" s="186"/>
      <c r="H87" s="1564"/>
      <c r="I87" s="187"/>
      <c r="J87" s="187"/>
      <c r="K87" s="213">
        <f>SUM(C87:J87)</f>
        <v>0</v>
      </c>
    </row>
    <row r="88" spans="1:12" ht="12">
      <c r="A88" s="1569" t="s">
        <v>563</v>
      </c>
      <c r="B88" s="1570">
        <v>4220</v>
      </c>
      <c r="C88" s="245"/>
      <c r="D88" s="187"/>
      <c r="E88" s="187"/>
      <c r="F88" s="187"/>
      <c r="G88" s="186"/>
      <c r="H88" s="1564"/>
      <c r="I88" s="187"/>
      <c r="J88" s="187"/>
      <c r="K88" s="213">
        <f t="shared" ref="K88:K101" si="15">SUM(C88:J88)</f>
        <v>0</v>
      </c>
    </row>
    <row r="89" spans="1:12" ht="12">
      <c r="A89" s="1571" t="s">
        <v>564</v>
      </c>
      <c r="B89" s="1570">
        <v>4230</v>
      </c>
      <c r="C89" s="245"/>
      <c r="D89" s="187"/>
      <c r="E89" s="187"/>
      <c r="F89" s="187"/>
      <c r="G89" s="186"/>
      <c r="H89" s="1564"/>
      <c r="I89" s="187"/>
      <c r="J89" s="187"/>
      <c r="K89" s="213">
        <f t="shared" si="15"/>
        <v>0</v>
      </c>
    </row>
    <row r="90" spans="1:12" ht="12">
      <c r="A90" s="1569" t="s">
        <v>565</v>
      </c>
      <c r="B90" s="1570">
        <v>4240</v>
      </c>
      <c r="C90" s="245"/>
      <c r="D90" s="187"/>
      <c r="E90" s="187"/>
      <c r="F90" s="187"/>
      <c r="G90" s="186"/>
      <c r="H90" s="1564"/>
      <c r="I90" s="187"/>
      <c r="J90" s="187"/>
      <c r="K90" s="213">
        <f t="shared" si="15"/>
        <v>0</v>
      </c>
    </row>
    <row r="91" spans="1:12" ht="12">
      <c r="A91" s="1569" t="s">
        <v>566</v>
      </c>
      <c r="B91" s="1570">
        <v>4270</v>
      </c>
      <c r="C91" s="245"/>
      <c r="D91" s="187"/>
      <c r="E91" s="187"/>
      <c r="F91" s="187"/>
      <c r="G91" s="186"/>
      <c r="H91" s="1564"/>
      <c r="I91" s="187"/>
      <c r="J91" s="187"/>
      <c r="K91" s="213">
        <f t="shared" si="15"/>
        <v>0</v>
      </c>
    </row>
    <row r="92" spans="1:12" ht="12">
      <c r="A92" s="1569" t="s">
        <v>567</v>
      </c>
      <c r="B92" s="1570">
        <v>4280</v>
      </c>
      <c r="C92" s="245"/>
      <c r="D92" s="187"/>
      <c r="E92" s="187"/>
      <c r="F92" s="187"/>
      <c r="G92" s="186"/>
      <c r="H92" s="1564"/>
      <c r="I92" s="187"/>
      <c r="J92" s="187"/>
      <c r="K92" s="213">
        <f t="shared" si="15"/>
        <v>0</v>
      </c>
    </row>
    <row r="93" spans="1:12" ht="12">
      <c r="A93" s="1571" t="s">
        <v>568</v>
      </c>
      <c r="B93" s="1572">
        <v>4290</v>
      </c>
      <c r="C93" s="245"/>
      <c r="D93" s="187"/>
      <c r="E93" s="187"/>
      <c r="F93" s="187"/>
      <c r="G93" s="186"/>
      <c r="H93" s="1564"/>
      <c r="I93" s="187"/>
      <c r="J93" s="187"/>
      <c r="K93" s="213">
        <f t="shared" si="15"/>
        <v>0</v>
      </c>
    </row>
    <row r="94" spans="1:12" ht="13" thickBot="1">
      <c r="A94" s="767" t="s">
        <v>569</v>
      </c>
      <c r="B94" s="768">
        <v>4200</v>
      </c>
      <c r="C94" s="245"/>
      <c r="D94" s="187"/>
      <c r="E94" s="187"/>
      <c r="F94" s="187"/>
      <c r="G94" s="186"/>
      <c r="H94" s="247">
        <f>SUM(H87:H93)</f>
        <v>0</v>
      </c>
      <c r="I94" s="187"/>
      <c r="J94" s="187"/>
      <c r="K94" s="247">
        <f>SUM(K87:K93)</f>
        <v>0</v>
      </c>
      <c r="L94" s="820"/>
    </row>
    <row r="95" spans="1:12" ht="13" thickTop="1">
      <c r="A95" s="778" t="s">
        <v>570</v>
      </c>
      <c r="B95" s="779">
        <v>4310</v>
      </c>
      <c r="C95" s="245"/>
      <c r="D95" s="187"/>
      <c r="E95" s="187"/>
      <c r="F95" s="187"/>
      <c r="G95" s="186"/>
      <c r="H95" s="1564"/>
      <c r="I95" s="187"/>
      <c r="J95" s="187"/>
      <c r="K95" s="213">
        <f t="shared" si="15"/>
        <v>0</v>
      </c>
    </row>
    <row r="96" spans="1:12" ht="12">
      <c r="A96" s="777" t="s">
        <v>571</v>
      </c>
      <c r="B96" s="1439">
        <v>4320</v>
      </c>
      <c r="C96" s="245"/>
      <c r="D96" s="187"/>
      <c r="E96" s="187"/>
      <c r="F96" s="187"/>
      <c r="G96" s="186"/>
      <c r="H96" s="1564"/>
      <c r="I96" s="187"/>
      <c r="J96" s="187"/>
      <c r="K96" s="213">
        <f t="shared" si="15"/>
        <v>0</v>
      </c>
    </row>
    <row r="97" spans="1:12" ht="12">
      <c r="A97" s="777" t="s">
        <v>572</v>
      </c>
      <c r="B97" s="1439">
        <v>4330</v>
      </c>
      <c r="C97" s="245"/>
      <c r="D97" s="187"/>
      <c r="E97" s="187"/>
      <c r="F97" s="187"/>
      <c r="G97" s="186"/>
      <c r="H97" s="1564"/>
      <c r="I97" s="187"/>
      <c r="J97" s="187"/>
      <c r="K97" s="213">
        <f t="shared" si="15"/>
        <v>0</v>
      </c>
    </row>
    <row r="98" spans="1:12" ht="12">
      <c r="A98" s="777" t="s">
        <v>573</v>
      </c>
      <c r="B98" s="1439">
        <v>4340</v>
      </c>
      <c r="C98" s="245"/>
      <c r="D98" s="187"/>
      <c r="E98" s="187"/>
      <c r="F98" s="187"/>
      <c r="G98" s="186"/>
      <c r="H98" s="1564"/>
      <c r="I98" s="187"/>
      <c r="J98" s="187"/>
      <c r="K98" s="213">
        <f t="shared" si="15"/>
        <v>0</v>
      </c>
    </row>
    <row r="99" spans="1:12" ht="12">
      <c r="A99" s="777" t="s">
        <v>574</v>
      </c>
      <c r="B99" s="1439">
        <v>4370</v>
      </c>
      <c r="C99" s="245"/>
      <c r="D99" s="187"/>
      <c r="E99" s="187"/>
      <c r="F99" s="187"/>
      <c r="G99" s="186"/>
      <c r="H99" s="1564"/>
      <c r="I99" s="187"/>
      <c r="J99" s="187"/>
      <c r="K99" s="213">
        <f t="shared" si="15"/>
        <v>0</v>
      </c>
    </row>
    <row r="100" spans="1:12" ht="12">
      <c r="A100" s="777" t="s">
        <v>575</v>
      </c>
      <c r="B100" s="1439">
        <v>4380</v>
      </c>
      <c r="C100" s="245"/>
      <c r="D100" s="187"/>
      <c r="E100" s="190"/>
      <c r="F100" s="187"/>
      <c r="G100" s="186"/>
      <c r="H100" s="1564"/>
      <c r="I100" s="187"/>
      <c r="J100" s="187"/>
      <c r="K100" s="213">
        <f t="shared" si="15"/>
        <v>0</v>
      </c>
    </row>
    <row r="101" spans="1:12" ht="12">
      <c r="A101" s="777" t="s">
        <v>576</v>
      </c>
      <c r="B101" s="1439">
        <v>4390</v>
      </c>
      <c r="C101" s="245"/>
      <c r="D101" s="187"/>
      <c r="E101" s="1201"/>
      <c r="F101" s="187"/>
      <c r="G101" s="186"/>
      <c r="H101" s="1564"/>
      <c r="I101" s="187"/>
      <c r="J101" s="187"/>
      <c r="K101" s="213">
        <f t="shared" si="15"/>
        <v>0</v>
      </c>
    </row>
    <row r="102" spans="1:12" ht="13" thickBot="1">
      <c r="A102" s="775" t="s">
        <v>577</v>
      </c>
      <c r="B102" s="776">
        <v>4300</v>
      </c>
      <c r="C102" s="245"/>
      <c r="D102" s="187"/>
      <c r="E102" s="193">
        <f>SUM(E95:E101)</f>
        <v>0</v>
      </c>
      <c r="F102" s="187"/>
      <c r="G102" s="186"/>
      <c r="H102" s="193">
        <f>SUM(H95:H101)</f>
        <v>0</v>
      </c>
      <c r="I102" s="187"/>
      <c r="J102" s="187"/>
      <c r="K102" s="193">
        <f>SUM(K95:K101)</f>
        <v>0</v>
      </c>
      <c r="L102" s="820"/>
    </row>
    <row r="103" spans="1:12" ht="13" thickTop="1">
      <c r="A103" s="773" t="s">
        <v>578</v>
      </c>
      <c r="B103" s="774">
        <v>4400</v>
      </c>
      <c r="C103" s="245"/>
      <c r="D103" s="187"/>
      <c r="E103" s="248"/>
      <c r="F103" s="187"/>
      <c r="G103" s="186"/>
      <c r="H103" s="248"/>
      <c r="I103" s="187"/>
      <c r="J103" s="187"/>
      <c r="K103" s="249">
        <f>SUM(C103:J103)</f>
        <v>0</v>
      </c>
    </row>
    <row r="104" spans="1:12" ht="13" thickBot="1">
      <c r="A104" s="767" t="s">
        <v>579</v>
      </c>
      <c r="B104" s="768">
        <v>4000</v>
      </c>
      <c r="C104" s="245"/>
      <c r="D104" s="187"/>
      <c r="E104" s="193">
        <f>SUM(E86,E94,E102,E103)</f>
        <v>0</v>
      </c>
      <c r="F104" s="187"/>
      <c r="G104" s="186"/>
      <c r="H104" s="193">
        <f>SUM(H86,H94,H102,H103)</f>
        <v>420297.84</v>
      </c>
      <c r="I104" s="187"/>
      <c r="J104" s="187"/>
      <c r="K104" s="193">
        <f>SUM(K86,K94,K102,K103)</f>
        <v>420297.84</v>
      </c>
      <c r="L104" s="820"/>
    </row>
    <row r="105" spans="1:12" s="805" customFormat="1" ht="13" thickTop="1">
      <c r="A105" s="1008" t="s">
        <v>580</v>
      </c>
      <c r="B105" s="1009">
        <v>5000</v>
      </c>
      <c r="C105" s="250"/>
      <c r="D105" s="251"/>
      <c r="E105" s="252"/>
      <c r="F105" s="251"/>
      <c r="G105" s="251"/>
      <c r="H105" s="252"/>
      <c r="I105" s="251"/>
      <c r="J105" s="251"/>
      <c r="K105" s="253"/>
    </row>
    <row r="106" spans="1:12" ht="12">
      <c r="A106" s="1010" t="s">
        <v>581</v>
      </c>
      <c r="B106" s="1573">
        <v>5100</v>
      </c>
      <c r="C106" s="241"/>
      <c r="D106" s="242"/>
      <c r="E106" s="242"/>
      <c r="F106" s="242"/>
      <c r="G106" s="242"/>
      <c r="H106" s="242"/>
      <c r="I106" s="242"/>
      <c r="J106" s="242"/>
      <c r="K106" s="1568"/>
    </row>
    <row r="107" spans="1:12" ht="12">
      <c r="A107" s="777" t="s">
        <v>582</v>
      </c>
      <c r="B107" s="786">
        <v>5110</v>
      </c>
      <c r="C107" s="187"/>
      <c r="D107" s="187"/>
      <c r="E107" s="186"/>
      <c r="F107" s="187"/>
      <c r="G107" s="187"/>
      <c r="H107" s="1564"/>
      <c r="I107" s="187"/>
      <c r="J107" s="187"/>
      <c r="K107" s="1422">
        <f>SUM(C107:J107)</f>
        <v>0</v>
      </c>
    </row>
    <row r="108" spans="1:12" ht="12">
      <c r="A108" s="777" t="s">
        <v>583</v>
      </c>
      <c r="B108" s="786">
        <v>5120</v>
      </c>
      <c r="C108" s="187"/>
      <c r="D108" s="187"/>
      <c r="E108" s="186"/>
      <c r="F108" s="187"/>
      <c r="G108" s="187"/>
      <c r="H108" s="1564"/>
      <c r="I108" s="187"/>
      <c r="J108" s="187"/>
      <c r="K108" s="1422">
        <f>SUM(C108:J108)</f>
        <v>0</v>
      </c>
    </row>
    <row r="109" spans="1:12" ht="12">
      <c r="A109" s="777" t="s">
        <v>584</v>
      </c>
      <c r="B109" s="786">
        <v>5130</v>
      </c>
      <c r="C109" s="187"/>
      <c r="D109" s="187"/>
      <c r="E109" s="186"/>
      <c r="F109" s="187"/>
      <c r="G109" s="187"/>
      <c r="H109" s="1564"/>
      <c r="I109" s="187"/>
      <c r="J109" s="187"/>
      <c r="K109" s="1422">
        <f>SUM(C109:J109)</f>
        <v>0</v>
      </c>
    </row>
    <row r="110" spans="1:12" ht="12">
      <c r="A110" s="1007" t="s">
        <v>585</v>
      </c>
      <c r="B110" s="786">
        <v>5140</v>
      </c>
      <c r="C110" s="187"/>
      <c r="D110" s="187"/>
      <c r="E110" s="186"/>
      <c r="F110" s="187"/>
      <c r="G110" s="187"/>
      <c r="H110" s="1564"/>
      <c r="I110" s="187"/>
      <c r="J110" s="187"/>
      <c r="K110" s="1422">
        <f>SUM(C110:J110)</f>
        <v>0</v>
      </c>
    </row>
    <row r="111" spans="1:12" ht="12">
      <c r="A111" s="777" t="s">
        <v>586</v>
      </c>
      <c r="B111" s="786">
        <v>5150</v>
      </c>
      <c r="C111" s="187"/>
      <c r="D111" s="187"/>
      <c r="E111" s="186"/>
      <c r="F111" s="187"/>
      <c r="G111" s="187"/>
      <c r="H111" s="1564"/>
      <c r="I111" s="187"/>
      <c r="J111" s="187"/>
      <c r="K111" s="1422">
        <f>SUM(C111:J111)</f>
        <v>0</v>
      </c>
    </row>
    <row r="112" spans="1:12" ht="13" thickBot="1">
      <c r="A112" s="991" t="s">
        <v>587</v>
      </c>
      <c r="B112" s="992">
        <v>5100</v>
      </c>
      <c r="C112" s="187"/>
      <c r="D112" s="187"/>
      <c r="E112" s="186"/>
      <c r="F112" s="187"/>
      <c r="G112" s="187"/>
      <c r="H112" s="193">
        <f>SUM(H107:H111)</f>
        <v>0</v>
      </c>
      <c r="I112" s="187"/>
      <c r="J112" s="187"/>
      <c r="K112" s="203">
        <f>SUM(K107:K111)</f>
        <v>0</v>
      </c>
      <c r="L112" s="820"/>
    </row>
    <row r="113" spans="1:12" s="805" customFormat="1" ht="13" thickTop="1">
      <c r="A113" s="1005" t="s">
        <v>588</v>
      </c>
      <c r="B113" s="1006">
        <v>5200</v>
      </c>
      <c r="C113" s="187"/>
      <c r="D113" s="187"/>
      <c r="E113" s="186"/>
      <c r="F113" s="187"/>
      <c r="G113" s="187"/>
      <c r="H113" s="1564"/>
      <c r="I113" s="187"/>
      <c r="J113" s="187"/>
      <c r="K113" s="1422">
        <f>H113</f>
        <v>0</v>
      </c>
    </row>
    <row r="114" spans="1:12" ht="13" thickBot="1">
      <c r="A114" s="991" t="s">
        <v>589</v>
      </c>
      <c r="B114" s="992">
        <v>5000</v>
      </c>
      <c r="C114" s="187"/>
      <c r="D114" s="187"/>
      <c r="E114" s="186"/>
      <c r="F114" s="187"/>
      <c r="G114" s="187"/>
      <c r="H114" s="193">
        <f>SUM(H112:H113)</f>
        <v>0</v>
      </c>
      <c r="I114" s="187"/>
      <c r="J114" s="187"/>
      <c r="K114" s="203">
        <f>SUM(K112:K113)</f>
        <v>0</v>
      </c>
      <c r="L114" s="820"/>
    </row>
    <row r="115" spans="1:12" s="805" customFormat="1" ht="13" thickTop="1">
      <c r="A115" s="1003" t="s">
        <v>590</v>
      </c>
      <c r="B115" s="1004">
        <v>6000</v>
      </c>
      <c r="C115" s="190"/>
      <c r="D115" s="190"/>
      <c r="E115" s="190"/>
      <c r="F115" s="190"/>
      <c r="G115" s="190"/>
      <c r="H115" s="1564"/>
      <c r="I115" s="190"/>
      <c r="J115" s="190"/>
      <c r="K115" s="1422">
        <f>SUM(C115:J115)</f>
        <v>0</v>
      </c>
    </row>
    <row r="116" spans="1:12" ht="17" thickBot="1">
      <c r="A116" s="775" t="s">
        <v>591</v>
      </c>
      <c r="B116" s="1159"/>
      <c r="C116" s="247">
        <f>SUM(C34,C76,C77,C104,C114,C115,)</f>
        <v>10921318.339999998</v>
      </c>
      <c r="D116" s="247">
        <f t="shared" ref="D116:K116" si="16">SUM(D34,D76,D77,D104,D114,D115,)</f>
        <v>1945642.8900000001</v>
      </c>
      <c r="E116" s="247">
        <f t="shared" si="16"/>
        <v>1395734.2800000003</v>
      </c>
      <c r="F116" s="247">
        <f t="shared" si="16"/>
        <v>913421.76999999979</v>
      </c>
      <c r="G116" s="247">
        <f t="shared" si="16"/>
        <v>150343.78</v>
      </c>
      <c r="H116" s="247">
        <f t="shared" si="16"/>
        <v>464539.91000000003</v>
      </c>
      <c r="I116" s="247">
        <f t="shared" si="16"/>
        <v>0</v>
      </c>
      <c r="J116" s="247">
        <f t="shared" si="16"/>
        <v>0</v>
      </c>
      <c r="K116" s="247">
        <f t="shared" si="16"/>
        <v>15791000.969999999</v>
      </c>
      <c r="L116" s="820"/>
    </row>
    <row r="117" spans="1:12" ht="18" thickTop="1" thickBot="1">
      <c r="A117" s="775" t="s">
        <v>592</v>
      </c>
      <c r="B117" s="1160"/>
      <c r="C117" s="247">
        <f>SUM(C35,C76,C77,C104,C114,C115,)</f>
        <v>10921318.339999998</v>
      </c>
      <c r="D117" s="247">
        <f>SUM(D35,D76,D77,D104,D114,D115,)</f>
        <v>1945642.8900000001</v>
      </c>
      <c r="E117" s="247">
        <f t="shared" ref="E117:K117" si="17">SUM(E35,E76,E77,E104,E114,E115,)</f>
        <v>1395734.2800000003</v>
      </c>
      <c r="F117" s="247">
        <f t="shared" si="17"/>
        <v>913421.76999999979</v>
      </c>
      <c r="G117" s="247">
        <f t="shared" si="17"/>
        <v>150343.78</v>
      </c>
      <c r="H117" s="247">
        <f t="shared" si="17"/>
        <v>464539.91000000003</v>
      </c>
      <c r="I117" s="247">
        <f t="shared" si="17"/>
        <v>0</v>
      </c>
      <c r="J117" s="247">
        <f t="shared" si="17"/>
        <v>0</v>
      </c>
      <c r="K117" s="247">
        <f t="shared" si="17"/>
        <v>15791000.969999999</v>
      </c>
      <c r="L117" s="820"/>
    </row>
    <row r="118" spans="1:12" ht="26" thickTop="1" thickBot="1">
      <c r="A118" s="997" t="s">
        <v>593</v>
      </c>
      <c r="B118" s="1161"/>
      <c r="C118" s="476"/>
      <c r="D118" s="476"/>
      <c r="E118" s="476"/>
      <c r="F118" s="476"/>
      <c r="G118" s="476"/>
      <c r="H118" s="476"/>
      <c r="I118" s="476"/>
      <c r="J118" s="476"/>
      <c r="K118" s="247">
        <f>'EstRev 6-11'!C240-'EstExp 12-20'!K116</f>
        <v>247207.09999999776</v>
      </c>
    </row>
    <row r="119" spans="1:12" ht="26" thickTop="1" thickBot="1">
      <c r="A119" s="998" t="s">
        <v>594</v>
      </c>
      <c r="B119" s="1162"/>
      <c r="C119" s="1140"/>
      <c r="D119" s="302"/>
      <c r="E119" s="302"/>
      <c r="F119" s="302"/>
      <c r="G119" s="302"/>
      <c r="H119" s="302"/>
      <c r="I119" s="302"/>
      <c r="J119" s="1141"/>
      <c r="K119" s="247">
        <f>'EstRev 6-11'!C241-'EstExp 12-20'!K117</f>
        <v>247207.09999999776</v>
      </c>
    </row>
    <row r="120" spans="1:12" ht="15" thickTop="1">
      <c r="A120" s="999"/>
      <c r="B120" s="414"/>
      <c r="C120" s="254"/>
      <c r="D120" s="254"/>
      <c r="E120" s="254"/>
      <c r="F120" s="254"/>
      <c r="G120" s="254"/>
      <c r="H120" s="254"/>
      <c r="I120" s="254"/>
      <c r="J120" s="254"/>
      <c r="K120" s="254"/>
    </row>
    <row r="121" spans="1:12" s="805" customFormat="1" ht="12">
      <c r="A121" s="1000" t="s">
        <v>595</v>
      </c>
      <c r="B121" s="1154"/>
      <c r="C121" s="158"/>
      <c r="D121" s="158"/>
      <c r="E121" s="158"/>
      <c r="F121" s="158"/>
      <c r="G121" s="158"/>
      <c r="H121" s="158"/>
      <c r="I121" s="158"/>
      <c r="J121" s="158"/>
      <c r="K121" s="1420"/>
    </row>
    <row r="122" spans="1:12" s="805" customFormat="1" ht="12">
      <c r="A122" s="1001" t="s">
        <v>596</v>
      </c>
      <c r="B122" s="1002" t="s">
        <v>339</v>
      </c>
      <c r="C122" s="255"/>
      <c r="D122" s="256"/>
      <c r="E122" s="256"/>
      <c r="F122" s="256"/>
      <c r="G122" s="256"/>
      <c r="H122" s="256"/>
      <c r="I122" s="256"/>
      <c r="J122" s="256"/>
      <c r="K122" s="1574"/>
    </row>
    <row r="123" spans="1:12" s="805" customFormat="1" ht="12">
      <c r="A123" s="987" t="s">
        <v>510</v>
      </c>
      <c r="B123" s="996">
        <v>2100</v>
      </c>
      <c r="C123" s="241"/>
      <c r="D123" s="242"/>
      <c r="E123" s="242"/>
      <c r="F123" s="242"/>
      <c r="G123" s="242"/>
      <c r="H123" s="242"/>
      <c r="I123" s="242"/>
      <c r="J123" s="242"/>
      <c r="K123" s="1568"/>
    </row>
    <row r="124" spans="1:12" ht="12">
      <c r="A124" s="981" t="s">
        <v>597</v>
      </c>
      <c r="B124" s="982">
        <v>2190</v>
      </c>
      <c r="C124" s="268"/>
      <c r="D124" s="268"/>
      <c r="E124" s="268"/>
      <c r="F124" s="268"/>
      <c r="G124" s="268"/>
      <c r="H124" s="268"/>
      <c r="I124" s="268"/>
      <c r="J124" s="268"/>
      <c r="K124" s="1422">
        <f>SUM(C124:J124)</f>
        <v>0</v>
      </c>
    </row>
    <row r="125" spans="1:12" s="805" customFormat="1" ht="12">
      <c r="A125" s="1575" t="s">
        <v>534</v>
      </c>
      <c r="B125" s="996">
        <v>2500</v>
      </c>
      <c r="C125" s="241"/>
      <c r="D125" s="242"/>
      <c r="E125" s="242"/>
      <c r="F125" s="242"/>
      <c r="G125" s="242"/>
      <c r="H125" s="242"/>
      <c r="I125" s="242"/>
      <c r="J125" s="242"/>
      <c r="K125" s="1568"/>
    </row>
    <row r="126" spans="1:12" ht="12">
      <c r="A126" s="981" t="s">
        <v>535</v>
      </c>
      <c r="B126" s="982">
        <v>2510</v>
      </c>
      <c r="C126" s="268"/>
      <c r="D126" s="268"/>
      <c r="E126" s="268"/>
      <c r="F126" s="268"/>
      <c r="G126" s="268"/>
      <c r="H126" s="268"/>
      <c r="I126" s="268"/>
      <c r="J126" s="268"/>
      <c r="K126" s="1422">
        <f>SUM(C126:J126)</f>
        <v>0</v>
      </c>
    </row>
    <row r="127" spans="1:12" ht="12">
      <c r="A127" s="981" t="s">
        <v>598</v>
      </c>
      <c r="B127" s="982">
        <v>2530</v>
      </c>
      <c r="C127" s="268"/>
      <c r="D127" s="268"/>
      <c r="E127" s="268">
        <v>11610.38</v>
      </c>
      <c r="F127" s="268"/>
      <c r="G127" s="268"/>
      <c r="H127" s="268"/>
      <c r="I127" s="268"/>
      <c r="J127" s="268"/>
      <c r="K127" s="1422">
        <f>SUM(C127:J127)</f>
        <v>11610.38</v>
      </c>
    </row>
    <row r="128" spans="1:12" ht="12">
      <c r="A128" s="981" t="s">
        <v>537</v>
      </c>
      <c r="B128" s="982">
        <v>2540</v>
      </c>
      <c r="C128" s="268">
        <v>374218.4</v>
      </c>
      <c r="D128" s="268">
        <v>58340.159999999996</v>
      </c>
      <c r="E128" s="268">
        <v>454838.81</v>
      </c>
      <c r="F128" s="268">
        <v>275314.68</v>
      </c>
      <c r="G128" s="268">
        <v>450633</v>
      </c>
      <c r="H128" s="268"/>
      <c r="I128" s="268"/>
      <c r="J128" s="268"/>
      <c r="K128" s="1422">
        <f>SUM(C128:J128)</f>
        <v>1613345.05</v>
      </c>
    </row>
    <row r="129" spans="1:11" ht="12">
      <c r="A129" s="981" t="s">
        <v>538</v>
      </c>
      <c r="B129" s="982">
        <v>2550</v>
      </c>
      <c r="C129" s="268"/>
      <c r="D129" s="268"/>
      <c r="E129" s="268"/>
      <c r="F129" s="268"/>
      <c r="G129" s="268"/>
      <c r="H129" s="268"/>
      <c r="I129" s="268"/>
      <c r="J129" s="268"/>
      <c r="K129" s="1422">
        <f>SUM(C129:J129)</f>
        <v>0</v>
      </c>
    </row>
    <row r="130" spans="1:11" ht="12">
      <c r="A130" s="1576" t="s">
        <v>539</v>
      </c>
      <c r="B130" s="982">
        <v>2560</v>
      </c>
      <c r="C130" s="1577"/>
      <c r="D130" s="1577"/>
      <c r="E130" s="1577"/>
      <c r="F130" s="1577"/>
      <c r="G130" s="1578"/>
      <c r="H130" s="1577"/>
      <c r="I130" s="1578"/>
      <c r="J130" s="1577"/>
      <c r="K130" s="1422">
        <f>SUM(C130:J130)</f>
        <v>0</v>
      </c>
    </row>
    <row r="131" spans="1:11" ht="13" thickBot="1">
      <c r="A131" s="995" t="s">
        <v>541</v>
      </c>
      <c r="B131" s="1163">
        <v>2500</v>
      </c>
      <c r="C131" s="259">
        <f>SUM(C126:C129)</f>
        <v>374218.4</v>
      </c>
      <c r="D131" s="259">
        <f>SUM(D126:D129)</f>
        <v>58340.159999999996</v>
      </c>
      <c r="E131" s="259">
        <f t="shared" ref="E131:K131" si="18">SUM(E126:E130)</f>
        <v>466449.19</v>
      </c>
      <c r="F131" s="259">
        <f t="shared" si="18"/>
        <v>275314.68</v>
      </c>
      <c r="G131" s="259">
        <f>SUM(G126:G130)</f>
        <v>450633</v>
      </c>
      <c r="H131" s="259">
        <f>SUM(H126:H130)</f>
        <v>0</v>
      </c>
      <c r="I131" s="259">
        <f t="shared" si="18"/>
        <v>0</v>
      </c>
      <c r="J131" s="259">
        <f t="shared" si="18"/>
        <v>0</v>
      </c>
      <c r="K131" s="259">
        <f t="shared" si="18"/>
        <v>1624955.43</v>
      </c>
    </row>
    <row r="132" spans="1:11" s="805" customFormat="1" ht="13" thickTop="1">
      <c r="A132" s="993" t="s">
        <v>599</v>
      </c>
      <c r="B132" s="994">
        <v>2900</v>
      </c>
      <c r="C132" s="268"/>
      <c r="D132" s="268"/>
      <c r="E132" s="268"/>
      <c r="F132" s="268"/>
      <c r="G132" s="268"/>
      <c r="H132" s="268"/>
      <c r="I132" s="268"/>
      <c r="J132" s="268"/>
      <c r="K132" s="236">
        <f>SUM(C132:J132)</f>
        <v>0</v>
      </c>
    </row>
    <row r="133" spans="1:11" ht="13" thickBot="1">
      <c r="A133" s="991" t="s">
        <v>551</v>
      </c>
      <c r="B133" s="992">
        <v>2000</v>
      </c>
      <c r="C133" s="260">
        <f>SUM(C124,C131,C132)</f>
        <v>374218.4</v>
      </c>
      <c r="D133" s="260">
        <f t="shared" ref="D133:K133" si="19">SUM(D124,D131,D132)</f>
        <v>58340.159999999996</v>
      </c>
      <c r="E133" s="260">
        <f t="shared" si="19"/>
        <v>466449.19</v>
      </c>
      <c r="F133" s="260">
        <f t="shared" si="19"/>
        <v>275314.68</v>
      </c>
      <c r="G133" s="260">
        <f>SUM(G124,G131,G132)</f>
        <v>450633</v>
      </c>
      <c r="H133" s="260">
        <f>SUM(H124,H131,H132)</f>
        <v>0</v>
      </c>
      <c r="I133" s="260">
        <f t="shared" si="19"/>
        <v>0</v>
      </c>
      <c r="J133" s="260">
        <f t="shared" si="19"/>
        <v>0</v>
      </c>
      <c r="K133" s="260">
        <f t="shared" si="19"/>
        <v>1624955.43</v>
      </c>
    </row>
    <row r="134" spans="1:11" s="805" customFormat="1" ht="14" thickTop="1" thickBot="1">
      <c r="A134" s="989" t="s">
        <v>600</v>
      </c>
      <c r="B134" s="990">
        <v>3000</v>
      </c>
      <c r="C134" s="261"/>
      <c r="D134" s="261"/>
      <c r="E134" s="261"/>
      <c r="F134" s="261"/>
      <c r="G134" s="261"/>
      <c r="H134" s="262"/>
      <c r="I134" s="263"/>
      <c r="J134" s="263"/>
      <c r="K134" s="1422">
        <f>SUM(C134:J134)</f>
        <v>0</v>
      </c>
    </row>
    <row r="135" spans="1:11" s="805" customFormat="1" ht="13" thickTop="1">
      <c r="A135" s="985" t="s">
        <v>601</v>
      </c>
      <c r="B135" s="986">
        <v>4000</v>
      </c>
      <c r="C135" s="264"/>
      <c r="D135" s="265"/>
      <c r="E135" s="265"/>
      <c r="F135" s="265"/>
      <c r="G135" s="265"/>
      <c r="H135" s="265"/>
      <c r="I135" s="265"/>
      <c r="J135" s="265"/>
      <c r="K135" s="266"/>
    </row>
    <row r="136" spans="1:11" ht="12">
      <c r="A136" s="987" t="s">
        <v>554</v>
      </c>
      <c r="B136" s="988">
        <v>4100</v>
      </c>
      <c r="C136" s="241"/>
      <c r="D136" s="242"/>
      <c r="E136" s="242"/>
      <c r="F136" s="242"/>
      <c r="G136" s="242"/>
      <c r="H136" s="242"/>
      <c r="I136" s="242"/>
      <c r="J136" s="242"/>
      <c r="K136" s="1568"/>
    </row>
    <row r="137" spans="1:11" ht="12">
      <c r="A137" s="981" t="s">
        <v>555</v>
      </c>
      <c r="B137" s="982">
        <v>4110</v>
      </c>
      <c r="C137" s="257"/>
      <c r="D137" s="258"/>
      <c r="E137" s="268"/>
      <c r="F137" s="257"/>
      <c r="G137" s="257"/>
      <c r="H137" s="268"/>
      <c r="I137" s="257"/>
      <c r="J137" s="258"/>
      <c r="K137" s="269">
        <f>SUM(E137,H137)</f>
        <v>0</v>
      </c>
    </row>
    <row r="138" spans="1:11" ht="12">
      <c r="A138" s="973" t="s">
        <v>556</v>
      </c>
      <c r="B138" s="983">
        <v>4120</v>
      </c>
      <c r="C138" s="270"/>
      <c r="D138" s="271"/>
      <c r="E138" s="1579"/>
      <c r="F138" s="270"/>
      <c r="G138" s="270"/>
      <c r="H138" s="1579"/>
      <c r="I138" s="270"/>
      <c r="J138" s="271"/>
      <c r="K138" s="1422">
        <f>SUM(C138:J138)</f>
        <v>0</v>
      </c>
    </row>
    <row r="139" spans="1:11" ht="12">
      <c r="A139" s="973" t="s">
        <v>602</v>
      </c>
      <c r="B139" s="974">
        <v>4140</v>
      </c>
      <c r="C139" s="270"/>
      <c r="D139" s="271"/>
      <c r="E139" s="1579"/>
      <c r="F139" s="270"/>
      <c r="G139" s="270"/>
      <c r="H139" s="1579"/>
      <c r="I139" s="270"/>
      <c r="J139" s="271"/>
      <c r="K139" s="1422">
        <f>SUM(C139:J139)</f>
        <v>0</v>
      </c>
    </row>
    <row r="140" spans="1:11" ht="12">
      <c r="A140" s="984" t="s">
        <v>603</v>
      </c>
      <c r="B140" s="974">
        <v>4190</v>
      </c>
      <c r="C140" s="270"/>
      <c r="D140" s="271"/>
      <c r="E140" s="1579"/>
      <c r="F140" s="270"/>
      <c r="G140" s="270"/>
      <c r="H140" s="1579"/>
      <c r="I140" s="270"/>
      <c r="J140" s="271"/>
      <c r="K140" s="1422">
        <f>SUM(C140:J140)</f>
        <v>0</v>
      </c>
    </row>
    <row r="141" spans="1:11" ht="13" thickBot="1">
      <c r="A141" s="972" t="s">
        <v>561</v>
      </c>
      <c r="B141" s="1164">
        <v>4100</v>
      </c>
      <c r="C141" s="270"/>
      <c r="D141" s="271"/>
      <c r="E141" s="272">
        <f>SUM(E137:E140)</f>
        <v>0</v>
      </c>
      <c r="F141" s="270"/>
      <c r="G141" s="270"/>
      <c r="H141" s="272">
        <f>SUM(H137:H140)</f>
        <v>0</v>
      </c>
      <c r="I141" s="270"/>
      <c r="J141" s="271"/>
      <c r="K141" s="272">
        <f>SUM(K137:K140)</f>
        <v>0</v>
      </c>
    </row>
    <row r="142" spans="1:11" ht="18" thickTop="1" thickBot="1">
      <c r="A142" s="979" t="s">
        <v>604</v>
      </c>
      <c r="B142" s="980">
        <v>4400</v>
      </c>
      <c r="C142" s="270"/>
      <c r="D142" s="271"/>
      <c r="E142" s="1579"/>
      <c r="F142" s="270"/>
      <c r="G142" s="270"/>
      <c r="H142" s="273"/>
      <c r="I142" s="270"/>
      <c r="J142" s="271"/>
      <c r="K142" s="1566">
        <f>SUM(C142:J142)</f>
        <v>0</v>
      </c>
    </row>
    <row r="143" spans="1:11" ht="14" thickTop="1" thickBot="1">
      <c r="A143" s="975" t="s">
        <v>605</v>
      </c>
      <c r="B143" s="624">
        <v>4000</v>
      </c>
      <c r="C143" s="270"/>
      <c r="D143" s="270"/>
      <c r="E143" s="274">
        <f>SUM(E141:E142)</f>
        <v>0</v>
      </c>
      <c r="F143" s="270"/>
      <c r="G143" s="270"/>
      <c r="H143" s="275">
        <f>SUM(H141:H142)</f>
        <v>0</v>
      </c>
      <c r="I143" s="270"/>
      <c r="J143" s="270"/>
      <c r="K143" s="275">
        <f>SUM(K141:K142)</f>
        <v>0</v>
      </c>
    </row>
    <row r="144" spans="1:11" s="805" customFormat="1" ht="13" thickTop="1">
      <c r="A144" s="913" t="s">
        <v>606</v>
      </c>
      <c r="B144" s="976">
        <v>5000</v>
      </c>
      <c r="C144" s="270"/>
      <c r="D144" s="270"/>
      <c r="E144" s="276"/>
      <c r="F144" s="270"/>
      <c r="G144" s="270"/>
      <c r="H144" s="270"/>
      <c r="I144" s="270"/>
      <c r="J144" s="270"/>
      <c r="K144" s="270"/>
    </row>
    <row r="145" spans="1:12" s="805" customFormat="1" ht="12">
      <c r="A145" s="977" t="s">
        <v>581</v>
      </c>
      <c r="B145" s="978">
        <v>5100</v>
      </c>
      <c r="C145" s="270"/>
      <c r="D145" s="270"/>
      <c r="E145" s="270"/>
      <c r="F145" s="270"/>
      <c r="G145" s="270"/>
      <c r="H145" s="270"/>
      <c r="I145" s="270"/>
      <c r="J145" s="270"/>
      <c r="K145" s="257"/>
    </row>
    <row r="146" spans="1:12" ht="12">
      <c r="A146" s="973" t="s">
        <v>582</v>
      </c>
      <c r="B146" s="974">
        <v>5110</v>
      </c>
      <c r="C146" s="270"/>
      <c r="D146" s="270"/>
      <c r="E146" s="270"/>
      <c r="F146" s="270"/>
      <c r="G146" s="270"/>
      <c r="H146" s="1579"/>
      <c r="I146" s="270"/>
      <c r="J146" s="271"/>
      <c r="K146" s="1422">
        <f>SUM(C146:J146)</f>
        <v>0</v>
      </c>
    </row>
    <row r="147" spans="1:12" ht="12">
      <c r="A147" s="973" t="s">
        <v>583</v>
      </c>
      <c r="B147" s="974">
        <v>5120</v>
      </c>
      <c r="C147" s="270"/>
      <c r="D147" s="270"/>
      <c r="E147" s="270"/>
      <c r="F147" s="270"/>
      <c r="G147" s="270"/>
      <c r="H147" s="1579"/>
      <c r="I147" s="270"/>
      <c r="J147" s="271"/>
      <c r="K147" s="1422">
        <f>SUM(C147:J147)</f>
        <v>0</v>
      </c>
    </row>
    <row r="148" spans="1:12" ht="12">
      <c r="A148" s="1580" t="s">
        <v>607</v>
      </c>
      <c r="B148" s="974">
        <v>5130</v>
      </c>
      <c r="C148" s="270"/>
      <c r="D148" s="270"/>
      <c r="E148" s="270"/>
      <c r="F148" s="270"/>
      <c r="G148" s="270"/>
      <c r="H148" s="1579"/>
      <c r="I148" s="270"/>
      <c r="J148" s="271"/>
      <c r="K148" s="1422">
        <f>SUM(C148:J148)</f>
        <v>0</v>
      </c>
    </row>
    <row r="149" spans="1:12" ht="12">
      <c r="A149" s="1581" t="s">
        <v>585</v>
      </c>
      <c r="B149" s="974">
        <v>5140</v>
      </c>
      <c r="C149" s="270"/>
      <c r="D149" s="270"/>
      <c r="E149" s="270"/>
      <c r="F149" s="270"/>
      <c r="G149" s="270"/>
      <c r="H149" s="1579"/>
      <c r="I149" s="270"/>
      <c r="J149" s="271"/>
      <c r="K149" s="1422">
        <f>SUM(C149:J149)</f>
        <v>0</v>
      </c>
    </row>
    <row r="150" spans="1:12" ht="12">
      <c r="A150" s="1581" t="s">
        <v>608</v>
      </c>
      <c r="B150" s="974">
        <v>5150</v>
      </c>
      <c r="C150" s="270"/>
      <c r="D150" s="270"/>
      <c r="E150" s="270"/>
      <c r="F150" s="270"/>
      <c r="G150" s="270"/>
      <c r="H150" s="1579"/>
      <c r="I150" s="270"/>
      <c r="J150" s="271"/>
      <c r="K150" s="1422">
        <f>SUM(C150:J150)</f>
        <v>0</v>
      </c>
    </row>
    <row r="151" spans="1:12" ht="13" thickBot="1">
      <c r="A151" s="972" t="s">
        <v>587</v>
      </c>
      <c r="B151" s="1164">
        <v>5100</v>
      </c>
      <c r="C151" s="270"/>
      <c r="D151" s="270"/>
      <c r="E151" s="270"/>
      <c r="F151" s="270"/>
      <c r="G151" s="270"/>
      <c r="H151" s="277">
        <f>SUM(H146:H150)</f>
        <v>0</v>
      </c>
      <c r="I151" s="270"/>
      <c r="J151" s="271"/>
      <c r="K151" s="203">
        <f>SUM(K146:K150)</f>
        <v>0</v>
      </c>
    </row>
    <row r="152" spans="1:12" s="805" customFormat="1" ht="13" thickTop="1">
      <c r="A152" s="971" t="s">
        <v>588</v>
      </c>
      <c r="B152" s="1582">
        <v>5200</v>
      </c>
      <c r="C152" s="270"/>
      <c r="D152" s="270"/>
      <c r="E152" s="270"/>
      <c r="F152" s="270"/>
      <c r="G152" s="270"/>
      <c r="H152" s="1579"/>
      <c r="I152" s="270"/>
      <c r="J152" s="271"/>
      <c r="K152" s="1422">
        <f>SUM(H152:J152)</f>
        <v>0</v>
      </c>
    </row>
    <row r="153" spans="1:12" ht="13" thickBot="1">
      <c r="A153" s="969" t="s">
        <v>589</v>
      </c>
      <c r="B153" s="970">
        <v>5000</v>
      </c>
      <c r="C153" s="270"/>
      <c r="D153" s="270"/>
      <c r="E153" s="270"/>
      <c r="F153" s="270"/>
      <c r="G153" s="270"/>
      <c r="H153" s="272">
        <f>SUM(H151:H152)</f>
        <v>0</v>
      </c>
      <c r="I153" s="270"/>
      <c r="J153" s="271"/>
      <c r="K153" s="272">
        <f>SUM(K151:K152)</f>
        <v>0</v>
      </c>
    </row>
    <row r="154" spans="1:12" s="805" customFormat="1" ht="14" thickTop="1" thickBot="1">
      <c r="A154" s="967" t="s">
        <v>609</v>
      </c>
      <c r="B154" s="968">
        <v>6000</v>
      </c>
      <c r="C154" s="270"/>
      <c r="D154" s="270"/>
      <c r="E154" s="270"/>
      <c r="F154" s="270"/>
      <c r="G154" s="270"/>
      <c r="H154" s="278"/>
      <c r="I154" s="270"/>
      <c r="J154" s="271"/>
      <c r="K154" s="204">
        <f>SUM(C154:J154)</f>
        <v>0</v>
      </c>
    </row>
    <row r="155" spans="1:12" ht="16" thickTop="1" thickBot="1">
      <c r="A155" s="906" t="s">
        <v>610</v>
      </c>
      <c r="B155" s="956"/>
      <c r="C155" s="277">
        <f>SUM(C133,C134,C143,C153,C154)</f>
        <v>374218.4</v>
      </c>
      <c r="D155" s="277">
        <f t="shared" ref="D155:J155" si="20">SUM(D133,D134,D143,D153,D154)</f>
        <v>58340.159999999996</v>
      </c>
      <c r="E155" s="277">
        <f>SUM(E133,E134,E143)</f>
        <v>466449.19</v>
      </c>
      <c r="F155" s="277">
        <f t="shared" si="20"/>
        <v>275314.68</v>
      </c>
      <c r="G155" s="277">
        <f t="shared" si="20"/>
        <v>450633</v>
      </c>
      <c r="H155" s="277">
        <f>SUM(H133,H134,H143,H153,H154)</f>
        <v>0</v>
      </c>
      <c r="I155" s="277">
        <f t="shared" si="20"/>
        <v>0</v>
      </c>
      <c r="J155" s="277">
        <f t="shared" si="20"/>
        <v>0</v>
      </c>
      <c r="K155" s="272">
        <f>SUM(K133,K134,K143,K153,K154)</f>
        <v>1624955.43</v>
      </c>
      <c r="L155" s="820"/>
    </row>
    <row r="156" spans="1:12" ht="16" thickTop="1" thickBot="1">
      <c r="A156" s="957" t="s">
        <v>611</v>
      </c>
      <c r="B156" s="958"/>
      <c r="C156" s="279"/>
      <c r="D156" s="279"/>
      <c r="E156" s="279"/>
      <c r="F156" s="279"/>
      <c r="G156" s="279"/>
      <c r="H156" s="280"/>
      <c r="I156" s="279"/>
      <c r="J156" s="281"/>
      <c r="K156" s="275">
        <f>'EstRev 6-11'!D240-'EstExp 12-20'!K155</f>
        <v>104358.68000000017</v>
      </c>
    </row>
    <row r="157" spans="1:12" ht="15" thickTop="1">
      <c r="A157" s="959"/>
      <c r="B157" s="960"/>
      <c r="C157" s="282"/>
      <c r="D157" s="282"/>
      <c r="E157" s="282"/>
      <c r="F157" s="282"/>
      <c r="G157" s="282"/>
      <c r="H157" s="282"/>
      <c r="I157" s="282"/>
      <c r="J157" s="282"/>
      <c r="K157" s="282"/>
    </row>
    <row r="158" spans="1:12" s="805" customFormat="1" ht="12">
      <c r="A158" s="961" t="s">
        <v>612</v>
      </c>
      <c r="B158" s="962"/>
      <c r="C158" s="283"/>
      <c r="D158" s="284"/>
      <c r="E158" s="284"/>
      <c r="F158" s="284"/>
      <c r="G158" s="1583"/>
      <c r="H158" s="284"/>
      <c r="I158" s="284"/>
      <c r="J158" s="284"/>
      <c r="K158" s="1584"/>
    </row>
    <row r="159" spans="1:12" s="805" customFormat="1" ht="12">
      <c r="A159" s="963" t="s">
        <v>613</v>
      </c>
      <c r="B159" s="964">
        <v>4000</v>
      </c>
      <c r="C159" s="285"/>
      <c r="D159" s="286"/>
      <c r="E159" s="286"/>
      <c r="F159" s="286"/>
      <c r="G159" s="286"/>
      <c r="H159" s="286"/>
      <c r="I159" s="286"/>
      <c r="J159" s="286"/>
      <c r="K159" s="1585"/>
    </row>
    <row r="160" spans="1:12" s="805" customFormat="1" ht="12">
      <c r="A160" s="965" t="s">
        <v>554</v>
      </c>
      <c r="B160" s="966" t="s">
        <v>614</v>
      </c>
      <c r="C160" s="241"/>
      <c r="D160" s="242"/>
      <c r="E160" s="242"/>
      <c r="F160" s="242"/>
      <c r="G160" s="242"/>
      <c r="H160" s="242"/>
      <c r="I160" s="242"/>
      <c r="J160" s="242"/>
      <c r="K160" s="1568"/>
    </row>
    <row r="161" spans="1:11" ht="12">
      <c r="A161" s="952" t="s">
        <v>615</v>
      </c>
      <c r="B161" s="953" t="s">
        <v>616</v>
      </c>
      <c r="C161" s="287"/>
      <c r="D161" s="287"/>
      <c r="E161" s="287"/>
      <c r="F161" s="287"/>
      <c r="G161" s="287"/>
      <c r="H161" s="1586"/>
      <c r="I161" s="287"/>
      <c r="J161" s="288"/>
      <c r="K161" s="1587">
        <f>H161</f>
        <v>0</v>
      </c>
    </row>
    <row r="162" spans="1:11" ht="12">
      <c r="A162" s="952" t="s">
        <v>556</v>
      </c>
      <c r="B162" s="953" t="s">
        <v>617</v>
      </c>
      <c r="C162" s="287"/>
      <c r="D162" s="287"/>
      <c r="E162" s="287"/>
      <c r="F162" s="287"/>
      <c r="G162" s="287"/>
      <c r="H162" s="1586"/>
      <c r="I162" s="287"/>
      <c r="J162" s="288"/>
      <c r="K162" s="1587">
        <f>H162</f>
        <v>0</v>
      </c>
    </row>
    <row r="163" spans="1:11" ht="12">
      <c r="A163" s="954" t="s">
        <v>560</v>
      </c>
      <c r="B163" s="955" t="s">
        <v>618</v>
      </c>
      <c r="C163" s="287"/>
      <c r="D163" s="287"/>
      <c r="E163" s="287"/>
      <c r="F163" s="287"/>
      <c r="G163" s="287"/>
      <c r="H163" s="289"/>
      <c r="I163" s="287"/>
      <c r="J163" s="288"/>
      <c r="K163" s="290">
        <f>H163</f>
        <v>0</v>
      </c>
    </row>
    <row r="164" spans="1:11" ht="13" thickBot="1">
      <c r="A164" s="949" t="s">
        <v>561</v>
      </c>
      <c r="B164" s="950" t="s">
        <v>619</v>
      </c>
      <c r="C164" s="287"/>
      <c r="D164" s="287"/>
      <c r="E164" s="287"/>
      <c r="F164" s="287"/>
      <c r="G164" s="291"/>
      <c r="H164" s="292">
        <f>SUM(H161:H163)</f>
        <v>0</v>
      </c>
      <c r="I164" s="287"/>
      <c r="J164" s="288"/>
      <c r="K164" s="292">
        <f>SUM(K161:K163)</f>
        <v>0</v>
      </c>
    </row>
    <row r="165" spans="1:11" s="805" customFormat="1" ht="13" thickTop="1">
      <c r="A165" s="938" t="s">
        <v>620</v>
      </c>
      <c r="B165" s="951">
        <v>5000</v>
      </c>
      <c r="C165" s="285"/>
      <c r="D165" s="286"/>
      <c r="E165" s="286"/>
      <c r="F165" s="286"/>
      <c r="G165" s="286"/>
      <c r="H165" s="293"/>
      <c r="I165" s="286"/>
      <c r="J165" s="286"/>
      <c r="K165" s="294"/>
    </row>
    <row r="166" spans="1:11" s="805" customFormat="1" ht="12">
      <c r="A166" s="942" t="s">
        <v>581</v>
      </c>
      <c r="B166" s="1588">
        <v>5100</v>
      </c>
      <c r="C166" s="241"/>
      <c r="D166" s="242"/>
      <c r="E166" s="242"/>
      <c r="F166" s="242"/>
      <c r="G166" s="242"/>
      <c r="H166" s="242"/>
      <c r="I166" s="242"/>
      <c r="J166" s="242"/>
      <c r="K166" s="1568"/>
    </row>
    <row r="167" spans="1:11" ht="12">
      <c r="A167" s="946" t="s">
        <v>582</v>
      </c>
      <c r="B167" s="947">
        <v>5110</v>
      </c>
      <c r="C167" s="287"/>
      <c r="D167" s="287"/>
      <c r="E167" s="287"/>
      <c r="F167" s="287"/>
      <c r="G167" s="287"/>
      <c r="H167" s="1586"/>
      <c r="I167" s="287"/>
      <c r="J167" s="288"/>
      <c r="K167" s="1422">
        <f>SUM(C167:J167)</f>
        <v>0</v>
      </c>
    </row>
    <row r="168" spans="1:11" ht="12">
      <c r="A168" s="946" t="s">
        <v>583</v>
      </c>
      <c r="B168" s="947">
        <v>5120</v>
      </c>
      <c r="C168" s="287"/>
      <c r="D168" s="287"/>
      <c r="E168" s="287"/>
      <c r="F168" s="287"/>
      <c r="G168" s="287"/>
      <c r="H168" s="1586"/>
      <c r="I168" s="287"/>
      <c r="J168" s="288"/>
      <c r="K168" s="1422">
        <f t="shared" ref="K168:K174" si="21">SUM(C168:J168)</f>
        <v>0</v>
      </c>
    </row>
    <row r="169" spans="1:11" ht="12">
      <c r="A169" s="946" t="s">
        <v>621</v>
      </c>
      <c r="B169" s="947">
        <v>5130</v>
      </c>
      <c r="C169" s="287"/>
      <c r="D169" s="287"/>
      <c r="E169" s="287"/>
      <c r="F169" s="287"/>
      <c r="G169" s="287"/>
      <c r="H169" s="1586"/>
      <c r="I169" s="287"/>
      <c r="J169" s="288"/>
      <c r="K169" s="1422">
        <f t="shared" si="21"/>
        <v>0</v>
      </c>
    </row>
    <row r="170" spans="1:11" ht="12">
      <c r="A170" s="946" t="s">
        <v>585</v>
      </c>
      <c r="B170" s="947">
        <v>5140</v>
      </c>
      <c r="C170" s="287"/>
      <c r="D170" s="287"/>
      <c r="E170" s="287"/>
      <c r="F170" s="287"/>
      <c r="G170" s="287"/>
      <c r="H170" s="1586">
        <v>1137200</v>
      </c>
      <c r="I170" s="287"/>
      <c r="J170" s="288"/>
      <c r="K170" s="1422">
        <f t="shared" si="21"/>
        <v>1137200</v>
      </c>
    </row>
    <row r="171" spans="1:11" ht="12">
      <c r="A171" s="948" t="s">
        <v>608</v>
      </c>
      <c r="B171" s="947">
        <v>5150</v>
      </c>
      <c r="C171" s="287"/>
      <c r="D171" s="287"/>
      <c r="E171" s="287"/>
      <c r="F171" s="287"/>
      <c r="G171" s="287"/>
      <c r="H171" s="1586"/>
      <c r="I171" s="287"/>
      <c r="J171" s="288"/>
      <c r="K171" s="1422">
        <f t="shared" si="21"/>
        <v>0</v>
      </c>
    </row>
    <row r="172" spans="1:11" ht="13" thickBot="1">
      <c r="A172" s="945" t="s">
        <v>622</v>
      </c>
      <c r="B172" s="1165">
        <v>5100</v>
      </c>
      <c r="C172" s="287"/>
      <c r="D172" s="287"/>
      <c r="E172" s="287"/>
      <c r="F172" s="287"/>
      <c r="G172" s="287"/>
      <c r="H172" s="296">
        <f>SUM(H167:H171)</f>
        <v>1137200</v>
      </c>
      <c r="I172" s="287"/>
      <c r="J172" s="288"/>
      <c r="K172" s="296">
        <f>SUM(K167:K171)</f>
        <v>1137200</v>
      </c>
    </row>
    <row r="173" spans="1:11" s="805" customFormat="1" ht="13" thickTop="1">
      <c r="A173" s="942" t="s">
        <v>588</v>
      </c>
      <c r="B173" s="943">
        <v>5200</v>
      </c>
      <c r="C173" s="287"/>
      <c r="D173" s="287"/>
      <c r="E173" s="287"/>
      <c r="F173" s="287"/>
      <c r="G173" s="291"/>
      <c r="H173" s="297"/>
      <c r="I173" s="298"/>
      <c r="J173" s="288"/>
      <c r="K173" s="1422">
        <f t="shared" si="21"/>
        <v>0</v>
      </c>
    </row>
    <row r="174" spans="1:11" ht="27">
      <c r="A174" s="904" t="s">
        <v>623</v>
      </c>
      <c r="B174" s="944">
        <v>5300</v>
      </c>
      <c r="C174" s="287"/>
      <c r="D174" s="287"/>
      <c r="E174" s="291"/>
      <c r="F174" s="287"/>
      <c r="G174" s="291"/>
      <c r="H174" s="1586"/>
      <c r="I174" s="287"/>
      <c r="J174" s="288"/>
      <c r="K174" s="1422">
        <f t="shared" si="21"/>
        <v>0</v>
      </c>
    </row>
    <row r="175" spans="1:11" ht="12">
      <c r="A175" s="941" t="s">
        <v>624</v>
      </c>
      <c r="B175" s="944">
        <v>5400</v>
      </c>
      <c r="C175" s="287"/>
      <c r="D175" s="287"/>
      <c r="E175" s="1586"/>
      <c r="F175" s="287"/>
      <c r="G175" s="287"/>
      <c r="H175" s="1586"/>
      <c r="I175" s="287"/>
      <c r="J175" s="287"/>
      <c r="K175" s="1422">
        <f>SUM(C175:J175)</f>
        <v>0</v>
      </c>
    </row>
    <row r="176" spans="1:11" ht="13" thickBot="1">
      <c r="A176" s="940" t="s">
        <v>589</v>
      </c>
      <c r="B176" s="1165">
        <v>5000</v>
      </c>
      <c r="C176" s="287"/>
      <c r="D176" s="287"/>
      <c r="E176" s="299">
        <f>SUM(E172:E175)</f>
        <v>0</v>
      </c>
      <c r="F176" s="287"/>
      <c r="G176" s="287"/>
      <c r="H176" s="299">
        <f>SUM(H172:H175)</f>
        <v>1137200</v>
      </c>
      <c r="I176" s="287"/>
      <c r="J176" s="287"/>
      <c r="K176" s="296">
        <f>SUM(K172:K175)</f>
        <v>1137200</v>
      </c>
    </row>
    <row r="177" spans="1:11" s="805" customFormat="1" ht="14" thickTop="1" thickBot="1">
      <c r="A177" s="938" t="s">
        <v>625</v>
      </c>
      <c r="B177" s="939">
        <v>6000</v>
      </c>
      <c r="C177" s="287"/>
      <c r="D177" s="287"/>
      <c r="E177" s="291"/>
      <c r="F177" s="287"/>
      <c r="G177" s="287"/>
      <c r="H177" s="300"/>
      <c r="I177" s="287"/>
      <c r="J177" s="287"/>
      <c r="K177" s="204">
        <f>SUM(C177:J177)</f>
        <v>0</v>
      </c>
    </row>
    <row r="178" spans="1:11" ht="16" thickTop="1" thickBot="1">
      <c r="A178" s="931" t="s">
        <v>610</v>
      </c>
      <c r="B178" s="1152"/>
      <c r="C178" s="287"/>
      <c r="D178" s="287"/>
      <c r="E178" s="296">
        <f>SUM(E176)</f>
        <v>0</v>
      </c>
      <c r="F178" s="287"/>
      <c r="G178" s="287"/>
      <c r="H178" s="296">
        <f>SUM(H164,H176,H177)</f>
        <v>1137200</v>
      </c>
      <c r="I178" s="287"/>
      <c r="J178" s="287"/>
      <c r="K178" s="296">
        <f>SUM(K164,K176,K177)</f>
        <v>1137200</v>
      </c>
    </row>
    <row r="179" spans="1:11" ht="14" thickTop="1" thickBot="1">
      <c r="A179" s="1741" t="s">
        <v>611</v>
      </c>
      <c r="B179" s="1742"/>
      <c r="C179" s="295"/>
      <c r="D179" s="295"/>
      <c r="E179" s="301"/>
      <c r="F179" s="295"/>
      <c r="G179" s="295"/>
      <c r="H179" s="302"/>
      <c r="I179" s="295"/>
      <c r="J179" s="295"/>
      <c r="K179" s="303">
        <f>'EstRev 6-11'!E240-'EstExp 12-20'!K178</f>
        <v>17456.709999999963</v>
      </c>
    </row>
    <row r="180" spans="1:11" ht="15" thickTop="1">
      <c r="A180" s="932"/>
      <c r="B180" s="414"/>
      <c r="C180" s="304"/>
      <c r="D180" s="304"/>
      <c r="E180" s="304"/>
      <c r="F180" s="304"/>
      <c r="G180" s="304"/>
      <c r="H180" s="304"/>
      <c r="I180" s="304"/>
      <c r="J180" s="304"/>
      <c r="K180" s="305"/>
    </row>
    <row r="181" spans="1:11" s="805" customFormat="1" ht="12">
      <c r="A181" s="933" t="s">
        <v>626</v>
      </c>
      <c r="B181" s="934"/>
      <c r="C181" s="935"/>
      <c r="D181" s="306"/>
      <c r="E181" s="306"/>
      <c r="F181" s="306"/>
      <c r="G181" s="306"/>
      <c r="H181" s="306"/>
      <c r="I181" s="306"/>
      <c r="J181" s="306"/>
      <c r="K181" s="1589"/>
    </row>
    <row r="182" spans="1:11" s="805" customFormat="1" ht="12">
      <c r="A182" s="928" t="s">
        <v>627</v>
      </c>
      <c r="B182" s="936" t="s">
        <v>339</v>
      </c>
      <c r="C182" s="319"/>
      <c r="D182" s="307"/>
      <c r="E182" s="307"/>
      <c r="F182" s="307"/>
      <c r="G182" s="307"/>
      <c r="H182" s="307"/>
      <c r="I182" s="307"/>
      <c r="J182" s="307"/>
      <c r="K182" s="1590"/>
    </row>
    <row r="183" spans="1:11" s="805" customFormat="1" ht="12">
      <c r="A183" s="937" t="s">
        <v>628</v>
      </c>
      <c r="B183" s="1591" t="s">
        <v>629</v>
      </c>
      <c r="C183" s="241"/>
      <c r="D183" s="242"/>
      <c r="E183" s="242"/>
      <c r="F183" s="242"/>
      <c r="G183" s="242"/>
      <c r="H183" s="242"/>
      <c r="I183" s="242"/>
      <c r="J183" s="242"/>
      <c r="K183" s="1568"/>
    </row>
    <row r="184" spans="1:11" ht="12">
      <c r="A184" s="921" t="s">
        <v>516</v>
      </c>
      <c r="B184" s="922">
        <v>2190</v>
      </c>
      <c r="C184" s="1592"/>
      <c r="D184" s="1592"/>
      <c r="E184" s="1592"/>
      <c r="F184" s="1592"/>
      <c r="G184" s="1592"/>
      <c r="H184" s="1592"/>
      <c r="I184" s="1592"/>
      <c r="J184" s="1592"/>
      <c r="K184" s="1422">
        <f>SUM(C184:J184)</f>
        <v>0</v>
      </c>
    </row>
    <row r="185" spans="1:11" s="805" customFormat="1" ht="12">
      <c r="A185" s="930" t="s">
        <v>534</v>
      </c>
      <c r="B185" s="1593"/>
      <c r="C185" s="241"/>
      <c r="D185" s="242"/>
      <c r="E185" s="242"/>
      <c r="F185" s="242"/>
      <c r="G185" s="242"/>
      <c r="H185" s="242"/>
      <c r="I185" s="242"/>
      <c r="J185" s="242"/>
      <c r="K185" s="1568"/>
    </row>
    <row r="186" spans="1:11" ht="12">
      <c r="A186" s="921" t="s">
        <v>538</v>
      </c>
      <c r="B186" s="922">
        <v>2550</v>
      </c>
      <c r="C186" s="1592">
        <v>317680</v>
      </c>
      <c r="D186" s="1592">
        <v>42060.49</v>
      </c>
      <c r="E186" s="1592">
        <v>501643.31999999995</v>
      </c>
      <c r="F186" s="1592">
        <v>42371.49</v>
      </c>
      <c r="G186" s="1592">
        <v>60000</v>
      </c>
      <c r="H186" s="1592"/>
      <c r="I186" s="1592"/>
      <c r="J186" s="1592"/>
      <c r="K186" s="1422">
        <f>SUM(C186:J186)</f>
        <v>963755.29999999993</v>
      </c>
    </row>
    <row r="187" spans="1:11" ht="12">
      <c r="A187" s="921" t="s">
        <v>630</v>
      </c>
      <c r="B187" s="922">
        <v>2900</v>
      </c>
      <c r="C187" s="1592"/>
      <c r="D187" s="1592"/>
      <c r="E187" s="1592"/>
      <c r="F187" s="1592"/>
      <c r="G187" s="1592"/>
      <c r="H187" s="1592"/>
      <c r="I187" s="1592"/>
      <c r="J187" s="1592"/>
      <c r="K187" s="1422">
        <f>SUM(C187:J187)</f>
        <v>0</v>
      </c>
    </row>
    <row r="188" spans="1:11" ht="13" thickBot="1">
      <c r="A188" s="919" t="s">
        <v>551</v>
      </c>
      <c r="B188" s="768">
        <v>2000</v>
      </c>
      <c r="C188" s="309">
        <f>SUM(C184:C187)</f>
        <v>317680</v>
      </c>
      <c r="D188" s="309">
        <f t="shared" ref="D188:J188" si="22">SUM(D184,D186,D187)</f>
        <v>42060.49</v>
      </c>
      <c r="E188" s="309">
        <f t="shared" si="22"/>
        <v>501643.31999999995</v>
      </c>
      <c r="F188" s="309">
        <f t="shared" si="22"/>
        <v>42371.49</v>
      </c>
      <c r="G188" s="309">
        <f t="shared" si="22"/>
        <v>60000</v>
      </c>
      <c r="H188" s="309">
        <f t="shared" si="22"/>
        <v>0</v>
      </c>
      <c r="I188" s="309">
        <f t="shared" si="22"/>
        <v>0</v>
      </c>
      <c r="J188" s="309">
        <f t="shared" si="22"/>
        <v>0</v>
      </c>
      <c r="K188" s="309">
        <f t="shared" ref="K188" si="23">SUM(K184,K186,K187)</f>
        <v>963755.29999999993</v>
      </c>
    </row>
    <row r="189" spans="1:11" s="805" customFormat="1" ht="14" thickTop="1" thickBot="1">
      <c r="A189" s="928" t="s">
        <v>631</v>
      </c>
      <c r="B189" s="929">
        <v>3000</v>
      </c>
      <c r="C189" s="1592"/>
      <c r="D189" s="1592"/>
      <c r="E189" s="1592"/>
      <c r="F189" s="1592"/>
      <c r="G189" s="1592"/>
      <c r="H189" s="1592"/>
      <c r="I189" s="1592"/>
      <c r="J189" s="1592"/>
      <c r="K189" s="1422">
        <f>SUM(C189:J189)</f>
        <v>0</v>
      </c>
    </row>
    <row r="190" spans="1:11" s="805" customFormat="1" ht="13" thickTop="1">
      <c r="A190" s="924" t="s">
        <v>632</v>
      </c>
      <c r="B190" s="925">
        <v>4000</v>
      </c>
      <c r="C190" s="310"/>
      <c r="D190" s="311"/>
      <c r="E190" s="311"/>
      <c r="F190" s="311"/>
      <c r="G190" s="311"/>
      <c r="H190" s="311"/>
      <c r="I190" s="311"/>
      <c r="J190" s="311"/>
      <c r="K190" s="312"/>
    </row>
    <row r="191" spans="1:11" s="805" customFormat="1" ht="12">
      <c r="A191" s="926" t="s">
        <v>554</v>
      </c>
      <c r="B191" s="927">
        <v>4100</v>
      </c>
      <c r="C191" s="241"/>
      <c r="D191" s="242"/>
      <c r="E191" s="242"/>
      <c r="F191" s="242"/>
      <c r="G191" s="242"/>
      <c r="H191" s="242"/>
      <c r="I191" s="242"/>
      <c r="J191" s="242"/>
      <c r="K191" s="1568"/>
    </row>
    <row r="192" spans="1:11" ht="12">
      <c r="A192" s="921" t="s">
        <v>633</v>
      </c>
      <c r="B192" s="922">
        <v>4110</v>
      </c>
      <c r="C192" s="308"/>
      <c r="D192" s="308"/>
      <c r="E192" s="1592"/>
      <c r="F192" s="308"/>
      <c r="G192" s="308"/>
      <c r="H192" s="1592"/>
      <c r="I192" s="308"/>
      <c r="J192" s="313"/>
      <c r="K192" s="1422">
        <f t="shared" ref="K192:K197" si="24">SUM(C192:J192)</f>
        <v>0</v>
      </c>
    </row>
    <row r="193" spans="1:11" ht="12">
      <c r="A193" s="921" t="s">
        <v>556</v>
      </c>
      <c r="B193" s="922">
        <v>4120</v>
      </c>
      <c r="C193" s="308"/>
      <c r="D193" s="308"/>
      <c r="E193" s="1592"/>
      <c r="F193" s="308"/>
      <c r="G193" s="308"/>
      <c r="H193" s="1592"/>
      <c r="I193" s="308"/>
      <c r="J193" s="313"/>
      <c r="K193" s="1422">
        <f t="shared" si="24"/>
        <v>0</v>
      </c>
    </row>
    <row r="194" spans="1:11" ht="12">
      <c r="A194" s="921" t="s">
        <v>557</v>
      </c>
      <c r="B194" s="922">
        <v>4130</v>
      </c>
      <c r="C194" s="308"/>
      <c r="D194" s="308"/>
      <c r="E194" s="1592"/>
      <c r="F194" s="308"/>
      <c r="G194" s="308"/>
      <c r="H194" s="1592"/>
      <c r="I194" s="308"/>
      <c r="J194" s="313"/>
      <c r="K194" s="1422">
        <f t="shared" si="24"/>
        <v>0</v>
      </c>
    </row>
    <row r="195" spans="1:11" ht="12">
      <c r="A195" s="921" t="s">
        <v>558</v>
      </c>
      <c r="B195" s="922">
        <v>4140</v>
      </c>
      <c r="C195" s="308"/>
      <c r="D195" s="308"/>
      <c r="E195" s="1592"/>
      <c r="F195" s="308"/>
      <c r="G195" s="308"/>
      <c r="H195" s="1592"/>
      <c r="I195" s="308"/>
      <c r="J195" s="313"/>
      <c r="K195" s="1422">
        <f t="shared" si="24"/>
        <v>0</v>
      </c>
    </row>
    <row r="196" spans="1:11" ht="12">
      <c r="A196" s="921" t="s">
        <v>559</v>
      </c>
      <c r="B196" s="922">
        <v>4170</v>
      </c>
      <c r="C196" s="308"/>
      <c r="D196" s="308"/>
      <c r="E196" s="1592"/>
      <c r="F196" s="308"/>
      <c r="G196" s="308"/>
      <c r="H196" s="1592"/>
      <c r="I196" s="308"/>
      <c r="J196" s="313"/>
      <c r="K196" s="1422">
        <f t="shared" si="24"/>
        <v>0</v>
      </c>
    </row>
    <row r="197" spans="1:11" ht="12">
      <c r="A197" s="923" t="s">
        <v>603</v>
      </c>
      <c r="B197" s="922">
        <v>4190</v>
      </c>
      <c r="C197" s="308"/>
      <c r="D197" s="308"/>
      <c r="E197" s="1592"/>
      <c r="F197" s="308"/>
      <c r="G197" s="308"/>
      <c r="H197" s="1592"/>
      <c r="I197" s="308"/>
      <c r="J197" s="313"/>
      <c r="K197" s="1422">
        <f t="shared" si="24"/>
        <v>0</v>
      </c>
    </row>
    <row r="198" spans="1:11" ht="13" thickBot="1">
      <c r="A198" s="919" t="s">
        <v>561</v>
      </c>
      <c r="B198" s="920">
        <v>4100</v>
      </c>
      <c r="C198" s="308"/>
      <c r="D198" s="308"/>
      <c r="E198" s="315">
        <f>SUM(E192:E197)</f>
        <v>0</v>
      </c>
      <c r="F198" s="308"/>
      <c r="G198" s="308"/>
      <c r="H198" s="315">
        <f>SUM(H192:H197)</f>
        <v>0</v>
      </c>
      <c r="I198" s="308"/>
      <c r="J198" s="313"/>
      <c r="K198" s="315">
        <f>SUM(K192:K197)</f>
        <v>0</v>
      </c>
    </row>
    <row r="199" spans="1:11" s="805" customFormat="1" ht="15" thickTop="1" thickBot="1">
      <c r="A199" s="917" t="s">
        <v>634</v>
      </c>
      <c r="B199" s="918">
        <v>4400</v>
      </c>
      <c r="C199" s="308"/>
      <c r="D199" s="308"/>
      <c r="E199" s="316"/>
      <c r="F199" s="308"/>
      <c r="G199" s="308"/>
      <c r="H199" s="317"/>
      <c r="I199" s="308"/>
      <c r="J199" s="313"/>
      <c r="K199" s="1422">
        <f>SUM(C199:J199)</f>
        <v>0</v>
      </c>
    </row>
    <row r="200" spans="1:11" ht="14" thickTop="1" thickBot="1">
      <c r="A200" s="911" t="s">
        <v>579</v>
      </c>
      <c r="B200" s="912">
        <v>4000</v>
      </c>
      <c r="C200" s="308"/>
      <c r="D200" s="308"/>
      <c r="E200" s="318">
        <f>SUM(E198,E199)</f>
        <v>0</v>
      </c>
      <c r="F200" s="308"/>
      <c r="G200" s="308"/>
      <c r="H200" s="318">
        <f>SUM(H198,H199)</f>
        <v>0</v>
      </c>
      <c r="I200" s="308"/>
      <c r="J200" s="308"/>
      <c r="K200" s="318">
        <f>SUM(K198,K199)</f>
        <v>0</v>
      </c>
    </row>
    <row r="201" spans="1:11" ht="13" thickTop="1">
      <c r="A201" s="913" t="s">
        <v>635</v>
      </c>
      <c r="B201" s="914">
        <v>5000</v>
      </c>
      <c r="C201" s="319"/>
      <c r="D201" s="307"/>
      <c r="E201" s="320"/>
      <c r="F201" s="307"/>
      <c r="G201" s="307"/>
      <c r="H201" s="320"/>
      <c r="I201" s="307"/>
      <c r="J201" s="307"/>
      <c r="K201" s="321"/>
    </row>
    <row r="202" spans="1:11" s="805" customFormat="1" ht="12">
      <c r="A202" s="915" t="s">
        <v>581</v>
      </c>
      <c r="B202" s="916" t="s">
        <v>636</v>
      </c>
      <c r="C202" s="241"/>
      <c r="D202" s="242"/>
      <c r="E202" s="242"/>
      <c r="F202" s="242"/>
      <c r="G202" s="242"/>
      <c r="H202" s="242"/>
      <c r="I202" s="242"/>
      <c r="J202" s="242"/>
      <c r="K202" s="1568"/>
    </row>
    <row r="203" spans="1:11" ht="12">
      <c r="A203" s="907" t="s">
        <v>582</v>
      </c>
      <c r="B203" s="908">
        <v>5110</v>
      </c>
      <c r="C203" s="322"/>
      <c r="D203" s="322"/>
      <c r="E203" s="322"/>
      <c r="F203" s="322"/>
      <c r="G203" s="322"/>
      <c r="H203" s="1592"/>
      <c r="I203" s="322"/>
      <c r="J203" s="322"/>
      <c r="K203" s="1422">
        <f t="shared" ref="K203:K210" si="25">SUM(C203:J203)</f>
        <v>0</v>
      </c>
    </row>
    <row r="204" spans="1:11" ht="12">
      <c r="A204" s="907" t="s">
        <v>583</v>
      </c>
      <c r="B204" s="909">
        <v>5120</v>
      </c>
      <c r="C204" s="322"/>
      <c r="D204" s="322"/>
      <c r="E204" s="322"/>
      <c r="F204" s="322"/>
      <c r="G204" s="322"/>
      <c r="H204" s="1592"/>
      <c r="I204" s="322"/>
      <c r="J204" s="322"/>
      <c r="K204" s="1422">
        <f t="shared" si="25"/>
        <v>0</v>
      </c>
    </row>
    <row r="205" spans="1:11" ht="12">
      <c r="A205" s="910" t="s">
        <v>621</v>
      </c>
      <c r="B205" s="909">
        <v>5130</v>
      </c>
      <c r="C205" s="322"/>
      <c r="D205" s="322"/>
      <c r="E205" s="322"/>
      <c r="F205" s="322"/>
      <c r="G205" s="322"/>
      <c r="H205" s="1592"/>
      <c r="I205" s="322"/>
      <c r="J205" s="322"/>
      <c r="K205" s="1422">
        <f t="shared" si="25"/>
        <v>0</v>
      </c>
    </row>
    <row r="206" spans="1:11" ht="12">
      <c r="A206" s="907" t="s">
        <v>585</v>
      </c>
      <c r="B206" s="909">
        <v>5140</v>
      </c>
      <c r="C206" s="322"/>
      <c r="D206" s="322"/>
      <c r="E206" s="322"/>
      <c r="F206" s="322"/>
      <c r="G206" s="322"/>
      <c r="H206" s="1592"/>
      <c r="I206" s="322"/>
      <c r="J206" s="322"/>
      <c r="K206" s="1422">
        <f t="shared" si="25"/>
        <v>0</v>
      </c>
    </row>
    <row r="207" spans="1:11" ht="12">
      <c r="A207" s="907" t="s">
        <v>586</v>
      </c>
      <c r="B207" s="909">
        <v>5150</v>
      </c>
      <c r="C207" s="322"/>
      <c r="D207" s="322"/>
      <c r="E207" s="322"/>
      <c r="F207" s="322"/>
      <c r="G207" s="322"/>
      <c r="H207" s="1592"/>
      <c r="I207" s="322"/>
      <c r="J207" s="322"/>
      <c r="K207" s="1422">
        <f t="shared" si="25"/>
        <v>0</v>
      </c>
    </row>
    <row r="208" spans="1:11" ht="13" thickBot="1">
      <c r="A208" s="906" t="s">
        <v>622</v>
      </c>
      <c r="B208" s="768">
        <v>5100</v>
      </c>
      <c r="C208" s="270"/>
      <c r="D208" s="270"/>
      <c r="E208" s="270"/>
      <c r="F208" s="270"/>
      <c r="G208" s="270"/>
      <c r="H208" s="323">
        <f>SUM(H203:H207)</f>
        <v>0</v>
      </c>
      <c r="I208" s="270"/>
      <c r="J208" s="270"/>
      <c r="K208" s="477">
        <f t="shared" si="25"/>
        <v>0</v>
      </c>
    </row>
    <row r="209" spans="1:11" s="805" customFormat="1" ht="14" thickTop="1">
      <c r="A209" s="902" t="s">
        <v>588</v>
      </c>
      <c r="B209" s="903">
        <v>5200</v>
      </c>
      <c r="C209" s="270"/>
      <c r="D209" s="270"/>
      <c r="E209" s="270"/>
      <c r="F209" s="270"/>
      <c r="G209" s="270"/>
      <c r="H209" s="1592"/>
      <c r="I209" s="270"/>
      <c r="J209" s="270"/>
      <c r="K209" s="1594">
        <f>H209</f>
        <v>0</v>
      </c>
    </row>
    <row r="210" spans="1:11" s="805" customFormat="1" ht="27">
      <c r="A210" s="904" t="s">
        <v>623</v>
      </c>
      <c r="B210" s="1150">
        <v>5300</v>
      </c>
      <c r="C210" s="270"/>
      <c r="D210" s="270"/>
      <c r="E210" s="270"/>
      <c r="F210" s="270"/>
      <c r="G210" s="322"/>
      <c r="H210" s="1592"/>
      <c r="I210" s="270"/>
      <c r="J210" s="270"/>
      <c r="K210" s="1422">
        <f t="shared" si="25"/>
        <v>0</v>
      </c>
    </row>
    <row r="211" spans="1:11" s="805" customFormat="1" ht="14" thickBot="1">
      <c r="A211" s="905" t="s">
        <v>637</v>
      </c>
      <c r="B211" s="1153">
        <v>5400</v>
      </c>
      <c r="C211" s="270"/>
      <c r="D211" s="270"/>
      <c r="E211" s="270"/>
      <c r="F211" s="270"/>
      <c r="G211" s="322"/>
      <c r="H211" s="1592"/>
      <c r="I211" s="270"/>
      <c r="J211" s="270"/>
      <c r="K211" s="324">
        <f>H211</f>
        <v>0</v>
      </c>
    </row>
    <row r="212" spans="1:11" ht="14" thickTop="1" thickBot="1">
      <c r="A212" s="901" t="s">
        <v>589</v>
      </c>
      <c r="B212" s="1166">
        <v>5000</v>
      </c>
      <c r="C212" s="322"/>
      <c r="D212" s="322"/>
      <c r="E212" s="322"/>
      <c r="F212" s="322"/>
      <c r="G212" s="322"/>
      <c r="H212" s="325">
        <f>SUM(H208:H211)</f>
        <v>0</v>
      </c>
      <c r="I212" s="322"/>
      <c r="J212" s="322"/>
      <c r="K212" s="325">
        <f>SUM(K208:K211)</f>
        <v>0</v>
      </c>
    </row>
    <row r="213" spans="1:11" s="805" customFormat="1" ht="13" thickTop="1">
      <c r="A213" s="899" t="s">
        <v>638</v>
      </c>
      <c r="B213" s="900">
        <v>6000</v>
      </c>
      <c r="C213" s="322"/>
      <c r="D213" s="322"/>
      <c r="E213" s="322"/>
      <c r="F213" s="322"/>
      <c r="G213" s="322"/>
      <c r="H213" s="326"/>
      <c r="I213" s="322"/>
      <c r="J213" s="322"/>
      <c r="K213" s="1422">
        <f>SUM(C213:J213)</f>
        <v>0</v>
      </c>
    </row>
    <row r="214" spans="1:11" ht="15" thickBot="1">
      <c r="A214" s="1739" t="s">
        <v>610</v>
      </c>
      <c r="B214" s="1740"/>
      <c r="C214" s="323">
        <f>SUM(C188,C189)</f>
        <v>317680</v>
      </c>
      <c r="D214" s="323">
        <f t="shared" ref="D214:K214" si="26">SUM(D188,D189,D200,D212,D213)</f>
        <v>42060.49</v>
      </c>
      <c r="E214" s="323">
        <f>SUM(E188,E189,E200,E212,E213)</f>
        <v>501643.31999999995</v>
      </c>
      <c r="F214" s="323">
        <f t="shared" si="26"/>
        <v>42371.49</v>
      </c>
      <c r="G214" s="323">
        <f t="shared" si="26"/>
        <v>60000</v>
      </c>
      <c r="H214" s="323">
        <f>SUM(H188,H189,H200,H212,H213)</f>
        <v>0</v>
      </c>
      <c r="I214" s="323">
        <f>SUM(I188,I189,I200,I212,I213)</f>
        <v>0</v>
      </c>
      <c r="J214" s="323">
        <f t="shared" si="26"/>
        <v>0</v>
      </c>
      <c r="K214" s="323">
        <f t="shared" si="26"/>
        <v>963755.29999999993</v>
      </c>
    </row>
    <row r="215" spans="1:11" ht="16" thickTop="1" thickBot="1">
      <c r="A215" s="893" t="s">
        <v>611</v>
      </c>
      <c r="B215" s="1167"/>
      <c r="C215" s="327"/>
      <c r="D215" s="327"/>
      <c r="E215" s="327"/>
      <c r="F215" s="327"/>
      <c r="G215" s="327"/>
      <c r="H215" s="327"/>
      <c r="I215" s="327"/>
      <c r="J215" s="328"/>
      <c r="K215" s="325">
        <f>'EstRev 6-11'!F240-'EstExp 12-20'!K214</f>
        <v>-97347.449999999953</v>
      </c>
    </row>
    <row r="216" spans="1:11" ht="15" thickTop="1">
      <c r="A216" s="894"/>
      <c r="B216" s="414"/>
      <c r="C216" s="329"/>
      <c r="D216" s="329"/>
      <c r="E216" s="329"/>
      <c r="F216" s="329"/>
      <c r="G216" s="329"/>
      <c r="H216" s="329"/>
      <c r="I216" s="329"/>
      <c r="J216" s="329"/>
      <c r="K216" s="329"/>
    </row>
    <row r="217" spans="1:11" s="805" customFormat="1" ht="12">
      <c r="A217" s="895" t="s">
        <v>639</v>
      </c>
      <c r="B217" s="896"/>
      <c r="C217" s="897"/>
      <c r="D217" s="330"/>
      <c r="E217" s="330"/>
      <c r="F217" s="330"/>
      <c r="G217" s="330"/>
      <c r="H217" s="330"/>
      <c r="I217" s="330"/>
      <c r="J217" s="330"/>
      <c r="K217" s="1595"/>
    </row>
    <row r="218" spans="1:11" s="805" customFormat="1" ht="12">
      <c r="A218" s="889" t="s">
        <v>640</v>
      </c>
      <c r="B218" s="898" t="s">
        <v>89</v>
      </c>
      <c r="C218" s="336"/>
      <c r="D218" s="331"/>
      <c r="E218" s="331"/>
      <c r="F218" s="331"/>
      <c r="G218" s="331"/>
      <c r="H218" s="331"/>
      <c r="I218" s="331"/>
      <c r="J218" s="331"/>
      <c r="K218" s="1596"/>
    </row>
    <row r="219" spans="1:11" ht="12">
      <c r="A219" s="887" t="s">
        <v>641</v>
      </c>
      <c r="B219" s="888">
        <v>1100</v>
      </c>
      <c r="C219" s="333"/>
      <c r="D219" s="332">
        <v>33117.550000000003</v>
      </c>
      <c r="E219" s="333"/>
      <c r="F219" s="333"/>
      <c r="G219" s="333"/>
      <c r="H219" s="333"/>
      <c r="I219" s="333"/>
      <c r="J219" s="333"/>
      <c r="K219" s="213">
        <f>SUM(C219:J219)</f>
        <v>33117.550000000003</v>
      </c>
    </row>
    <row r="220" spans="1:11" ht="12">
      <c r="A220" s="887" t="s">
        <v>481</v>
      </c>
      <c r="B220" s="888">
        <v>1125</v>
      </c>
      <c r="C220" s="333"/>
      <c r="D220" s="332">
        <v>39305.61</v>
      </c>
      <c r="E220" s="333"/>
      <c r="F220" s="333"/>
      <c r="G220" s="333"/>
      <c r="H220" s="333"/>
      <c r="I220" s="333"/>
      <c r="J220" s="333"/>
      <c r="K220" s="1422">
        <f t="shared" ref="K220:K232" si="27">SUM(C220:J220)</f>
        <v>39305.61</v>
      </c>
    </row>
    <row r="221" spans="1:11" ht="12">
      <c r="A221" s="892" t="s">
        <v>642</v>
      </c>
      <c r="B221" s="888">
        <v>1200</v>
      </c>
      <c r="C221" s="333"/>
      <c r="D221" s="332">
        <v>128034.78000000001</v>
      </c>
      <c r="E221" s="333"/>
      <c r="F221" s="333"/>
      <c r="G221" s="333"/>
      <c r="H221" s="333"/>
      <c r="I221" s="333"/>
      <c r="J221" s="333"/>
      <c r="K221" s="1422">
        <f t="shared" si="27"/>
        <v>128034.78000000001</v>
      </c>
    </row>
    <row r="222" spans="1:11" ht="12">
      <c r="A222" s="892" t="s">
        <v>483</v>
      </c>
      <c r="B222" s="888">
        <v>1225</v>
      </c>
      <c r="C222" s="333"/>
      <c r="D222" s="332"/>
      <c r="E222" s="333"/>
      <c r="F222" s="333"/>
      <c r="G222" s="333"/>
      <c r="H222" s="333"/>
      <c r="I222" s="333"/>
      <c r="J222" s="333"/>
      <c r="K222" s="1422">
        <f t="shared" si="27"/>
        <v>0</v>
      </c>
    </row>
    <row r="223" spans="1:11" ht="12">
      <c r="A223" s="887" t="s">
        <v>484</v>
      </c>
      <c r="B223" s="888">
        <v>1250</v>
      </c>
      <c r="C223" s="333"/>
      <c r="D223" s="332">
        <v>14210.390000000001</v>
      </c>
      <c r="E223" s="333"/>
      <c r="F223" s="333"/>
      <c r="G223" s="333"/>
      <c r="H223" s="333"/>
      <c r="I223" s="333"/>
      <c r="J223" s="333"/>
      <c r="K223" s="1422">
        <f t="shared" si="27"/>
        <v>14210.390000000001</v>
      </c>
    </row>
    <row r="224" spans="1:11" ht="12">
      <c r="A224" s="887" t="s">
        <v>485</v>
      </c>
      <c r="B224" s="888">
        <v>1275</v>
      </c>
      <c r="C224" s="333"/>
      <c r="D224" s="332"/>
      <c r="E224" s="333"/>
      <c r="F224" s="333"/>
      <c r="G224" s="333"/>
      <c r="H224" s="333"/>
      <c r="I224" s="333"/>
      <c r="J224" s="333"/>
      <c r="K224" s="1422">
        <f t="shared" si="27"/>
        <v>0</v>
      </c>
    </row>
    <row r="225" spans="1:11" ht="12">
      <c r="A225" s="887" t="s">
        <v>486</v>
      </c>
      <c r="B225" s="888">
        <v>1300</v>
      </c>
      <c r="C225" s="333"/>
      <c r="D225" s="332"/>
      <c r="E225" s="333"/>
      <c r="F225" s="333"/>
      <c r="G225" s="333"/>
      <c r="H225" s="333"/>
      <c r="I225" s="333"/>
      <c r="J225" s="333"/>
      <c r="K225" s="1422">
        <f t="shared" si="27"/>
        <v>0</v>
      </c>
    </row>
    <row r="226" spans="1:11" ht="12">
      <c r="A226" s="887" t="s">
        <v>487</v>
      </c>
      <c r="B226" s="888">
        <v>1400</v>
      </c>
      <c r="C226" s="333"/>
      <c r="D226" s="332"/>
      <c r="E226" s="333"/>
      <c r="F226" s="333"/>
      <c r="G226" s="333"/>
      <c r="H226" s="333"/>
      <c r="I226" s="333"/>
      <c r="J226" s="333"/>
      <c r="K226" s="1422">
        <f t="shared" si="27"/>
        <v>0</v>
      </c>
    </row>
    <row r="227" spans="1:11" ht="12">
      <c r="A227" s="887" t="s">
        <v>488</v>
      </c>
      <c r="B227" s="888">
        <v>1500</v>
      </c>
      <c r="C227" s="333"/>
      <c r="D227" s="332">
        <v>2583.8500000000004</v>
      </c>
      <c r="E227" s="333"/>
      <c r="F227" s="333"/>
      <c r="G227" s="333"/>
      <c r="H227" s="333"/>
      <c r="I227" s="333"/>
      <c r="J227" s="333"/>
      <c r="K227" s="1422">
        <f t="shared" si="27"/>
        <v>2583.8500000000004</v>
      </c>
    </row>
    <row r="228" spans="1:11" ht="12">
      <c r="A228" s="887" t="s">
        <v>489</v>
      </c>
      <c r="B228" s="888">
        <v>1600</v>
      </c>
      <c r="C228" s="333"/>
      <c r="D228" s="332">
        <v>2478.7399999999998</v>
      </c>
      <c r="E228" s="333"/>
      <c r="F228" s="333"/>
      <c r="G228" s="333"/>
      <c r="H228" s="333"/>
      <c r="I228" s="333"/>
      <c r="J228" s="333"/>
      <c r="K228" s="1422">
        <f t="shared" si="27"/>
        <v>2478.7399999999998</v>
      </c>
    </row>
    <row r="229" spans="1:11" ht="12">
      <c r="A229" s="887" t="s">
        <v>490</v>
      </c>
      <c r="B229" s="888">
        <v>1650</v>
      </c>
      <c r="C229" s="333"/>
      <c r="D229" s="332">
        <v>1605.75</v>
      </c>
      <c r="E229" s="333"/>
      <c r="F229" s="333"/>
      <c r="G229" s="333"/>
      <c r="H229" s="333"/>
      <c r="I229" s="333"/>
      <c r="J229" s="333"/>
      <c r="K229" s="1422">
        <f t="shared" si="27"/>
        <v>1605.75</v>
      </c>
    </row>
    <row r="230" spans="1:11" ht="12">
      <c r="A230" s="887" t="s">
        <v>491</v>
      </c>
      <c r="B230" s="888">
        <v>1700</v>
      </c>
      <c r="C230" s="333"/>
      <c r="D230" s="332"/>
      <c r="E230" s="333"/>
      <c r="F230" s="333"/>
      <c r="G230" s="333"/>
      <c r="H230" s="333"/>
      <c r="I230" s="333"/>
      <c r="J230" s="333"/>
      <c r="K230" s="1422">
        <f t="shared" si="27"/>
        <v>0</v>
      </c>
    </row>
    <row r="231" spans="1:11" ht="12">
      <c r="A231" s="887" t="s">
        <v>492</v>
      </c>
      <c r="B231" s="888">
        <v>1800</v>
      </c>
      <c r="C231" s="333"/>
      <c r="D231" s="332">
        <v>2308.9</v>
      </c>
      <c r="E231" s="333"/>
      <c r="F231" s="333"/>
      <c r="G231" s="333"/>
      <c r="H231" s="333"/>
      <c r="I231" s="333"/>
      <c r="J231" s="333"/>
      <c r="K231" s="1422">
        <f t="shared" si="27"/>
        <v>2308.9</v>
      </c>
    </row>
    <row r="232" spans="1:11" ht="12">
      <c r="A232" s="887" t="s">
        <v>493</v>
      </c>
      <c r="B232" s="888">
        <v>1900</v>
      </c>
      <c r="C232" s="333"/>
      <c r="D232" s="332"/>
      <c r="E232" s="333"/>
      <c r="F232" s="333"/>
      <c r="G232" s="333"/>
      <c r="H232" s="333"/>
      <c r="I232" s="333"/>
      <c r="J232" s="333"/>
      <c r="K232" s="1422">
        <f t="shared" si="27"/>
        <v>0</v>
      </c>
    </row>
    <row r="233" spans="1:11" ht="13" thickBot="1">
      <c r="A233" s="885" t="s">
        <v>643</v>
      </c>
      <c r="B233" s="1168">
        <v>1000</v>
      </c>
      <c r="C233" s="333"/>
      <c r="D233" s="334">
        <f>SUM(D219:D232)</f>
        <v>223645.57</v>
      </c>
      <c r="E233" s="333"/>
      <c r="F233" s="333"/>
      <c r="G233" s="333"/>
      <c r="H233" s="333"/>
      <c r="I233" s="333"/>
      <c r="J233" s="333"/>
      <c r="K233" s="334">
        <f>SUM(K219:K232)</f>
        <v>223645.57</v>
      </c>
    </row>
    <row r="234" spans="1:11" s="805" customFormat="1" ht="13" thickTop="1">
      <c r="A234" s="889" t="s">
        <v>644</v>
      </c>
      <c r="B234" s="890">
        <v>2000</v>
      </c>
      <c r="C234" s="336"/>
      <c r="D234" s="335"/>
      <c r="E234" s="336"/>
      <c r="F234" s="331"/>
      <c r="G234" s="331"/>
      <c r="H234" s="331"/>
      <c r="I234" s="331"/>
      <c r="J234" s="331"/>
      <c r="K234" s="337"/>
    </row>
    <row r="235" spans="1:11" s="805" customFormat="1" ht="12">
      <c r="A235" s="891" t="s">
        <v>510</v>
      </c>
      <c r="B235" s="1597">
        <v>2100</v>
      </c>
      <c r="C235" s="241"/>
      <c r="D235" s="242"/>
      <c r="E235" s="242"/>
      <c r="F235" s="242"/>
      <c r="G235" s="242"/>
      <c r="H235" s="242"/>
      <c r="I235" s="242"/>
      <c r="J235" s="242"/>
      <c r="K235" s="1568"/>
    </row>
    <row r="236" spans="1:11" ht="12">
      <c r="A236" s="887" t="s">
        <v>511</v>
      </c>
      <c r="B236" s="888">
        <v>2110</v>
      </c>
      <c r="C236" s="333"/>
      <c r="D236" s="332">
        <v>3819.57</v>
      </c>
      <c r="E236" s="333"/>
      <c r="F236" s="333"/>
      <c r="G236" s="333"/>
      <c r="H236" s="333"/>
      <c r="I236" s="333"/>
      <c r="J236" s="333"/>
      <c r="K236" s="1422">
        <f t="shared" ref="K236:K241" si="28">SUM(C236:J236)</f>
        <v>3819.57</v>
      </c>
    </row>
    <row r="237" spans="1:11" ht="12">
      <c r="A237" s="887" t="s">
        <v>512</v>
      </c>
      <c r="B237" s="888">
        <v>2120</v>
      </c>
      <c r="C237" s="333"/>
      <c r="D237" s="332">
        <v>2076.35</v>
      </c>
      <c r="E237" s="333"/>
      <c r="F237" s="333"/>
      <c r="G237" s="333"/>
      <c r="H237" s="333"/>
      <c r="I237" s="333"/>
      <c r="J237" s="333"/>
      <c r="K237" s="1422">
        <f t="shared" si="28"/>
        <v>2076.35</v>
      </c>
    </row>
    <row r="238" spans="1:11" ht="12">
      <c r="A238" s="887" t="s">
        <v>513</v>
      </c>
      <c r="B238" s="888">
        <v>2130</v>
      </c>
      <c r="C238" s="333"/>
      <c r="D238" s="332">
        <v>41415.11</v>
      </c>
      <c r="E238" s="333"/>
      <c r="F238" s="333"/>
      <c r="G238" s="333"/>
      <c r="H238" s="333"/>
      <c r="I238" s="333"/>
      <c r="J238" s="333"/>
      <c r="K238" s="1422">
        <f t="shared" si="28"/>
        <v>41415.11</v>
      </c>
    </row>
    <row r="239" spans="1:11" ht="12">
      <c r="A239" s="887" t="s">
        <v>514</v>
      </c>
      <c r="B239" s="888">
        <v>2140</v>
      </c>
      <c r="C239" s="333"/>
      <c r="D239" s="332">
        <v>1444.1</v>
      </c>
      <c r="E239" s="333"/>
      <c r="F239" s="333"/>
      <c r="G239" s="333"/>
      <c r="H239" s="333"/>
      <c r="I239" s="333"/>
      <c r="J239" s="333"/>
      <c r="K239" s="1422">
        <f t="shared" si="28"/>
        <v>1444.1</v>
      </c>
    </row>
    <row r="240" spans="1:11" ht="12">
      <c r="A240" s="887" t="s">
        <v>515</v>
      </c>
      <c r="B240" s="888">
        <v>2150</v>
      </c>
      <c r="C240" s="333"/>
      <c r="D240" s="332">
        <v>5388.02</v>
      </c>
      <c r="E240" s="333"/>
      <c r="F240" s="333"/>
      <c r="G240" s="333"/>
      <c r="H240" s="333"/>
      <c r="I240" s="333"/>
      <c r="J240" s="333"/>
      <c r="K240" s="1422">
        <f t="shared" si="28"/>
        <v>5388.02</v>
      </c>
    </row>
    <row r="241" spans="1:11" ht="12">
      <c r="A241" s="887" t="s">
        <v>597</v>
      </c>
      <c r="B241" s="888">
        <v>2190</v>
      </c>
      <c r="C241" s="333"/>
      <c r="D241" s="332"/>
      <c r="E241" s="333"/>
      <c r="F241" s="333"/>
      <c r="G241" s="333"/>
      <c r="H241" s="333"/>
      <c r="I241" s="333"/>
      <c r="J241" s="333"/>
      <c r="K241" s="1422">
        <f t="shared" si="28"/>
        <v>0</v>
      </c>
    </row>
    <row r="242" spans="1:11" ht="13" thickBot="1">
      <c r="A242" s="885" t="s">
        <v>517</v>
      </c>
      <c r="B242" s="776">
        <v>2100</v>
      </c>
      <c r="C242" s="333"/>
      <c r="D242" s="1598">
        <f>SUM(D236:D241)</f>
        <v>54143.149999999994</v>
      </c>
      <c r="E242" s="333"/>
      <c r="F242" s="333"/>
      <c r="G242" s="333"/>
      <c r="H242" s="333"/>
      <c r="I242" s="333"/>
      <c r="J242" s="333"/>
      <c r="K242" s="1598">
        <f>SUM(K236:K241)</f>
        <v>54143.149999999994</v>
      </c>
    </row>
    <row r="243" spans="1:11" s="805" customFormat="1" ht="13" thickTop="1">
      <c r="A243" s="879" t="s">
        <v>518</v>
      </c>
      <c r="B243" s="886" t="s">
        <v>645</v>
      </c>
      <c r="C243" s="232"/>
      <c r="D243" s="233"/>
      <c r="E243" s="233"/>
      <c r="F243" s="233"/>
      <c r="G243" s="233"/>
      <c r="H243" s="233"/>
      <c r="I243" s="233"/>
      <c r="J243" s="233"/>
      <c r="K243" s="234"/>
    </row>
    <row r="244" spans="1:11" ht="12">
      <c r="A244" s="875" t="s">
        <v>519</v>
      </c>
      <c r="B244" s="876">
        <v>2210</v>
      </c>
      <c r="C244" s="339"/>
      <c r="D244" s="332">
        <v>4614.2699999999995</v>
      </c>
      <c r="E244" s="340"/>
      <c r="F244" s="338"/>
      <c r="G244" s="338"/>
      <c r="H244" s="338"/>
      <c r="I244" s="338"/>
      <c r="J244" s="338"/>
      <c r="K244" s="1422">
        <f>SUM(C244:J244)</f>
        <v>4614.2699999999995</v>
      </c>
    </row>
    <row r="245" spans="1:11" ht="12">
      <c r="A245" s="884" t="s">
        <v>520</v>
      </c>
      <c r="B245" s="1169">
        <v>2220</v>
      </c>
      <c r="C245" s="339"/>
      <c r="D245" s="332">
        <v>11620.710000000001</v>
      </c>
      <c r="E245" s="338"/>
      <c r="F245" s="338"/>
      <c r="G245" s="338"/>
      <c r="H245" s="338"/>
      <c r="I245" s="338"/>
      <c r="J245" s="338"/>
      <c r="K245" s="1422">
        <f>SUM(C245:J245)</f>
        <v>11620.710000000001</v>
      </c>
    </row>
    <row r="246" spans="1:11" ht="12">
      <c r="A246" s="1599" t="s">
        <v>521</v>
      </c>
      <c r="B246" s="876">
        <v>2230</v>
      </c>
      <c r="C246" s="339"/>
      <c r="D246" s="332"/>
      <c r="E246" s="338"/>
      <c r="F246" s="338"/>
      <c r="G246" s="338"/>
      <c r="H246" s="338"/>
      <c r="I246" s="338"/>
      <c r="J246" s="338"/>
      <c r="K246" s="1422">
        <f>SUM(C246:J246)</f>
        <v>0</v>
      </c>
    </row>
    <row r="247" spans="1:11" ht="13" thickBot="1">
      <c r="A247" s="882" t="s">
        <v>522</v>
      </c>
      <c r="B247" s="1170">
        <v>2200</v>
      </c>
      <c r="C247" s="339"/>
      <c r="D247" s="341">
        <f>SUM(D244:D246)</f>
        <v>16234.98</v>
      </c>
      <c r="E247" s="338"/>
      <c r="F247" s="338"/>
      <c r="G247" s="338"/>
      <c r="H247" s="338"/>
      <c r="I247" s="338"/>
      <c r="J247" s="338"/>
      <c r="K247" s="342">
        <f>SUM(K244:K246)</f>
        <v>16234.98</v>
      </c>
    </row>
    <row r="248" spans="1:11" s="805" customFormat="1" ht="13" thickTop="1">
      <c r="A248" s="879" t="s">
        <v>523</v>
      </c>
      <c r="B248" s="880">
        <v>2300</v>
      </c>
      <c r="C248" s="339"/>
      <c r="D248" s="883"/>
      <c r="E248" s="338"/>
      <c r="F248" s="338"/>
      <c r="G248" s="338"/>
      <c r="H248" s="338"/>
      <c r="I248" s="338"/>
      <c r="J248" s="338"/>
      <c r="K248" s="340"/>
    </row>
    <row r="249" spans="1:11" ht="12">
      <c r="A249" s="875" t="s">
        <v>524</v>
      </c>
      <c r="B249" s="876">
        <v>2310</v>
      </c>
      <c r="C249" s="339"/>
      <c r="D249" s="332"/>
      <c r="E249" s="338"/>
      <c r="F249" s="338"/>
      <c r="G249" s="338"/>
      <c r="H249" s="338"/>
      <c r="I249" s="338"/>
      <c r="J249" s="338"/>
      <c r="K249" s="1422">
        <f>SUM(C249:J249)</f>
        <v>0</v>
      </c>
    </row>
    <row r="250" spans="1:11" ht="12">
      <c r="A250" s="875" t="s">
        <v>525</v>
      </c>
      <c r="B250" s="876">
        <v>2320</v>
      </c>
      <c r="C250" s="339"/>
      <c r="D250" s="332">
        <v>4012.09</v>
      </c>
      <c r="E250" s="338"/>
      <c r="F250" s="338"/>
      <c r="G250" s="338"/>
      <c r="H250" s="338"/>
      <c r="I250" s="338"/>
      <c r="J250" s="338"/>
      <c r="K250" s="1422">
        <f t="shared" ref="K250:K253" si="29">SUM(C250:J250)</f>
        <v>4012.09</v>
      </c>
    </row>
    <row r="251" spans="1:11" ht="12">
      <c r="A251" s="875" t="s">
        <v>646</v>
      </c>
      <c r="B251" s="876">
        <v>2330</v>
      </c>
      <c r="C251" s="339"/>
      <c r="D251" s="332"/>
      <c r="E251" s="338"/>
      <c r="F251" s="338"/>
      <c r="G251" s="338"/>
      <c r="H251" s="338"/>
      <c r="I251" s="338"/>
      <c r="J251" s="338"/>
      <c r="K251" s="1422">
        <f t="shared" si="29"/>
        <v>0</v>
      </c>
    </row>
    <row r="252" spans="1:11" ht="12">
      <c r="A252" s="1600" t="s">
        <v>647</v>
      </c>
      <c r="B252" s="1601">
        <v>2361</v>
      </c>
      <c r="C252" s="339"/>
      <c r="D252" s="332"/>
      <c r="E252" s="338"/>
      <c r="F252" s="338"/>
      <c r="G252" s="338"/>
      <c r="H252" s="338"/>
      <c r="I252" s="338"/>
      <c r="J252" s="338"/>
      <c r="K252" s="1422">
        <f t="shared" si="29"/>
        <v>0</v>
      </c>
    </row>
    <row r="253" spans="1:11" ht="12">
      <c r="A253" s="1600" t="s">
        <v>648</v>
      </c>
      <c r="B253" s="1601">
        <v>2365</v>
      </c>
      <c r="C253" s="339"/>
      <c r="D253" s="332"/>
      <c r="E253" s="338"/>
      <c r="F253" s="338"/>
      <c r="G253" s="338"/>
      <c r="H253" s="338"/>
      <c r="I253" s="338"/>
      <c r="J253" s="338"/>
      <c r="K253" s="1422">
        <f t="shared" si="29"/>
        <v>0</v>
      </c>
    </row>
    <row r="254" spans="1:11" ht="13" thickBot="1">
      <c r="A254" s="878" t="s">
        <v>529</v>
      </c>
      <c r="B254" s="1170">
        <v>2300</v>
      </c>
      <c r="C254" s="339"/>
      <c r="D254" s="342">
        <f>D249+D250+D251+D252+D253</f>
        <v>4012.09</v>
      </c>
      <c r="E254" s="338"/>
      <c r="F254" s="338"/>
      <c r="G254" s="338"/>
      <c r="H254" s="338"/>
      <c r="I254" s="338"/>
      <c r="J254" s="338"/>
      <c r="K254" s="342">
        <f>K249+K250+K251+K252+K253</f>
        <v>4012.09</v>
      </c>
    </row>
    <row r="255" spans="1:11" s="805" customFormat="1" ht="13" thickTop="1">
      <c r="A255" s="879" t="s">
        <v>530</v>
      </c>
      <c r="B255" s="880">
        <v>2400</v>
      </c>
      <c r="C255" s="339"/>
      <c r="D255" s="881"/>
      <c r="E255" s="338"/>
      <c r="F255" s="338"/>
      <c r="G255" s="338"/>
      <c r="H255" s="338"/>
      <c r="I255" s="338"/>
      <c r="J255" s="338"/>
      <c r="K255" s="340"/>
    </row>
    <row r="256" spans="1:11" ht="12">
      <c r="A256" s="875" t="s">
        <v>531</v>
      </c>
      <c r="B256" s="876">
        <v>2410</v>
      </c>
      <c r="C256" s="339"/>
      <c r="D256" s="332">
        <v>36559.5</v>
      </c>
      <c r="E256" s="338"/>
      <c r="F256" s="338"/>
      <c r="G256" s="338"/>
      <c r="H256" s="338"/>
      <c r="I256" s="338"/>
      <c r="J256" s="338"/>
      <c r="K256" s="1422">
        <f>SUM(C256:J256)</f>
        <v>36559.5</v>
      </c>
    </row>
    <row r="257" spans="1:11" ht="12">
      <c r="A257" s="875" t="s">
        <v>532</v>
      </c>
      <c r="B257" s="876">
        <v>2490</v>
      </c>
      <c r="C257" s="339"/>
      <c r="D257" s="332"/>
      <c r="E257" s="338"/>
      <c r="F257" s="338"/>
      <c r="G257" s="338"/>
      <c r="H257" s="338"/>
      <c r="I257" s="338"/>
      <c r="J257" s="338"/>
      <c r="K257" s="1422">
        <f>SUM(C257:J257)</f>
        <v>0</v>
      </c>
    </row>
    <row r="258" spans="1:11" ht="13" thickBot="1">
      <c r="A258" s="878" t="s">
        <v>533</v>
      </c>
      <c r="B258" s="1170">
        <v>2400</v>
      </c>
      <c r="C258" s="339"/>
      <c r="D258" s="342">
        <f>SUM(D256:D257)</f>
        <v>36559.5</v>
      </c>
      <c r="E258" s="338"/>
      <c r="F258" s="338"/>
      <c r="G258" s="338"/>
      <c r="H258" s="338"/>
      <c r="I258" s="338"/>
      <c r="J258" s="338"/>
      <c r="K258" s="342">
        <f>SUM(K256:K257)</f>
        <v>36559.5</v>
      </c>
    </row>
    <row r="259" spans="1:11" s="805" customFormat="1" ht="13" thickTop="1">
      <c r="A259" s="879" t="s">
        <v>534</v>
      </c>
      <c r="B259" s="880">
        <v>2500</v>
      </c>
      <c r="C259" s="339"/>
      <c r="D259" s="881"/>
      <c r="E259" s="338"/>
      <c r="F259" s="338"/>
      <c r="G259" s="338"/>
      <c r="H259" s="338"/>
      <c r="I259" s="338"/>
      <c r="J259" s="338"/>
      <c r="K259" s="340"/>
    </row>
    <row r="260" spans="1:11" ht="12">
      <c r="A260" s="875" t="s">
        <v>535</v>
      </c>
      <c r="B260" s="876">
        <v>2510</v>
      </c>
      <c r="C260" s="339"/>
      <c r="D260" s="332"/>
      <c r="E260" s="338"/>
      <c r="F260" s="338"/>
      <c r="G260" s="338"/>
      <c r="H260" s="338"/>
      <c r="I260" s="338"/>
      <c r="J260" s="338"/>
      <c r="K260" s="1422">
        <f>SUM(C260:J260)</f>
        <v>0</v>
      </c>
    </row>
    <row r="261" spans="1:11" ht="12">
      <c r="A261" s="875" t="s">
        <v>536</v>
      </c>
      <c r="B261" s="876">
        <v>2520</v>
      </c>
      <c r="C261" s="339"/>
      <c r="D261" s="332">
        <v>15593.37</v>
      </c>
      <c r="E261" s="338"/>
      <c r="F261" s="338"/>
      <c r="G261" s="338"/>
      <c r="H261" s="338"/>
      <c r="I261" s="338"/>
      <c r="J261" s="338"/>
      <c r="K261" s="1422">
        <f t="shared" ref="K261:K266" si="30">SUM(C261:J261)</f>
        <v>15593.37</v>
      </c>
    </row>
    <row r="262" spans="1:11" ht="12">
      <c r="A262" s="871" t="s">
        <v>598</v>
      </c>
      <c r="B262" s="877" t="s">
        <v>649</v>
      </c>
      <c r="C262" s="343"/>
      <c r="D262" s="332"/>
      <c r="E262" s="344"/>
      <c r="F262" s="344"/>
      <c r="G262" s="344"/>
      <c r="H262" s="344"/>
      <c r="I262" s="344"/>
      <c r="J262" s="344"/>
      <c r="K262" s="1422">
        <f t="shared" si="30"/>
        <v>0</v>
      </c>
    </row>
    <row r="263" spans="1:11" ht="12">
      <c r="A263" s="871" t="s">
        <v>650</v>
      </c>
      <c r="B263" s="872">
        <v>2540</v>
      </c>
      <c r="C263" s="343"/>
      <c r="D263" s="332">
        <v>44948.219999999994</v>
      </c>
      <c r="E263" s="344"/>
      <c r="F263" s="344"/>
      <c r="G263" s="344"/>
      <c r="H263" s="344"/>
      <c r="I263" s="344"/>
      <c r="J263" s="344"/>
      <c r="K263" s="1422">
        <f t="shared" si="30"/>
        <v>44948.219999999994</v>
      </c>
    </row>
    <row r="264" spans="1:11" ht="12">
      <c r="A264" s="871" t="s">
        <v>538</v>
      </c>
      <c r="B264" s="872">
        <v>2550</v>
      </c>
      <c r="C264" s="343"/>
      <c r="D264" s="332">
        <v>32692.059999999998</v>
      </c>
      <c r="E264" s="344"/>
      <c r="F264" s="344"/>
      <c r="G264" s="344"/>
      <c r="H264" s="344"/>
      <c r="I264" s="344"/>
      <c r="J264" s="344"/>
      <c r="K264" s="1422">
        <f t="shared" si="30"/>
        <v>32692.059999999998</v>
      </c>
    </row>
    <row r="265" spans="1:11" ht="12">
      <c r="A265" s="871" t="s">
        <v>539</v>
      </c>
      <c r="B265" s="872">
        <v>2560</v>
      </c>
      <c r="C265" s="343"/>
      <c r="D265" s="332">
        <v>17750.72</v>
      </c>
      <c r="E265" s="344"/>
      <c r="F265" s="344"/>
      <c r="G265" s="344"/>
      <c r="H265" s="344"/>
      <c r="I265" s="344"/>
      <c r="J265" s="344"/>
      <c r="K265" s="1422">
        <f t="shared" si="30"/>
        <v>17750.72</v>
      </c>
    </row>
    <row r="266" spans="1:11" ht="12">
      <c r="A266" s="871" t="s">
        <v>540</v>
      </c>
      <c r="B266" s="872">
        <v>2570</v>
      </c>
      <c r="C266" s="343"/>
      <c r="D266" s="332"/>
      <c r="E266" s="344"/>
      <c r="F266" s="344"/>
      <c r="G266" s="344"/>
      <c r="H266" s="344"/>
      <c r="I266" s="344"/>
      <c r="J266" s="344"/>
      <c r="K266" s="1422">
        <f t="shared" si="30"/>
        <v>0</v>
      </c>
    </row>
    <row r="267" spans="1:11" ht="13" thickBot="1">
      <c r="A267" s="869" t="s">
        <v>541</v>
      </c>
      <c r="B267" s="870">
        <v>2500</v>
      </c>
      <c r="C267" s="343"/>
      <c r="D267" s="345">
        <f>SUM(D260:D266)</f>
        <v>110984.37</v>
      </c>
      <c r="E267" s="344"/>
      <c r="F267" s="344"/>
      <c r="G267" s="344"/>
      <c r="H267" s="344"/>
      <c r="I267" s="344"/>
      <c r="J267" s="344"/>
      <c r="K267" s="345">
        <f>SUM(K260:K266)</f>
        <v>110984.37</v>
      </c>
    </row>
    <row r="268" spans="1:11" s="805" customFormat="1" ht="13" thickTop="1">
      <c r="A268" s="874" t="s">
        <v>542</v>
      </c>
      <c r="B268" s="846">
        <v>2600</v>
      </c>
      <c r="C268" s="343"/>
      <c r="D268" s="346"/>
      <c r="E268" s="344"/>
      <c r="F268" s="344"/>
      <c r="G268" s="344"/>
      <c r="H268" s="344"/>
      <c r="I268" s="344"/>
      <c r="J268" s="344"/>
      <c r="K268" s="347"/>
    </row>
    <row r="269" spans="1:11" ht="12">
      <c r="A269" s="871" t="s">
        <v>544</v>
      </c>
      <c r="B269" s="872">
        <v>2610</v>
      </c>
      <c r="C269" s="343"/>
      <c r="D269" s="332"/>
      <c r="E269" s="344"/>
      <c r="F269" s="344"/>
      <c r="G269" s="344"/>
      <c r="H269" s="344"/>
      <c r="I269" s="344"/>
      <c r="J269" s="344"/>
      <c r="K269" s="1422">
        <f>SUM(C269:J269)</f>
        <v>0</v>
      </c>
    </row>
    <row r="270" spans="1:11" ht="12">
      <c r="A270" s="871" t="s">
        <v>545</v>
      </c>
      <c r="B270" s="872">
        <v>2620</v>
      </c>
      <c r="C270" s="343"/>
      <c r="D270" s="332"/>
      <c r="E270" s="344"/>
      <c r="F270" s="344"/>
      <c r="G270" s="344"/>
      <c r="H270" s="344"/>
      <c r="I270" s="344"/>
      <c r="J270" s="344"/>
      <c r="K270" s="1422">
        <f>SUM(C270:J270)</f>
        <v>0</v>
      </c>
    </row>
    <row r="271" spans="1:11" ht="12">
      <c r="A271" s="873" t="s">
        <v>546</v>
      </c>
      <c r="B271" s="1171">
        <v>2630</v>
      </c>
      <c r="C271" s="343"/>
      <c r="D271" s="332"/>
      <c r="E271" s="344"/>
      <c r="F271" s="344"/>
      <c r="G271" s="344"/>
      <c r="H271" s="344"/>
      <c r="I271" s="344"/>
      <c r="J271" s="344"/>
      <c r="K271" s="1422">
        <f>SUM(C271:J271)</f>
        <v>0</v>
      </c>
    </row>
    <row r="272" spans="1:11" ht="12">
      <c r="A272" s="871" t="s">
        <v>547</v>
      </c>
      <c r="B272" s="872">
        <v>2640</v>
      </c>
      <c r="C272" s="343"/>
      <c r="D272" s="332">
        <v>8764.0300000000007</v>
      </c>
      <c r="E272" s="344"/>
      <c r="F272" s="344"/>
      <c r="G272" s="344"/>
      <c r="H272" s="344"/>
      <c r="I272" s="344"/>
      <c r="J272" s="344"/>
      <c r="K272" s="1422">
        <f>SUM(C272:J272)</f>
        <v>8764.0300000000007</v>
      </c>
    </row>
    <row r="273" spans="1:11" ht="12">
      <c r="A273" s="871" t="s">
        <v>548</v>
      </c>
      <c r="B273" s="872">
        <v>2660</v>
      </c>
      <c r="C273" s="343"/>
      <c r="D273" s="332"/>
      <c r="E273" s="344"/>
      <c r="F273" s="344"/>
      <c r="G273" s="344"/>
      <c r="H273" s="344"/>
      <c r="I273" s="344"/>
      <c r="J273" s="344"/>
      <c r="K273" s="1422">
        <f>SUM(C273:J273)</f>
        <v>0</v>
      </c>
    </row>
    <row r="274" spans="1:11" ht="13" thickBot="1">
      <c r="A274" s="869" t="s">
        <v>549</v>
      </c>
      <c r="B274" s="870">
        <v>2600</v>
      </c>
      <c r="C274" s="343"/>
      <c r="D274" s="345">
        <f>SUM(D269:D273)</f>
        <v>8764.0300000000007</v>
      </c>
      <c r="E274" s="344"/>
      <c r="F274" s="344"/>
      <c r="G274" s="344"/>
      <c r="H274" s="344"/>
      <c r="I274" s="344"/>
      <c r="J274" s="344"/>
      <c r="K274" s="345">
        <f>SUM(K269:K273)</f>
        <v>8764.0300000000007</v>
      </c>
    </row>
    <row r="275" spans="1:11" s="805" customFormat="1" ht="13" thickTop="1">
      <c r="A275" s="868" t="s">
        <v>651</v>
      </c>
      <c r="B275" s="846">
        <v>2900</v>
      </c>
      <c r="C275" s="343"/>
      <c r="D275" s="348"/>
      <c r="E275" s="344"/>
      <c r="F275" s="344"/>
      <c r="G275" s="344"/>
      <c r="H275" s="344"/>
      <c r="I275" s="344"/>
      <c r="J275" s="344"/>
      <c r="K275" s="236">
        <f>SUM(C275:J275)</f>
        <v>0</v>
      </c>
    </row>
    <row r="276" spans="1:11" ht="13" thickBot="1">
      <c r="A276" s="867" t="s">
        <v>551</v>
      </c>
      <c r="B276" s="768">
        <v>2000</v>
      </c>
      <c r="C276" s="343"/>
      <c r="D276" s="349">
        <f>SUM(D242,D247,D254,D258,D267,D274,D275)</f>
        <v>230698.11999999997</v>
      </c>
      <c r="E276" s="344"/>
      <c r="F276" s="344"/>
      <c r="G276" s="344"/>
      <c r="H276" s="344"/>
      <c r="I276" s="344"/>
      <c r="J276" s="344"/>
      <c r="K276" s="349">
        <f>SUM(K242,K247,K254,K258,K267,K274,K275)</f>
        <v>230698.11999999997</v>
      </c>
    </row>
    <row r="277" spans="1:11" s="805" customFormat="1" ht="13" thickTop="1">
      <c r="A277" s="851" t="s">
        <v>652</v>
      </c>
      <c r="B277" s="866">
        <v>3000</v>
      </c>
      <c r="C277" s="859"/>
      <c r="D277" s="350"/>
      <c r="E277" s="351"/>
      <c r="F277" s="351"/>
      <c r="G277" s="344"/>
      <c r="H277" s="351"/>
      <c r="I277" s="344"/>
      <c r="J277" s="351"/>
      <c r="K277" s="352">
        <f>SUM(C277:J277)</f>
        <v>0</v>
      </c>
    </row>
    <row r="278" spans="1:11" s="805" customFormat="1" ht="12">
      <c r="A278" s="864" t="s">
        <v>653</v>
      </c>
      <c r="B278" s="1602">
        <v>4000</v>
      </c>
      <c r="C278" s="865"/>
      <c r="D278" s="353"/>
      <c r="E278" s="353"/>
      <c r="F278" s="353"/>
      <c r="G278" s="353"/>
      <c r="H278" s="353"/>
      <c r="I278" s="353"/>
      <c r="J278" s="353"/>
      <c r="K278" s="1603"/>
    </row>
    <row r="279" spans="1:11" ht="12">
      <c r="A279" s="863" t="s">
        <v>555</v>
      </c>
      <c r="B279" s="855">
        <v>4110</v>
      </c>
      <c r="C279" s="859"/>
      <c r="D279" s="354"/>
      <c r="E279" s="351"/>
      <c r="F279" s="351"/>
      <c r="G279" s="351"/>
      <c r="H279" s="351"/>
      <c r="I279" s="351"/>
      <c r="J279" s="351"/>
      <c r="K279" s="355">
        <f>D279</f>
        <v>0</v>
      </c>
    </row>
    <row r="280" spans="1:11" ht="12">
      <c r="A280" s="863" t="s">
        <v>556</v>
      </c>
      <c r="B280" s="855">
        <v>4120</v>
      </c>
      <c r="C280" s="859"/>
      <c r="D280" s="1151"/>
      <c r="E280" s="351"/>
      <c r="F280" s="351"/>
      <c r="G280" s="344"/>
      <c r="H280" s="351"/>
      <c r="I280" s="344"/>
      <c r="J280" s="351"/>
      <c r="K280" s="1422">
        <f>D280</f>
        <v>0</v>
      </c>
    </row>
    <row r="281" spans="1:11" ht="12">
      <c r="A281" s="863" t="s">
        <v>558</v>
      </c>
      <c r="B281" s="855">
        <v>4140</v>
      </c>
      <c r="C281" s="859"/>
      <c r="D281" s="1151"/>
      <c r="E281" s="351"/>
      <c r="F281" s="351"/>
      <c r="G281" s="344"/>
      <c r="H281" s="351"/>
      <c r="I281" s="344"/>
      <c r="J281" s="351"/>
      <c r="K281" s="1422">
        <f>D281</f>
        <v>0</v>
      </c>
    </row>
    <row r="282" spans="1:11" ht="13" thickBot="1">
      <c r="A282" s="858" t="s">
        <v>579</v>
      </c>
      <c r="B282" s="1172">
        <v>4000</v>
      </c>
      <c r="C282" s="859"/>
      <c r="D282" s="356">
        <f>SUM(D279:D281)</f>
        <v>0</v>
      </c>
      <c r="E282" s="351"/>
      <c r="F282" s="351"/>
      <c r="G282" s="351"/>
      <c r="H282" s="351"/>
      <c r="I282" s="351"/>
      <c r="J282" s="351"/>
      <c r="K282" s="356">
        <f>SUM(K279:K281)</f>
        <v>0</v>
      </c>
    </row>
    <row r="283" spans="1:11" s="805" customFormat="1" ht="13" thickTop="1">
      <c r="A283" s="851" t="s">
        <v>654</v>
      </c>
      <c r="B283" s="860">
        <v>5000</v>
      </c>
      <c r="C283" s="1604"/>
      <c r="D283" s="861"/>
      <c r="E283" s="353"/>
      <c r="F283" s="353"/>
      <c r="G283" s="353"/>
      <c r="H283" s="353"/>
      <c r="I283" s="353"/>
      <c r="J283" s="353"/>
      <c r="K283" s="357"/>
    </row>
    <row r="284" spans="1:11" s="805" customFormat="1" ht="12">
      <c r="A284" s="862" t="s">
        <v>581</v>
      </c>
      <c r="B284" s="1605">
        <v>5100</v>
      </c>
      <c r="C284" s="351"/>
      <c r="D284" s="359"/>
      <c r="E284" s="351"/>
      <c r="F284" s="351"/>
      <c r="G284" s="351"/>
      <c r="H284" s="351"/>
      <c r="I284" s="351"/>
      <c r="J284" s="351"/>
      <c r="K284" s="358"/>
    </row>
    <row r="285" spans="1:11" ht="12">
      <c r="A285" s="854" t="s">
        <v>582</v>
      </c>
      <c r="B285" s="855">
        <v>5110</v>
      </c>
      <c r="C285" s="351"/>
      <c r="D285" s="359"/>
      <c r="E285" s="351"/>
      <c r="F285" s="351"/>
      <c r="G285" s="351"/>
      <c r="H285" s="1151"/>
      <c r="I285" s="351"/>
      <c r="J285" s="359"/>
      <c r="K285" s="1422">
        <f>SUM(C285:J285)</f>
        <v>0</v>
      </c>
    </row>
    <row r="286" spans="1:11" ht="12">
      <c r="A286" s="854" t="s">
        <v>583</v>
      </c>
      <c r="B286" s="856">
        <v>5120</v>
      </c>
      <c r="C286" s="351"/>
      <c r="D286" s="359"/>
      <c r="E286" s="351"/>
      <c r="F286" s="351"/>
      <c r="G286" s="351"/>
      <c r="H286" s="1151"/>
      <c r="I286" s="351"/>
      <c r="J286" s="359"/>
      <c r="K286" s="1422">
        <f>SUM(C286:J286)</f>
        <v>0</v>
      </c>
    </row>
    <row r="287" spans="1:11" ht="12">
      <c r="A287" s="857" t="s">
        <v>621</v>
      </c>
      <c r="B287" s="855">
        <v>5130</v>
      </c>
      <c r="C287" s="351"/>
      <c r="D287" s="359"/>
      <c r="E287" s="351"/>
      <c r="F287" s="351"/>
      <c r="G287" s="351"/>
      <c r="H287" s="1151"/>
      <c r="I287" s="351"/>
      <c r="J287" s="359"/>
      <c r="K287" s="1422">
        <f>SUM(C287:J287)</f>
        <v>0</v>
      </c>
    </row>
    <row r="288" spans="1:11" ht="12">
      <c r="A288" s="854" t="s">
        <v>585</v>
      </c>
      <c r="B288" s="855">
        <v>5140</v>
      </c>
      <c r="C288" s="351"/>
      <c r="D288" s="359"/>
      <c r="E288" s="351"/>
      <c r="F288" s="351"/>
      <c r="G288" s="351"/>
      <c r="H288" s="1151"/>
      <c r="I288" s="351"/>
      <c r="J288" s="359"/>
      <c r="K288" s="1422">
        <f>SUM(C288:J288)</f>
        <v>0</v>
      </c>
    </row>
    <row r="289" spans="1:11" ht="12">
      <c r="A289" s="854" t="s">
        <v>608</v>
      </c>
      <c r="B289" s="855">
        <v>5150</v>
      </c>
      <c r="C289" s="351"/>
      <c r="D289" s="359"/>
      <c r="E289" s="351"/>
      <c r="F289" s="351"/>
      <c r="G289" s="351"/>
      <c r="H289" s="1151"/>
      <c r="I289" s="351"/>
      <c r="J289" s="359"/>
      <c r="K289" s="1422">
        <f>SUM(C289:J289)</f>
        <v>0</v>
      </c>
    </row>
    <row r="290" spans="1:11" ht="13" thickBot="1">
      <c r="A290" s="853" t="s">
        <v>589</v>
      </c>
      <c r="B290" s="1172">
        <v>5000</v>
      </c>
      <c r="C290" s="351"/>
      <c r="D290" s="359"/>
      <c r="E290" s="351"/>
      <c r="F290" s="351"/>
      <c r="G290" s="351"/>
      <c r="H290" s="356">
        <f>SUM(H285:H289)</f>
        <v>0</v>
      </c>
      <c r="I290" s="351"/>
      <c r="J290" s="359"/>
      <c r="K290" s="356">
        <f>SUM(K285:K289)</f>
        <v>0</v>
      </c>
    </row>
    <row r="291" spans="1:11" s="805" customFormat="1" ht="13" thickTop="1">
      <c r="A291" s="851" t="s">
        <v>655</v>
      </c>
      <c r="B291" s="852">
        <v>6000</v>
      </c>
      <c r="C291" s="351"/>
      <c r="D291" s="359"/>
      <c r="E291" s="351"/>
      <c r="F291" s="351"/>
      <c r="G291" s="351"/>
      <c r="H291" s="1151"/>
      <c r="I291" s="351"/>
      <c r="J291" s="359"/>
      <c r="K291" s="1422">
        <f>SUM(C291:J291)</f>
        <v>0</v>
      </c>
    </row>
    <row r="292" spans="1:11" ht="15" thickBot="1">
      <c r="A292" s="1737" t="s">
        <v>610</v>
      </c>
      <c r="B292" s="1738"/>
      <c r="C292" s="351"/>
      <c r="D292" s="356">
        <f>SUM(D233,D276,D277,D282)</f>
        <v>454343.68999999994</v>
      </c>
      <c r="E292" s="351"/>
      <c r="F292" s="351"/>
      <c r="G292" s="351"/>
      <c r="H292" s="356">
        <f>SUM(H290,H291)</f>
        <v>0</v>
      </c>
      <c r="I292" s="351"/>
      <c r="J292" s="359"/>
      <c r="K292" s="356">
        <f>SUM(K233,K276,K277,K282,K290,K291)</f>
        <v>454343.68999999994</v>
      </c>
    </row>
    <row r="293" spans="1:11" ht="14" thickTop="1" thickBot="1">
      <c r="A293" s="1743" t="s">
        <v>611</v>
      </c>
      <c r="B293" s="1744"/>
      <c r="C293" s="360"/>
      <c r="D293" s="360"/>
      <c r="E293" s="360"/>
      <c r="F293" s="360"/>
      <c r="G293" s="360"/>
      <c r="H293" s="360"/>
      <c r="I293" s="360"/>
      <c r="J293" s="361"/>
      <c r="K293" s="362">
        <f>'EstRev 6-11'!G240-'EstExp 12-20'!K292</f>
        <v>-41270.109999999928</v>
      </c>
    </row>
    <row r="294" spans="1:11" ht="15" thickTop="1">
      <c r="A294" s="847"/>
      <c r="B294" s="414"/>
      <c r="C294" s="363"/>
      <c r="D294" s="363"/>
      <c r="E294" s="363"/>
      <c r="F294" s="363"/>
      <c r="G294" s="363"/>
      <c r="H294" s="363"/>
      <c r="I294" s="363"/>
      <c r="J294" s="363"/>
      <c r="K294" s="363"/>
    </row>
    <row r="295" spans="1:11" s="805" customFormat="1" ht="12">
      <c r="A295" s="848" t="s">
        <v>656</v>
      </c>
      <c r="B295" s="1173"/>
      <c r="C295" s="364"/>
      <c r="D295" s="365"/>
      <c r="E295" s="365"/>
      <c r="F295" s="365"/>
      <c r="G295" s="365"/>
      <c r="H295" s="365"/>
      <c r="I295" s="365"/>
      <c r="J295" s="365"/>
      <c r="K295" s="1606"/>
    </row>
    <row r="296" spans="1:11" s="805" customFormat="1" ht="12">
      <c r="A296" s="834" t="s">
        <v>657</v>
      </c>
      <c r="B296" s="849" t="s">
        <v>339</v>
      </c>
      <c r="C296" s="366"/>
      <c r="D296" s="367"/>
      <c r="E296" s="367"/>
      <c r="F296" s="367"/>
      <c r="G296" s="367"/>
      <c r="H296" s="367"/>
      <c r="I296" s="367"/>
      <c r="J296" s="367"/>
      <c r="K296" s="1607"/>
    </row>
    <row r="297" spans="1:11" s="805" customFormat="1" ht="12">
      <c r="A297" s="850" t="s">
        <v>534</v>
      </c>
      <c r="B297" s="1608"/>
      <c r="C297" s="368"/>
      <c r="D297" s="369"/>
      <c r="E297" s="369"/>
      <c r="F297" s="369"/>
      <c r="G297" s="368"/>
      <c r="H297" s="370"/>
      <c r="I297" s="368"/>
      <c r="J297" s="368"/>
      <c r="K297" s="368"/>
    </row>
    <row r="298" spans="1:11" ht="12">
      <c r="A298" s="839" t="s">
        <v>598</v>
      </c>
      <c r="B298" s="840">
        <v>2530</v>
      </c>
      <c r="C298" s="1151"/>
      <c r="D298" s="1151"/>
      <c r="E298" s="1151"/>
      <c r="F298" s="1151"/>
      <c r="G298" s="1151"/>
      <c r="H298" s="1151"/>
      <c r="I298" s="1151"/>
      <c r="J298" s="368"/>
      <c r="K298" s="1422">
        <f>SUM(C298:J298)</f>
        <v>0</v>
      </c>
    </row>
    <row r="299" spans="1:11" ht="12">
      <c r="A299" s="839" t="s">
        <v>630</v>
      </c>
      <c r="B299" s="840">
        <v>2900</v>
      </c>
      <c r="C299" s="1151"/>
      <c r="D299" s="1151"/>
      <c r="E299" s="1151"/>
      <c r="F299" s="1151"/>
      <c r="G299" s="1151"/>
      <c r="H299" s="1151"/>
      <c r="I299" s="1151"/>
      <c r="J299" s="368"/>
      <c r="K299" s="213">
        <f>SUM(C299:J299)</f>
        <v>0</v>
      </c>
    </row>
    <row r="300" spans="1:11" ht="13" thickBot="1">
      <c r="A300" s="841" t="s">
        <v>551</v>
      </c>
      <c r="B300" s="842">
        <v>2000</v>
      </c>
      <c r="C300" s="371">
        <f>SUM(C298:C299)</f>
        <v>0</v>
      </c>
      <c r="D300" s="371">
        <f t="shared" ref="D300:K300" si="31">SUM(D298:D299)</f>
        <v>0</v>
      </c>
      <c r="E300" s="371">
        <f t="shared" si="31"/>
        <v>0</v>
      </c>
      <c r="F300" s="371">
        <f t="shared" si="31"/>
        <v>0</v>
      </c>
      <c r="G300" s="371">
        <f t="shared" si="31"/>
        <v>0</v>
      </c>
      <c r="H300" s="371">
        <f t="shared" si="31"/>
        <v>0</v>
      </c>
      <c r="I300" s="371">
        <f t="shared" si="31"/>
        <v>0</v>
      </c>
      <c r="J300" s="368"/>
      <c r="K300" s="371">
        <f t="shared" si="31"/>
        <v>0</v>
      </c>
    </row>
    <row r="301" spans="1:11" s="805" customFormat="1" ht="13" thickTop="1">
      <c r="A301" s="843" t="s">
        <v>658</v>
      </c>
      <c r="B301" s="844">
        <v>4000</v>
      </c>
      <c r="C301" s="372"/>
      <c r="D301" s="373"/>
      <c r="E301" s="373"/>
      <c r="F301" s="373"/>
      <c r="G301" s="373"/>
      <c r="H301" s="373"/>
      <c r="I301" s="373"/>
      <c r="J301" s="367"/>
      <c r="K301" s="374"/>
    </row>
    <row r="302" spans="1:11" ht="12">
      <c r="A302" s="845" t="s">
        <v>554</v>
      </c>
      <c r="B302" s="846">
        <v>4100</v>
      </c>
      <c r="C302" s="308"/>
      <c r="D302" s="308"/>
      <c r="E302" s="308"/>
      <c r="F302" s="308"/>
      <c r="G302" s="308"/>
      <c r="H302" s="313"/>
      <c r="I302" s="308"/>
      <c r="J302" s="314"/>
      <c r="K302" s="308"/>
    </row>
    <row r="303" spans="1:11" ht="12">
      <c r="A303" s="839" t="s">
        <v>659</v>
      </c>
      <c r="B303" s="840">
        <v>4110</v>
      </c>
      <c r="C303" s="368"/>
      <c r="D303" s="368"/>
      <c r="E303" s="1151"/>
      <c r="F303" s="368"/>
      <c r="G303" s="368"/>
      <c r="H303" s="1151"/>
      <c r="I303" s="368"/>
      <c r="J303" s="375"/>
      <c r="K303" s="1609">
        <f>SUM(E303,H303)</f>
        <v>0</v>
      </c>
    </row>
    <row r="304" spans="1:11" ht="12">
      <c r="A304" s="839" t="s">
        <v>660</v>
      </c>
      <c r="B304" s="840">
        <v>4120</v>
      </c>
      <c r="C304" s="368"/>
      <c r="D304" s="368"/>
      <c r="E304" s="1151"/>
      <c r="F304" s="368"/>
      <c r="G304" s="368"/>
      <c r="H304" s="1151"/>
      <c r="I304" s="368"/>
      <c r="J304" s="375"/>
      <c r="K304" s="1610">
        <f>SUM(C304:J304)</f>
        <v>0</v>
      </c>
    </row>
    <row r="305" spans="1:12" ht="12">
      <c r="A305" s="839" t="s">
        <v>661</v>
      </c>
      <c r="B305" s="840">
        <v>4140</v>
      </c>
      <c r="C305" s="368"/>
      <c r="D305" s="368"/>
      <c r="E305" s="1151"/>
      <c r="F305" s="368"/>
      <c r="G305" s="368"/>
      <c r="H305" s="1151"/>
      <c r="I305" s="368"/>
      <c r="J305" s="375"/>
      <c r="K305" s="1610">
        <f>SUM(C305:J305)</f>
        <v>0</v>
      </c>
    </row>
    <row r="306" spans="1:12" ht="13" thickBot="1">
      <c r="A306" s="839" t="s">
        <v>662</v>
      </c>
      <c r="B306" s="840">
        <v>4190</v>
      </c>
      <c r="C306" s="368"/>
      <c r="D306" s="368"/>
      <c r="E306" s="1151"/>
      <c r="F306" s="368"/>
      <c r="G306" s="368"/>
      <c r="H306" s="1151"/>
      <c r="I306" s="368"/>
      <c r="J306" s="375"/>
      <c r="K306" s="1610">
        <f>SUM(C306:J306)</f>
        <v>0</v>
      </c>
    </row>
    <row r="307" spans="1:12" ht="17" thickTop="1" thickBot="1">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4" thickTop="1" thickBot="1">
      <c r="A308" s="834" t="s">
        <v>664</v>
      </c>
      <c r="B308" s="835">
        <v>6000</v>
      </c>
      <c r="C308" s="369"/>
      <c r="D308" s="369"/>
      <c r="E308" s="369"/>
      <c r="F308" s="369"/>
      <c r="G308" s="368"/>
      <c r="H308" s="377"/>
      <c r="I308" s="369"/>
      <c r="J308" s="375"/>
      <c r="K308" s="1422">
        <f>SUM(C308:J308)</f>
        <v>0</v>
      </c>
    </row>
    <row r="309" spans="1:12" ht="16" thickTop="1" thickBot="1">
      <c r="A309" s="827" t="s">
        <v>610</v>
      </c>
      <c r="B309" s="1152"/>
      <c r="C309" s="378">
        <f>(C300)</f>
        <v>0</v>
      </c>
      <c r="D309" s="378">
        <f>(D300)</f>
        <v>0</v>
      </c>
      <c r="E309" s="378">
        <f>SUM(E300,E307)</f>
        <v>0</v>
      </c>
      <c r="F309" s="378">
        <f>SUM(F300)</f>
        <v>0</v>
      </c>
      <c r="G309" s="379">
        <f>G300</f>
        <v>0</v>
      </c>
      <c r="H309" s="378">
        <f>SUM(H300,H307,H308)</f>
        <v>0</v>
      </c>
      <c r="I309" s="378">
        <f>SUM(I300)</f>
        <v>0</v>
      </c>
      <c r="J309" s="368"/>
      <c r="K309" s="378">
        <f>SUM(K300,K307,K308)</f>
        <v>0</v>
      </c>
    </row>
    <row r="310" spans="1:12" ht="16" thickTop="1" thickBot="1">
      <c r="A310" s="828" t="s">
        <v>611</v>
      </c>
      <c r="B310" s="1174"/>
      <c r="C310" s="369"/>
      <c r="D310" s="369"/>
      <c r="E310" s="369"/>
      <c r="F310" s="369"/>
      <c r="G310" s="369"/>
      <c r="H310" s="369"/>
      <c r="I310" s="369"/>
      <c r="J310" s="829"/>
      <c r="K310" s="380">
        <f>'EstRev 6-11'!H240-'EstExp 12-20'!K309</f>
        <v>0</v>
      </c>
    </row>
    <row r="311" spans="1:12" ht="15" thickTop="1">
      <c r="A311" s="830"/>
      <c r="B311" s="414"/>
      <c r="C311" s="381"/>
      <c r="D311" s="381"/>
      <c r="E311" s="381"/>
      <c r="F311" s="381"/>
      <c r="G311" s="381"/>
      <c r="H311" s="381"/>
      <c r="I311" s="381"/>
      <c r="J311" s="381"/>
      <c r="K311" s="381"/>
    </row>
    <row r="312" spans="1:12" s="805" customFormat="1" ht="13">
      <c r="A312" s="831" t="s">
        <v>665</v>
      </c>
      <c r="B312" s="1175"/>
      <c r="C312" s="382"/>
      <c r="D312" s="365"/>
      <c r="E312" s="365"/>
      <c r="F312" s="365"/>
      <c r="G312" s="365"/>
      <c r="H312" s="365"/>
      <c r="I312" s="365"/>
      <c r="J312" s="365"/>
      <c r="K312" s="1606"/>
    </row>
    <row r="313" spans="1:12" ht="14">
      <c r="A313" s="830"/>
      <c r="B313" s="414"/>
      <c r="C313" s="381"/>
      <c r="D313" s="381"/>
      <c r="E313" s="381"/>
      <c r="F313" s="381"/>
      <c r="G313" s="381"/>
      <c r="H313" s="381"/>
      <c r="I313" s="381"/>
      <c r="J313" s="381"/>
      <c r="K313" s="381"/>
    </row>
    <row r="314" spans="1:12" s="805" customFormat="1" ht="13">
      <c r="A314" s="832" t="s">
        <v>666</v>
      </c>
      <c r="B314" s="1611"/>
      <c r="C314" s="364"/>
      <c r="D314" s="365"/>
      <c r="E314" s="365"/>
      <c r="F314" s="365"/>
      <c r="G314" s="365"/>
      <c r="H314" s="365"/>
      <c r="I314" s="365"/>
      <c r="J314" s="365"/>
      <c r="K314" s="1606"/>
    </row>
    <row r="315" spans="1:12" s="805" customFormat="1" ht="12">
      <c r="A315" s="833" t="s">
        <v>667</v>
      </c>
      <c r="B315" s="1561" t="s">
        <v>89</v>
      </c>
      <c r="C315" s="210"/>
      <c r="D315" s="211"/>
      <c r="E315" s="211"/>
      <c r="F315" s="211"/>
      <c r="G315" s="211"/>
      <c r="H315" s="211"/>
      <c r="I315" s="211"/>
      <c r="J315" s="211"/>
      <c r="K315" s="1562"/>
    </row>
    <row r="316" spans="1:12" s="805" customFormat="1" ht="12">
      <c r="A316" s="825" t="s">
        <v>479</v>
      </c>
      <c r="B316" s="826">
        <v>1100</v>
      </c>
      <c r="C316" s="1151"/>
      <c r="D316" s="1151"/>
      <c r="E316" s="1151"/>
      <c r="F316" s="1151"/>
      <c r="G316" s="1151"/>
      <c r="H316" s="1151"/>
      <c r="I316" s="1151"/>
      <c r="J316" s="1151"/>
      <c r="K316" s="213">
        <f>SUM(C316:J316)</f>
        <v>0</v>
      </c>
    </row>
    <row r="317" spans="1:12" ht="12">
      <c r="A317" s="821" t="s">
        <v>480</v>
      </c>
      <c r="B317" s="809">
        <v>1115</v>
      </c>
      <c r="C317" s="214"/>
      <c r="D317" s="215"/>
      <c r="E317" s="216"/>
      <c r="F317" s="215"/>
      <c r="G317" s="215"/>
      <c r="H317" s="215"/>
      <c r="I317" s="215"/>
      <c r="J317" s="215"/>
      <c r="K317" s="1422">
        <f>SUM(C317,E317)</f>
        <v>0</v>
      </c>
    </row>
    <row r="318" spans="1:12" ht="12">
      <c r="A318" s="821" t="s">
        <v>481</v>
      </c>
      <c r="B318" s="809">
        <v>1125</v>
      </c>
      <c r="C318" s="1151"/>
      <c r="D318" s="1151"/>
      <c r="E318" s="1151"/>
      <c r="F318" s="1151"/>
      <c r="G318" s="1151"/>
      <c r="H318" s="1151"/>
      <c r="I318" s="1151"/>
      <c r="J318" s="1151"/>
      <c r="K318" s="1422">
        <f t="shared" ref="K318:K344" si="32">SUM(C318:J318)</f>
        <v>0</v>
      </c>
    </row>
    <row r="319" spans="1:12" ht="12">
      <c r="A319" s="821" t="s">
        <v>482</v>
      </c>
      <c r="B319" s="809">
        <v>1200</v>
      </c>
      <c r="C319" s="1151"/>
      <c r="D319" s="1151"/>
      <c r="E319" s="1151"/>
      <c r="F319" s="1151"/>
      <c r="G319" s="1151"/>
      <c r="H319" s="1151"/>
      <c r="I319" s="1151"/>
      <c r="J319" s="1151"/>
      <c r="K319" s="1422">
        <f t="shared" si="32"/>
        <v>0</v>
      </c>
    </row>
    <row r="320" spans="1:12" ht="12">
      <c r="A320" s="821" t="s">
        <v>483</v>
      </c>
      <c r="B320" s="809">
        <v>1225</v>
      </c>
      <c r="C320" s="1151"/>
      <c r="D320" s="1151"/>
      <c r="E320" s="1151"/>
      <c r="F320" s="1151"/>
      <c r="G320" s="1151"/>
      <c r="H320" s="1151"/>
      <c r="I320" s="1151"/>
      <c r="J320" s="1151"/>
      <c r="K320" s="1422">
        <f t="shared" si="32"/>
        <v>0</v>
      </c>
    </row>
    <row r="321" spans="1:11" ht="12">
      <c r="A321" s="821" t="s">
        <v>484</v>
      </c>
      <c r="B321" s="809">
        <v>1250</v>
      </c>
      <c r="C321" s="1151"/>
      <c r="D321" s="1151"/>
      <c r="E321" s="1151"/>
      <c r="F321" s="1151"/>
      <c r="G321" s="1151"/>
      <c r="H321" s="1151"/>
      <c r="I321" s="1151"/>
      <c r="J321" s="1151"/>
      <c r="K321" s="1422">
        <f t="shared" si="32"/>
        <v>0</v>
      </c>
    </row>
    <row r="322" spans="1:11" ht="12">
      <c r="A322" s="821" t="s">
        <v>485</v>
      </c>
      <c r="B322" s="809">
        <v>1275</v>
      </c>
      <c r="C322" s="1151"/>
      <c r="D322" s="1151"/>
      <c r="E322" s="1151"/>
      <c r="F322" s="1151"/>
      <c r="G322" s="1151"/>
      <c r="H322" s="1151"/>
      <c r="I322" s="1151"/>
      <c r="J322" s="1151"/>
      <c r="K322" s="1422">
        <f t="shared" si="32"/>
        <v>0</v>
      </c>
    </row>
    <row r="323" spans="1:11" ht="12">
      <c r="A323" s="821" t="s">
        <v>486</v>
      </c>
      <c r="B323" s="809">
        <v>1300</v>
      </c>
      <c r="C323" s="1151"/>
      <c r="D323" s="1151"/>
      <c r="E323" s="1151"/>
      <c r="F323" s="1151"/>
      <c r="G323" s="1151"/>
      <c r="H323" s="1151"/>
      <c r="I323" s="1151"/>
      <c r="J323" s="1151"/>
      <c r="K323" s="1422">
        <f t="shared" si="32"/>
        <v>0</v>
      </c>
    </row>
    <row r="324" spans="1:11" ht="12">
      <c r="A324" s="821" t="s">
        <v>487</v>
      </c>
      <c r="B324" s="809">
        <v>1400</v>
      </c>
      <c r="C324" s="1151"/>
      <c r="D324" s="1151"/>
      <c r="E324" s="1151"/>
      <c r="F324" s="1151"/>
      <c r="G324" s="1151"/>
      <c r="H324" s="1151"/>
      <c r="I324" s="1151"/>
      <c r="J324" s="1151"/>
      <c r="K324" s="1422">
        <f t="shared" si="32"/>
        <v>0</v>
      </c>
    </row>
    <row r="325" spans="1:11" ht="12">
      <c r="A325" s="821" t="s">
        <v>488</v>
      </c>
      <c r="B325" s="809">
        <v>1500</v>
      </c>
      <c r="C325" s="1151"/>
      <c r="D325" s="1151"/>
      <c r="E325" s="1151"/>
      <c r="F325" s="1151"/>
      <c r="G325" s="1151"/>
      <c r="H325" s="1151"/>
      <c r="I325" s="1151"/>
      <c r="J325" s="1151"/>
      <c r="K325" s="1422">
        <f t="shared" si="32"/>
        <v>0</v>
      </c>
    </row>
    <row r="326" spans="1:11" ht="12">
      <c r="A326" s="821" t="s">
        <v>489</v>
      </c>
      <c r="B326" s="809">
        <v>1600</v>
      </c>
      <c r="C326" s="1151"/>
      <c r="D326" s="1151"/>
      <c r="E326" s="1151"/>
      <c r="F326" s="1151"/>
      <c r="G326" s="1151"/>
      <c r="H326" s="1151"/>
      <c r="I326" s="1151"/>
      <c r="J326" s="1151"/>
      <c r="K326" s="1422">
        <f t="shared" si="32"/>
        <v>0</v>
      </c>
    </row>
    <row r="327" spans="1:11" ht="12">
      <c r="A327" s="821" t="s">
        <v>490</v>
      </c>
      <c r="B327" s="809">
        <v>1650</v>
      </c>
      <c r="C327" s="1151"/>
      <c r="D327" s="1151"/>
      <c r="E327" s="1151"/>
      <c r="F327" s="1151"/>
      <c r="G327" s="1151"/>
      <c r="H327" s="1151"/>
      <c r="I327" s="1151"/>
      <c r="J327" s="1151"/>
      <c r="K327" s="1422">
        <f t="shared" si="32"/>
        <v>0</v>
      </c>
    </row>
    <row r="328" spans="1:11" ht="12">
      <c r="A328" s="821" t="s">
        <v>491</v>
      </c>
      <c r="B328" s="809">
        <v>1700</v>
      </c>
      <c r="C328" s="1151"/>
      <c r="D328" s="1151"/>
      <c r="E328" s="1151"/>
      <c r="F328" s="1151"/>
      <c r="G328" s="1151"/>
      <c r="H328" s="1151"/>
      <c r="I328" s="1151"/>
      <c r="J328" s="1151"/>
      <c r="K328" s="1422">
        <f t="shared" si="32"/>
        <v>0</v>
      </c>
    </row>
    <row r="329" spans="1:11" s="805" customFormat="1" ht="12">
      <c r="A329" s="821" t="s">
        <v>492</v>
      </c>
      <c r="B329" s="809">
        <v>1800</v>
      </c>
      <c r="C329" s="1151"/>
      <c r="D329" s="1151"/>
      <c r="E329" s="1151"/>
      <c r="F329" s="1151"/>
      <c r="G329" s="1151"/>
      <c r="H329" s="1151"/>
      <c r="I329" s="1151"/>
      <c r="J329" s="1151"/>
      <c r="K329" s="1422">
        <f t="shared" si="32"/>
        <v>0</v>
      </c>
    </row>
    <row r="330" spans="1:11" ht="12">
      <c r="A330" s="821" t="s">
        <v>493</v>
      </c>
      <c r="B330" s="809">
        <v>1900</v>
      </c>
      <c r="C330" s="1151"/>
      <c r="D330" s="1151"/>
      <c r="E330" s="1151"/>
      <c r="F330" s="1151"/>
      <c r="G330" s="1151"/>
      <c r="H330" s="1151"/>
      <c r="I330" s="1151"/>
      <c r="J330" s="1151"/>
      <c r="K330" s="1422">
        <f t="shared" si="32"/>
        <v>0</v>
      </c>
    </row>
    <row r="331" spans="1:11" ht="12">
      <c r="A331" s="821" t="s">
        <v>494</v>
      </c>
      <c r="B331" s="809">
        <v>1910</v>
      </c>
      <c r="C331" s="214"/>
      <c r="D331" s="215"/>
      <c r="E331" s="215"/>
      <c r="F331" s="215"/>
      <c r="G331" s="215"/>
      <c r="H331" s="1151"/>
      <c r="I331" s="218"/>
      <c r="J331" s="215"/>
      <c r="K331" s="1422">
        <f t="shared" si="32"/>
        <v>0</v>
      </c>
    </row>
    <row r="332" spans="1:11" ht="12">
      <c r="A332" s="821" t="s">
        <v>495</v>
      </c>
      <c r="B332" s="809">
        <v>1911</v>
      </c>
      <c r="C332" s="219"/>
      <c r="D332" s="220"/>
      <c r="E332" s="220"/>
      <c r="F332" s="220"/>
      <c r="G332" s="220"/>
      <c r="H332" s="1151"/>
      <c r="I332" s="221"/>
      <c r="J332" s="220"/>
      <c r="K332" s="1422">
        <f t="shared" si="32"/>
        <v>0</v>
      </c>
    </row>
    <row r="333" spans="1:11" s="805" customFormat="1" ht="12">
      <c r="A333" s="821" t="s">
        <v>496</v>
      </c>
      <c r="B333" s="809">
        <v>1912</v>
      </c>
      <c r="C333" s="219"/>
      <c r="D333" s="220"/>
      <c r="E333" s="220"/>
      <c r="F333" s="220"/>
      <c r="G333" s="220"/>
      <c r="H333" s="1151"/>
      <c r="I333" s="221"/>
      <c r="J333" s="220"/>
      <c r="K333" s="1422">
        <f t="shared" si="32"/>
        <v>0</v>
      </c>
    </row>
    <row r="334" spans="1:11" s="805" customFormat="1" ht="12">
      <c r="A334" s="821" t="s">
        <v>497</v>
      </c>
      <c r="B334" s="809">
        <v>1913</v>
      </c>
      <c r="C334" s="219"/>
      <c r="D334" s="220"/>
      <c r="E334" s="220"/>
      <c r="F334" s="220"/>
      <c r="G334" s="220"/>
      <c r="H334" s="1151"/>
      <c r="I334" s="221"/>
      <c r="J334" s="220"/>
      <c r="K334" s="1422">
        <f t="shared" si="32"/>
        <v>0</v>
      </c>
    </row>
    <row r="335" spans="1:11" ht="12">
      <c r="A335" s="821" t="s">
        <v>498</v>
      </c>
      <c r="B335" s="809">
        <v>1914</v>
      </c>
      <c r="C335" s="219"/>
      <c r="D335" s="220"/>
      <c r="E335" s="220"/>
      <c r="F335" s="220"/>
      <c r="G335" s="220"/>
      <c r="H335" s="1151"/>
      <c r="I335" s="221"/>
      <c r="J335" s="220"/>
      <c r="K335" s="1422">
        <f t="shared" si="32"/>
        <v>0</v>
      </c>
    </row>
    <row r="336" spans="1:11" ht="12">
      <c r="A336" s="821" t="s">
        <v>499</v>
      </c>
      <c r="B336" s="809">
        <v>1915</v>
      </c>
      <c r="C336" s="219"/>
      <c r="D336" s="220"/>
      <c r="E336" s="220"/>
      <c r="F336" s="220"/>
      <c r="G336" s="220"/>
      <c r="H336" s="1151"/>
      <c r="I336" s="221"/>
      <c r="J336" s="220"/>
      <c r="K336" s="1422">
        <f t="shared" si="32"/>
        <v>0</v>
      </c>
    </row>
    <row r="337" spans="1:12" ht="12">
      <c r="A337" s="821" t="s">
        <v>500</v>
      </c>
      <c r="B337" s="809">
        <v>1916</v>
      </c>
      <c r="C337" s="219"/>
      <c r="D337" s="220"/>
      <c r="E337" s="220"/>
      <c r="F337" s="220"/>
      <c r="G337" s="220"/>
      <c r="H337" s="1151"/>
      <c r="I337" s="221"/>
      <c r="J337" s="220"/>
      <c r="K337" s="1422">
        <f t="shared" si="32"/>
        <v>0</v>
      </c>
    </row>
    <row r="338" spans="1:12" ht="12">
      <c r="A338" s="821" t="s">
        <v>501</v>
      </c>
      <c r="B338" s="809">
        <v>1917</v>
      </c>
      <c r="C338" s="219"/>
      <c r="D338" s="220"/>
      <c r="E338" s="220"/>
      <c r="F338" s="220"/>
      <c r="G338" s="220"/>
      <c r="H338" s="1151"/>
      <c r="I338" s="221"/>
      <c r="J338" s="220"/>
      <c r="K338" s="1422">
        <f t="shared" si="32"/>
        <v>0</v>
      </c>
    </row>
    <row r="339" spans="1:12" s="805" customFormat="1" ht="12">
      <c r="A339" s="821" t="s">
        <v>502</v>
      </c>
      <c r="B339" s="809">
        <v>1918</v>
      </c>
      <c r="C339" s="219"/>
      <c r="D339" s="220"/>
      <c r="E339" s="220"/>
      <c r="F339" s="220"/>
      <c r="G339" s="220"/>
      <c r="H339" s="1151"/>
      <c r="I339" s="221"/>
      <c r="J339" s="220"/>
      <c r="K339" s="1422">
        <f t="shared" si="32"/>
        <v>0</v>
      </c>
    </row>
    <row r="340" spans="1:12" ht="12">
      <c r="A340" s="821" t="s">
        <v>503</v>
      </c>
      <c r="B340" s="809">
        <v>1919</v>
      </c>
      <c r="C340" s="219"/>
      <c r="D340" s="220"/>
      <c r="E340" s="220"/>
      <c r="F340" s="220"/>
      <c r="G340" s="220"/>
      <c r="H340" s="1151"/>
      <c r="I340" s="221"/>
      <c r="J340" s="220"/>
      <c r="K340" s="1422">
        <f t="shared" si="32"/>
        <v>0</v>
      </c>
      <c r="L340" s="820"/>
    </row>
    <row r="341" spans="1:12" ht="12">
      <c r="A341" s="821" t="s">
        <v>504</v>
      </c>
      <c r="B341" s="822">
        <v>1920</v>
      </c>
      <c r="C341" s="219"/>
      <c r="D341" s="220"/>
      <c r="E341" s="220"/>
      <c r="F341" s="220"/>
      <c r="G341" s="220"/>
      <c r="H341" s="1151"/>
      <c r="I341" s="221"/>
      <c r="J341" s="220"/>
      <c r="K341" s="1422">
        <f t="shared" si="32"/>
        <v>0</v>
      </c>
    </row>
    <row r="342" spans="1:12" ht="12">
      <c r="A342" s="821" t="s">
        <v>505</v>
      </c>
      <c r="B342" s="822">
        <v>1921</v>
      </c>
      <c r="C342" s="219"/>
      <c r="D342" s="220"/>
      <c r="E342" s="220"/>
      <c r="F342" s="220"/>
      <c r="G342" s="220"/>
      <c r="H342" s="1151"/>
      <c r="I342" s="221"/>
      <c r="J342" s="220"/>
      <c r="K342" s="1422">
        <f t="shared" si="32"/>
        <v>0</v>
      </c>
    </row>
    <row r="343" spans="1:12" s="805" customFormat="1" ht="12">
      <c r="A343" s="823" t="s">
        <v>506</v>
      </c>
      <c r="B343" s="824">
        <v>1922</v>
      </c>
      <c r="C343" s="219"/>
      <c r="D343" s="220"/>
      <c r="E343" s="220"/>
      <c r="F343" s="220"/>
      <c r="G343" s="220"/>
      <c r="H343" s="1151"/>
      <c r="I343" s="221"/>
      <c r="J343" s="220"/>
      <c r="K343" s="1422">
        <f t="shared" si="32"/>
        <v>0</v>
      </c>
    </row>
    <row r="344" spans="1:12" s="805" customFormat="1" ht="15" thickBot="1">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3" thickTop="1">
      <c r="A345" s="816" t="s">
        <v>669</v>
      </c>
      <c r="B345" s="817">
        <v>2000</v>
      </c>
      <c r="C345" s="222"/>
      <c r="D345" s="223"/>
      <c r="E345" s="223"/>
      <c r="F345" s="223"/>
      <c r="G345" s="223"/>
      <c r="H345" s="223"/>
      <c r="I345" s="223"/>
      <c r="J345" s="223"/>
      <c r="K345" s="224"/>
    </row>
    <row r="346" spans="1:12" ht="12">
      <c r="A346" s="818" t="s">
        <v>510</v>
      </c>
      <c r="B346" s="819">
        <v>2100</v>
      </c>
      <c r="C346" s="225"/>
      <c r="D346" s="226"/>
      <c r="E346" s="226"/>
      <c r="F346" s="226"/>
      <c r="G346" s="226"/>
      <c r="H346" s="226"/>
      <c r="I346" s="226"/>
      <c r="J346" s="226"/>
      <c r="K346" s="227"/>
    </row>
    <row r="347" spans="1:12" ht="12">
      <c r="A347" s="808" t="s">
        <v>511</v>
      </c>
      <c r="B347" s="809">
        <v>2110</v>
      </c>
      <c r="C347" s="1151"/>
      <c r="D347" s="1151"/>
      <c r="E347" s="1151"/>
      <c r="F347" s="1151"/>
      <c r="G347" s="1151"/>
      <c r="H347" s="1151"/>
      <c r="I347" s="1151"/>
      <c r="J347" s="1151"/>
      <c r="K347" s="1422">
        <f t="shared" ref="K347:K352" si="34">SUM(C347:J347)</f>
        <v>0</v>
      </c>
    </row>
    <row r="348" spans="1:12" s="805" customFormat="1" ht="12">
      <c r="A348" s="810" t="s">
        <v>512</v>
      </c>
      <c r="B348" s="809">
        <v>2120</v>
      </c>
      <c r="C348" s="1151"/>
      <c r="D348" s="1151"/>
      <c r="E348" s="1151"/>
      <c r="F348" s="1151"/>
      <c r="G348" s="1151"/>
      <c r="H348" s="1151"/>
      <c r="I348" s="1151"/>
      <c r="J348" s="1151"/>
      <c r="K348" s="1422">
        <f t="shared" si="34"/>
        <v>0</v>
      </c>
    </row>
    <row r="349" spans="1:12" ht="12">
      <c r="A349" s="810" t="s">
        <v>513</v>
      </c>
      <c r="B349" s="809">
        <v>2130</v>
      </c>
      <c r="C349" s="1151"/>
      <c r="D349" s="1151"/>
      <c r="E349" s="1151"/>
      <c r="F349" s="1151"/>
      <c r="G349" s="1151"/>
      <c r="H349" s="1151"/>
      <c r="I349" s="1151"/>
      <c r="J349" s="1151"/>
      <c r="K349" s="1422">
        <f t="shared" si="34"/>
        <v>0</v>
      </c>
    </row>
    <row r="350" spans="1:12" s="805" customFormat="1" ht="12">
      <c r="A350" s="810" t="s">
        <v>514</v>
      </c>
      <c r="B350" s="809">
        <v>2140</v>
      </c>
      <c r="C350" s="1151"/>
      <c r="D350" s="1151"/>
      <c r="E350" s="1151"/>
      <c r="F350" s="1151"/>
      <c r="G350" s="1151"/>
      <c r="H350" s="1151"/>
      <c r="I350" s="1151"/>
      <c r="J350" s="1151"/>
      <c r="K350" s="1422">
        <f t="shared" si="34"/>
        <v>0</v>
      </c>
    </row>
    <row r="351" spans="1:12" ht="12">
      <c r="A351" s="811" t="s">
        <v>515</v>
      </c>
      <c r="B351" s="1155">
        <v>2150</v>
      </c>
      <c r="C351" s="1151"/>
      <c r="D351" s="1151"/>
      <c r="E351" s="1151"/>
      <c r="F351" s="1151"/>
      <c r="G351" s="1151"/>
      <c r="H351" s="1151"/>
      <c r="I351" s="1151"/>
      <c r="J351" s="1151"/>
      <c r="K351" s="1422">
        <f t="shared" si="34"/>
        <v>0</v>
      </c>
    </row>
    <row r="352" spans="1:12" ht="12">
      <c r="A352" s="812" t="s">
        <v>516</v>
      </c>
      <c r="B352" s="813">
        <v>2190</v>
      </c>
      <c r="C352" s="1151"/>
      <c r="D352" s="1151"/>
      <c r="E352" s="1151"/>
      <c r="F352" s="1151"/>
      <c r="G352" s="1151"/>
      <c r="H352" s="1151"/>
      <c r="I352" s="1151"/>
      <c r="J352" s="1151"/>
      <c r="K352" s="1422">
        <f t="shared" si="34"/>
        <v>0</v>
      </c>
    </row>
    <row r="353" spans="1:11" ht="13" thickBot="1">
      <c r="A353" s="799" t="s">
        <v>517</v>
      </c>
      <c r="B353" s="1156">
        <v>2100</v>
      </c>
      <c r="C353" s="159">
        <f>SUM(C347:C352)</f>
        <v>0</v>
      </c>
      <c r="D353" s="159">
        <f t="shared" ref="D353:K353" si="35">SUM(D347:D352)</f>
        <v>0</v>
      </c>
      <c r="E353" s="159">
        <f t="shared" si="35"/>
        <v>0</v>
      </c>
      <c r="F353" s="159">
        <f t="shared" si="35"/>
        <v>0</v>
      </c>
      <c r="G353" s="159">
        <f t="shared" si="35"/>
        <v>0</v>
      </c>
      <c r="H353" s="159">
        <f t="shared" si="35"/>
        <v>0</v>
      </c>
      <c r="I353" s="159">
        <f t="shared" si="35"/>
        <v>0</v>
      </c>
      <c r="J353" s="159">
        <f t="shared" si="35"/>
        <v>0</v>
      </c>
      <c r="K353" s="159">
        <f t="shared" si="35"/>
        <v>0</v>
      </c>
    </row>
    <row r="354" spans="1:11" ht="13" thickTop="1">
      <c r="A354" s="800" t="s">
        <v>518</v>
      </c>
      <c r="B354" s="804">
        <v>2200</v>
      </c>
      <c r="C354" s="228"/>
      <c r="D354" s="229"/>
      <c r="E354" s="229"/>
      <c r="F354" s="229"/>
      <c r="G354" s="229"/>
      <c r="H354" s="229"/>
      <c r="I354" s="229"/>
      <c r="J354" s="229"/>
      <c r="K354" s="166"/>
    </row>
    <row r="355" spans="1:11" s="805" customFormat="1" ht="12">
      <c r="A355" s="801" t="s">
        <v>519</v>
      </c>
      <c r="B355" s="802">
        <v>2210</v>
      </c>
      <c r="C355" s="1151"/>
      <c r="D355" s="1151"/>
      <c r="E355" s="1151"/>
      <c r="F355" s="1151"/>
      <c r="G355" s="1151"/>
      <c r="H355" s="1151"/>
      <c r="I355" s="1151"/>
      <c r="J355" s="1151"/>
      <c r="K355" s="1422">
        <f>SUM(C355:J355)</f>
        <v>0</v>
      </c>
    </row>
    <row r="356" spans="1:11" s="805" customFormat="1" ht="12">
      <c r="A356" s="801" t="s">
        <v>520</v>
      </c>
      <c r="B356" s="802">
        <v>2220</v>
      </c>
      <c r="C356" s="1151"/>
      <c r="D356" s="1151"/>
      <c r="E356" s="1151"/>
      <c r="F356" s="1151"/>
      <c r="G356" s="1151"/>
      <c r="H356" s="1151"/>
      <c r="I356" s="1151"/>
      <c r="J356" s="1151"/>
      <c r="K356" s="1422">
        <f>SUM(C356:J356)</f>
        <v>0</v>
      </c>
    </row>
    <row r="357" spans="1:11" ht="12">
      <c r="A357" s="801" t="s">
        <v>521</v>
      </c>
      <c r="B357" s="802">
        <v>2230</v>
      </c>
      <c r="C357" s="1151"/>
      <c r="D357" s="1151"/>
      <c r="E357" s="1151"/>
      <c r="F357" s="1151"/>
      <c r="G357" s="1151"/>
      <c r="H357" s="1151"/>
      <c r="I357" s="1151"/>
      <c r="J357" s="1151"/>
      <c r="K357" s="1422">
        <f>SUM(C357:J357)</f>
        <v>0</v>
      </c>
    </row>
    <row r="358" spans="1:11" ht="13" thickBot="1">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3" thickTop="1">
      <c r="A359" s="797" t="s">
        <v>523</v>
      </c>
      <c r="B359" s="807">
        <v>2300</v>
      </c>
      <c r="C359" s="228"/>
      <c r="D359" s="229"/>
      <c r="E359" s="229"/>
      <c r="F359" s="229"/>
      <c r="G359" s="229"/>
      <c r="H359" s="229"/>
      <c r="I359" s="229"/>
      <c r="J359" s="229"/>
      <c r="K359" s="230"/>
    </row>
    <row r="360" spans="1:11" ht="12">
      <c r="A360" s="801" t="s">
        <v>524</v>
      </c>
      <c r="B360" s="802">
        <v>2310</v>
      </c>
      <c r="C360" s="1151"/>
      <c r="D360" s="1151"/>
      <c r="E360" s="1151"/>
      <c r="F360" s="1151"/>
      <c r="G360" s="1151"/>
      <c r="H360" s="1151"/>
      <c r="I360" s="1151"/>
      <c r="J360" s="1476"/>
      <c r="K360" s="1422">
        <f>SUM(C360:J360)</f>
        <v>0</v>
      </c>
    </row>
    <row r="361" spans="1:11" ht="12">
      <c r="A361" s="801" t="s">
        <v>525</v>
      </c>
      <c r="B361" s="802">
        <v>2320</v>
      </c>
      <c r="C361" s="1151"/>
      <c r="D361" s="1151"/>
      <c r="E361" s="1151"/>
      <c r="F361" s="1151"/>
      <c r="G361" s="1151"/>
      <c r="H361" s="1151"/>
      <c r="I361" s="1151"/>
      <c r="J361" s="1476"/>
      <c r="K361" s="1422">
        <f>SUM(C361:J361)</f>
        <v>0</v>
      </c>
    </row>
    <row r="362" spans="1:11" ht="12">
      <c r="A362" s="801" t="s">
        <v>526</v>
      </c>
      <c r="B362" s="802">
        <v>2330</v>
      </c>
      <c r="C362" s="1151"/>
      <c r="D362" s="1151"/>
      <c r="E362" s="1151"/>
      <c r="F362" s="1151"/>
      <c r="G362" s="1151"/>
      <c r="H362" s="1151"/>
      <c r="I362" s="1151"/>
      <c r="J362" s="1476"/>
      <c r="K362" s="1422">
        <f>SUM(C362:J362)</f>
        <v>0</v>
      </c>
    </row>
    <row r="363" spans="1:11" s="805" customFormat="1" ht="12">
      <c r="A363" s="806" t="s">
        <v>647</v>
      </c>
      <c r="B363" s="1612">
        <v>2361</v>
      </c>
      <c r="C363" s="1151"/>
      <c r="D363" s="1151"/>
      <c r="E363" s="1151"/>
      <c r="F363" s="1151"/>
      <c r="G363" s="1151"/>
      <c r="H363" s="1151"/>
      <c r="I363" s="1151"/>
      <c r="J363" s="482"/>
      <c r="K363" s="483">
        <f>SUM(C363:J363)</f>
        <v>0</v>
      </c>
    </row>
    <row r="364" spans="1:11" ht="12">
      <c r="A364" s="806" t="s">
        <v>648</v>
      </c>
      <c r="B364" s="1612">
        <v>2365</v>
      </c>
      <c r="C364" s="1151"/>
      <c r="D364" s="1151"/>
      <c r="E364" s="1151">
        <v>49834.82</v>
      </c>
      <c r="F364" s="1151"/>
      <c r="G364" s="1151"/>
      <c r="H364" s="1151"/>
      <c r="I364" s="1151"/>
      <c r="J364" s="482"/>
      <c r="K364" s="1613">
        <f t="shared" ref="K364" si="37">SUM(C364:J364)</f>
        <v>49834.82</v>
      </c>
    </row>
    <row r="365" spans="1:11" ht="13" thickBot="1">
      <c r="A365" s="799" t="s">
        <v>529</v>
      </c>
      <c r="B365" s="776">
        <v>2300</v>
      </c>
      <c r="C365" s="159">
        <f t="shared" ref="C365:K365" si="38">SUM(C360:C364)</f>
        <v>0</v>
      </c>
      <c r="D365" s="159">
        <f t="shared" si="38"/>
        <v>0</v>
      </c>
      <c r="E365" s="159">
        <f t="shared" si="38"/>
        <v>49834.82</v>
      </c>
      <c r="F365" s="159">
        <f t="shared" si="38"/>
        <v>0</v>
      </c>
      <c r="G365" s="159">
        <f t="shared" si="38"/>
        <v>0</v>
      </c>
      <c r="H365" s="159">
        <f t="shared" si="38"/>
        <v>0</v>
      </c>
      <c r="I365" s="159">
        <f t="shared" si="38"/>
        <v>0</v>
      </c>
      <c r="J365" s="159">
        <f t="shared" si="38"/>
        <v>0</v>
      </c>
      <c r="K365" s="159">
        <f t="shared" si="38"/>
        <v>49834.82</v>
      </c>
    </row>
    <row r="366" spans="1:11" ht="13" thickTop="1">
      <c r="A366" s="800" t="s">
        <v>530</v>
      </c>
      <c r="B366" s="804">
        <v>2400</v>
      </c>
      <c r="C366" s="228"/>
      <c r="D366" s="229"/>
      <c r="E366" s="229"/>
      <c r="F366" s="229"/>
      <c r="G366" s="229"/>
      <c r="H366" s="229"/>
      <c r="I366" s="229"/>
      <c r="J366" s="229"/>
      <c r="K366" s="230"/>
    </row>
    <row r="367" spans="1:11" ht="12">
      <c r="A367" s="801" t="s">
        <v>531</v>
      </c>
      <c r="B367" s="802">
        <v>2410</v>
      </c>
      <c r="C367" s="1151"/>
      <c r="D367" s="1151"/>
      <c r="E367" s="1151"/>
      <c r="F367" s="1151"/>
      <c r="G367" s="1151"/>
      <c r="H367" s="1151"/>
      <c r="I367" s="1151"/>
      <c r="J367" s="1151"/>
      <c r="K367" s="1422">
        <f>SUM(C367:J367)</f>
        <v>0</v>
      </c>
    </row>
    <row r="368" spans="1:11" ht="12">
      <c r="A368" s="803" t="s">
        <v>532</v>
      </c>
      <c r="B368" s="802">
        <v>2490</v>
      </c>
      <c r="C368" s="1151"/>
      <c r="D368" s="1151"/>
      <c r="E368" s="1151"/>
      <c r="F368" s="1151"/>
      <c r="G368" s="1151"/>
      <c r="H368" s="1151"/>
      <c r="I368" s="1151"/>
      <c r="J368" s="1151"/>
      <c r="K368" s="1422">
        <f>SUM(C368:J368)</f>
        <v>0</v>
      </c>
    </row>
    <row r="369" spans="1:11" ht="13" thickBot="1">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3" thickTop="1">
      <c r="A370" s="800" t="s">
        <v>534</v>
      </c>
      <c r="B370" s="1157">
        <v>2500</v>
      </c>
      <c r="C370" s="228"/>
      <c r="D370" s="229"/>
      <c r="E370" s="229"/>
      <c r="F370" s="229"/>
      <c r="G370" s="229"/>
      <c r="H370" s="229"/>
      <c r="I370" s="229"/>
      <c r="J370" s="229"/>
      <c r="K370" s="230"/>
    </row>
    <row r="371" spans="1:11" ht="12">
      <c r="A371" s="783" t="s">
        <v>535</v>
      </c>
      <c r="B371" s="784">
        <v>2510</v>
      </c>
      <c r="C371" s="1151"/>
      <c r="D371" s="1151"/>
      <c r="E371" s="1151"/>
      <c r="F371" s="1151"/>
      <c r="G371" s="1151"/>
      <c r="H371" s="1151"/>
      <c r="I371" s="1151"/>
      <c r="J371" s="1151"/>
      <c r="K371" s="1422">
        <f t="shared" ref="K371:K377" si="40">SUM(C371:J371)</f>
        <v>0</v>
      </c>
    </row>
    <row r="372" spans="1:11" ht="12">
      <c r="A372" s="783" t="s">
        <v>536</v>
      </c>
      <c r="B372" s="784">
        <v>2520</v>
      </c>
      <c r="C372" s="1151"/>
      <c r="D372" s="1151"/>
      <c r="E372" s="1151"/>
      <c r="F372" s="1151"/>
      <c r="G372" s="1151"/>
      <c r="H372" s="1151"/>
      <c r="I372" s="1151"/>
      <c r="J372" s="1151"/>
      <c r="K372" s="1422">
        <f t="shared" si="40"/>
        <v>0</v>
      </c>
    </row>
    <row r="373" spans="1:11" ht="12">
      <c r="A373" s="839" t="s">
        <v>598</v>
      </c>
      <c r="B373" s="840">
        <v>2530</v>
      </c>
      <c r="C373" s="1151"/>
      <c r="D373" s="1151"/>
      <c r="E373" s="1151"/>
      <c r="F373" s="1151"/>
      <c r="G373" s="1151"/>
      <c r="H373" s="1151"/>
      <c r="I373" s="1151"/>
      <c r="J373" s="1151"/>
      <c r="K373" s="1422">
        <f t="shared" si="40"/>
        <v>0</v>
      </c>
    </row>
    <row r="374" spans="1:11" ht="12">
      <c r="A374" s="783" t="s">
        <v>537</v>
      </c>
      <c r="B374" s="784">
        <v>2540</v>
      </c>
      <c r="C374" s="1151"/>
      <c r="D374" s="1151"/>
      <c r="E374" s="1151"/>
      <c r="F374" s="1151"/>
      <c r="G374" s="1151"/>
      <c r="H374" s="1151"/>
      <c r="I374" s="1151"/>
      <c r="J374" s="1151"/>
      <c r="K374" s="1422">
        <f t="shared" si="40"/>
        <v>0</v>
      </c>
    </row>
    <row r="375" spans="1:11" ht="12">
      <c r="A375" s="783" t="s">
        <v>538</v>
      </c>
      <c r="B375" s="784">
        <v>2550</v>
      </c>
      <c r="C375" s="1151"/>
      <c r="D375" s="1151"/>
      <c r="E375" s="1151"/>
      <c r="F375" s="1151"/>
      <c r="G375" s="1151"/>
      <c r="H375" s="1151"/>
      <c r="I375" s="1151"/>
      <c r="J375" s="1151"/>
      <c r="K375" s="1422">
        <f t="shared" si="40"/>
        <v>0</v>
      </c>
    </row>
    <row r="376" spans="1:11" ht="12">
      <c r="A376" s="783" t="s">
        <v>539</v>
      </c>
      <c r="B376" s="784">
        <v>2560</v>
      </c>
      <c r="C376" s="1151"/>
      <c r="D376" s="1151"/>
      <c r="E376" s="1151"/>
      <c r="F376" s="1151"/>
      <c r="G376" s="1151"/>
      <c r="H376" s="1151"/>
      <c r="I376" s="1151"/>
      <c r="J376" s="1151"/>
      <c r="K376" s="1422">
        <f t="shared" si="40"/>
        <v>0</v>
      </c>
    </row>
    <row r="377" spans="1:11" ht="12">
      <c r="A377" s="783" t="s">
        <v>540</v>
      </c>
      <c r="B377" s="784">
        <v>2570</v>
      </c>
      <c r="C377" s="1151"/>
      <c r="D377" s="1151"/>
      <c r="E377" s="1151"/>
      <c r="F377" s="1151"/>
      <c r="G377" s="1151"/>
      <c r="H377" s="1151"/>
      <c r="I377" s="1151"/>
      <c r="J377" s="1151"/>
      <c r="K377" s="1422">
        <f t="shared" si="40"/>
        <v>0</v>
      </c>
    </row>
    <row r="378" spans="1:11" ht="13" thickBot="1">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3" thickTop="1">
      <c r="A379" s="797" t="s">
        <v>542</v>
      </c>
      <c r="B379" s="798" t="s">
        <v>543</v>
      </c>
      <c r="C379" s="232"/>
      <c r="D379" s="233"/>
      <c r="E379" s="233"/>
      <c r="F379" s="233"/>
      <c r="G379" s="233"/>
      <c r="H379" s="233"/>
      <c r="I379" s="233"/>
      <c r="J379" s="233"/>
      <c r="K379" s="234"/>
    </row>
    <row r="380" spans="1:11" ht="12">
      <c r="A380" s="783" t="s">
        <v>544</v>
      </c>
      <c r="B380" s="784">
        <v>2610</v>
      </c>
      <c r="C380" s="1151"/>
      <c r="D380" s="1151"/>
      <c r="E380" s="1151"/>
      <c r="F380" s="1151"/>
      <c r="G380" s="1151"/>
      <c r="H380" s="1151"/>
      <c r="I380" s="1151"/>
      <c r="J380" s="1151"/>
      <c r="K380" s="1422">
        <f>SUM(C380:J380)</f>
        <v>0</v>
      </c>
    </row>
    <row r="381" spans="1:11" ht="12">
      <c r="A381" s="783" t="s">
        <v>545</v>
      </c>
      <c r="B381" s="784">
        <v>2620</v>
      </c>
      <c r="C381" s="1151"/>
      <c r="D381" s="1151"/>
      <c r="E381" s="1151"/>
      <c r="F381" s="1151"/>
      <c r="G381" s="1151"/>
      <c r="H381" s="1151"/>
      <c r="I381" s="1151"/>
      <c r="J381" s="1151"/>
      <c r="K381" s="1422">
        <f t="shared" ref="K381:K384" si="42">SUM(C381:J381)</f>
        <v>0</v>
      </c>
    </row>
    <row r="382" spans="1:11" ht="12">
      <c r="A382" s="783" t="s">
        <v>546</v>
      </c>
      <c r="B382" s="784">
        <v>2630</v>
      </c>
      <c r="C382" s="1151"/>
      <c r="D382" s="1151"/>
      <c r="E382" s="1151"/>
      <c r="F382" s="1151"/>
      <c r="G382" s="1151"/>
      <c r="H382" s="1151"/>
      <c r="I382" s="1151"/>
      <c r="J382" s="1151"/>
      <c r="K382" s="1422">
        <f t="shared" si="42"/>
        <v>0</v>
      </c>
    </row>
    <row r="383" spans="1:11" ht="12">
      <c r="A383" s="783" t="s">
        <v>547</v>
      </c>
      <c r="B383" s="784">
        <v>2640</v>
      </c>
      <c r="C383" s="1151"/>
      <c r="D383" s="1151"/>
      <c r="E383" s="1151"/>
      <c r="F383" s="1151"/>
      <c r="G383" s="1151"/>
      <c r="H383" s="1151"/>
      <c r="I383" s="1151"/>
      <c r="J383" s="1151"/>
      <c r="K383" s="1422">
        <f t="shared" si="42"/>
        <v>0</v>
      </c>
    </row>
    <row r="384" spans="1:11" ht="12">
      <c r="A384" s="783" t="s">
        <v>548</v>
      </c>
      <c r="B384" s="784">
        <v>2660</v>
      </c>
      <c r="C384" s="1151"/>
      <c r="D384" s="1151"/>
      <c r="E384" s="1151"/>
      <c r="F384" s="1151"/>
      <c r="G384" s="1151"/>
      <c r="H384" s="1151"/>
      <c r="I384" s="1151"/>
      <c r="J384" s="1151"/>
      <c r="K384" s="1422">
        <f t="shared" si="42"/>
        <v>0</v>
      </c>
    </row>
    <row r="385" spans="1:11" ht="13" thickBot="1">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3" thickTop="1">
      <c r="A386" s="794" t="s">
        <v>550</v>
      </c>
      <c r="B386" s="795">
        <v>2900</v>
      </c>
      <c r="C386" s="1151"/>
      <c r="D386" s="1151"/>
      <c r="E386" s="1151"/>
      <c r="F386" s="1151"/>
      <c r="G386" s="1151"/>
      <c r="H386" s="1151"/>
      <c r="I386" s="1151"/>
      <c r="J386" s="1151"/>
      <c r="K386" s="236">
        <f>SUM(C386:J386)</f>
        <v>0</v>
      </c>
    </row>
    <row r="387" spans="1:11" ht="13" thickBot="1">
      <c r="A387" s="793" t="s">
        <v>551</v>
      </c>
      <c r="B387" s="776">
        <v>2000</v>
      </c>
      <c r="C387" s="235">
        <f t="shared" ref="C387:J387" si="44">SUM(C353,C358,C365,C369,C378,C385,C386)</f>
        <v>0</v>
      </c>
      <c r="D387" s="235">
        <f t="shared" si="44"/>
        <v>0</v>
      </c>
      <c r="E387" s="235">
        <f t="shared" si="44"/>
        <v>49834.82</v>
      </c>
      <c r="F387" s="235">
        <f t="shared" si="44"/>
        <v>0</v>
      </c>
      <c r="G387" s="235">
        <f t="shared" si="44"/>
        <v>0</v>
      </c>
      <c r="H387" s="235">
        <f t="shared" si="44"/>
        <v>0</v>
      </c>
      <c r="I387" s="235">
        <f t="shared" si="44"/>
        <v>0</v>
      </c>
      <c r="J387" s="235">
        <f t="shared" si="44"/>
        <v>0</v>
      </c>
      <c r="K387" s="237">
        <f>SUM(C387:J387)</f>
        <v>49834.82</v>
      </c>
    </row>
    <row r="388" spans="1:11" ht="14" thickTop="1" thickBot="1">
      <c r="A388" s="791" t="s">
        <v>670</v>
      </c>
      <c r="B388" s="792">
        <v>3000</v>
      </c>
      <c r="C388" s="1151"/>
      <c r="D388" s="1151"/>
      <c r="E388" s="1151"/>
      <c r="F388" s="1151"/>
      <c r="G388" s="1151"/>
      <c r="H388" s="1151"/>
      <c r="I388" s="1151"/>
      <c r="J388" s="1151"/>
      <c r="K388" s="204">
        <f>SUM(C388:J388)</f>
        <v>0</v>
      </c>
    </row>
    <row r="389" spans="1:11" ht="13" thickTop="1">
      <c r="A389" s="788" t="s">
        <v>671</v>
      </c>
      <c r="B389" s="789">
        <v>4000</v>
      </c>
      <c r="C389" s="238"/>
      <c r="D389" s="239"/>
      <c r="E389" s="239"/>
      <c r="F389" s="239"/>
      <c r="G389" s="239"/>
      <c r="H389" s="239"/>
      <c r="I389" s="239"/>
      <c r="J389" s="239"/>
      <c r="K389" s="240"/>
    </row>
    <row r="390" spans="1:11" ht="12">
      <c r="A390" s="790" t="s">
        <v>554</v>
      </c>
      <c r="B390" s="1614">
        <v>4100</v>
      </c>
      <c r="C390" s="241"/>
      <c r="D390" s="242"/>
      <c r="E390" s="242"/>
      <c r="F390" s="242"/>
      <c r="G390" s="242"/>
      <c r="H390" s="242"/>
      <c r="I390" s="242"/>
      <c r="J390" s="242"/>
      <c r="K390" s="1568"/>
    </row>
    <row r="391" spans="1:11" ht="12">
      <c r="A391" s="783" t="s">
        <v>555</v>
      </c>
      <c r="B391" s="784">
        <v>4110</v>
      </c>
      <c r="C391" s="243"/>
      <c r="D391" s="244"/>
      <c r="E391" s="1151"/>
      <c r="F391" s="243"/>
      <c r="G391" s="244"/>
      <c r="H391" s="1151"/>
      <c r="I391" s="243"/>
      <c r="J391" s="243"/>
      <c r="K391" s="213">
        <f t="shared" ref="K391:K396" si="45">SUM(C391:J391)</f>
        <v>0</v>
      </c>
    </row>
    <row r="392" spans="1:11" ht="12">
      <c r="A392" s="785" t="s">
        <v>556</v>
      </c>
      <c r="B392" s="1158">
        <v>4120</v>
      </c>
      <c r="C392" s="245"/>
      <c r="D392" s="187"/>
      <c r="E392" s="1151"/>
      <c r="F392" s="187"/>
      <c r="G392" s="186"/>
      <c r="H392" s="1151"/>
      <c r="I392" s="187"/>
      <c r="J392" s="187"/>
      <c r="K392" s="1422">
        <f t="shared" si="45"/>
        <v>0</v>
      </c>
    </row>
    <row r="393" spans="1:11" ht="12">
      <c r="A393" s="777" t="s">
        <v>557</v>
      </c>
      <c r="B393" s="786">
        <v>4130</v>
      </c>
      <c r="C393" s="245"/>
      <c r="D393" s="187"/>
      <c r="E393" s="1151"/>
      <c r="F393" s="187"/>
      <c r="G393" s="186"/>
      <c r="H393" s="1151"/>
      <c r="I393" s="187"/>
      <c r="J393" s="187"/>
      <c r="K393" s="1422">
        <f t="shared" si="45"/>
        <v>0</v>
      </c>
    </row>
    <row r="394" spans="1:11" ht="12">
      <c r="A394" s="777" t="s">
        <v>558</v>
      </c>
      <c r="B394" s="786">
        <v>4140</v>
      </c>
      <c r="C394" s="245"/>
      <c r="D394" s="187"/>
      <c r="E394" s="1151"/>
      <c r="F394" s="187"/>
      <c r="G394" s="186"/>
      <c r="H394" s="1151"/>
      <c r="I394" s="187"/>
      <c r="J394" s="187"/>
      <c r="K394" s="1422">
        <f t="shared" si="45"/>
        <v>0</v>
      </c>
    </row>
    <row r="395" spans="1:11" ht="12">
      <c r="A395" s="777" t="s">
        <v>559</v>
      </c>
      <c r="B395" s="786">
        <v>4170</v>
      </c>
      <c r="C395" s="245"/>
      <c r="D395" s="187"/>
      <c r="E395" s="1151"/>
      <c r="F395" s="187"/>
      <c r="G395" s="186"/>
      <c r="H395" s="1151"/>
      <c r="I395" s="187"/>
      <c r="J395" s="187"/>
      <c r="K395" s="1422">
        <f t="shared" si="45"/>
        <v>0</v>
      </c>
    </row>
    <row r="396" spans="1:11" ht="12">
      <c r="A396" s="787" t="s">
        <v>560</v>
      </c>
      <c r="B396" s="786">
        <v>4190</v>
      </c>
      <c r="C396" s="245"/>
      <c r="D396" s="187"/>
      <c r="E396" s="1151"/>
      <c r="F396" s="187"/>
      <c r="G396" s="186"/>
      <c r="H396" s="1151"/>
      <c r="I396" s="187"/>
      <c r="J396" s="187"/>
      <c r="K396" s="1422">
        <f t="shared" si="45"/>
        <v>0</v>
      </c>
    </row>
    <row r="397" spans="1:11" ht="13" thickBot="1">
      <c r="A397" s="782" t="s">
        <v>561</v>
      </c>
      <c r="B397" s="768">
        <v>4100</v>
      </c>
      <c r="C397" s="245"/>
      <c r="D397" s="187"/>
      <c r="E397" s="246">
        <f>SUM(E391:E396)</f>
        <v>0</v>
      </c>
      <c r="F397" s="187"/>
      <c r="G397" s="186"/>
      <c r="H397" s="193">
        <f>SUM(H391:H396)</f>
        <v>0</v>
      </c>
      <c r="I397" s="187"/>
      <c r="J397" s="187"/>
      <c r="K397" s="193">
        <f>SUM(K391:K396)</f>
        <v>0</v>
      </c>
    </row>
    <row r="398" spans="1:11" ht="13" thickTop="1">
      <c r="A398" s="780" t="s">
        <v>562</v>
      </c>
      <c r="B398" s="781">
        <v>4210</v>
      </c>
      <c r="C398" s="245"/>
      <c r="D398" s="187"/>
      <c r="E398" s="187"/>
      <c r="F398" s="187"/>
      <c r="G398" s="186"/>
      <c r="H398" s="1151"/>
      <c r="I398" s="187"/>
      <c r="J398" s="187"/>
      <c r="K398" s="213">
        <f t="shared" ref="K398:K404" si="46">SUM(C398:J398)</f>
        <v>0</v>
      </c>
    </row>
    <row r="399" spans="1:11" ht="12">
      <c r="A399" s="1569" t="s">
        <v>563</v>
      </c>
      <c r="B399" s="1570">
        <v>4220</v>
      </c>
      <c r="C399" s="245"/>
      <c r="D399" s="187"/>
      <c r="E399" s="187"/>
      <c r="F399" s="187"/>
      <c r="G399" s="186"/>
      <c r="H399" s="1151"/>
      <c r="I399" s="187"/>
      <c r="J399" s="187"/>
      <c r="K399" s="213">
        <f t="shared" si="46"/>
        <v>0</v>
      </c>
    </row>
    <row r="400" spans="1:11" ht="12">
      <c r="A400" s="1571" t="s">
        <v>564</v>
      </c>
      <c r="B400" s="1570">
        <v>4230</v>
      </c>
      <c r="C400" s="245"/>
      <c r="D400" s="187"/>
      <c r="E400" s="187"/>
      <c r="F400" s="187"/>
      <c r="G400" s="186"/>
      <c r="H400" s="1151"/>
      <c r="I400" s="187"/>
      <c r="J400" s="187"/>
      <c r="K400" s="213">
        <f t="shared" si="46"/>
        <v>0</v>
      </c>
    </row>
    <row r="401" spans="1:11" ht="12">
      <c r="A401" s="1569" t="s">
        <v>565</v>
      </c>
      <c r="B401" s="1570">
        <v>4240</v>
      </c>
      <c r="C401" s="245"/>
      <c r="D401" s="187"/>
      <c r="E401" s="187"/>
      <c r="F401" s="187"/>
      <c r="G401" s="186"/>
      <c r="H401" s="1151"/>
      <c r="I401" s="187"/>
      <c r="J401" s="187"/>
      <c r="K401" s="213">
        <f t="shared" si="46"/>
        <v>0</v>
      </c>
    </row>
    <row r="402" spans="1:11" ht="12">
      <c r="A402" s="1569" t="s">
        <v>566</v>
      </c>
      <c r="B402" s="1570">
        <v>4270</v>
      </c>
      <c r="C402" s="245"/>
      <c r="D402" s="187"/>
      <c r="E402" s="187"/>
      <c r="F402" s="187"/>
      <c r="G402" s="186"/>
      <c r="H402" s="1151"/>
      <c r="I402" s="187"/>
      <c r="J402" s="187"/>
      <c r="K402" s="213">
        <f t="shared" si="46"/>
        <v>0</v>
      </c>
    </row>
    <row r="403" spans="1:11" ht="12">
      <c r="A403" s="1569" t="s">
        <v>567</v>
      </c>
      <c r="B403" s="1570">
        <v>4280</v>
      </c>
      <c r="C403" s="245"/>
      <c r="D403" s="187"/>
      <c r="E403" s="187"/>
      <c r="F403" s="187"/>
      <c r="G403" s="186"/>
      <c r="H403" s="1151"/>
      <c r="I403" s="187"/>
      <c r="J403" s="187"/>
      <c r="K403" s="213">
        <f t="shared" si="46"/>
        <v>0</v>
      </c>
    </row>
    <row r="404" spans="1:11" ht="12">
      <c r="A404" s="1571" t="s">
        <v>568</v>
      </c>
      <c r="B404" s="1572">
        <v>4290</v>
      </c>
      <c r="C404" s="245"/>
      <c r="D404" s="187"/>
      <c r="E404" s="187"/>
      <c r="F404" s="187"/>
      <c r="G404" s="186"/>
      <c r="H404" s="1151"/>
      <c r="I404" s="187"/>
      <c r="J404" s="187"/>
      <c r="K404" s="213">
        <f t="shared" si="46"/>
        <v>0</v>
      </c>
    </row>
    <row r="405" spans="1:11" ht="13" thickBot="1">
      <c r="A405" s="767" t="s">
        <v>569</v>
      </c>
      <c r="B405" s="768">
        <v>4200</v>
      </c>
      <c r="C405" s="245"/>
      <c r="D405" s="187"/>
      <c r="E405" s="187"/>
      <c r="F405" s="187"/>
      <c r="G405" s="186"/>
      <c r="H405" s="247">
        <f>SUM(H398:H404)</f>
        <v>0</v>
      </c>
      <c r="I405" s="187"/>
      <c r="J405" s="187"/>
      <c r="K405" s="247">
        <f>SUM(K398:K404)</f>
        <v>0</v>
      </c>
    </row>
    <row r="406" spans="1:11" ht="13" thickTop="1">
      <c r="A406" s="778" t="s">
        <v>570</v>
      </c>
      <c r="B406" s="779">
        <v>4310</v>
      </c>
      <c r="C406" s="245"/>
      <c r="D406" s="187"/>
      <c r="E406" s="187"/>
      <c r="F406" s="187"/>
      <c r="G406" s="186"/>
      <c r="H406" s="1151"/>
      <c r="I406" s="187"/>
      <c r="J406" s="187"/>
      <c r="K406" s="213">
        <f t="shared" ref="K406:K412" si="47">SUM(C406:J406)</f>
        <v>0</v>
      </c>
    </row>
    <row r="407" spans="1:11" ht="12">
      <c r="A407" s="777" t="s">
        <v>571</v>
      </c>
      <c r="B407" s="1439">
        <v>4320</v>
      </c>
      <c r="C407" s="245"/>
      <c r="D407" s="187"/>
      <c r="E407" s="187"/>
      <c r="F407" s="187"/>
      <c r="G407" s="186"/>
      <c r="H407" s="1151"/>
      <c r="I407" s="187"/>
      <c r="J407" s="187"/>
      <c r="K407" s="213">
        <f t="shared" si="47"/>
        <v>0</v>
      </c>
    </row>
    <row r="408" spans="1:11" ht="12">
      <c r="A408" s="777" t="s">
        <v>572</v>
      </c>
      <c r="B408" s="1439">
        <v>4330</v>
      </c>
      <c r="C408" s="245"/>
      <c r="D408" s="187"/>
      <c r="E408" s="187"/>
      <c r="F408" s="187"/>
      <c r="G408" s="186"/>
      <c r="H408" s="1151"/>
      <c r="I408" s="187"/>
      <c r="J408" s="187"/>
      <c r="K408" s="213">
        <f t="shared" si="47"/>
        <v>0</v>
      </c>
    </row>
    <row r="409" spans="1:11" ht="12">
      <c r="A409" s="777" t="s">
        <v>573</v>
      </c>
      <c r="B409" s="1439">
        <v>4340</v>
      </c>
      <c r="C409" s="245"/>
      <c r="D409" s="187"/>
      <c r="E409" s="187"/>
      <c r="F409" s="187"/>
      <c r="G409" s="186"/>
      <c r="H409" s="1151"/>
      <c r="I409" s="187"/>
      <c r="J409" s="187"/>
      <c r="K409" s="213">
        <f t="shared" si="47"/>
        <v>0</v>
      </c>
    </row>
    <row r="410" spans="1:11" ht="12">
      <c r="A410" s="777" t="s">
        <v>574</v>
      </c>
      <c r="B410" s="1439">
        <v>4370</v>
      </c>
      <c r="C410" s="245"/>
      <c r="D410" s="187"/>
      <c r="E410" s="187"/>
      <c r="F410" s="187"/>
      <c r="G410" s="186"/>
      <c r="H410" s="1151"/>
      <c r="I410" s="187"/>
      <c r="J410" s="187"/>
      <c r="K410" s="213">
        <f t="shared" si="47"/>
        <v>0</v>
      </c>
    </row>
    <row r="411" spans="1:11" ht="12">
      <c r="A411" s="777" t="s">
        <v>575</v>
      </c>
      <c r="B411" s="1439">
        <v>4380</v>
      </c>
      <c r="C411" s="245"/>
      <c r="D411" s="187"/>
      <c r="E411" s="190"/>
      <c r="F411" s="187"/>
      <c r="G411" s="186"/>
      <c r="H411" s="1151"/>
      <c r="I411" s="187"/>
      <c r="J411" s="187"/>
      <c r="K411" s="213">
        <f t="shared" si="47"/>
        <v>0</v>
      </c>
    </row>
    <row r="412" spans="1:11" ht="12">
      <c r="A412" s="777" t="s">
        <v>576</v>
      </c>
      <c r="B412" s="1439">
        <v>4390</v>
      </c>
      <c r="C412" s="245"/>
      <c r="D412" s="187"/>
      <c r="E412" s="1457"/>
      <c r="F412" s="187"/>
      <c r="G412" s="186"/>
      <c r="H412" s="1151"/>
      <c r="I412" s="187"/>
      <c r="J412" s="187"/>
      <c r="K412" s="213">
        <f t="shared" si="47"/>
        <v>0</v>
      </c>
    </row>
    <row r="413" spans="1:11" ht="13" thickBot="1">
      <c r="A413" s="775" t="s">
        <v>577</v>
      </c>
      <c r="B413" s="776">
        <v>4300</v>
      </c>
      <c r="C413" s="245"/>
      <c r="D413" s="187"/>
      <c r="E413" s="193">
        <f>SUM(E406:E412)</f>
        <v>0</v>
      </c>
      <c r="F413" s="187"/>
      <c r="G413" s="186"/>
      <c r="H413" s="193">
        <f>SUM(H406:H412)</f>
        <v>0</v>
      </c>
      <c r="I413" s="187"/>
      <c r="J413" s="187"/>
      <c r="K413" s="193">
        <f>SUM(K406:K412)</f>
        <v>0</v>
      </c>
    </row>
    <row r="414" spans="1:11" ht="13" thickTop="1">
      <c r="A414" s="773" t="s">
        <v>578</v>
      </c>
      <c r="B414" s="774">
        <v>4400</v>
      </c>
      <c r="C414" s="245"/>
      <c r="D414" s="187"/>
      <c r="E414" s="248"/>
      <c r="F414" s="187"/>
      <c r="G414" s="186"/>
      <c r="H414" s="248"/>
      <c r="I414" s="187"/>
      <c r="J414" s="187"/>
      <c r="K414" s="249">
        <f>SUM(C414:J414)</f>
        <v>0</v>
      </c>
    </row>
    <row r="415" spans="1:11" ht="13" thickBot="1">
      <c r="A415" s="767" t="s">
        <v>579</v>
      </c>
      <c r="B415" s="768">
        <v>4000</v>
      </c>
      <c r="C415" s="245"/>
      <c r="D415" s="187"/>
      <c r="E415" s="193">
        <f>SUM(E397,E405,E413,E414)</f>
        <v>0</v>
      </c>
      <c r="F415" s="187"/>
      <c r="G415" s="186"/>
      <c r="H415" s="193">
        <f>SUM(H397,H405,H413,H414)</f>
        <v>0</v>
      </c>
      <c r="I415" s="187"/>
      <c r="J415" s="187"/>
      <c r="K415" s="193">
        <f>SUM(K397,K405,K413,K414)</f>
        <v>0</v>
      </c>
    </row>
    <row r="416" spans="1:11" ht="13" thickTop="1">
      <c r="A416" s="769" t="s">
        <v>672</v>
      </c>
      <c r="B416" s="770">
        <v>5000</v>
      </c>
      <c r="C416" s="489"/>
      <c r="D416" s="490"/>
      <c r="E416" s="490"/>
      <c r="F416" s="490"/>
      <c r="G416" s="490"/>
      <c r="H416" s="491"/>
      <c r="I416" s="490"/>
      <c r="J416" s="490"/>
      <c r="K416" s="492"/>
    </row>
    <row r="417" spans="1:11" ht="12">
      <c r="A417" s="771" t="s">
        <v>581</v>
      </c>
      <c r="B417" s="772"/>
      <c r="C417" s="482"/>
      <c r="D417" s="482"/>
      <c r="E417" s="482"/>
      <c r="F417" s="482"/>
      <c r="G417" s="482"/>
      <c r="H417" s="482"/>
      <c r="I417" s="482"/>
      <c r="J417" s="482"/>
      <c r="K417" s="482"/>
    </row>
    <row r="418" spans="1:11" ht="12">
      <c r="A418" s="764" t="s">
        <v>582</v>
      </c>
      <c r="B418" s="765">
        <v>5110</v>
      </c>
      <c r="C418" s="482"/>
      <c r="D418" s="482"/>
      <c r="E418" s="482"/>
      <c r="F418" s="482"/>
      <c r="G418" s="482"/>
      <c r="H418" s="1138"/>
      <c r="I418" s="482"/>
      <c r="J418" s="482"/>
      <c r="K418" s="1615">
        <f>SUM(C418:J418)</f>
        <v>0</v>
      </c>
    </row>
    <row r="419" spans="1:11" ht="12">
      <c r="A419" s="907" t="s">
        <v>583</v>
      </c>
      <c r="B419" s="909">
        <v>5120</v>
      </c>
      <c r="C419" s="482"/>
      <c r="D419" s="482"/>
      <c r="E419" s="482"/>
      <c r="F419" s="482"/>
      <c r="G419" s="482"/>
      <c r="H419" s="1138"/>
      <c r="I419" s="482"/>
      <c r="J419" s="482"/>
      <c r="K419" s="1615">
        <f>SUM(C419:J419)</f>
        <v>0</v>
      </c>
    </row>
    <row r="420" spans="1:11" ht="12">
      <c r="A420" s="766" t="s">
        <v>673</v>
      </c>
      <c r="B420" s="765">
        <v>5130</v>
      </c>
      <c r="C420" s="482"/>
      <c r="D420" s="482"/>
      <c r="E420" s="482"/>
      <c r="F420" s="482"/>
      <c r="G420" s="482"/>
      <c r="H420" s="1138"/>
      <c r="I420" s="482"/>
      <c r="J420" s="482"/>
      <c r="K420" s="1615">
        <f>SUM(C420:J420)</f>
        <v>0</v>
      </c>
    </row>
    <row r="421" spans="1:11" ht="12">
      <c r="A421" s="854" t="s">
        <v>585</v>
      </c>
      <c r="B421" s="855">
        <v>5140</v>
      </c>
      <c r="C421" s="482"/>
      <c r="D421" s="482"/>
      <c r="E421" s="482"/>
      <c r="F421" s="482"/>
      <c r="G421" s="482"/>
      <c r="H421" s="1138"/>
      <c r="I421" s="482"/>
      <c r="J421" s="482"/>
      <c r="K421" s="1615">
        <f>SUM(C421:J421)</f>
        <v>0</v>
      </c>
    </row>
    <row r="422" spans="1:11" ht="12">
      <c r="A422" s="766" t="s">
        <v>674</v>
      </c>
      <c r="B422" s="765">
        <v>5150</v>
      </c>
      <c r="C422" s="482"/>
      <c r="D422" s="482"/>
      <c r="E422" s="482"/>
      <c r="F422" s="482"/>
      <c r="G422" s="482"/>
      <c r="H422" s="1138"/>
      <c r="I422" s="482"/>
      <c r="J422" s="482"/>
      <c r="K422" s="1615">
        <f>SUM(C422:J422)</f>
        <v>0</v>
      </c>
    </row>
    <row r="423" spans="1:11" ht="12">
      <c r="A423" s="1616" t="s">
        <v>588</v>
      </c>
      <c r="B423" s="1176">
        <v>5200</v>
      </c>
      <c r="C423" s="482"/>
      <c r="D423" s="482"/>
      <c r="E423" s="482"/>
      <c r="F423" s="482"/>
      <c r="G423" s="482"/>
      <c r="H423" s="1139"/>
      <c r="I423" s="482"/>
      <c r="J423" s="482"/>
      <c r="K423" s="1615">
        <f t="shared" ref="K423:K425" si="48">SUM(C423:J423)</f>
        <v>0</v>
      </c>
    </row>
    <row r="424" spans="1:11" ht="27">
      <c r="A424" s="1149" t="s">
        <v>623</v>
      </c>
      <c r="B424" s="772">
        <v>5300</v>
      </c>
      <c r="C424" s="482"/>
      <c r="D424" s="482"/>
      <c r="E424" s="482"/>
      <c r="F424" s="482"/>
      <c r="G424" s="482"/>
      <c r="H424" s="1139"/>
      <c r="I424" s="482"/>
      <c r="J424" s="482"/>
      <c r="K424" s="1615">
        <f t="shared" si="48"/>
        <v>0</v>
      </c>
    </row>
    <row r="425" spans="1:11" ht="13">
      <c r="A425" s="905" t="s">
        <v>637</v>
      </c>
      <c r="B425" s="772">
        <v>5400</v>
      </c>
      <c r="C425" s="482"/>
      <c r="D425" s="482"/>
      <c r="E425" s="1138"/>
      <c r="F425" s="482"/>
      <c r="G425" s="482"/>
      <c r="H425" s="1139"/>
      <c r="I425" s="482"/>
      <c r="J425" s="482"/>
      <c r="K425" s="1615">
        <f t="shared" si="48"/>
        <v>0</v>
      </c>
    </row>
    <row r="426" spans="1:11" ht="13" thickBot="1">
      <c r="A426" s="763" t="s">
        <v>589</v>
      </c>
      <c r="B426" s="1177">
        <v>5000</v>
      </c>
      <c r="C426" s="482"/>
      <c r="D426" s="482"/>
      <c r="E426" s="493">
        <f>SUM(E418:E425)</f>
        <v>0</v>
      </c>
      <c r="F426" s="482"/>
      <c r="G426" s="482"/>
      <c r="H426" s="493">
        <f>SUM(H418:H425)</f>
        <v>0</v>
      </c>
      <c r="I426" s="482"/>
      <c r="J426" s="482"/>
      <c r="K426" s="493">
        <f>SUM(K418:K425)</f>
        <v>0</v>
      </c>
    </row>
    <row r="427" spans="1:11" ht="14" thickTop="1" thickBot="1">
      <c r="A427" s="761" t="s">
        <v>675</v>
      </c>
      <c r="B427" s="762">
        <v>6000</v>
      </c>
      <c r="C427" s="482"/>
      <c r="D427" s="482"/>
      <c r="E427" s="494"/>
      <c r="F427" s="482"/>
      <c r="G427" s="482"/>
      <c r="H427" s="495"/>
      <c r="I427" s="494"/>
      <c r="J427" s="482"/>
      <c r="K427" s="1615">
        <f>SUM(C427:J427)</f>
        <v>0</v>
      </c>
    </row>
    <row r="428" spans="1:11" s="757" customFormat="1" ht="14" thickTop="1" thickBot="1">
      <c r="A428" s="1731" t="s">
        <v>610</v>
      </c>
      <c r="B428" s="1732"/>
      <c r="C428" s="397">
        <f>SUM(C344+C387+C388)</f>
        <v>0</v>
      </c>
      <c r="D428" s="397">
        <f>SUM(D344+D387+D388)</f>
        <v>0</v>
      </c>
      <c r="E428" s="397">
        <f>SUM(E344+E387+E388+E415+E426)</f>
        <v>49834.82</v>
      </c>
      <c r="F428" s="397">
        <f>SUM(F344+F387+F388)</f>
        <v>0</v>
      </c>
      <c r="G428" s="397">
        <f>SUM(G344+G387+G388)</f>
        <v>0</v>
      </c>
      <c r="H428" s="397">
        <f>SUM(H344+H387+H388+H415+H426+H427)</f>
        <v>0</v>
      </c>
      <c r="I428" s="397">
        <f>SUM(I344+I387+I388)</f>
        <v>0</v>
      </c>
      <c r="J428" s="397">
        <f>SUM(J344+J387+J388)</f>
        <v>0</v>
      </c>
      <c r="K428" s="397">
        <f>SUM(K344+K387+K388+K415+K426+K427)</f>
        <v>49834.82</v>
      </c>
    </row>
    <row r="429" spans="1:11" ht="16" thickTop="1" thickBot="1">
      <c r="A429" s="1733" t="s">
        <v>611</v>
      </c>
      <c r="B429" s="1734"/>
      <c r="C429" s="1146"/>
      <c r="D429" s="1147"/>
      <c r="E429" s="1147"/>
      <c r="F429" s="1147"/>
      <c r="G429" s="1147"/>
      <c r="H429" s="1147"/>
      <c r="I429" s="1147"/>
      <c r="J429" s="1148"/>
      <c r="K429" s="193">
        <f>'EstRev 6-11'!J240-'EstExp 12-20'!K428</f>
        <v>-5449.32</v>
      </c>
    </row>
    <row r="430" spans="1:11" ht="13" thickTop="1">
      <c r="A430" s="758"/>
      <c r="B430" s="1617"/>
      <c r="C430" s="473"/>
      <c r="D430" s="1618"/>
      <c r="E430" s="1618"/>
      <c r="F430" s="1618"/>
      <c r="G430" s="1618"/>
      <c r="H430" s="1618"/>
      <c r="I430" s="1618"/>
      <c r="J430" s="1618"/>
      <c r="K430" s="474"/>
    </row>
    <row r="431" spans="1:11" ht="12">
      <c r="A431" s="759" t="s">
        <v>676</v>
      </c>
      <c r="B431" s="1178"/>
      <c r="C431" s="383"/>
      <c r="D431" s="384"/>
      <c r="E431" s="384"/>
      <c r="F431" s="384"/>
      <c r="G431" s="384"/>
      <c r="H431" s="384"/>
      <c r="I431" s="384"/>
      <c r="J431" s="384"/>
      <c r="K431" s="1619"/>
    </row>
    <row r="432" spans="1:11" ht="12">
      <c r="A432" s="750" t="s">
        <v>677</v>
      </c>
      <c r="B432" s="760" t="s">
        <v>339</v>
      </c>
      <c r="C432" s="385"/>
      <c r="D432" s="386"/>
      <c r="E432" s="386"/>
      <c r="F432" s="386"/>
      <c r="G432" s="386"/>
      <c r="H432" s="386"/>
      <c r="I432" s="386"/>
      <c r="J432" s="386"/>
      <c r="K432" s="1620"/>
    </row>
    <row r="433" spans="1:11" ht="12">
      <c r="A433" s="751" t="s">
        <v>534</v>
      </c>
      <c r="B433" s="1179">
        <v>2500</v>
      </c>
      <c r="C433" s="387"/>
      <c r="D433" s="387"/>
      <c r="E433" s="387"/>
      <c r="F433" s="387"/>
      <c r="G433" s="387"/>
      <c r="H433" s="387"/>
      <c r="I433" s="387"/>
      <c r="J433" s="387"/>
      <c r="K433" s="387"/>
    </row>
    <row r="434" spans="1:11" ht="12">
      <c r="A434" s="748" t="s">
        <v>598</v>
      </c>
      <c r="B434" s="1180">
        <v>2530</v>
      </c>
      <c r="C434" s="1151"/>
      <c r="D434" s="1151"/>
      <c r="E434" s="1151"/>
      <c r="F434" s="1151"/>
      <c r="G434" s="1151"/>
      <c r="H434" s="1151"/>
      <c r="I434" s="1151"/>
      <c r="J434" s="387"/>
      <c r="K434" s="1422">
        <f>SUM(C434:J434)</f>
        <v>0</v>
      </c>
    </row>
    <row r="435" spans="1:11" ht="12">
      <c r="A435" s="748" t="s">
        <v>650</v>
      </c>
      <c r="B435" s="1180">
        <v>2540</v>
      </c>
      <c r="C435" s="1151"/>
      <c r="D435" s="1151"/>
      <c r="E435" s="1151"/>
      <c r="F435" s="1151"/>
      <c r="G435" s="1151"/>
      <c r="H435" s="1151"/>
      <c r="I435" s="1151"/>
      <c r="J435" s="387"/>
      <c r="K435" s="1422">
        <f>SUM(C435:J435)</f>
        <v>0</v>
      </c>
    </row>
    <row r="436" spans="1:11" ht="13" thickBot="1">
      <c r="A436" s="747" t="s">
        <v>541</v>
      </c>
      <c r="B436" s="754">
        <v>2500</v>
      </c>
      <c r="C436" s="389">
        <f>SUM(C434:C435)</f>
        <v>0</v>
      </c>
      <c r="D436" s="389">
        <f t="shared" ref="D436:K436" si="49">SUM(D434:D435)</f>
        <v>0</v>
      </c>
      <c r="E436" s="389">
        <f t="shared" si="49"/>
        <v>0</v>
      </c>
      <c r="F436" s="389">
        <f t="shared" si="49"/>
        <v>0</v>
      </c>
      <c r="G436" s="389">
        <f t="shared" si="49"/>
        <v>0</v>
      </c>
      <c r="H436" s="389">
        <f t="shared" si="49"/>
        <v>0</v>
      </c>
      <c r="I436" s="389">
        <f t="shared" si="49"/>
        <v>0</v>
      </c>
      <c r="J436" s="387"/>
      <c r="K436" s="389">
        <f t="shared" si="49"/>
        <v>0</v>
      </c>
    </row>
    <row r="437" spans="1:11" ht="13" thickTop="1">
      <c r="A437" s="751" t="s">
        <v>651</v>
      </c>
      <c r="B437" s="1181">
        <v>2900</v>
      </c>
      <c r="C437" s="1151"/>
      <c r="D437" s="1151"/>
      <c r="E437" s="1151"/>
      <c r="F437" s="1151"/>
      <c r="G437" s="1151"/>
      <c r="H437" s="1151"/>
      <c r="I437" s="1151"/>
      <c r="J437" s="387"/>
      <c r="K437" s="236">
        <f>SUM(C437:J437)</f>
        <v>0</v>
      </c>
    </row>
    <row r="438" spans="1:11" ht="13" thickBot="1">
      <c r="A438" s="1108" t="s">
        <v>551</v>
      </c>
      <c r="B438" s="754">
        <v>2000</v>
      </c>
      <c r="C438" s="389">
        <f>SUM(C436,C437)</f>
        <v>0</v>
      </c>
      <c r="D438" s="389">
        <f t="shared" ref="D438:I438" si="50">SUM(D436,D437)</f>
        <v>0</v>
      </c>
      <c r="E438" s="389">
        <f t="shared" si="50"/>
        <v>0</v>
      </c>
      <c r="F438" s="389">
        <f t="shared" si="50"/>
        <v>0</v>
      </c>
      <c r="G438" s="389">
        <f t="shared" si="50"/>
        <v>0</v>
      </c>
      <c r="H438" s="389">
        <f t="shared" si="50"/>
        <v>0</v>
      </c>
      <c r="I438" s="389">
        <f t="shared" si="50"/>
        <v>0</v>
      </c>
      <c r="J438" s="387"/>
      <c r="K438" s="389">
        <f>SUM(K436,K437)</f>
        <v>0</v>
      </c>
    </row>
    <row r="439" spans="1:11" ht="13" thickTop="1">
      <c r="A439" s="755" t="s">
        <v>678</v>
      </c>
      <c r="B439" s="756">
        <v>4000</v>
      </c>
      <c r="C439" s="391"/>
      <c r="D439" s="392"/>
      <c r="E439" s="392"/>
      <c r="F439" s="392"/>
      <c r="G439" s="392"/>
      <c r="H439" s="392"/>
      <c r="I439" s="392"/>
      <c r="J439" s="386"/>
      <c r="K439" s="393"/>
    </row>
    <row r="440" spans="1:11" ht="12">
      <c r="A440" s="752" t="s">
        <v>659</v>
      </c>
      <c r="B440" s="1621">
        <v>4110</v>
      </c>
      <c r="C440" s="387"/>
      <c r="D440" s="387"/>
      <c r="E440" s="387"/>
      <c r="F440" s="387"/>
      <c r="G440" s="387"/>
      <c r="H440" s="394"/>
      <c r="I440" s="395"/>
      <c r="J440" s="387"/>
      <c r="K440" s="396">
        <f>H440</f>
        <v>0</v>
      </c>
    </row>
    <row r="441" spans="1:11" ht="12">
      <c r="A441" s="752" t="s">
        <v>679</v>
      </c>
      <c r="B441" s="1621">
        <v>4120</v>
      </c>
      <c r="C441" s="387"/>
      <c r="D441" s="387"/>
      <c r="E441" s="387"/>
      <c r="F441" s="387"/>
      <c r="G441" s="387"/>
      <c r="H441" s="1622"/>
      <c r="I441" s="395"/>
      <c r="J441" s="387"/>
      <c r="K441" s="1623">
        <f>H441</f>
        <v>0</v>
      </c>
    </row>
    <row r="442" spans="1:11" ht="12">
      <c r="A442" s="753" t="s">
        <v>603</v>
      </c>
      <c r="B442" s="1180">
        <v>4190</v>
      </c>
      <c r="C442" s="387"/>
      <c r="D442" s="387"/>
      <c r="E442" s="387"/>
      <c r="F442" s="387"/>
      <c r="G442" s="387"/>
      <c r="H442" s="394"/>
      <c r="I442" s="749"/>
      <c r="J442" s="387"/>
      <c r="K442" s="213">
        <f>H442</f>
        <v>0</v>
      </c>
    </row>
    <row r="443" spans="1:11" ht="13" thickBot="1">
      <c r="A443" s="747" t="s">
        <v>680</v>
      </c>
      <c r="B443" s="754">
        <v>4000</v>
      </c>
      <c r="C443" s="387"/>
      <c r="D443" s="387"/>
      <c r="E443" s="387"/>
      <c r="F443" s="387"/>
      <c r="G443" s="387"/>
      <c r="H443" s="397">
        <f>SUM(H440:H442)</f>
        <v>0</v>
      </c>
      <c r="I443" s="749"/>
      <c r="J443" s="387"/>
      <c r="K443" s="397">
        <f>SUM(K440:K442)</f>
        <v>0</v>
      </c>
    </row>
    <row r="444" spans="1:11" ht="13" thickTop="1">
      <c r="A444" s="750" t="s">
        <v>681</v>
      </c>
      <c r="B444" s="746">
        <v>5000</v>
      </c>
      <c r="C444" s="385"/>
      <c r="D444" s="386"/>
      <c r="E444" s="386"/>
      <c r="F444" s="386"/>
      <c r="G444" s="386"/>
      <c r="H444" s="392"/>
      <c r="I444" s="386"/>
      <c r="J444" s="386"/>
      <c r="K444" s="393"/>
    </row>
    <row r="445" spans="1:11" ht="12">
      <c r="A445" s="751" t="s">
        <v>581</v>
      </c>
      <c r="B445" s="1179">
        <v>5100</v>
      </c>
      <c r="C445" s="387"/>
      <c r="D445" s="387"/>
      <c r="E445" s="387"/>
      <c r="F445" s="387"/>
      <c r="G445" s="387"/>
      <c r="H445" s="387"/>
      <c r="I445" s="387"/>
      <c r="J445" s="387"/>
      <c r="K445" s="387"/>
    </row>
    <row r="446" spans="1:11" ht="12">
      <c r="A446" s="748" t="s">
        <v>582</v>
      </c>
      <c r="B446" s="1180">
        <v>5110</v>
      </c>
      <c r="C446" s="387"/>
      <c r="D446" s="387"/>
      <c r="E446" s="387"/>
      <c r="F446" s="387"/>
      <c r="G446" s="387"/>
      <c r="H446" s="1622"/>
      <c r="I446" s="387"/>
      <c r="J446" s="387"/>
      <c r="K446" s="1422">
        <f>SUM(C446:J446)</f>
        <v>0</v>
      </c>
    </row>
    <row r="447" spans="1:11" ht="12">
      <c r="A447" s="1624" t="s">
        <v>608</v>
      </c>
      <c r="B447" s="1182">
        <v>5150</v>
      </c>
      <c r="C447" s="387"/>
      <c r="D447" s="387"/>
      <c r="E447" s="387"/>
      <c r="F447" s="387"/>
      <c r="G447" s="387"/>
      <c r="H447" s="1622"/>
      <c r="I447" s="387"/>
      <c r="J447" s="387"/>
      <c r="K447" s="1422">
        <f>SUM(C447:J447)</f>
        <v>0</v>
      </c>
    </row>
    <row r="448" spans="1:11" ht="13" thickBot="1">
      <c r="A448" s="1625" t="s">
        <v>587</v>
      </c>
      <c r="B448" s="1183">
        <v>5100</v>
      </c>
      <c r="C448" s="387"/>
      <c r="D448" s="387"/>
      <c r="E448" s="387"/>
      <c r="F448" s="387"/>
      <c r="G448" s="387"/>
      <c r="H448" s="397">
        <f>SUM(H446:H447)</f>
        <v>0</v>
      </c>
      <c r="I448" s="387"/>
      <c r="J448" s="387"/>
      <c r="K448" s="203">
        <f>SUM(K446:K447)</f>
        <v>0</v>
      </c>
    </row>
    <row r="449" spans="1:11" ht="13" thickTop="1">
      <c r="A449" s="1616" t="s">
        <v>588</v>
      </c>
      <c r="B449" s="1176">
        <v>5200</v>
      </c>
      <c r="C449" s="387"/>
      <c r="D449" s="387"/>
      <c r="E449" s="387"/>
      <c r="F449" s="387"/>
      <c r="G449" s="387"/>
      <c r="H449" s="390"/>
      <c r="I449" s="387"/>
      <c r="J449" s="387"/>
      <c r="K449" s="324">
        <f>H449</f>
        <v>0</v>
      </c>
    </row>
    <row r="450" spans="1:11" ht="28" thickBot="1">
      <c r="A450" s="1149" t="s">
        <v>623</v>
      </c>
      <c r="B450" s="1176">
        <v>5300</v>
      </c>
      <c r="C450" s="387"/>
      <c r="D450" s="387"/>
      <c r="E450" s="387"/>
      <c r="F450" s="387"/>
      <c r="G450" s="387"/>
      <c r="H450" s="1622"/>
      <c r="I450" s="387"/>
      <c r="J450" s="387"/>
      <c r="K450" s="398">
        <f>H450</f>
        <v>0</v>
      </c>
    </row>
    <row r="451" spans="1:11" ht="14" thickTop="1" thickBot="1">
      <c r="A451" s="747" t="s">
        <v>589</v>
      </c>
      <c r="B451" s="754">
        <v>5000</v>
      </c>
      <c r="C451" s="387"/>
      <c r="D451" s="387"/>
      <c r="E451" s="387"/>
      <c r="F451" s="387"/>
      <c r="G451" s="387"/>
      <c r="H451" s="388">
        <f>SUM(H448:H450)</f>
        <v>0</v>
      </c>
      <c r="I451" s="387"/>
      <c r="J451" s="387"/>
      <c r="K451" s="389">
        <f>SUM(K448:K450)</f>
        <v>0</v>
      </c>
    </row>
    <row r="452" spans="1:11" ht="14" thickTop="1" thickBot="1">
      <c r="A452" s="745" t="s">
        <v>682</v>
      </c>
      <c r="B452" s="746">
        <v>6000</v>
      </c>
      <c r="C452" s="387"/>
      <c r="D452" s="387"/>
      <c r="E452" s="387"/>
      <c r="F452" s="387"/>
      <c r="G452" s="387"/>
      <c r="H452" s="399"/>
      <c r="I452" s="387"/>
      <c r="J452" s="387"/>
      <c r="K452" s="204">
        <f>SUM(C452:J452)</f>
        <v>0</v>
      </c>
    </row>
    <row r="453" spans="1:11" ht="14" thickTop="1" thickBot="1">
      <c r="A453" s="1731" t="s">
        <v>610</v>
      </c>
      <c r="B453" s="1732"/>
      <c r="C453" s="397">
        <f>SUM(C438)</f>
        <v>0</v>
      </c>
      <c r="D453" s="397">
        <f>SUM(D438)</f>
        <v>0</v>
      </c>
      <c r="E453" s="397">
        <f>SUM(E438)</f>
        <v>0</v>
      </c>
      <c r="F453" s="397">
        <f>SUM(F438)</f>
        <v>0</v>
      </c>
      <c r="G453" s="397">
        <f>SUM(G438)</f>
        <v>0</v>
      </c>
      <c r="H453" s="397">
        <f>SUM(H438,H443,H451,H452)</f>
        <v>0</v>
      </c>
      <c r="I453" s="397">
        <f>SUM(I438)</f>
        <v>0</v>
      </c>
      <c r="J453" s="387"/>
      <c r="K453" s="397">
        <f>SUM(K438,K443,K451,K452)</f>
        <v>0</v>
      </c>
    </row>
    <row r="454" spans="1:11" ht="16" thickTop="1" thickBot="1">
      <c r="A454" s="1733" t="s">
        <v>611</v>
      </c>
      <c r="B454" s="1734"/>
      <c r="C454" s="1142"/>
      <c r="D454" s="1143"/>
      <c r="E454" s="1144"/>
      <c r="F454" s="1144"/>
      <c r="G454" s="1144"/>
      <c r="H454" s="1144"/>
      <c r="I454" s="1144"/>
      <c r="J454" s="1145"/>
      <c r="K454" s="742">
        <f>'EstRev 6-11'!K240-'EstExp 12-20'!K453</f>
        <v>0</v>
      </c>
    </row>
    <row r="455" spans="1:11" ht="11" thickTop="1"/>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17" sqref="D17"/>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202" customWidth="1"/>
    <col min="8" max="8" width="54.33203125" customWidth="1"/>
    <col min="9" max="9" width="26.5" customWidth="1"/>
  </cols>
  <sheetData>
    <row r="1" spans="1:9" ht="16">
      <c r="A1" s="1235"/>
      <c r="B1" s="1263" t="s">
        <v>683</v>
      </c>
      <c r="C1" s="1235"/>
      <c r="D1" s="1235"/>
      <c r="E1" s="1235"/>
    </row>
    <row r="2" spans="1:9" ht="16">
      <c r="B2" s="1203" t="s">
        <v>684</v>
      </c>
      <c r="C2" s="1204" t="str">
        <f>IF(COUNTIF(A:A,"ERROR-Describe Revenue")&lt;&gt;0,"Error - Please describe all the revenue.","OK")</f>
        <v>OK</v>
      </c>
    </row>
    <row r="3" spans="1:9" ht="16">
      <c r="B3" s="1203" t="s">
        <v>685</v>
      </c>
      <c r="C3" s="1204" t="str">
        <f>IF(COUNTIF(I:I,"ERROR-Describe Expenditures")&lt;&gt;0,"Error - Please describe all the expenditures.","OK")</f>
        <v>OK</v>
      </c>
    </row>
    <row r="4" spans="1:9" ht="28">
      <c r="A4" s="1206" t="s">
        <v>686</v>
      </c>
      <c r="B4" s="1205" t="s">
        <v>687</v>
      </c>
      <c r="C4" s="1206" t="s">
        <v>688</v>
      </c>
      <c r="D4" s="1207" t="s">
        <v>689</v>
      </c>
      <c r="E4" s="1208"/>
      <c r="F4" s="1205" t="s">
        <v>690</v>
      </c>
      <c r="G4" s="1206" t="s">
        <v>688</v>
      </c>
      <c r="H4" s="1207" t="s">
        <v>691</v>
      </c>
      <c r="I4" s="1206" t="s">
        <v>692</v>
      </c>
    </row>
    <row r="5" spans="1:9" ht="15">
      <c r="A5" s="1209" t="str">
        <f t="shared" ref="A5:A30" si="0">IF(AND(C5="",D5=""),"OK",IF(AND(C5&lt;&gt;"",D5&lt;&gt;""),"OK","ERROR-Describe Revenue"))</f>
        <v>OK</v>
      </c>
      <c r="B5" s="1206">
        <v>1190</v>
      </c>
      <c r="C5" s="1236" t="str">
        <f>IF(SUM('EstRev 6-11'!$C$11:$K$11)&gt;0,SUM('EstRev 6-11'!$C$11:$K$11),"")</f>
        <v/>
      </c>
      <c r="D5" s="1211"/>
      <c r="E5" s="1208"/>
      <c r="F5" s="1210" t="s">
        <v>693</v>
      </c>
      <c r="G5" s="1236" t="str">
        <f>IF(SUM('EstExp 12-20'!$C$43:$J$43)&gt;0,SUM('EstExp 12-20'!$C$43:$J$43),"")</f>
        <v/>
      </c>
      <c r="H5" s="1211"/>
      <c r="I5" s="1209" t="str">
        <f>IF(AND(G5="",H5=""),"OK",IF(AND(G5&lt;&gt;"",H5&lt;&gt;""),"OK","ERROR-Describe Expenditures"))</f>
        <v>OK</v>
      </c>
    </row>
    <row r="6" spans="1:9" ht="15">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5">
      <c r="A7" s="1209" t="str">
        <f t="shared" si="0"/>
        <v>OK</v>
      </c>
      <c r="B7" s="1206">
        <v>1614</v>
      </c>
      <c r="C7" s="1236" t="str">
        <f>IF(SUM('EstRev 6-11'!$C$73:$K$73)&gt;0,SUM('EstRev 6-11'!$C$73:$K$73),"")</f>
        <v/>
      </c>
      <c r="D7" s="1211"/>
      <c r="E7" s="1208"/>
      <c r="F7" s="1210" t="s">
        <v>695</v>
      </c>
      <c r="G7" s="1236" t="str">
        <f>IF(SUM('EstExp 12-20'!$C$75:$J$75)&gt;0,SUM('EstExp 12-20'!$C$75:$J$75),"")</f>
        <v/>
      </c>
      <c r="H7" s="1211"/>
      <c r="I7" s="1209" t="str">
        <f t="shared" si="1"/>
        <v>OK</v>
      </c>
    </row>
    <row r="8" spans="1:9" ht="15">
      <c r="A8" s="1209" t="str">
        <f t="shared" si="0"/>
        <v>OK</v>
      </c>
      <c r="B8" s="1206">
        <v>1690</v>
      </c>
      <c r="C8" s="1236" t="str">
        <f>IF(SUM('EstRev 6-11'!$C$75:$K$75)&gt;0,SUM('EstRev 6-11'!$C$75:$K$75),"")</f>
        <v/>
      </c>
      <c r="D8" s="1211"/>
      <c r="E8" s="1208"/>
      <c r="F8" s="1210" t="s">
        <v>696</v>
      </c>
      <c r="G8" s="1236" t="str">
        <f>IF(SUM('EstExp 12-20'!$C$85:$J$85)&gt;0,SUM('EstExp 12-20'!$C$85:$J$85),"")</f>
        <v/>
      </c>
      <c r="H8" s="1211"/>
      <c r="I8" s="1209" t="str">
        <f t="shared" si="1"/>
        <v>OK</v>
      </c>
    </row>
    <row r="9" spans="1:9" ht="15">
      <c r="A9" s="1209" t="str">
        <f t="shared" si="0"/>
        <v>OK</v>
      </c>
      <c r="B9" s="1206">
        <v>1790</v>
      </c>
      <c r="C9" s="1236" t="str">
        <f>IF(SUM('EstRev 6-11'!$C$82:$K$82)&gt;0,SUM('EstRev 6-11'!$C$82:$K$82),"")</f>
        <v/>
      </c>
      <c r="D9" s="1211"/>
      <c r="E9" s="1208"/>
      <c r="F9" s="1210" t="s">
        <v>697</v>
      </c>
      <c r="G9" s="1236" t="str">
        <f>IF(SUM('EstExp 12-20'!$C$93:$J$93)&gt;0,SUM('EstExp 12-20'!$C$93:$J$93),"")</f>
        <v/>
      </c>
      <c r="H9" s="1211"/>
      <c r="I9" s="1209" t="str">
        <f t="shared" si="1"/>
        <v>OK</v>
      </c>
    </row>
    <row r="10" spans="1:9" ht="15">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5">
      <c r="A11" s="1209" t="str">
        <f t="shared" si="0"/>
        <v>OK</v>
      </c>
      <c r="B11" s="1206">
        <v>1829</v>
      </c>
      <c r="C11" s="1236" t="str">
        <f>IF(SUM('EstRev 6-11'!$C$94:$K$94)&gt;0,SUM('EstRev 6-11'!$C$94:$K$94),"")</f>
        <v/>
      </c>
      <c r="D11" s="1211"/>
      <c r="E11" s="1208"/>
      <c r="F11" s="1210" t="s">
        <v>699</v>
      </c>
      <c r="G11" s="1236" t="str">
        <f>IF(SUM('EstExp 12-20'!$C$103:$J$103)&gt;0,SUM('EstExp 12-20'!$C$103:$J$103),"")</f>
        <v/>
      </c>
      <c r="H11" s="1211"/>
      <c r="I11" s="1209" t="str">
        <f t="shared" si="1"/>
        <v>OK</v>
      </c>
    </row>
    <row r="12" spans="1:9" ht="15">
      <c r="A12" s="1209" t="str">
        <f t="shared" si="0"/>
        <v>OK</v>
      </c>
      <c r="B12" s="1206">
        <v>1890</v>
      </c>
      <c r="C12" s="1236" t="str">
        <f>IF(SUM('EstRev 6-11'!$C$95:$K$95)&gt;0,SUM('EstRev 6-11'!$C$95:$K$95),"")</f>
        <v/>
      </c>
      <c r="D12" s="1211"/>
      <c r="E12" s="1208"/>
      <c r="F12" s="1210" t="s">
        <v>700</v>
      </c>
      <c r="G12" s="1236" t="str">
        <f>IF(SUM('EstExp 12-20'!$C$111:$J$111)&gt;0,SUM('EstExp 12-20'!$C$111:$J$111),"")</f>
        <v/>
      </c>
      <c r="H12" s="1211"/>
      <c r="I12" s="1209" t="str">
        <f t="shared" si="1"/>
        <v>OK</v>
      </c>
    </row>
    <row r="13" spans="1:9" ht="15">
      <c r="A13" s="1209" t="str">
        <f t="shared" si="0"/>
        <v>OK</v>
      </c>
      <c r="B13" s="1206">
        <v>1993</v>
      </c>
      <c r="C13" s="1236" t="str">
        <f>IF(SUM('EstRev 6-11'!$C$109:$K$109)&gt;0,SUM('EstRev 6-11'!$C$109:$K$109),"")</f>
        <v/>
      </c>
      <c r="D13" s="1211"/>
      <c r="E13" s="1208"/>
      <c r="F13" s="1210" t="s">
        <v>701</v>
      </c>
      <c r="G13" s="1236" t="str">
        <f>IF(SUM('EstExp 12-20'!$C$124:$J$124)&gt;0,SUM('EstExp 12-20'!$C$124:$J$124),"")</f>
        <v/>
      </c>
      <c r="H13" s="1211"/>
      <c r="I13" s="1209" t="str">
        <f t="shared" si="1"/>
        <v>OK</v>
      </c>
    </row>
    <row r="14" spans="1:9" ht="15">
      <c r="A14" s="1209" t="str">
        <f t="shared" si="0"/>
        <v>OK</v>
      </c>
      <c r="B14" s="1206">
        <v>1999</v>
      </c>
      <c r="C14" s="1236">
        <f>IF(SUM('EstRev 6-11'!$C$110:$K$110)&gt;0,SUM('EstRev 6-11'!$C$110:$K$110),"")</f>
        <v>8064</v>
      </c>
      <c r="D14" s="1667" t="s">
        <v>6935</v>
      </c>
      <c r="E14" s="1208"/>
      <c r="F14" s="1210" t="s">
        <v>702</v>
      </c>
      <c r="G14" s="1236" t="str">
        <f>IF(SUM('EstExp 12-20'!$C$132:$J$132)&gt;0,SUM('EstExp 12-20'!$C$132:$J$132),"")</f>
        <v/>
      </c>
      <c r="H14" s="1211"/>
      <c r="I14" s="1209" t="str">
        <f t="shared" si="1"/>
        <v>OK</v>
      </c>
    </row>
    <row r="15" spans="1:9" ht="15">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5">
      <c r="A16" s="1209" t="str">
        <f t="shared" si="0"/>
        <v>OK</v>
      </c>
      <c r="B16" s="1206">
        <v>3099</v>
      </c>
      <c r="C16" s="1236">
        <f>IF(SUM('EstRev 6-11'!$C$123:$K$123)&gt;0,SUM('EstRev 6-11'!$C$123:$K$123),"")</f>
        <v>12208.73</v>
      </c>
      <c r="D16" s="1667" t="s">
        <v>6937</v>
      </c>
      <c r="E16" s="1208"/>
      <c r="F16" s="1210" t="s">
        <v>704</v>
      </c>
      <c r="G16" s="1236" t="str">
        <f>IF(SUM('EstExp 12-20'!$C$142:$J$142)&gt;0,SUM('EstExp 12-20'!$C$142:$J$142),"")</f>
        <v/>
      </c>
      <c r="H16" s="1211"/>
      <c r="I16" s="1209" t="str">
        <f t="shared" si="1"/>
        <v>OK</v>
      </c>
    </row>
    <row r="17" spans="1:9" ht="15">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5">
      <c r="A18" s="1209" t="str">
        <f t="shared" si="0"/>
        <v>OK</v>
      </c>
      <c r="B18" s="1206">
        <v>3299</v>
      </c>
      <c r="C18" s="1236" t="str">
        <f>IF(SUM('EstRev 6-11'!$C$139:$K$139)&gt;0,SUM('EstRev 6-11'!$C$139:$K$139),"")</f>
        <v/>
      </c>
      <c r="D18" s="1211"/>
      <c r="E18" s="1208"/>
      <c r="F18" s="1210" t="s">
        <v>706</v>
      </c>
      <c r="G18" s="1236" t="str">
        <f>IF(SUM('EstExp 12-20'!$C$163:$J$163)&gt;0,SUM('EstExp 12-20'!$C$163:$J$163),"")</f>
        <v/>
      </c>
      <c r="H18" s="1211"/>
      <c r="I18" s="1209" t="str">
        <f t="shared" si="1"/>
        <v>OK</v>
      </c>
    </row>
    <row r="19" spans="1:9" ht="15">
      <c r="A19" s="1209" t="str">
        <f t="shared" si="0"/>
        <v>OK</v>
      </c>
      <c r="B19" s="1206">
        <v>3499</v>
      </c>
      <c r="C19" s="1236" t="str">
        <f>IF(SUM('EstRev 6-11'!$C$145:$K$145)&gt;0,SUM('EstRev 6-11'!$C$145:$K$145),"")</f>
        <v/>
      </c>
      <c r="D19" s="1211"/>
      <c r="E19" s="1208"/>
      <c r="F19" s="1210" t="s">
        <v>707</v>
      </c>
      <c r="G19" s="1236" t="str">
        <f>IF(SUM('EstExp 12-20'!$C$171:$J$171)&gt;0,SUM('EstExp 12-20'!$C$171:$J$171),"")</f>
        <v/>
      </c>
      <c r="H19" s="1211"/>
      <c r="I19" s="1209" t="str">
        <f t="shared" si="1"/>
        <v>OK</v>
      </c>
    </row>
    <row r="20" spans="1:9" ht="15">
      <c r="A20" s="1209" t="str">
        <f t="shared" si="0"/>
        <v>OK</v>
      </c>
      <c r="B20" s="1206">
        <v>3599</v>
      </c>
      <c r="C20" s="1236" t="str">
        <f>IF(SUM('EstRev 6-11'!$C$149:$K$149)&gt;0,SUM('EstRev 6-11'!$C$149:$K$149),"")</f>
        <v/>
      </c>
      <c r="D20" s="1211"/>
      <c r="E20" s="1208"/>
      <c r="F20" s="1210" t="s">
        <v>708</v>
      </c>
      <c r="G20" s="1236" t="str">
        <f>IF(SUM('EstExp 12-20'!$C$174:$J$174)&gt;0,SUM('EstExp 12-20'!$C$174:$J$174),"")</f>
        <v/>
      </c>
      <c r="H20" s="1211"/>
      <c r="I20" s="1209" t="str">
        <f t="shared" si="1"/>
        <v>OK</v>
      </c>
    </row>
    <row r="21" spans="1:9" ht="15">
      <c r="A21" s="1209" t="str">
        <f t="shared" si="0"/>
        <v>OK</v>
      </c>
      <c r="B21" s="1206">
        <v>3999</v>
      </c>
      <c r="C21" s="1236">
        <f>IF(SUM('EstRev 6-11'!$C$163:$K$163)&gt;0,SUM('EstRev 6-11'!$C$163:$K$163),"")</f>
        <v>187500</v>
      </c>
      <c r="D21" s="1667" t="s">
        <v>6936</v>
      </c>
      <c r="E21" s="1208"/>
      <c r="F21" s="1210" t="s">
        <v>709</v>
      </c>
      <c r="G21" s="1236" t="str">
        <f>IF(SUM('EstExp 12-20'!$C$175:$J$175)&gt;0,SUM('EstExp 12-20'!$C$175:$J$175),"")</f>
        <v/>
      </c>
      <c r="H21" s="1211"/>
      <c r="I21" s="1209" t="str">
        <f t="shared" si="1"/>
        <v>OK</v>
      </c>
    </row>
    <row r="22" spans="1:9" ht="15">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5">
      <c r="A23" s="1209" t="str">
        <f t="shared" si="0"/>
        <v>OK</v>
      </c>
      <c r="B23" s="1206">
        <v>4090</v>
      </c>
      <c r="C23" s="1236" t="str">
        <f>IF(SUM('EstRev 6-11'!$C$175:$K$175)&gt;0,SUM('EstRev 6-11'!$C$175:$K$175),"")</f>
        <v/>
      </c>
      <c r="D23" s="1211"/>
      <c r="E23" s="1208"/>
      <c r="F23" s="1210" t="s">
        <v>711</v>
      </c>
      <c r="G23" s="1236" t="str">
        <f>IF(SUM('EstExp 12-20'!$C$187:$J$187)&gt;0,SUM('EstExp 12-20'!$C$187:$J$187),"")</f>
        <v/>
      </c>
      <c r="H23" s="1211"/>
      <c r="I23" s="1209" t="str">
        <f t="shared" si="1"/>
        <v>OK</v>
      </c>
    </row>
    <row r="24" spans="1:9" ht="15">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5">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5">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5">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5">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5">
      <c r="A29" s="1209" t="str">
        <f t="shared" si="0"/>
        <v>OK</v>
      </c>
      <c r="B29" s="1206">
        <v>4799</v>
      </c>
      <c r="C29" s="1236" t="str">
        <f>IF(SUM('EstRev 6-11'!$C$216:$K$216)&gt;0,SUM('EstRev 6-11'!$C$216:$K$216),"")</f>
        <v/>
      </c>
      <c r="D29" s="1211"/>
      <c r="E29" s="1208"/>
      <c r="F29" s="1210" t="s">
        <v>717</v>
      </c>
      <c r="G29" s="1236" t="str">
        <f>IF(SUM('EstExp 12-20'!$C$241:$J$241)&gt;0,SUM('EstExp 12-20'!$C$241:$J$241),"")</f>
        <v/>
      </c>
      <c r="H29" s="1211"/>
      <c r="I29" s="1209" t="str">
        <f t="shared" si="1"/>
        <v>OK</v>
      </c>
    </row>
    <row r="30" spans="1:9" ht="15">
      <c r="A30" s="1209" t="str">
        <f t="shared" si="0"/>
        <v>OK</v>
      </c>
      <c r="B30" s="1206">
        <v>4998</v>
      </c>
      <c r="C30" s="1236" t="str">
        <f>IF(SUM('EstRev 6-11'!$C$237:$K$237)&gt;0,SUM('EstRev 6-11'!$C$237:$K$237),"")</f>
        <v/>
      </c>
      <c r="D30" s="1211"/>
      <c r="E30" s="1208"/>
      <c r="F30" s="1210" t="s">
        <v>718</v>
      </c>
      <c r="G30" s="1236" t="str">
        <f>IF(SUM('EstExp 12-20'!$C$257:$J$257)&gt;0,SUM('EstExp 12-20'!$C$257:$J$257),"")</f>
        <v/>
      </c>
      <c r="H30" s="1211"/>
      <c r="I30" s="1209" t="str">
        <f t="shared" si="1"/>
        <v>OK</v>
      </c>
    </row>
    <row r="31" spans="1:9" ht="15">
      <c r="E31" s="1208"/>
      <c r="F31" s="1210" t="s">
        <v>719</v>
      </c>
      <c r="G31" s="1236" t="str">
        <f>IF(SUM('EstExp 12-20'!$C$275:$J$275)&gt;0,SUM('EstExp 12-20'!$C$275:$J$275),"")</f>
        <v/>
      </c>
      <c r="H31" s="1211"/>
      <c r="I31" s="1209" t="str">
        <f t="shared" si="1"/>
        <v>OK</v>
      </c>
    </row>
    <row r="32" spans="1:9" ht="15">
      <c r="E32" s="1208"/>
      <c r="F32" s="1210" t="s">
        <v>720</v>
      </c>
      <c r="G32" s="1236" t="str">
        <f>IF(SUM('EstExp 12-20'!$C$289:$J$289)&gt;0,SUM('EstExp 12-20'!$C$289:$J$289),"")</f>
        <v/>
      </c>
      <c r="H32" s="1211"/>
      <c r="I32" s="1209" t="str">
        <f t="shared" si="1"/>
        <v>OK</v>
      </c>
    </row>
    <row r="33" spans="2:9" ht="15">
      <c r="E33" s="1208"/>
      <c r="F33" s="1210" t="s">
        <v>721</v>
      </c>
      <c r="G33" s="1236" t="str">
        <f>IF(SUM('EstExp 12-20'!$C$299:$J$299)&gt;0,SUM('EstExp 12-20'!$C$299:$J$299),"")</f>
        <v/>
      </c>
      <c r="H33" s="1211"/>
      <c r="I33" s="1209" t="str">
        <f t="shared" si="1"/>
        <v>OK</v>
      </c>
    </row>
    <row r="34" spans="2:9" ht="15">
      <c r="B34" s="1226"/>
      <c r="E34" s="1208"/>
      <c r="F34" s="1210" t="s">
        <v>722</v>
      </c>
      <c r="G34" s="1236" t="str">
        <f>IF(SUM('EstExp 12-20'!$C$306:$J$306)&gt;0,SUM('EstExp 12-20'!$C$306:$J$306),"")</f>
        <v/>
      </c>
      <c r="H34" s="1211"/>
      <c r="I34" s="1209" t="str">
        <f t="shared" si="1"/>
        <v>OK</v>
      </c>
    </row>
    <row r="35" spans="2:9" ht="15">
      <c r="E35" s="1208"/>
      <c r="F35" s="1210" t="s">
        <v>723</v>
      </c>
      <c r="G35" s="1236" t="str">
        <f>IF(SUM('EstExp 12-20'!$C$352:$J$352)&gt;0,SUM('EstExp 12-20'!$C$352:$J$352),"")</f>
        <v/>
      </c>
      <c r="H35" s="1211"/>
      <c r="I35" s="1209" t="str">
        <f t="shared" si="1"/>
        <v>OK</v>
      </c>
    </row>
    <row r="36" spans="2:9" ht="15">
      <c r="E36" s="1208"/>
      <c r="F36" s="1210" t="s">
        <v>724</v>
      </c>
      <c r="G36" s="1236" t="str">
        <f>IF(SUM('EstExp 12-20'!$C$368:$J$368)&gt;0,SUM('EstExp 12-20'!$C$368:$J$368),"")</f>
        <v/>
      </c>
      <c r="H36" s="1211"/>
      <c r="I36" s="1209" t="str">
        <f t="shared" si="1"/>
        <v>OK</v>
      </c>
    </row>
    <row r="37" spans="2:9" ht="15">
      <c r="E37" s="1208"/>
      <c r="F37" s="1210" t="s">
        <v>725</v>
      </c>
      <c r="G37" s="1236" t="str">
        <f>IF(SUM('EstExp 12-20'!$C$386:$J$386)&gt;0,SUM('EstExp 12-20'!$C$386:$J$386),"")</f>
        <v/>
      </c>
      <c r="H37" s="1211"/>
      <c r="I37" s="1209" t="str">
        <f t="shared" si="1"/>
        <v>OK</v>
      </c>
    </row>
    <row r="38" spans="2:9" ht="15">
      <c r="E38" s="1208"/>
      <c r="F38" s="1210" t="s">
        <v>726</v>
      </c>
      <c r="G38" s="1236" t="str">
        <f>IF(SUM('EstExp 12-20'!$C$396:$J$396)&gt;0,SUM('EstExp 12-20'!$C$396:$J$396),"")</f>
        <v/>
      </c>
      <c r="H38" s="1211"/>
      <c r="I38" s="1209" t="str">
        <f t="shared" si="1"/>
        <v>OK</v>
      </c>
    </row>
    <row r="39" spans="2:9" ht="15">
      <c r="E39" s="1208"/>
      <c r="F39" s="1210" t="s">
        <v>727</v>
      </c>
      <c r="G39" s="1236" t="str">
        <f>IF(SUM('EstExp 12-20'!$C$404:$J$404)&gt;0,SUM('EstExp 12-20'!$C$404:$J$404),"")</f>
        <v/>
      </c>
      <c r="H39" s="1211"/>
      <c r="I39" s="1209" t="str">
        <f t="shared" si="1"/>
        <v>OK</v>
      </c>
    </row>
    <row r="40" spans="2:9" ht="15">
      <c r="E40" s="1208"/>
      <c r="F40" s="1210" t="s">
        <v>728</v>
      </c>
      <c r="G40" s="1236" t="str">
        <f>IF(SUM('EstExp 12-20'!$C$412:$J$412)&gt;0,SUM('EstExp 12-20'!$C$412:$J$412),"")</f>
        <v/>
      </c>
      <c r="H40" s="1211"/>
      <c r="I40" s="1209" t="str">
        <f t="shared" si="1"/>
        <v>OK</v>
      </c>
    </row>
    <row r="41" spans="2:9" ht="15">
      <c r="E41" s="1208"/>
      <c r="F41" s="1210" t="s">
        <v>729</v>
      </c>
      <c r="G41" s="1236" t="str">
        <f>IF(SUM('EstExp 12-20'!$C$414:$J$414)&gt;0,SUM('EstExp 12-20'!$C$414:$J$414),"")</f>
        <v/>
      </c>
      <c r="H41" s="1211"/>
      <c r="I41" s="1209" t="str">
        <f t="shared" si="1"/>
        <v>OK</v>
      </c>
    </row>
    <row r="42" spans="2:9" ht="15">
      <c r="E42" s="1208"/>
      <c r="F42" s="1210" t="s">
        <v>730</v>
      </c>
      <c r="G42" s="1236" t="str">
        <f>IF(SUM('EstExp 12-20'!$C$422:$J$422)&gt;0,SUM('EstExp 12-20'!$C$422:$J$422),"")</f>
        <v/>
      </c>
      <c r="H42" s="1211"/>
      <c r="I42" s="1209" t="str">
        <f t="shared" si="1"/>
        <v>OK</v>
      </c>
    </row>
    <row r="43" spans="2:9" ht="15">
      <c r="E43" s="1208"/>
      <c r="F43" s="1210" t="s">
        <v>731</v>
      </c>
      <c r="G43" s="1236" t="str">
        <f>IF(SUM('EstExp 12-20'!$C$424:$J$424)&gt;0,SUM('EstExp 12-20'!$C$424:$J$424),"")</f>
        <v/>
      </c>
      <c r="H43" s="1211"/>
      <c r="I43" s="1209" t="str">
        <f t="shared" si="1"/>
        <v>OK</v>
      </c>
    </row>
    <row r="44" spans="2:9" ht="15">
      <c r="E44" s="1208"/>
      <c r="F44" s="1210" t="s">
        <v>732</v>
      </c>
      <c r="G44" s="1236" t="str">
        <f>IF(SUM('EstExp 12-20'!$C$425:$J$425)&gt;0,SUM('EstExp 12-20'!$C$425:$J$425),"")</f>
        <v/>
      </c>
      <c r="H44" s="1211"/>
      <c r="I44" s="1209" t="str">
        <f t="shared" si="1"/>
        <v>OK</v>
      </c>
    </row>
    <row r="45" spans="2:9" ht="15">
      <c r="E45" s="1208"/>
      <c r="F45" s="1210" t="s">
        <v>733</v>
      </c>
      <c r="G45" s="1236" t="str">
        <f>IF(SUM('EstExp 12-20'!$C$437:$J$437)&gt;0,SUM('EstExp 12-20'!$C$437:$J$437),"")</f>
        <v/>
      </c>
      <c r="H45" s="1211"/>
      <c r="I45" s="1209" t="str">
        <f t="shared" si="1"/>
        <v>OK</v>
      </c>
    </row>
    <row r="46" spans="2:9" ht="15">
      <c r="E46" s="1208"/>
      <c r="F46" s="1210" t="s">
        <v>734</v>
      </c>
      <c r="G46" s="1236" t="str">
        <f>IF(SUM('EstExp 12-20'!$C$442:$J$442)&gt;0,SUM('EstExp 12-20'!$C$442:$J$442),"")</f>
        <v/>
      </c>
      <c r="H46" s="1211"/>
      <c r="I46" s="1209" t="str">
        <f t="shared" si="1"/>
        <v>OK</v>
      </c>
    </row>
    <row r="47" spans="2:9" ht="15">
      <c r="E47" s="1208"/>
      <c r="F47" s="1210" t="s">
        <v>735</v>
      </c>
      <c r="G47" s="1236" t="str">
        <f>IF(SUM('EstExp 12-20'!$C$447:$J$447)&gt;0,SUM('EstExp 12-20'!$C$447:$J$447),"")</f>
        <v/>
      </c>
      <c r="H47" s="1211"/>
      <c r="I47" s="1209" t="str">
        <f t="shared" si="1"/>
        <v>OK</v>
      </c>
    </row>
    <row r="48" spans="2:9" ht="15">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5" priority="8" operator="equal">
      <formula>"ERROR-Describe Revenue"</formula>
    </cfRule>
    <cfRule type="cellIs" dxfId="34" priority="9" operator="equal">
      <formula>"Ok"</formula>
    </cfRule>
  </conditionalFormatting>
  <conditionalFormatting sqref="C2:C3">
    <cfRule type="containsText" dxfId="33" priority="1" operator="containsText" text="Error">
      <formula>NOT(ISERROR(SEARCH("Error",C2)))</formula>
    </cfRule>
    <cfRule type="cellIs" dxfId="32" priority="2" operator="equal">
      <formula>"OK"</formula>
    </cfRule>
    <cfRule type="cellIs" dxfId="31" priority="3" operator="equal">
      <formula>"ERROR -Please describe revenue."</formula>
    </cfRule>
  </conditionalFormatting>
  <conditionalFormatting sqref="D2">
    <cfRule type="containsText" dxfId="30" priority="4" operator="containsText" text="Problem">
      <formula>NOT(ISERROR(SEARCH("Problem",D2)))</formula>
    </cfRule>
    <cfRule type="containsText" dxfId="29" priority="5" operator="containsText" text="Good">
      <formula>NOT(ISERROR(SEARCH("Good",D2)))</formula>
    </cfRule>
  </conditionalFormatting>
  <conditionalFormatting sqref="I5:I48">
    <cfRule type="cellIs" dxfId="28" priority="6" operator="equal">
      <formula>"ERROR-Describe Expenditures"</formula>
    </cfRule>
    <cfRule type="cellIs" dxfId="27"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baseColWidth="10" defaultColWidth="9.1640625" defaultRowHeight="14"/>
  <cols>
    <col min="1" max="1" width="2.33203125" style="112" customWidth="1"/>
    <col min="2" max="2" width="28.1640625" style="112" customWidth="1"/>
    <col min="3" max="7" width="16.6640625" style="112" customWidth="1"/>
    <col min="8" max="16384" width="9.1640625" style="112"/>
  </cols>
  <sheetData>
    <row r="1" spans="2:7" s="400" customFormat="1" ht="39.75" customHeight="1">
      <c r="B1" s="1745" t="s">
        <v>737</v>
      </c>
      <c r="C1" s="1746"/>
      <c r="D1" s="1746"/>
      <c r="E1" s="1746"/>
      <c r="F1" s="1746"/>
      <c r="G1" s="1747"/>
    </row>
    <row r="2" spans="2:7" ht="24">
      <c r="B2" s="157" t="s">
        <v>738</v>
      </c>
      <c r="C2" s="1626" t="s">
        <v>739</v>
      </c>
      <c r="D2" s="1626" t="s">
        <v>740</v>
      </c>
      <c r="E2" s="1626" t="s">
        <v>741</v>
      </c>
      <c r="F2" s="1626" t="s">
        <v>742</v>
      </c>
      <c r="G2" s="1626" t="s">
        <v>743</v>
      </c>
    </row>
    <row r="3" spans="2:7" s="401" customFormat="1">
      <c r="B3" s="1627" t="s">
        <v>744</v>
      </c>
      <c r="C3" s="1628">
        <f>'BudgetSum 2-4'!C9</f>
        <v>16038208.069999997</v>
      </c>
      <c r="D3" s="1628">
        <f>'BudgetSum 2-4'!D9</f>
        <v>1729314.11</v>
      </c>
      <c r="E3" s="1628">
        <f>'BudgetSum 2-4'!F9</f>
        <v>866407.85</v>
      </c>
      <c r="F3" s="1628">
        <f>'BudgetSum 2-4'!I9</f>
        <v>0</v>
      </c>
      <c r="G3" s="1629">
        <f>SUM(C3:F3)</f>
        <v>18633930.029999997</v>
      </c>
    </row>
    <row r="4" spans="2:7" s="401" customFormat="1" ht="15" thickBot="1">
      <c r="B4" s="1627" t="s">
        <v>745</v>
      </c>
      <c r="C4" s="402">
        <f>'BudgetSum 2-4'!C19</f>
        <v>15791000.969999999</v>
      </c>
      <c r="D4" s="402">
        <f>'BudgetSum 2-4'!D19</f>
        <v>1624955.43</v>
      </c>
      <c r="E4" s="402">
        <f>'BudgetSum 2-4'!F19</f>
        <v>963755.29999999993</v>
      </c>
      <c r="F4" s="1630"/>
      <c r="G4" s="403">
        <f>SUM(C4:F4)</f>
        <v>18379711.699999999</v>
      </c>
    </row>
    <row r="5" spans="2:7" s="401" customFormat="1" ht="16" thickTop="1" thickBot="1">
      <c r="B5" s="1631" t="s">
        <v>746</v>
      </c>
      <c r="C5" s="404">
        <f>(C3-C4)</f>
        <v>247207.09999999776</v>
      </c>
      <c r="D5" s="404">
        <f>(D3-D4)</f>
        <v>104358.68000000017</v>
      </c>
      <c r="E5" s="404">
        <f>(E3-E4)</f>
        <v>-97347.449999999953</v>
      </c>
      <c r="F5" s="402">
        <f>(F3-F4)</f>
        <v>0</v>
      </c>
      <c r="G5" s="405">
        <f>SUM(G3-G4)</f>
        <v>254218.32999999821</v>
      </c>
    </row>
    <row r="6" spans="2:7" s="401" customFormat="1" ht="16" thickTop="1" thickBot="1">
      <c r="B6" s="1632" t="str">
        <f>"Estimated Fund Balance - June 30, "&amp;'B26'!L2</f>
        <v>Estimated Fund Balance - June 30, 2026</v>
      </c>
      <c r="C6" s="406">
        <f>'BudgetSum 2-4'!C81</f>
        <v>14920169.099999998</v>
      </c>
      <c r="D6" s="406">
        <f>'BudgetSum 2-4'!D81</f>
        <v>1821203.6800000002</v>
      </c>
      <c r="E6" s="406">
        <f>'BudgetSum 2-4'!F81</f>
        <v>759013.55</v>
      </c>
      <c r="F6" s="406">
        <f>'BudgetSum 2-4'!I81</f>
        <v>0</v>
      </c>
      <c r="G6" s="405">
        <f>SUM(C6:F6)</f>
        <v>17500386.329999998</v>
      </c>
    </row>
    <row r="7" spans="2:7" ht="53" customHeight="1" thickTop="1">
      <c r="D7" s="1749" t="str">
        <f>IF(Cover!B3="X", "Deficit Reduction Plan is not required", IF(AND(G5&lt;0,G6&gt;=0,ABS(G5*3)&gt;ABS(G6)),B17,IF(AND(G5&lt;0,G6&gt;0,ABS(G5*3)&lt;=ABS(G6)),B18,IF(AND(G5&lt;0,G6&lt;0),B17,IF(G6=0,B20,B19)))))</f>
        <v>Balanced budget; no Deficit Reduction Plan is required.</v>
      </c>
      <c r="E7" s="1750"/>
      <c r="F7" s="1750"/>
      <c r="G7" s="1751"/>
    </row>
    <row r="8" spans="2:7" ht="10.5" customHeight="1">
      <c r="B8" s="1754" t="str">
        <f>"A deficit reduction plan is required if the local board of education adopts (or amends) the "&amp;'B26'!L2-1&amp;-'B26'!L2</f>
        <v>A deficit reduction plan is required if the local board of education adopts (or amends) the 2025-2026</v>
      </c>
      <c r="C8" s="1754"/>
      <c r="D8" s="1754"/>
      <c r="E8" s="1755" t="s">
        <v>747</v>
      </c>
      <c r="F8" s="1755"/>
    </row>
    <row r="9" spans="2:7" ht="22.5" customHeight="1">
      <c r="B9" s="1756" t="s">
        <v>748</v>
      </c>
      <c r="C9" s="1756"/>
      <c r="D9" s="1756"/>
      <c r="E9" s="1756"/>
      <c r="F9" s="1756"/>
    </row>
    <row r="10" spans="2:7" ht="3.75" customHeight="1">
      <c r="B10" s="407"/>
      <c r="C10" s="408"/>
      <c r="D10" s="408"/>
      <c r="E10" s="408"/>
      <c r="F10" s="408"/>
    </row>
    <row r="11" spans="2:7" ht="27.75" customHeight="1">
      <c r="B11" s="1752" t="s">
        <v>749</v>
      </c>
      <c r="C11" s="1753"/>
      <c r="D11" s="1753"/>
      <c r="E11" s="1753"/>
      <c r="F11" s="1753"/>
      <c r="G11" s="409"/>
    </row>
    <row r="12" spans="2:7" ht="3.75" customHeight="1">
      <c r="B12" s="410"/>
      <c r="C12" s="411"/>
      <c r="D12" s="411"/>
      <c r="E12" s="411"/>
      <c r="F12" s="411"/>
      <c r="G12" s="409"/>
    </row>
    <row r="13" spans="2:7">
      <c r="B13" s="1754" t="str">
        <f>"Per School Code (105 ILCS 5/17-1) - If the Deficit AFR Summary Information tab from the "&amp;'B26'!L2-2&amp;"-"&amp;'B26'!L2-1</f>
        <v>Per School Code (105 ILCS 5/17-1) - If the Deficit AFR Summary Information tab from the 2024-2025</v>
      </c>
      <c r="C13" s="1754"/>
      <c r="D13" s="1754"/>
      <c r="E13" s="1754" t="s">
        <v>750</v>
      </c>
      <c r="F13" s="1754"/>
      <c r="G13" s="409"/>
    </row>
    <row r="14" spans="2:7" ht="26.25" customHeight="1">
      <c r="B14" s="1757" t="s">
        <v>751</v>
      </c>
      <c r="C14" s="1757"/>
      <c r="D14" s="1757"/>
      <c r="E14" s="1757"/>
      <c r="F14" s="1757"/>
      <c r="G14" s="409"/>
    </row>
    <row r="15" spans="2:7" ht="14.25" customHeight="1">
      <c r="B15" s="519" t="s">
        <v>752</v>
      </c>
      <c r="C15" s="412"/>
      <c r="D15" s="412"/>
      <c r="E15" s="412"/>
      <c r="F15" s="413"/>
      <c r="G15" s="409"/>
    </row>
    <row r="16" spans="2:7" ht="30.75" customHeight="1">
      <c r="B16" s="409"/>
      <c r="C16" s="414"/>
      <c r="D16" s="414"/>
      <c r="E16" s="414"/>
      <c r="F16" s="409"/>
      <c r="G16" s="409"/>
    </row>
    <row r="17" spans="2:7" hidden="1">
      <c r="B17" s="1748" t="s">
        <v>753</v>
      </c>
      <c r="C17" s="1748"/>
      <c r="D17" s="1748"/>
      <c r="E17" s="1748"/>
      <c r="F17" s="1748"/>
      <c r="G17" s="112" t="s">
        <v>754</v>
      </c>
    </row>
    <row r="18" spans="2:7" hidden="1">
      <c r="B18" s="112" t="s">
        <v>755</v>
      </c>
      <c r="G18" s="141" t="s">
        <v>756</v>
      </c>
    </row>
    <row r="19" spans="2:7" hidden="1">
      <c r="B19" s="112" t="s">
        <v>757</v>
      </c>
      <c r="G19" s="141" t="s">
        <v>756</v>
      </c>
    </row>
    <row r="20" spans="2:7" hidden="1">
      <c r="B20" s="112" t="s">
        <v>758</v>
      </c>
      <c r="G20" s="112" t="s">
        <v>759</v>
      </c>
    </row>
    <row r="49" spans="4:4">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baseColWidth="10" defaultColWidth="9.1640625" defaultRowHeight="14"/>
  <cols>
    <col min="1" max="1" width="46.33203125" style="439" customWidth="1"/>
    <col min="2" max="2" width="5.5" style="112" customWidth="1"/>
    <col min="3" max="22" width="13.6640625" style="112" customWidth="1"/>
    <col min="23" max="26" width="14.6640625" style="112" customWidth="1"/>
    <col min="27" max="27" width="2.6640625" style="112" customWidth="1"/>
    <col min="28" max="16384" width="9.1640625" style="112"/>
  </cols>
  <sheetData>
    <row r="1" spans="1:26" ht="22.25" customHeight="1">
      <c r="A1" s="1633" t="s">
        <v>760</v>
      </c>
      <c r="B1" s="1054"/>
      <c r="C1" s="1758" t="s">
        <v>761</v>
      </c>
      <c r="D1" s="1759"/>
      <c r="E1" s="1759"/>
      <c r="F1" s="1759"/>
      <c r="G1" s="1760"/>
      <c r="H1" s="1055"/>
      <c r="I1" s="1634"/>
      <c r="J1" s="1634"/>
      <c r="K1" s="1634"/>
      <c r="L1" s="1056"/>
      <c r="M1" s="1635"/>
      <c r="N1" s="1635"/>
      <c r="O1" s="1635"/>
      <c r="P1" s="1635"/>
      <c r="Q1" s="1635"/>
      <c r="R1" s="1055"/>
      <c r="S1" s="1634"/>
      <c r="T1" s="1634"/>
      <c r="U1" s="1634"/>
      <c r="V1" s="1056"/>
      <c r="W1" s="1758" t="s">
        <v>762</v>
      </c>
      <c r="X1" s="1759"/>
      <c r="Y1" s="1759"/>
      <c r="Z1" s="1760"/>
    </row>
    <row r="2" spans="1:26" ht="11.25" customHeight="1">
      <c r="A2" s="1057"/>
      <c r="B2" s="1058"/>
      <c r="C2" s="1771" t="s">
        <v>763</v>
      </c>
      <c r="D2" s="1772"/>
      <c r="E2" s="1772"/>
      <c r="F2" s="1772"/>
      <c r="G2" s="1772"/>
      <c r="H2" s="1763" t="s">
        <v>763</v>
      </c>
      <c r="I2" s="1773"/>
      <c r="J2" s="1773"/>
      <c r="K2" s="1773"/>
      <c r="L2" s="1774"/>
      <c r="M2" s="1771" t="s">
        <v>763</v>
      </c>
      <c r="N2" s="1772"/>
      <c r="O2" s="1772"/>
      <c r="P2" s="1772"/>
      <c r="Q2" s="1772"/>
      <c r="R2" s="1763" t="s">
        <v>763</v>
      </c>
      <c r="S2" s="1764"/>
      <c r="T2" s="1764"/>
      <c r="U2" s="1764"/>
      <c r="V2" s="1765"/>
      <c r="W2" s="1775" t="s">
        <v>764</v>
      </c>
      <c r="X2" s="1772"/>
      <c r="Y2" s="1772"/>
      <c r="Z2" s="1776"/>
    </row>
    <row r="3" spans="1:26" ht="15" thickBot="1">
      <c r="A3" s="1059" t="str">
        <f>Cover!H14</f>
        <v>19022062002</v>
      </c>
      <c r="B3" s="1060"/>
      <c r="C3" s="1769" t="str">
        <f>"FY"&amp;'B26'!L2-1&amp;-'B26'!L2</f>
        <v>FY2025-2026</v>
      </c>
      <c r="D3" s="1770"/>
      <c r="E3" s="1770"/>
      <c r="F3" s="1770"/>
      <c r="G3" s="1770"/>
      <c r="H3" s="1766" t="str">
        <f>"FY"&amp;'B26'!L2&amp;-'B26'!L2-1</f>
        <v>FY2026-2027</v>
      </c>
      <c r="I3" s="1780"/>
      <c r="J3" s="1780"/>
      <c r="K3" s="1780"/>
      <c r="L3" s="1781"/>
      <c r="M3" s="1779" t="str">
        <f>"FY"&amp;'B26'!L2+1&amp;-'B26'!L2-2</f>
        <v>FY2027-2028</v>
      </c>
      <c r="N3" s="1770"/>
      <c r="O3" s="1770"/>
      <c r="P3" s="1770"/>
      <c r="Q3" s="1770"/>
      <c r="R3" s="1766" t="str">
        <f>"FY"&amp;'B26'!L2+2&amp;-'B26'!L2-3</f>
        <v>FY2028-2029</v>
      </c>
      <c r="S3" s="1767"/>
      <c r="T3" s="1767"/>
      <c r="U3" s="1767"/>
      <c r="V3" s="1768"/>
      <c r="W3" s="1775" t="s">
        <v>763</v>
      </c>
      <c r="X3" s="1772"/>
      <c r="Y3" s="1772"/>
      <c r="Z3" s="1776"/>
    </row>
    <row r="4" spans="1:26" ht="14" customHeight="1" thickBot="1">
      <c r="A4" s="1047" t="s">
        <v>765</v>
      </c>
      <c r="B4" s="1048"/>
      <c r="C4" s="1049"/>
      <c r="D4" s="1049"/>
      <c r="E4" s="1049"/>
      <c r="F4" s="1049"/>
      <c r="G4" s="1049"/>
      <c r="H4" s="1050"/>
      <c r="I4" s="1051"/>
      <c r="J4" s="1764"/>
      <c r="K4" s="1764"/>
      <c r="L4" s="1052"/>
      <c r="M4" s="1053"/>
      <c r="N4" s="1053"/>
      <c r="O4" s="1771"/>
      <c r="P4" s="1771"/>
      <c r="Q4" s="1053"/>
      <c r="R4" s="1050"/>
      <c r="S4" s="1051"/>
      <c r="T4" s="1764"/>
      <c r="U4" s="1764"/>
      <c r="V4" s="1052"/>
      <c r="W4" s="1761" t="s">
        <v>766</v>
      </c>
      <c r="X4" s="1762"/>
      <c r="Y4" s="1061"/>
      <c r="Z4" s="1046"/>
    </row>
    <row r="5" spans="1:26" ht="16.5" customHeight="1">
      <c r="A5" s="1034" t="str">
        <f>Cover!H13</f>
        <v>Gower SD 62</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26">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 customHeight="1">
      <c r="A7" s="1777" t="s">
        <v>773</v>
      </c>
      <c r="B7" s="1778"/>
      <c r="C7" s="1637">
        <f>'BudgetSum 2-4'!C3</f>
        <v>14672962</v>
      </c>
      <c r="D7" s="1637">
        <f>'BudgetSum 2-4'!D3</f>
        <v>1716845</v>
      </c>
      <c r="E7" s="1637">
        <f>'BudgetSum 2-4'!F3</f>
        <v>856361</v>
      </c>
      <c r="F7" s="1637">
        <f>'BudgetSum 2-4'!I3</f>
        <v>0</v>
      </c>
      <c r="G7" s="1637">
        <f>SUM(C7:F7)</f>
        <v>17246168</v>
      </c>
      <c r="H7" s="1637">
        <f>C27</f>
        <v>14920169.099999998</v>
      </c>
      <c r="I7" s="1637">
        <f>D27</f>
        <v>1821203.6800000002</v>
      </c>
      <c r="J7" s="1637">
        <f>E27</f>
        <v>759013.55</v>
      </c>
      <c r="K7" s="1637">
        <f>F27</f>
        <v>0</v>
      </c>
      <c r="L7" s="1637">
        <f>SUM(H7:K7)</f>
        <v>17500386.329999998</v>
      </c>
      <c r="M7" s="1637">
        <f>H27</f>
        <v>14920169.099999998</v>
      </c>
      <c r="N7" s="1637">
        <f>I27</f>
        <v>1821203.6800000002</v>
      </c>
      <c r="O7" s="1637">
        <f>J27</f>
        <v>759013.55</v>
      </c>
      <c r="P7" s="1637">
        <f>K27</f>
        <v>0</v>
      </c>
      <c r="Q7" s="1637">
        <f>SUM(M7:P7)</f>
        <v>17500386.329999998</v>
      </c>
      <c r="R7" s="1637">
        <f>M27</f>
        <v>14920169.099999998</v>
      </c>
      <c r="S7" s="1637">
        <f>N27</f>
        <v>1821203.6800000002</v>
      </c>
      <c r="T7" s="1637">
        <f>O27</f>
        <v>759013.55</v>
      </c>
      <c r="U7" s="1637">
        <f>P27</f>
        <v>0</v>
      </c>
      <c r="V7" s="1637">
        <f>SUM(R7:U7)</f>
        <v>17500386.329999998</v>
      </c>
      <c r="W7" s="1637">
        <f>G7</f>
        <v>17246168</v>
      </c>
      <c r="X7" s="1637">
        <f>L7</f>
        <v>17500386.329999998</v>
      </c>
      <c r="Y7" s="1637">
        <f>Q7</f>
        <v>17500386.329999998</v>
      </c>
      <c r="Z7" s="1637">
        <f>V7</f>
        <v>17500386.329999998</v>
      </c>
    </row>
    <row r="8" spans="1:26" ht="16.75" customHeight="1">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c r="A9" s="1029" t="s">
        <v>80</v>
      </c>
      <c r="B9" s="1640">
        <v>1000</v>
      </c>
      <c r="C9" s="1023">
        <f>'BudgetSum 2-4'!C5</f>
        <v>14592268.529999997</v>
      </c>
      <c r="D9" s="1023">
        <f>'BudgetSum 2-4'!D5</f>
        <v>1679314.11</v>
      </c>
      <c r="E9" s="1023">
        <f>'BudgetSum 2-4'!F5</f>
        <v>724052.88</v>
      </c>
      <c r="F9" s="1023">
        <f>'BudgetSum 2-4'!I5</f>
        <v>0</v>
      </c>
      <c r="G9" s="1023">
        <f>SUM(C9:F9)</f>
        <v>16995635.519999996</v>
      </c>
      <c r="H9" s="1641"/>
      <c r="I9" s="1641"/>
      <c r="J9" s="1641"/>
      <c r="K9" s="1641"/>
      <c r="L9" s="1467">
        <f t="shared" ref="L9:L21" si="0">SUM(H9:K9)</f>
        <v>0</v>
      </c>
      <c r="M9" s="1641"/>
      <c r="N9" s="1641"/>
      <c r="O9" s="1641"/>
      <c r="P9" s="1641"/>
      <c r="Q9" s="1467">
        <f>SUM(M9:P9)</f>
        <v>0</v>
      </c>
      <c r="R9" s="1641"/>
      <c r="S9" s="1641"/>
      <c r="T9" s="1641"/>
      <c r="U9" s="1641"/>
      <c r="V9" s="1467">
        <f>SUM(R9:U9)</f>
        <v>0</v>
      </c>
      <c r="W9" s="1467">
        <f>G9</f>
        <v>16995635.519999996</v>
      </c>
      <c r="X9" s="1467">
        <f>L9</f>
        <v>0</v>
      </c>
      <c r="Y9" s="1467">
        <f>Q9</f>
        <v>0</v>
      </c>
      <c r="Z9" s="1467">
        <f>V9</f>
        <v>0</v>
      </c>
    </row>
    <row r="10" spans="1:26" ht="27" customHeight="1">
      <c r="A10" s="1029"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c r="A11" s="1029" t="s">
        <v>82</v>
      </c>
      <c r="B11" s="1640">
        <v>3000</v>
      </c>
      <c r="C11" s="1467">
        <f>'BudgetSum 2-4'!C7</f>
        <v>969262.77</v>
      </c>
      <c r="D11" s="1467">
        <f>'BudgetSum 2-4'!D7</f>
        <v>50000</v>
      </c>
      <c r="E11" s="1467">
        <f>'BudgetSum 2-4'!F7</f>
        <v>142354.97</v>
      </c>
      <c r="F11" s="1467">
        <f>'BudgetSum 2-4'!I7</f>
        <v>0</v>
      </c>
      <c r="G11" s="1467">
        <f>SUM(C11:F11)</f>
        <v>1161617.74</v>
      </c>
      <c r="H11" s="1641"/>
      <c r="I11" s="1641"/>
      <c r="J11" s="1641"/>
      <c r="K11" s="1641"/>
      <c r="L11" s="1467">
        <f t="shared" si="0"/>
        <v>0</v>
      </c>
      <c r="M11" s="1641"/>
      <c r="N11" s="1641"/>
      <c r="O11" s="1641"/>
      <c r="P11" s="1641"/>
      <c r="Q11" s="1467">
        <f>SUM(M11:P11)</f>
        <v>0</v>
      </c>
      <c r="R11" s="1641"/>
      <c r="S11" s="1641"/>
      <c r="T11" s="1641"/>
      <c r="U11" s="1641"/>
      <c r="V11" s="1467">
        <f>SUM(R11:U11)</f>
        <v>0</v>
      </c>
      <c r="W11" s="1467">
        <f>G11</f>
        <v>1161617.74</v>
      </c>
      <c r="X11" s="1467">
        <f>L11</f>
        <v>0</v>
      </c>
      <c r="Y11" s="1467">
        <f>Q11</f>
        <v>0</v>
      </c>
      <c r="Z11" s="1467">
        <f>V11</f>
        <v>0</v>
      </c>
    </row>
    <row r="12" spans="1:26" ht="15.75" customHeight="1">
      <c r="A12" s="1029" t="s">
        <v>83</v>
      </c>
      <c r="B12" s="1640">
        <v>4000</v>
      </c>
      <c r="C12" s="1644">
        <f>'BudgetSum 2-4'!C8</f>
        <v>476676.77</v>
      </c>
      <c r="D12" s="1644">
        <f>'BudgetSum 2-4'!D8</f>
        <v>0</v>
      </c>
      <c r="E12" s="1644">
        <f>'BudgetSum 2-4'!F8</f>
        <v>0</v>
      </c>
      <c r="F12" s="1644">
        <f>'BudgetSum 2-4'!I8</f>
        <v>0</v>
      </c>
      <c r="G12" s="1644">
        <f>SUM(C12:F12)</f>
        <v>476676.77</v>
      </c>
      <c r="H12" s="1641"/>
      <c r="I12" s="1641"/>
      <c r="J12" s="1641"/>
      <c r="K12" s="1641"/>
      <c r="L12" s="1467">
        <f t="shared" si="0"/>
        <v>0</v>
      </c>
      <c r="M12" s="1641"/>
      <c r="N12" s="1641"/>
      <c r="O12" s="1641"/>
      <c r="P12" s="1641"/>
      <c r="Q12" s="1467">
        <f>SUM(M12:P12)</f>
        <v>0</v>
      </c>
      <c r="R12" s="1641"/>
      <c r="S12" s="1641"/>
      <c r="T12" s="1641"/>
      <c r="U12" s="1641"/>
      <c r="V12" s="1467">
        <f>SUM(R12:U12)</f>
        <v>0</v>
      </c>
      <c r="W12" s="1467">
        <f>G12</f>
        <v>476676.77</v>
      </c>
      <c r="X12" s="1467">
        <f>L12</f>
        <v>0</v>
      </c>
      <c r="Y12" s="1467">
        <f>Q12</f>
        <v>0</v>
      </c>
      <c r="Z12" s="1467">
        <f>V12</f>
        <v>0</v>
      </c>
    </row>
    <row r="13" spans="1:26" ht="15" thickBot="1">
      <c r="A13" s="1787" t="s">
        <v>86</v>
      </c>
      <c r="B13" s="1788"/>
      <c r="C13" s="415">
        <f>SUM(C9:C12)</f>
        <v>16038208.069999997</v>
      </c>
      <c r="D13" s="415">
        <f>SUM(D9:D12)</f>
        <v>1729314.11</v>
      </c>
      <c r="E13" s="415">
        <f>SUM(E9:E12)</f>
        <v>866407.85</v>
      </c>
      <c r="F13" s="415">
        <f>SUM(F9:F12)</f>
        <v>0</v>
      </c>
      <c r="G13" s="415">
        <f>SUM(C13:F13)</f>
        <v>18633930.029999997</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18633930.029999997</v>
      </c>
      <c r="X13" s="415">
        <f>L13</f>
        <v>0</v>
      </c>
      <c r="Y13" s="415">
        <f>Q13</f>
        <v>0</v>
      </c>
      <c r="Z13" s="415">
        <f>V13</f>
        <v>0</v>
      </c>
    </row>
    <row r="14" spans="1:26" ht="16.75" customHeight="1" thickTop="1">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c r="A15" s="1029" t="s">
        <v>88</v>
      </c>
      <c r="B15" s="1640">
        <v>1000</v>
      </c>
      <c r="C15" s="1467">
        <f>'BudgetSum 2-4'!C13</f>
        <v>10417510.76</v>
      </c>
      <c r="D15" s="1024"/>
      <c r="E15" s="1024"/>
      <c r="F15" s="1024"/>
      <c r="G15" s="1467">
        <f t="shared" ref="G15:G21" si="1">SUM(C15:F15)</f>
        <v>10417510.76</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10417510.76</v>
      </c>
      <c r="X15" s="1467">
        <f t="shared" ref="X15:X22" si="5">L15</f>
        <v>0</v>
      </c>
      <c r="Y15" s="1467">
        <f t="shared" ref="Y15:Y22" si="6">Q15</f>
        <v>0</v>
      </c>
      <c r="Z15" s="1467">
        <f t="shared" ref="Z15:Z22" si="7">V15</f>
        <v>0</v>
      </c>
    </row>
    <row r="16" spans="1:26" ht="15.75" customHeight="1">
      <c r="A16" s="1029" t="s">
        <v>90</v>
      </c>
      <c r="B16" s="1640">
        <v>2000</v>
      </c>
      <c r="C16" s="1467">
        <f>'BudgetSum 2-4'!C14</f>
        <v>4953192.3699999992</v>
      </c>
      <c r="D16" s="1467">
        <f>'BudgetSum 2-4'!D14</f>
        <v>1624955.43</v>
      </c>
      <c r="E16" s="1467">
        <f>'BudgetSum 2-4'!F14</f>
        <v>963755.29999999993</v>
      </c>
      <c r="F16" s="1024"/>
      <c r="G16" s="1467">
        <f t="shared" si="1"/>
        <v>7541903.0999999987</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7541903.0999999987</v>
      </c>
      <c r="X16" s="1467">
        <f t="shared" si="5"/>
        <v>0</v>
      </c>
      <c r="Y16" s="1467">
        <f t="shared" si="6"/>
        <v>0</v>
      </c>
      <c r="Z16" s="1467">
        <f t="shared" si="7"/>
        <v>0</v>
      </c>
    </row>
    <row r="17" spans="1:26" ht="15.75" customHeight="1">
      <c r="A17" s="1029" t="s">
        <v>91</v>
      </c>
      <c r="B17" s="1640">
        <v>3000</v>
      </c>
      <c r="C17" s="1467">
        <f>'BudgetSum 2-4'!C15</f>
        <v>0</v>
      </c>
      <c r="D17" s="1467">
        <f>'BudgetSum 2-4'!D15</f>
        <v>0</v>
      </c>
      <c r="E17" s="1467">
        <f>'BudgetSum 2-4'!F15</f>
        <v>0</v>
      </c>
      <c r="F17" s="1024"/>
      <c r="G17" s="1467">
        <f t="shared" si="1"/>
        <v>0</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0</v>
      </c>
      <c r="X17" s="1467">
        <f t="shared" si="5"/>
        <v>0</v>
      </c>
      <c r="Y17" s="1467">
        <f t="shared" si="6"/>
        <v>0</v>
      </c>
      <c r="Z17" s="1467">
        <f t="shared" si="7"/>
        <v>0</v>
      </c>
    </row>
    <row r="18" spans="1:26" ht="15.75" customHeight="1">
      <c r="A18" s="1029" t="s">
        <v>777</v>
      </c>
      <c r="B18" s="1640">
        <v>4000</v>
      </c>
      <c r="C18" s="1467">
        <f>'BudgetSum 2-4'!C16</f>
        <v>420297.84</v>
      </c>
      <c r="D18" s="1467">
        <f>'BudgetSum 2-4'!D16</f>
        <v>0</v>
      </c>
      <c r="E18" s="1467">
        <f>'BudgetSum 2-4'!F16</f>
        <v>0</v>
      </c>
      <c r="F18" s="1024"/>
      <c r="G18" s="1467">
        <f t="shared" si="1"/>
        <v>420297.84</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420297.84</v>
      </c>
      <c r="X18" s="1467">
        <f t="shared" si="5"/>
        <v>0</v>
      </c>
      <c r="Y18" s="1467">
        <f t="shared" si="6"/>
        <v>0</v>
      </c>
      <c r="Z18" s="1467">
        <f t="shared" si="7"/>
        <v>0</v>
      </c>
    </row>
    <row r="19" spans="1:26" ht="15.75" customHeight="1">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c r="A20" s="1029" t="s">
        <v>94</v>
      </c>
      <c r="B20" s="1640">
        <v>6000</v>
      </c>
      <c r="C20" s="1467">
        <f>'BudgetSum 2-4'!C18</f>
        <v>0</v>
      </c>
      <c r="D20" s="1467">
        <f>'BudgetSum 2-4'!D18</f>
        <v>0</v>
      </c>
      <c r="E20" s="1467">
        <f>'BudgetSum 2-4'!F18</f>
        <v>0</v>
      </c>
      <c r="F20" s="1024"/>
      <c r="G20" s="1467">
        <f t="shared" si="1"/>
        <v>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0</v>
      </c>
      <c r="X20" s="1467">
        <f t="shared" si="5"/>
        <v>0</v>
      </c>
      <c r="Y20" s="1467">
        <f t="shared" si="6"/>
        <v>0</v>
      </c>
      <c r="Z20" s="1467">
        <f t="shared" si="7"/>
        <v>0</v>
      </c>
    </row>
    <row r="21" spans="1:26" ht="15" thickBot="1">
      <c r="A21" s="1787" t="s">
        <v>97</v>
      </c>
      <c r="B21" s="1788"/>
      <c r="C21" s="1023">
        <f>SUM(C15:C20)</f>
        <v>15791000.969999999</v>
      </c>
      <c r="D21" s="1023">
        <f>SUM(D15:D20)</f>
        <v>1624955.43</v>
      </c>
      <c r="E21" s="1023">
        <f>SUM(E15:E20)</f>
        <v>963755.29999999993</v>
      </c>
      <c r="F21" s="1024"/>
      <c r="G21" s="1023">
        <f t="shared" si="1"/>
        <v>18379711.699999999</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18379711.699999999</v>
      </c>
      <c r="X21" s="415">
        <f t="shared" si="5"/>
        <v>0</v>
      </c>
      <c r="Y21" s="415">
        <f t="shared" si="6"/>
        <v>0</v>
      </c>
      <c r="Z21" s="415">
        <f t="shared" si="7"/>
        <v>0</v>
      </c>
    </row>
    <row r="22" spans="1:26" ht="16" thickTop="1" thickBot="1">
      <c r="A22" s="1789" t="s">
        <v>778</v>
      </c>
      <c r="B22" s="1790"/>
      <c r="C22" s="1017">
        <f>SUM(C13-C21)</f>
        <v>247207.09999999776</v>
      </c>
      <c r="D22" s="1017">
        <f>SUM(D13-D21)</f>
        <v>104358.68000000017</v>
      </c>
      <c r="E22" s="1017">
        <f>SUM(E13-E21)</f>
        <v>-97347.449999999953</v>
      </c>
      <c r="F22" s="1026">
        <f>SUM(F13-F21)</f>
        <v>0</v>
      </c>
      <c r="G22" s="1017">
        <f>G13-G21</f>
        <v>254218.32999999821</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254218.32999999821</v>
      </c>
      <c r="X22" s="1017">
        <f t="shared" si="5"/>
        <v>0</v>
      </c>
      <c r="Y22" s="1017">
        <f t="shared" si="6"/>
        <v>0</v>
      </c>
      <c r="Z22" s="1017">
        <f t="shared" si="7"/>
        <v>0</v>
      </c>
    </row>
    <row r="23" spans="1:26" ht="16.75" customHeight="1" thickTop="1" thickBot="1">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c r="A25" s="1022" t="s">
        <v>122</v>
      </c>
      <c r="B25" s="1646"/>
      <c r="C25" s="1016">
        <f>'BudgetSum 2-4'!C79</f>
        <v>0</v>
      </c>
      <c r="D25" s="1016">
        <f>'BudgetSum 2-4'!D79</f>
        <v>0</v>
      </c>
      <c r="E25" s="1016">
        <f>'BudgetSum 2-4'!F79</f>
        <v>0</v>
      </c>
      <c r="F25" s="1016">
        <f>'BudgetSum 2-4'!I79</f>
        <v>0</v>
      </c>
      <c r="G25" s="1016">
        <f>SUM(C25:F25)</f>
        <v>0</v>
      </c>
      <c r="H25" s="417"/>
      <c r="I25" s="417"/>
      <c r="J25" s="417"/>
      <c r="K25" s="417"/>
      <c r="L25" s="1017">
        <f>SUM(H25:K25)</f>
        <v>0</v>
      </c>
      <c r="M25" s="417"/>
      <c r="N25" s="417"/>
      <c r="O25" s="417"/>
      <c r="P25" s="417"/>
      <c r="Q25" s="1016">
        <f>SUM(M25:P25)</f>
        <v>0</v>
      </c>
      <c r="R25" s="417"/>
      <c r="S25" s="417"/>
      <c r="T25" s="417"/>
      <c r="U25" s="417"/>
      <c r="V25" s="1016">
        <f>SUM(R25:U25)</f>
        <v>0</v>
      </c>
      <c r="W25" s="415">
        <f>G25</f>
        <v>0</v>
      </c>
      <c r="X25" s="415">
        <f>L25</f>
        <v>0</v>
      </c>
      <c r="Y25" s="415">
        <f>Q25</f>
        <v>0</v>
      </c>
      <c r="Z25" s="415">
        <f>V25</f>
        <v>0</v>
      </c>
    </row>
    <row r="26" spans="1:26" ht="16" thickTop="1" thickBot="1">
      <c r="A26" s="1783" t="s">
        <v>779</v>
      </c>
      <c r="B26" s="1784"/>
      <c r="C26" s="1016">
        <f t="shared" ref="C26:H26" si="8">SUM(C24-C25)</f>
        <v>0</v>
      </c>
      <c r="D26" s="1016">
        <f t="shared" si="8"/>
        <v>0</v>
      </c>
      <c r="E26" s="1016">
        <f t="shared" si="8"/>
        <v>0</v>
      </c>
      <c r="F26" s="1016">
        <f t="shared" si="8"/>
        <v>0</v>
      </c>
      <c r="G26" s="1016">
        <f t="shared" si="8"/>
        <v>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0</v>
      </c>
      <c r="X26" s="1016">
        <f>L26</f>
        <v>0</v>
      </c>
      <c r="Y26" s="1016">
        <f>Q26</f>
        <v>0</v>
      </c>
      <c r="Z26" s="1016">
        <f>V26</f>
        <v>0</v>
      </c>
    </row>
    <row r="27" spans="1:26" ht="16" thickTop="1" thickBot="1">
      <c r="A27" s="1785" t="s">
        <v>780</v>
      </c>
      <c r="B27" s="1786"/>
      <c r="C27" s="1018">
        <f>C7+C22+C26</f>
        <v>14920169.099999998</v>
      </c>
      <c r="D27" s="1018">
        <f t="shared" ref="D27:U27" si="10">D7+D22+D26</f>
        <v>1821203.6800000002</v>
      </c>
      <c r="E27" s="1018">
        <f t="shared" si="10"/>
        <v>759013.55</v>
      </c>
      <c r="F27" s="1018">
        <f t="shared" si="10"/>
        <v>0</v>
      </c>
      <c r="G27" s="1018">
        <f t="shared" si="10"/>
        <v>17500386.329999998</v>
      </c>
      <c r="H27" s="1018">
        <f t="shared" si="10"/>
        <v>14920169.099999998</v>
      </c>
      <c r="I27" s="1018">
        <f t="shared" si="10"/>
        <v>1821203.6800000002</v>
      </c>
      <c r="J27" s="1018">
        <f t="shared" si="10"/>
        <v>759013.55</v>
      </c>
      <c r="K27" s="1018">
        <f t="shared" si="10"/>
        <v>0</v>
      </c>
      <c r="L27" s="1019">
        <f>SUM(H27:K27)</f>
        <v>17500386.329999998</v>
      </c>
      <c r="M27" s="1018">
        <f t="shared" si="10"/>
        <v>14920169.099999998</v>
      </c>
      <c r="N27" s="1018">
        <f t="shared" si="10"/>
        <v>1821203.6800000002</v>
      </c>
      <c r="O27" s="1018">
        <f t="shared" si="10"/>
        <v>759013.55</v>
      </c>
      <c r="P27" s="1018">
        <f t="shared" si="10"/>
        <v>0</v>
      </c>
      <c r="Q27" s="1018">
        <f t="shared" si="10"/>
        <v>17500386.329999998</v>
      </c>
      <c r="R27" s="1018">
        <f t="shared" si="10"/>
        <v>14920169.099999998</v>
      </c>
      <c r="S27" s="1018">
        <f t="shared" si="10"/>
        <v>1821203.6800000002</v>
      </c>
      <c r="T27" s="1018">
        <f t="shared" si="10"/>
        <v>759013.55</v>
      </c>
      <c r="U27" s="1018">
        <f t="shared" si="10"/>
        <v>0</v>
      </c>
      <c r="V27" s="1018">
        <f>V7+V22+V26</f>
        <v>17500386.329999998</v>
      </c>
      <c r="W27" s="1018">
        <f>G27</f>
        <v>17500386.329999998</v>
      </c>
      <c r="X27" s="1018">
        <f>L27</f>
        <v>17500386.329999998</v>
      </c>
      <c r="Y27" s="1018">
        <f>Q27</f>
        <v>17500386.329999998</v>
      </c>
      <c r="Z27" s="1018">
        <f>V27</f>
        <v>17500386.329999998</v>
      </c>
    </row>
    <row r="28" spans="1:26" ht="15" thickTop="1">
      <c r="C28" s="400"/>
      <c r="D28" s="400"/>
      <c r="E28" s="400"/>
      <c r="F28" s="400"/>
      <c r="G28" s="400"/>
      <c r="H28" s="400"/>
      <c r="I28" s="400"/>
      <c r="J28" s="400"/>
      <c r="K28" s="1020"/>
      <c r="L28" s="1020"/>
    </row>
    <row r="30" spans="1:26" ht="47.25" customHeight="1">
      <c r="A30" s="1782"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82"/>
      <c r="C30" s="1782"/>
      <c r="D30" s="1782"/>
    </row>
    <row r="51" spans="4:4">
      <c r="D51" s="141"/>
    </row>
  </sheetData>
  <sheetProtection algorithmName="SHA-512" hashValue="92tMaszIcGKcajSZozzzpGu3pxKnqKpqx3tMcdJ6vGj/NEtno/CpvPlmyCeKg3cV10bFeo2Lyv4FzjjPqnKtog==" saltValue="zXUFrZtfp4V3Jt+P8sGOHA=="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0" type="noConversion"/>
  <conditionalFormatting sqref="A30">
    <cfRule type="containsText" dxfId="26" priority="2" operator="containsText" text="does not">
      <formula>NOT(ISERROR(SEARCH("does not",A30)))</formula>
    </cfRule>
    <cfRule type="containsText" dxfId="25" priority="3" operator="containsText" text="requirements">
      <formula>NOT(ISERROR(SEARCH("requirements",A30)))</formula>
    </cfRule>
  </conditionalFormatting>
  <conditionalFormatting sqref="A30:D30">
    <cfRule type="containsText" dxfId="24"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baseColWidth="10" defaultColWidth="9.1640625" defaultRowHeight="14"/>
  <cols>
    <col min="1" max="1" width="3.33203125" style="154" bestFit="1" customWidth="1"/>
    <col min="2" max="2" width="98" style="1274" customWidth="1"/>
    <col min="3" max="3" width="4.1640625" style="112" customWidth="1"/>
    <col min="4" max="4" width="7.83203125" style="112" customWidth="1"/>
    <col min="5" max="16384" width="9.1640625" style="112"/>
  </cols>
  <sheetData>
    <row r="1" spans="1:8" ht="18.75" customHeight="1">
      <c r="B1" s="1275" t="s">
        <v>781</v>
      </c>
      <c r="C1" s="1064"/>
    </row>
    <row r="2" spans="1:8" s="1065" customFormat="1" ht="16">
      <c r="B2" s="1275" t="str">
        <f>"Fiscal Year "&amp;'B26'!L2-1&amp;-'B26'!L2</f>
        <v>Fiscal Year 2025-2026</v>
      </c>
      <c r="C2" s="1066"/>
    </row>
    <row r="3" spans="1:8" s="1065" customFormat="1" ht="16">
      <c r="B3" s="1275" t="str">
        <f>"through Fiscal Year "&amp;'B26'!L2+2&amp;-'B26'!L2-3</f>
        <v>through Fiscal Year 2028-2029</v>
      </c>
      <c r="C3" s="1066"/>
    </row>
    <row r="4" spans="1:8" ht="7.5" customHeight="1" thickBot="1">
      <c r="B4" s="1276"/>
      <c r="C4" s="1064"/>
    </row>
    <row r="5" spans="1:8" ht="15" thickTop="1">
      <c r="A5" s="1067"/>
      <c r="B5" s="1277" t="str">
        <f>Cover!H13&amp;"              "&amp;Cover!H14</f>
        <v>Gower SD 62              19022062002</v>
      </c>
    </row>
    <row r="6" spans="1:8" ht="39.75" customHeight="1">
      <c r="B6" s="1068" t="s">
        <v>782</v>
      </c>
      <c r="C6" s="401"/>
      <c r="D6" s="150"/>
      <c r="E6" s="150"/>
      <c r="F6" s="150"/>
      <c r="G6" s="150"/>
      <c r="H6" s="150"/>
    </row>
    <row r="7" spans="1:8" ht="12" hidden="1" customHeight="1">
      <c r="A7" s="1069"/>
      <c r="B7" s="1278"/>
    </row>
    <row r="8" spans="1:8" ht="14.25" customHeight="1">
      <c r="A8" s="1070"/>
      <c r="B8" s="1647"/>
    </row>
    <row r="9" spans="1:8">
      <c r="A9" s="1062">
        <v>1</v>
      </c>
      <c r="B9" s="1279" t="s">
        <v>783</v>
      </c>
    </row>
    <row r="10" spans="1:8" ht="32.25" customHeight="1">
      <c r="A10" s="418"/>
      <c r="B10" s="1280"/>
    </row>
    <row r="11" spans="1:8" ht="30" customHeight="1">
      <c r="A11" s="617"/>
      <c r="B11" s="419"/>
    </row>
    <row r="12" spans="1:8">
      <c r="A12" s="1282">
        <v>2</v>
      </c>
      <c r="B12" s="1283" t="s">
        <v>784</v>
      </c>
    </row>
    <row r="13" spans="1:8" ht="30" customHeight="1">
      <c r="A13" s="617"/>
      <c r="B13" s="418"/>
    </row>
    <row r="14" spans="1:8" ht="30" customHeight="1">
      <c r="A14" s="617"/>
      <c r="B14" s="1280"/>
    </row>
    <row r="15" spans="1:8">
      <c r="A15" s="1282"/>
      <c r="B15" s="1281" t="s">
        <v>785</v>
      </c>
    </row>
    <row r="16" spans="1:8" ht="30" customHeight="1">
      <c r="A16" s="617"/>
      <c r="B16" s="418"/>
    </row>
    <row r="17" spans="1:4" ht="30" customHeight="1">
      <c r="A17" s="617"/>
      <c r="B17" s="1280"/>
    </row>
    <row r="18" spans="1:4">
      <c r="A18" s="1282"/>
      <c r="B18" s="1281" t="s">
        <v>786</v>
      </c>
      <c r="D18" s="1063"/>
    </row>
    <row r="19" spans="1:4" ht="30" customHeight="1">
      <c r="A19" s="617"/>
      <c r="B19" s="418"/>
    </row>
    <row r="20" spans="1:4" ht="30" customHeight="1">
      <c r="A20" s="617"/>
      <c r="B20" s="1280"/>
    </row>
    <row r="21" spans="1:4">
      <c r="A21" s="1282"/>
      <c r="B21" s="1281" t="s">
        <v>787</v>
      </c>
    </row>
    <row r="22" spans="1:4" ht="30" customHeight="1">
      <c r="A22" s="617"/>
      <c r="B22" s="418"/>
    </row>
    <row r="23" spans="1:4" ht="30" customHeight="1">
      <c r="A23" s="617"/>
      <c r="B23" s="1280"/>
    </row>
    <row r="24" spans="1:4">
      <c r="A24" s="1282"/>
      <c r="B24" s="1281" t="s">
        <v>788</v>
      </c>
    </row>
    <row r="25" spans="1:4" ht="30" customHeight="1">
      <c r="A25" s="616"/>
      <c r="B25" s="418"/>
    </row>
    <row r="26" spans="1:4" ht="30" customHeight="1">
      <c r="A26" s="616"/>
      <c r="B26" s="1280"/>
    </row>
    <row r="27" spans="1:4">
      <c r="A27" s="1282"/>
      <c r="B27" s="1281" t="s">
        <v>789</v>
      </c>
    </row>
    <row r="28" spans="1:4" ht="30" customHeight="1">
      <c r="A28" s="616"/>
      <c r="B28" s="418"/>
    </row>
    <row r="29" spans="1:4" ht="30" customHeight="1">
      <c r="A29" s="616"/>
      <c r="B29" s="1280"/>
    </row>
    <row r="30" spans="1:4">
      <c r="A30" s="616"/>
      <c r="B30" s="1281" t="s">
        <v>790</v>
      </c>
    </row>
    <row r="31" spans="1:4" ht="30" customHeight="1">
      <c r="A31" s="616"/>
      <c r="B31" s="419"/>
    </row>
    <row r="32" spans="1:4" ht="30" customHeight="1">
      <c r="A32" s="616"/>
      <c r="B32" s="1280"/>
    </row>
    <row r="33" spans="1:2">
      <c r="A33" s="616"/>
      <c r="B33" s="1281" t="s">
        <v>791</v>
      </c>
    </row>
    <row r="34" spans="1:2" ht="30" customHeight="1">
      <c r="A34" s="616"/>
      <c r="B34" s="1281"/>
    </row>
    <row r="35" spans="1:2" ht="36.75" customHeight="1">
      <c r="A35" s="616"/>
      <c r="B35" s="1281"/>
    </row>
    <row r="36" spans="1:2">
      <c r="A36" s="616"/>
      <c r="B36" s="1281"/>
    </row>
    <row r="37" spans="1:2">
      <c r="A37" s="616"/>
      <c r="B37" s="1280"/>
    </row>
    <row r="38" spans="1:2">
      <c r="A38" s="616"/>
      <c r="B38" s="1280"/>
    </row>
    <row r="39" spans="1:2">
      <c r="A39" s="616"/>
      <c r="B39" s="1280"/>
    </row>
    <row r="40" spans="1:2">
      <c r="A40" s="616"/>
      <c r="B40" s="1280"/>
    </row>
    <row r="41" spans="1:2">
      <c r="A41" s="616"/>
      <c r="B41" s="1280"/>
    </row>
    <row r="42" spans="1:2">
      <c r="A42" s="616"/>
      <c r="B42" s="1280"/>
    </row>
    <row r="43" spans="1:2">
      <c r="A43" s="616"/>
      <c r="B43" s="1280"/>
    </row>
    <row r="44" spans="1:2">
      <c r="A44" s="616"/>
      <c r="B44" s="1280"/>
    </row>
    <row r="45" spans="1:2">
      <c r="A45" s="616"/>
      <c r="B45" s="1280"/>
    </row>
    <row r="46" spans="1:2">
      <c r="A46" s="616"/>
      <c r="B46" s="1280"/>
    </row>
    <row r="47" spans="1:2">
      <c r="A47" s="616"/>
      <c r="B47" s="1280"/>
    </row>
    <row r="48" spans="1:2">
      <c r="A48" s="616"/>
      <c r="B48" s="1280"/>
    </row>
    <row r="49" spans="1:4">
      <c r="A49" s="616"/>
      <c r="B49" s="1280"/>
    </row>
    <row r="50" spans="1:4">
      <c r="A50" s="616"/>
      <c r="B50" s="1280"/>
    </row>
    <row r="52" spans="1:4">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http://schemas.microsoft.com/office/2006/metadata/properties"/>
    <ds:schemaRef ds:uri="http://schemas.microsoft.com/office/infopath/2007/PartnerControls"/>
    <ds:schemaRef ds:uri="22cf584d-7167-4fa4-8713-ab282687993d"/>
    <ds:schemaRef ds:uri="945cb23c-6410-4c8c-b704-b02d4dc42b85"/>
    <ds:schemaRef ds:uri="bea92097-1ed7-4821-b721-f1cc4a6e9d01"/>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Brian Riegler</cp:lastModifiedBy>
  <cp:revision/>
  <cp:lastPrinted>2025-09-18T15:54:14Z</cp:lastPrinted>
  <dcterms:created xsi:type="dcterms:W3CDTF">2001-01-31T16:14:51Z</dcterms:created>
  <dcterms:modified xsi:type="dcterms:W3CDTF">2025-09-25T14:29:34Z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