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:\ISD 318\BENEFITS\Insurance Rates\Prorated Rates by Unit 25-26\"/>
    </mc:Choice>
  </mc:AlternateContent>
  <xr:revisionPtr revIDLastSave="0" documentId="13_ncr:1_{6C301AC5-1734-4E1B-B9DD-2F24CF222A0C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2022-23" sheetId="1" r:id="rId1"/>
    <sheet name="2023-24 HDHP" sheetId="2" r:id="rId2"/>
    <sheet name="2024-2025 HDHP" sheetId="3" r:id="rId3"/>
    <sheet name="2025-2026 HDHP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4" l="1"/>
  <c r="P9" i="4"/>
  <c r="P8" i="4"/>
  <c r="H7" i="4"/>
  <c r="P12" i="4"/>
  <c r="R12" i="4"/>
  <c r="O12" i="4"/>
  <c r="O10" i="4"/>
  <c r="O9" i="4"/>
  <c r="O8" i="4"/>
  <c r="O32" i="4"/>
  <c r="P32" i="4" s="1"/>
  <c r="R32" i="4" s="1"/>
  <c r="E32" i="4"/>
  <c r="F32" i="4" s="1"/>
  <c r="H32" i="4" s="1"/>
  <c r="O31" i="4"/>
  <c r="P31" i="4" s="1"/>
  <c r="R31" i="4" s="1"/>
  <c r="E31" i="4"/>
  <c r="F31" i="4" s="1"/>
  <c r="H31" i="4" s="1"/>
  <c r="O30" i="4"/>
  <c r="P30" i="4" s="1"/>
  <c r="R30" i="4" s="1"/>
  <c r="E30" i="4"/>
  <c r="F30" i="4" s="1"/>
  <c r="H30" i="4" s="1"/>
  <c r="O29" i="4"/>
  <c r="P29" i="4" s="1"/>
  <c r="R29" i="4" s="1"/>
  <c r="E29" i="4"/>
  <c r="F29" i="4" s="1"/>
  <c r="H29" i="4" s="1"/>
  <c r="O28" i="4"/>
  <c r="P28" i="4" s="1"/>
  <c r="R28" i="4" s="1"/>
  <c r="E28" i="4"/>
  <c r="F28" i="4" s="1"/>
  <c r="H28" i="4" s="1"/>
  <c r="O27" i="4"/>
  <c r="P27" i="4" s="1"/>
  <c r="R27" i="4" s="1"/>
  <c r="E27" i="4"/>
  <c r="F27" i="4" s="1"/>
  <c r="H27" i="4" s="1"/>
  <c r="E26" i="4"/>
  <c r="F26" i="4" s="1"/>
  <c r="H26" i="4" s="1"/>
  <c r="P25" i="4"/>
  <c r="R25" i="4" s="1"/>
  <c r="O25" i="4"/>
  <c r="O24" i="4"/>
  <c r="P24" i="4" s="1"/>
  <c r="R24" i="4" s="1"/>
  <c r="E24" i="4"/>
  <c r="F24" i="4" s="1"/>
  <c r="H24" i="4" s="1"/>
  <c r="O23" i="4"/>
  <c r="P23" i="4" s="1"/>
  <c r="R23" i="4" s="1"/>
  <c r="F23" i="4"/>
  <c r="H23" i="4" s="1"/>
  <c r="E23" i="4"/>
  <c r="O22" i="4"/>
  <c r="P22" i="4" s="1"/>
  <c r="R22" i="4" s="1"/>
  <c r="F22" i="4"/>
  <c r="H22" i="4" s="1"/>
  <c r="E22" i="4"/>
  <c r="O17" i="4"/>
  <c r="P17" i="4" s="1"/>
  <c r="R17" i="4" s="1"/>
  <c r="E17" i="4"/>
  <c r="F17" i="4" s="1"/>
  <c r="H17" i="4" s="1"/>
  <c r="O16" i="4"/>
  <c r="P16" i="4" s="1"/>
  <c r="R16" i="4" s="1"/>
  <c r="F16" i="4"/>
  <c r="H16" i="4" s="1"/>
  <c r="E16" i="4"/>
  <c r="O15" i="4"/>
  <c r="P15" i="4" s="1"/>
  <c r="R15" i="4" s="1"/>
  <c r="E15" i="4"/>
  <c r="F15" i="4" s="1"/>
  <c r="H15" i="4" s="1"/>
  <c r="O14" i="4"/>
  <c r="P14" i="4" s="1"/>
  <c r="R14" i="4" s="1"/>
  <c r="F14" i="4"/>
  <c r="H14" i="4" s="1"/>
  <c r="E14" i="4"/>
  <c r="O13" i="4"/>
  <c r="P13" i="4" s="1"/>
  <c r="R13" i="4" s="1"/>
  <c r="E13" i="4"/>
  <c r="F13" i="4" s="1"/>
  <c r="H13" i="4" s="1"/>
  <c r="F12" i="4"/>
  <c r="H12" i="4" s="1"/>
  <c r="E12" i="4"/>
  <c r="E11" i="4"/>
  <c r="F11" i="4" s="1"/>
  <c r="H11" i="4" s="1"/>
  <c r="R10" i="4"/>
  <c r="R9" i="4"/>
  <c r="F9" i="4"/>
  <c r="H9" i="4" s="1"/>
  <c r="E9" i="4"/>
  <c r="R8" i="4"/>
  <c r="F8" i="4"/>
  <c r="H8" i="4" s="1"/>
  <c r="E8" i="4"/>
  <c r="P7" i="4"/>
  <c r="R7" i="4" s="1"/>
  <c r="O7" i="4"/>
  <c r="F7" i="4"/>
  <c r="E7" i="4"/>
  <c r="F8" i="3" l="1"/>
  <c r="N32" i="3"/>
  <c r="O32" i="3" s="1"/>
  <c r="P32" i="3" s="1"/>
  <c r="E32" i="3"/>
  <c r="F32" i="3" s="1"/>
  <c r="G32" i="3" s="1"/>
  <c r="N31" i="3"/>
  <c r="O31" i="3" s="1"/>
  <c r="P31" i="3" s="1"/>
  <c r="E31" i="3"/>
  <c r="F31" i="3" s="1"/>
  <c r="G31" i="3" s="1"/>
  <c r="N30" i="3"/>
  <c r="O30" i="3" s="1"/>
  <c r="P30" i="3" s="1"/>
  <c r="E30" i="3"/>
  <c r="F30" i="3" s="1"/>
  <c r="G30" i="3" s="1"/>
  <c r="N29" i="3"/>
  <c r="O29" i="3" s="1"/>
  <c r="P29" i="3" s="1"/>
  <c r="E29" i="3"/>
  <c r="F29" i="3" s="1"/>
  <c r="G29" i="3" s="1"/>
  <c r="N28" i="3"/>
  <c r="O28" i="3" s="1"/>
  <c r="P28" i="3" s="1"/>
  <c r="E28" i="3"/>
  <c r="F28" i="3" s="1"/>
  <c r="G28" i="3" s="1"/>
  <c r="N27" i="3"/>
  <c r="O27" i="3" s="1"/>
  <c r="P27" i="3" s="1"/>
  <c r="E27" i="3"/>
  <c r="F27" i="3" s="1"/>
  <c r="G27" i="3" s="1"/>
  <c r="E26" i="3"/>
  <c r="F26" i="3" s="1"/>
  <c r="G26" i="3" s="1"/>
  <c r="N25" i="3"/>
  <c r="O25" i="3" s="1"/>
  <c r="P25" i="3" s="1"/>
  <c r="N24" i="3"/>
  <c r="O24" i="3" s="1"/>
  <c r="P24" i="3" s="1"/>
  <c r="E24" i="3"/>
  <c r="F24" i="3" s="1"/>
  <c r="G24" i="3" s="1"/>
  <c r="N23" i="3"/>
  <c r="O23" i="3" s="1"/>
  <c r="P23" i="3" s="1"/>
  <c r="E23" i="3"/>
  <c r="F23" i="3" s="1"/>
  <c r="G23" i="3" s="1"/>
  <c r="N22" i="3"/>
  <c r="O22" i="3" s="1"/>
  <c r="P22" i="3" s="1"/>
  <c r="E22" i="3"/>
  <c r="F22" i="3" s="1"/>
  <c r="G22" i="3" s="1"/>
  <c r="N17" i="3"/>
  <c r="O17" i="3" s="1"/>
  <c r="P17" i="3" s="1"/>
  <c r="E17" i="3"/>
  <c r="F17" i="3" s="1"/>
  <c r="G17" i="3" s="1"/>
  <c r="N16" i="3"/>
  <c r="O16" i="3" s="1"/>
  <c r="P16" i="3" s="1"/>
  <c r="E16" i="3"/>
  <c r="F16" i="3" s="1"/>
  <c r="G16" i="3" s="1"/>
  <c r="N15" i="3"/>
  <c r="O15" i="3" s="1"/>
  <c r="P15" i="3" s="1"/>
  <c r="E15" i="3"/>
  <c r="F15" i="3" s="1"/>
  <c r="G15" i="3" s="1"/>
  <c r="N14" i="3"/>
  <c r="O14" i="3" s="1"/>
  <c r="P14" i="3" s="1"/>
  <c r="E14" i="3"/>
  <c r="F14" i="3" s="1"/>
  <c r="G14" i="3" s="1"/>
  <c r="N13" i="3"/>
  <c r="O13" i="3" s="1"/>
  <c r="P13" i="3" s="1"/>
  <c r="E13" i="3"/>
  <c r="F13" i="3" s="1"/>
  <c r="G13" i="3" s="1"/>
  <c r="N12" i="3"/>
  <c r="O12" i="3" s="1"/>
  <c r="P12" i="3" s="1"/>
  <c r="E12" i="3"/>
  <c r="F12" i="3" s="1"/>
  <c r="G12" i="3" s="1"/>
  <c r="E11" i="3"/>
  <c r="F11" i="3" s="1"/>
  <c r="G11" i="3" s="1"/>
  <c r="N10" i="3"/>
  <c r="P10" i="3" s="1"/>
  <c r="N9" i="3"/>
  <c r="P9" i="3" s="1"/>
  <c r="F9" i="3"/>
  <c r="G9" i="3" s="1"/>
  <c r="E9" i="3"/>
  <c r="N8" i="3"/>
  <c r="P8" i="3" s="1"/>
  <c r="G8" i="3"/>
  <c r="E8" i="3"/>
  <c r="O7" i="3"/>
  <c r="P7" i="3" s="1"/>
  <c r="N7" i="3"/>
  <c r="F7" i="3"/>
  <c r="G7" i="3" s="1"/>
  <c r="E7" i="3"/>
  <c r="N17" i="2" l="1"/>
  <c r="O17" i="2" s="1"/>
  <c r="O16" i="2"/>
  <c r="N16" i="2"/>
  <c r="N15" i="2"/>
  <c r="O15" i="2" s="1"/>
  <c r="N14" i="2"/>
  <c r="O14" i="2" s="1"/>
  <c r="O13" i="2"/>
  <c r="N13" i="2"/>
  <c r="N12" i="2"/>
  <c r="O12" i="2" s="1"/>
  <c r="N32" i="2"/>
  <c r="O32" i="2" s="1"/>
  <c r="P32" i="2" s="1"/>
  <c r="O31" i="2"/>
  <c r="P31" i="2" s="1"/>
  <c r="N31" i="2"/>
  <c r="N30" i="2"/>
  <c r="O30" i="2" s="1"/>
  <c r="P30" i="2" s="1"/>
  <c r="N29" i="2"/>
  <c r="O29" i="2" s="1"/>
  <c r="P29" i="2" s="1"/>
  <c r="O28" i="2"/>
  <c r="P28" i="2" s="1"/>
  <c r="N28" i="2"/>
  <c r="N27" i="2"/>
  <c r="O27" i="2" s="1"/>
  <c r="P27" i="2" s="1"/>
  <c r="E27" i="2"/>
  <c r="F27" i="2"/>
  <c r="E28" i="2"/>
  <c r="F28" i="2"/>
  <c r="E29" i="2"/>
  <c r="F29" i="2"/>
  <c r="E30" i="2"/>
  <c r="F30" i="2"/>
  <c r="E31" i="2"/>
  <c r="F31" i="2"/>
  <c r="E32" i="2"/>
  <c r="F32" i="2"/>
  <c r="E26" i="2"/>
  <c r="F26" i="2" s="1"/>
  <c r="F12" i="2"/>
  <c r="F13" i="2"/>
  <c r="F14" i="2"/>
  <c r="F15" i="2"/>
  <c r="F16" i="2"/>
  <c r="F17" i="2"/>
  <c r="F11" i="2"/>
  <c r="E12" i="2"/>
  <c r="E13" i="2"/>
  <c r="E14" i="2"/>
  <c r="E15" i="2"/>
  <c r="E16" i="2"/>
  <c r="E17" i="2"/>
  <c r="E11" i="2"/>
  <c r="P23" i="2"/>
  <c r="P24" i="2"/>
  <c r="P25" i="2"/>
  <c r="P22" i="2"/>
  <c r="O7" i="2"/>
  <c r="N7" i="2"/>
  <c r="P7" i="2" s="1"/>
  <c r="F7" i="2"/>
  <c r="F8" i="2"/>
  <c r="F9" i="2"/>
  <c r="E8" i="2"/>
  <c r="E9" i="2"/>
  <c r="E7" i="2"/>
  <c r="N25" i="2"/>
  <c r="O25" i="2" s="1"/>
  <c r="N24" i="2"/>
  <c r="O24" i="2" s="1"/>
  <c r="E24" i="2"/>
  <c r="F24" i="2" s="1"/>
  <c r="N23" i="2"/>
  <c r="O23" i="2" s="1"/>
  <c r="E23" i="2"/>
  <c r="F23" i="2" s="1"/>
  <c r="N22" i="2"/>
  <c r="O22" i="2" s="1"/>
  <c r="E22" i="2"/>
  <c r="F22" i="2" s="1"/>
  <c r="N10" i="2"/>
  <c r="O10" i="2" s="1"/>
  <c r="P10" i="2" s="1"/>
  <c r="N9" i="2"/>
  <c r="O9" i="2" s="1"/>
  <c r="P9" i="2" s="1"/>
  <c r="N8" i="2"/>
  <c r="O8" i="2" s="1"/>
  <c r="P8" i="2" s="1"/>
  <c r="G8" i="2"/>
  <c r="G9" i="2" l="1"/>
  <c r="G7" i="2"/>
  <c r="G32" i="2"/>
  <c r="G31" i="2"/>
  <c r="G24" i="2"/>
  <c r="G13" i="2"/>
  <c r="G16" i="2"/>
  <c r="G22" i="2"/>
  <c r="G27" i="2"/>
  <c r="G30" i="2"/>
  <c r="G11" i="2"/>
  <c r="P16" i="2"/>
  <c r="G23" i="2"/>
  <c r="G14" i="2"/>
  <c r="G26" i="2"/>
  <c r="G29" i="2"/>
  <c r="P14" i="2"/>
  <c r="G15" i="2"/>
  <c r="G12" i="2"/>
  <c r="G17" i="2"/>
  <c r="G28" i="2"/>
  <c r="P13" i="2"/>
  <c r="P17" i="2"/>
  <c r="P12" i="2"/>
  <c r="P15" i="2"/>
  <c r="R12" i="1"/>
  <c r="Q12" i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G29" i="1"/>
  <c r="H29" i="1"/>
  <c r="I29" i="1"/>
  <c r="G30" i="1"/>
  <c r="H30" i="1"/>
  <c r="I30" i="1"/>
  <c r="G31" i="1"/>
  <c r="H31" i="1"/>
  <c r="I31" i="1"/>
  <c r="G32" i="1"/>
  <c r="H32" i="1"/>
  <c r="I32" i="1"/>
  <c r="H28" i="1"/>
  <c r="I28" i="1" s="1"/>
  <c r="G28" i="1"/>
  <c r="I27" i="1"/>
  <c r="H27" i="1"/>
  <c r="G27" i="1"/>
  <c r="H26" i="1"/>
  <c r="I26" i="1" s="1"/>
  <c r="G26" i="1"/>
  <c r="H24" i="1"/>
  <c r="I24" i="1" s="1"/>
  <c r="G24" i="1"/>
  <c r="I23" i="1"/>
  <c r="H23" i="1"/>
  <c r="G23" i="1"/>
  <c r="H22" i="1"/>
  <c r="I22" i="1" s="1"/>
  <c r="G22" i="1"/>
  <c r="I11" i="1"/>
  <c r="I12" i="1"/>
  <c r="I13" i="1"/>
  <c r="I14" i="1"/>
  <c r="I15" i="1"/>
  <c r="I16" i="1"/>
  <c r="I17" i="1"/>
  <c r="H12" i="1"/>
  <c r="H13" i="1"/>
  <c r="H14" i="1"/>
  <c r="H15" i="1"/>
  <c r="H16" i="1"/>
  <c r="H17" i="1"/>
  <c r="H11" i="1"/>
  <c r="P8" i="1" l="1"/>
  <c r="P9" i="1"/>
  <c r="P10" i="1"/>
  <c r="P12" i="1"/>
  <c r="P13" i="1"/>
  <c r="P14" i="1"/>
  <c r="P15" i="1"/>
  <c r="P16" i="1"/>
  <c r="P17" i="1"/>
  <c r="P7" i="1"/>
  <c r="N17" i="1"/>
  <c r="N13" i="1"/>
  <c r="N12" i="1"/>
  <c r="G8" i="1"/>
  <c r="G9" i="1"/>
  <c r="G11" i="1"/>
  <c r="G12" i="1"/>
  <c r="G13" i="1"/>
  <c r="G14" i="1"/>
  <c r="G15" i="1"/>
  <c r="G16" i="1"/>
  <c r="G17" i="1"/>
  <c r="G7" i="1"/>
  <c r="E11" i="1"/>
  <c r="N32" i="1" l="1"/>
  <c r="O32" i="1" s="1"/>
  <c r="E32" i="1"/>
  <c r="F32" i="1" s="1"/>
  <c r="N31" i="1"/>
  <c r="O31" i="1" s="1"/>
  <c r="E31" i="1"/>
  <c r="F31" i="1" s="1"/>
  <c r="N30" i="1"/>
  <c r="O30" i="1" s="1"/>
  <c r="E30" i="1"/>
  <c r="F30" i="1" s="1"/>
  <c r="N29" i="1"/>
  <c r="O29" i="1" s="1"/>
  <c r="E29" i="1"/>
  <c r="F29" i="1" s="1"/>
  <c r="N28" i="1"/>
  <c r="O28" i="1" s="1"/>
  <c r="E28" i="1"/>
  <c r="F28" i="1" s="1"/>
  <c r="N27" i="1"/>
  <c r="O27" i="1" s="1"/>
  <c r="E27" i="1"/>
  <c r="F27" i="1" s="1"/>
  <c r="E26" i="1"/>
  <c r="F26" i="1" s="1"/>
  <c r="N25" i="1"/>
  <c r="O25" i="1" s="1"/>
  <c r="N24" i="1"/>
  <c r="O24" i="1" s="1"/>
  <c r="E24" i="1"/>
  <c r="F24" i="1" s="1"/>
  <c r="N23" i="1"/>
  <c r="O23" i="1" s="1"/>
  <c r="E23" i="1"/>
  <c r="F23" i="1" s="1"/>
  <c r="N22" i="1"/>
  <c r="O22" i="1" s="1"/>
  <c r="E22" i="1"/>
  <c r="F22" i="1" s="1"/>
  <c r="O17" i="1"/>
  <c r="E17" i="1"/>
  <c r="F17" i="1" s="1"/>
  <c r="N16" i="1"/>
  <c r="O16" i="1" s="1"/>
  <c r="E16" i="1"/>
  <c r="F16" i="1" s="1"/>
  <c r="N15" i="1"/>
  <c r="O15" i="1" s="1"/>
  <c r="E15" i="1"/>
  <c r="F15" i="1" s="1"/>
  <c r="N14" i="1"/>
  <c r="O14" i="1" s="1"/>
  <c r="E14" i="1"/>
  <c r="F14" i="1" s="1"/>
  <c r="O13" i="1"/>
  <c r="E13" i="1"/>
  <c r="F13" i="1" s="1"/>
  <c r="O12" i="1"/>
  <c r="E12" i="1"/>
  <c r="F12" i="1" s="1"/>
  <c r="F11" i="1"/>
  <c r="N10" i="1"/>
  <c r="O10" i="1" s="1"/>
  <c r="N9" i="1"/>
  <c r="O9" i="1" s="1"/>
  <c r="F9" i="1"/>
  <c r="N8" i="1"/>
  <c r="O8" i="1" s="1"/>
  <c r="F8" i="1"/>
  <c r="N7" i="1"/>
  <c r="O7" i="1" s="1"/>
  <c r="F7" i="1"/>
</calcChain>
</file>

<file path=xl/sharedStrings.xml><?xml version="1.0" encoding="utf-8"?>
<sst xmlns="http://schemas.openxmlformats.org/spreadsheetml/2006/main" count="143" uniqueCount="24">
  <si>
    <t>Medical Costs for Teachers working less than 7/10ths</t>
  </si>
  <si>
    <t>Last year's premium</t>
  </si>
  <si>
    <t>This year's premium</t>
  </si>
  <si>
    <t>GRANDFATHERED</t>
  </si>
  <si>
    <t>FAMILY</t>
  </si>
  <si>
    <t>Monthly Cost</t>
  </si>
  <si>
    <t>District %</t>
  </si>
  <si>
    <t>FTE</t>
  </si>
  <si>
    <t>Pd By District</t>
  </si>
  <si>
    <t>Employee Cost</t>
  </si>
  <si>
    <t>SINGLE</t>
  </si>
  <si>
    <r>
      <t xml:space="preserve">Employee under contract at 5/10ths or more during the 98/99 school year </t>
    </r>
    <r>
      <rPr>
        <b/>
        <sz val="11"/>
        <rFont val="Calibri"/>
        <family val="2"/>
        <scheme val="minor"/>
      </rPr>
      <t>AND</t>
    </r>
  </si>
  <si>
    <t>continually employed, will receive the full contribution as described in the Teacher's Agreement</t>
  </si>
  <si>
    <t>2022-2023</t>
  </si>
  <si>
    <t>PPP</t>
  </si>
  <si>
    <t>Prior to 2021 Hire</t>
  </si>
  <si>
    <t>Hired after 2021</t>
  </si>
  <si>
    <t>2023-2024</t>
  </si>
  <si>
    <t>2024-2025</t>
  </si>
  <si>
    <t xml:space="preserve"> </t>
  </si>
  <si>
    <t>2025-2026</t>
  </si>
  <si>
    <t>(starting 7/1/2025)</t>
  </si>
  <si>
    <t>Rounded $</t>
  </si>
  <si>
    <t>(amounts are rounded 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</si>
</sst>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* #,##0.00_);_(* \(#,##0.00\);_(* &quot;-&quot;?_);_(@_)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44" fontId="3" fillId="0" borderId="0" xfId="1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0" borderId="0" xfId="0" applyFont="1" applyFill="1"/>
    <xf numFmtId="9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/>
    <xf numFmtId="10" fontId="3" fillId="0" borderId="0" xfId="2" applyNumberFormat="1" applyFont="1"/>
    <xf numFmtId="10" fontId="3" fillId="0" borderId="0" xfId="0" applyNumberFormat="1" applyFont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3" fillId="0" borderId="0" xfId="0" applyNumberFormat="1" applyFont="1"/>
    <xf numFmtId="166" fontId="3" fillId="2" borderId="0" xfId="0" applyNumberFormat="1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166" fontId="4" fillId="3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workbookViewId="0">
      <selection activeCell="E12" sqref="E12"/>
    </sheetView>
  </sheetViews>
  <sheetFormatPr defaultColWidth="9.140625" defaultRowHeight="15" x14ac:dyDescent="0.25"/>
  <cols>
    <col min="1" max="1" width="10.5703125" style="2" customWidth="1"/>
    <col min="2" max="2" width="12.7109375" style="2" customWidth="1"/>
    <col min="3" max="3" width="12.140625" style="2" customWidth="1"/>
    <col min="4" max="4" width="7" style="2" bestFit="1" customWidth="1"/>
    <col min="5" max="5" width="13.28515625" style="2" customWidth="1"/>
    <col min="6" max="6" width="14.7109375" style="2" customWidth="1"/>
    <col min="7" max="7" width="9.140625" style="2"/>
    <col min="8" max="8" width="12.7109375" style="2" customWidth="1"/>
    <col min="9" max="9" width="9.85546875" style="2" bestFit="1" customWidth="1"/>
    <col min="10" max="10" width="9.140625" style="2"/>
    <col min="11" max="11" width="12.7109375" style="2" bestFit="1" customWidth="1"/>
    <col min="12" max="12" width="9.28515625" style="2" bestFit="1" customWidth="1"/>
    <col min="13" max="13" width="6" style="2" bestFit="1" customWidth="1"/>
    <col min="14" max="14" width="12.5703125" style="2" bestFit="1" customWidth="1"/>
    <col min="15" max="15" width="14.28515625" style="2" bestFit="1" customWidth="1"/>
    <col min="16" max="16384" width="9.140625" style="2"/>
  </cols>
  <sheetData>
    <row r="1" spans="1:18" x14ac:dyDescent="0.25">
      <c r="A1" s="1" t="s">
        <v>0</v>
      </c>
      <c r="F1" s="2" t="s">
        <v>1</v>
      </c>
      <c r="H1" s="4">
        <v>2237.5</v>
      </c>
      <c r="I1" s="3"/>
    </row>
    <row r="2" spans="1:18" x14ac:dyDescent="0.25">
      <c r="A2" s="1" t="s">
        <v>13</v>
      </c>
      <c r="H2" s="4">
        <v>905</v>
      </c>
    </row>
    <row r="3" spans="1:18" x14ac:dyDescent="0.25">
      <c r="F3" s="2" t="s">
        <v>2</v>
      </c>
      <c r="H3" s="4">
        <v>2640</v>
      </c>
      <c r="J3" s="1" t="s">
        <v>15</v>
      </c>
    </row>
    <row r="4" spans="1:18" x14ac:dyDescent="0.25">
      <c r="A4" s="1" t="s">
        <v>16</v>
      </c>
      <c r="H4" s="4">
        <v>1068</v>
      </c>
      <c r="I4" s="5"/>
      <c r="J4" s="1" t="s">
        <v>3</v>
      </c>
    </row>
    <row r="5" spans="1:18" x14ac:dyDescent="0.25">
      <c r="A5" s="1" t="s">
        <v>4</v>
      </c>
      <c r="J5" s="1" t="s">
        <v>4</v>
      </c>
    </row>
    <row r="6" spans="1:18" x14ac:dyDescent="0.25"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2" t="s">
        <v>14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9</v>
      </c>
    </row>
    <row r="7" spans="1:18" x14ac:dyDescent="0.25">
      <c r="B7" s="7">
        <v>2640</v>
      </c>
      <c r="C7" s="8">
        <v>0.9</v>
      </c>
      <c r="D7" s="9">
        <v>1</v>
      </c>
      <c r="E7" s="10">
        <v>2237.5</v>
      </c>
      <c r="F7" s="7">
        <f>B7-E7</f>
        <v>402.5</v>
      </c>
      <c r="G7" s="3">
        <f>F7/2</f>
        <v>201.25</v>
      </c>
      <c r="K7" s="7">
        <v>2640</v>
      </c>
      <c r="L7" s="8">
        <v>0.9</v>
      </c>
      <c r="M7" s="9">
        <v>1</v>
      </c>
      <c r="N7" s="10">
        <f>H1</f>
        <v>2237.5</v>
      </c>
      <c r="O7" s="7">
        <f>K7-N7</f>
        <v>402.5</v>
      </c>
      <c r="P7" s="3">
        <f>O7/2</f>
        <v>201.25</v>
      </c>
    </row>
    <row r="8" spans="1:18" x14ac:dyDescent="0.25">
      <c r="B8" s="7">
        <v>2640</v>
      </c>
      <c r="C8" s="8">
        <v>0.9</v>
      </c>
      <c r="D8" s="9">
        <v>0.9</v>
      </c>
      <c r="E8" s="10">
        <v>2237.5</v>
      </c>
      <c r="F8" s="7">
        <f t="shared" ref="F8:F9" si="0">B8-E8</f>
        <v>402.5</v>
      </c>
      <c r="G8" s="3">
        <f t="shared" ref="G8:G17" si="1">F8/2</f>
        <v>201.25</v>
      </c>
      <c r="K8" s="7">
        <v>2640</v>
      </c>
      <c r="L8" s="8">
        <v>0.9</v>
      </c>
      <c r="M8" s="9">
        <v>0.9</v>
      </c>
      <c r="N8" s="10">
        <f>H1</f>
        <v>2237.5</v>
      </c>
      <c r="O8" s="7">
        <f t="shared" ref="O8:O15" si="2">K8-N8</f>
        <v>402.5</v>
      </c>
      <c r="P8" s="3">
        <f t="shared" ref="P8:P17" si="3">O8/2</f>
        <v>201.25</v>
      </c>
    </row>
    <row r="9" spans="1:18" x14ac:dyDescent="0.25">
      <c r="B9" s="7">
        <v>2640</v>
      </c>
      <c r="C9" s="8">
        <v>0.9</v>
      </c>
      <c r="D9" s="9">
        <v>0.8</v>
      </c>
      <c r="E9" s="10">
        <v>2237.5</v>
      </c>
      <c r="F9" s="7">
        <f t="shared" si="0"/>
        <v>402.5</v>
      </c>
      <c r="G9" s="3">
        <f t="shared" si="1"/>
        <v>201.25</v>
      </c>
      <c r="K9" s="7">
        <v>2640</v>
      </c>
      <c r="L9" s="8">
        <v>0.9</v>
      </c>
      <c r="M9" s="9">
        <v>0.8</v>
      </c>
      <c r="N9" s="10">
        <f>H1</f>
        <v>2237.5</v>
      </c>
      <c r="O9" s="7">
        <f t="shared" si="2"/>
        <v>402.5</v>
      </c>
      <c r="P9" s="3">
        <f t="shared" si="3"/>
        <v>201.25</v>
      </c>
    </row>
    <row r="10" spans="1:18" x14ac:dyDescent="0.25">
      <c r="B10" s="11"/>
      <c r="C10" s="12"/>
      <c r="D10" s="13"/>
      <c r="E10" s="11"/>
      <c r="F10" s="11"/>
      <c r="G10" s="3"/>
      <c r="K10" s="7">
        <v>2640</v>
      </c>
      <c r="L10" s="8">
        <v>0.9</v>
      </c>
      <c r="M10" s="9">
        <v>0.7</v>
      </c>
      <c r="N10" s="10">
        <f>H1</f>
        <v>2237.5</v>
      </c>
      <c r="O10" s="7">
        <f t="shared" si="2"/>
        <v>402.5</v>
      </c>
      <c r="P10" s="3">
        <f t="shared" si="3"/>
        <v>201.25</v>
      </c>
    </row>
    <row r="11" spans="1:18" x14ac:dyDescent="0.25">
      <c r="B11" s="7">
        <v>2640</v>
      </c>
      <c r="C11" s="8">
        <v>0.9</v>
      </c>
      <c r="D11" s="9">
        <v>0.7</v>
      </c>
      <c r="E11" s="10">
        <f>$H$1*D11</f>
        <v>1566.25</v>
      </c>
      <c r="F11" s="7">
        <f t="shared" ref="F11:F17" si="4">B11-E11</f>
        <v>1073.75</v>
      </c>
      <c r="G11" s="3">
        <f t="shared" si="1"/>
        <v>536.875</v>
      </c>
      <c r="H11" s="24">
        <f>F11/B11</f>
        <v>0.40672348484848486</v>
      </c>
      <c r="I11" s="25">
        <f t="shared" ref="I11:I16" si="5">1-H11</f>
        <v>0.59327651515151514</v>
      </c>
      <c r="K11" s="14"/>
      <c r="L11" s="14"/>
      <c r="M11" s="15"/>
      <c r="N11" s="14"/>
      <c r="O11" s="14"/>
      <c r="P11" s="3"/>
    </row>
    <row r="12" spans="1:18" x14ac:dyDescent="0.25">
      <c r="A12" s="16"/>
      <c r="B12" s="7">
        <v>2640</v>
      </c>
      <c r="C12" s="17">
        <v>0.9</v>
      </c>
      <c r="D12" s="18">
        <v>0.6</v>
      </c>
      <c r="E12" s="10">
        <f t="shared" ref="E12:E17" si="6">$H$1*D12</f>
        <v>1342.5</v>
      </c>
      <c r="F12" s="7">
        <f t="shared" si="4"/>
        <v>1297.5</v>
      </c>
      <c r="G12" s="3">
        <f t="shared" si="1"/>
        <v>648.75</v>
      </c>
      <c r="H12" s="24">
        <f t="shared" ref="H12:H17" si="7">F12/B12</f>
        <v>0.49147727272727271</v>
      </c>
      <c r="I12" s="25">
        <f t="shared" si="5"/>
        <v>0.50852272727272729</v>
      </c>
      <c r="J12" s="16"/>
      <c r="K12" s="7">
        <v>2640</v>
      </c>
      <c r="L12" s="17">
        <v>0.9</v>
      </c>
      <c r="M12" s="18">
        <v>0.6</v>
      </c>
      <c r="N12" s="10">
        <f>$H$1*M12</f>
        <v>1342.5</v>
      </c>
      <c r="O12" s="10">
        <f t="shared" si="2"/>
        <v>1297.5</v>
      </c>
      <c r="P12" s="3">
        <f t="shared" si="3"/>
        <v>648.75</v>
      </c>
      <c r="Q12" s="24">
        <f>O12/K12</f>
        <v>0.49147727272727271</v>
      </c>
      <c r="R12" s="25">
        <f>1-Q12</f>
        <v>0.50852272727272729</v>
      </c>
    </row>
    <row r="13" spans="1:18" x14ac:dyDescent="0.25">
      <c r="A13" s="16"/>
      <c r="B13" s="7">
        <v>2640</v>
      </c>
      <c r="C13" s="17">
        <v>0.9</v>
      </c>
      <c r="D13" s="18">
        <v>0.5</v>
      </c>
      <c r="E13" s="10">
        <f t="shared" si="6"/>
        <v>1118.75</v>
      </c>
      <c r="F13" s="7">
        <f t="shared" si="4"/>
        <v>1521.25</v>
      </c>
      <c r="G13" s="3">
        <f t="shared" si="1"/>
        <v>760.625</v>
      </c>
      <c r="H13" s="24">
        <f t="shared" si="7"/>
        <v>0.57623106060606055</v>
      </c>
      <c r="I13" s="25">
        <f t="shared" si="5"/>
        <v>0.42376893939393945</v>
      </c>
      <c r="J13" s="16"/>
      <c r="K13" s="7">
        <v>2640</v>
      </c>
      <c r="L13" s="17">
        <v>0.9</v>
      </c>
      <c r="M13" s="18">
        <v>0.5</v>
      </c>
      <c r="N13" s="10">
        <f>$H$1*M13</f>
        <v>1118.75</v>
      </c>
      <c r="O13" s="10">
        <f t="shared" si="2"/>
        <v>1521.25</v>
      </c>
      <c r="P13" s="3">
        <f t="shared" si="3"/>
        <v>760.625</v>
      </c>
      <c r="Q13" s="24">
        <f t="shared" ref="Q13:Q18" si="8">O13/K13</f>
        <v>0.57623106060606055</v>
      </c>
      <c r="R13" s="25">
        <f t="shared" ref="R13:R17" si="9">1-Q13</f>
        <v>0.42376893939393945</v>
      </c>
    </row>
    <row r="14" spans="1:18" x14ac:dyDescent="0.25">
      <c r="B14" s="7">
        <v>2640</v>
      </c>
      <c r="C14" s="8">
        <v>0.9</v>
      </c>
      <c r="D14" s="9">
        <v>0.4</v>
      </c>
      <c r="E14" s="10">
        <f t="shared" si="6"/>
        <v>895</v>
      </c>
      <c r="F14" s="7">
        <f t="shared" si="4"/>
        <v>1745</v>
      </c>
      <c r="G14" s="3">
        <f t="shared" si="1"/>
        <v>872.5</v>
      </c>
      <c r="H14" s="24">
        <f t="shared" si="7"/>
        <v>0.66098484848484851</v>
      </c>
      <c r="I14" s="25">
        <f t="shared" si="5"/>
        <v>0.33901515151515149</v>
      </c>
      <c r="K14" s="7">
        <v>2640</v>
      </c>
      <c r="L14" s="8">
        <v>0.9</v>
      </c>
      <c r="M14" s="9">
        <v>0.4</v>
      </c>
      <c r="N14" s="10">
        <f t="shared" ref="N14:N16" si="10">$H$1*M14</f>
        <v>895</v>
      </c>
      <c r="O14" s="7">
        <f t="shared" si="2"/>
        <v>1745</v>
      </c>
      <c r="P14" s="3">
        <f t="shared" si="3"/>
        <v>872.5</v>
      </c>
      <c r="Q14" s="24">
        <f t="shared" si="8"/>
        <v>0.66098484848484851</v>
      </c>
      <c r="R14" s="25">
        <f t="shared" si="9"/>
        <v>0.33901515151515149</v>
      </c>
    </row>
    <row r="15" spans="1:18" x14ac:dyDescent="0.25">
      <c r="B15" s="7">
        <v>2640</v>
      </c>
      <c r="C15" s="8">
        <v>0.9</v>
      </c>
      <c r="D15" s="9">
        <v>0.37</v>
      </c>
      <c r="E15" s="10">
        <f t="shared" si="6"/>
        <v>827.875</v>
      </c>
      <c r="F15" s="7">
        <f t="shared" si="4"/>
        <v>1812.125</v>
      </c>
      <c r="G15" s="3">
        <f t="shared" si="1"/>
        <v>906.0625</v>
      </c>
      <c r="H15" s="24">
        <f t="shared" si="7"/>
        <v>0.68641098484848484</v>
      </c>
      <c r="I15" s="25">
        <f t="shared" si="5"/>
        <v>0.31358901515151516</v>
      </c>
      <c r="K15" s="7">
        <v>2640</v>
      </c>
      <c r="L15" s="8">
        <v>0.9</v>
      </c>
      <c r="M15" s="9">
        <v>0.37</v>
      </c>
      <c r="N15" s="10">
        <f t="shared" si="10"/>
        <v>827.875</v>
      </c>
      <c r="O15" s="7">
        <f t="shared" si="2"/>
        <v>1812.125</v>
      </c>
      <c r="P15" s="3">
        <f t="shared" si="3"/>
        <v>906.0625</v>
      </c>
      <c r="Q15" s="24">
        <f t="shared" si="8"/>
        <v>0.68641098484848484</v>
      </c>
      <c r="R15" s="25">
        <f t="shared" si="9"/>
        <v>0.31358901515151516</v>
      </c>
    </row>
    <row r="16" spans="1:18" x14ac:dyDescent="0.25">
      <c r="B16" s="7">
        <v>2640</v>
      </c>
      <c r="C16" s="19">
        <v>0.9</v>
      </c>
      <c r="D16" s="20">
        <v>0.3</v>
      </c>
      <c r="E16" s="10">
        <f t="shared" si="6"/>
        <v>671.25</v>
      </c>
      <c r="F16" s="7">
        <f t="shared" si="4"/>
        <v>1968.75</v>
      </c>
      <c r="G16" s="3">
        <f t="shared" si="1"/>
        <v>984.375</v>
      </c>
      <c r="H16" s="24">
        <f t="shared" si="7"/>
        <v>0.74573863636363635</v>
      </c>
      <c r="I16" s="25">
        <f t="shared" si="5"/>
        <v>0.25426136363636365</v>
      </c>
      <c r="K16" s="7">
        <v>2640</v>
      </c>
      <c r="L16" s="19">
        <v>0.9</v>
      </c>
      <c r="M16" s="20">
        <v>0.3</v>
      </c>
      <c r="N16" s="10">
        <f t="shared" si="10"/>
        <v>671.25</v>
      </c>
      <c r="O16" s="21">
        <f>K16-N16</f>
        <v>1968.75</v>
      </c>
      <c r="P16" s="3">
        <f t="shared" si="3"/>
        <v>984.375</v>
      </c>
      <c r="Q16" s="24">
        <f t="shared" si="8"/>
        <v>0.74573863636363635</v>
      </c>
      <c r="R16" s="25">
        <f t="shared" si="9"/>
        <v>0.25426136363636365</v>
      </c>
    </row>
    <row r="17" spans="1:18" x14ac:dyDescent="0.25">
      <c r="B17" s="7">
        <v>2640</v>
      </c>
      <c r="C17" s="17">
        <v>0.9</v>
      </c>
      <c r="D17" s="18">
        <v>0.2</v>
      </c>
      <c r="E17" s="10">
        <f t="shared" si="6"/>
        <v>447.5</v>
      </c>
      <c r="F17" s="7">
        <f t="shared" si="4"/>
        <v>2192.5</v>
      </c>
      <c r="G17" s="3">
        <f t="shared" si="1"/>
        <v>1096.25</v>
      </c>
      <c r="H17" s="24">
        <f t="shared" si="7"/>
        <v>0.8304924242424242</v>
      </c>
      <c r="I17" s="25">
        <f>1-H17</f>
        <v>0.1695075757575758</v>
      </c>
      <c r="K17" s="7">
        <v>2640</v>
      </c>
      <c r="L17" s="17">
        <v>0.9</v>
      </c>
      <c r="M17" s="18">
        <v>0.2</v>
      </c>
      <c r="N17" s="10">
        <f>$H$1*M17</f>
        <v>447.5</v>
      </c>
      <c r="O17" s="21">
        <f>K17-N17</f>
        <v>2192.5</v>
      </c>
      <c r="P17" s="3">
        <f t="shared" si="3"/>
        <v>1096.25</v>
      </c>
      <c r="Q17" s="24">
        <f t="shared" si="8"/>
        <v>0.8304924242424242</v>
      </c>
      <c r="R17" s="25">
        <f t="shared" si="9"/>
        <v>0.1695075757575758</v>
      </c>
    </row>
    <row r="18" spans="1:18" x14ac:dyDescent="0.25">
      <c r="D18" s="6"/>
      <c r="M18" s="6"/>
      <c r="Q18" s="24" t="e">
        <f t="shared" si="8"/>
        <v>#DIV/0!</v>
      </c>
      <c r="R18" s="25" t="e">
        <f>1-Q18</f>
        <v>#DIV/0!</v>
      </c>
    </row>
    <row r="19" spans="1:18" x14ac:dyDescent="0.25">
      <c r="D19" s="6"/>
      <c r="M19" s="6"/>
    </row>
    <row r="20" spans="1:18" x14ac:dyDescent="0.25">
      <c r="A20" s="1" t="s">
        <v>10</v>
      </c>
      <c r="D20" s="6"/>
      <c r="J20" s="1" t="s">
        <v>10</v>
      </c>
      <c r="M20" s="6"/>
    </row>
    <row r="21" spans="1:18" x14ac:dyDescent="0.25">
      <c r="B21" s="6" t="s">
        <v>5</v>
      </c>
      <c r="C21" s="6" t="s">
        <v>6</v>
      </c>
      <c r="D21" s="6" t="s">
        <v>7</v>
      </c>
      <c r="E21" s="6" t="s">
        <v>8</v>
      </c>
      <c r="F21" s="6" t="s">
        <v>9</v>
      </c>
      <c r="K21" s="6" t="s">
        <v>5</v>
      </c>
      <c r="L21" s="6" t="s">
        <v>6</v>
      </c>
      <c r="M21" s="6" t="s">
        <v>7</v>
      </c>
      <c r="N21" s="6" t="s">
        <v>8</v>
      </c>
      <c r="O21" s="6" t="s">
        <v>9</v>
      </c>
    </row>
    <row r="22" spans="1:18" x14ac:dyDescent="0.25">
      <c r="B22" s="7">
        <v>1068</v>
      </c>
      <c r="C22" s="8">
        <v>1</v>
      </c>
      <c r="D22" s="9">
        <v>1</v>
      </c>
      <c r="E22" s="10">
        <f>B22*C22*1</f>
        <v>1068</v>
      </c>
      <c r="F22" s="7">
        <f>B22-E22</f>
        <v>0</v>
      </c>
      <c r="G22" s="3">
        <f t="shared" ref="G22:G28" si="11">F22/2</f>
        <v>0</v>
      </c>
      <c r="H22" s="24">
        <f>F22/B22</f>
        <v>0</v>
      </c>
      <c r="I22" s="25">
        <f t="shared" ref="I22:I32" si="12">1-H22</f>
        <v>1</v>
      </c>
      <c r="K22" s="7">
        <v>1068</v>
      </c>
      <c r="L22" s="8">
        <v>1</v>
      </c>
      <c r="M22" s="9">
        <v>1</v>
      </c>
      <c r="N22" s="10">
        <f>K22*L22*1</f>
        <v>1068</v>
      </c>
      <c r="O22" s="7">
        <f>K22-N22</f>
        <v>0</v>
      </c>
    </row>
    <row r="23" spans="1:18" x14ac:dyDescent="0.25">
      <c r="B23" s="7">
        <v>1068</v>
      </c>
      <c r="C23" s="8">
        <v>1</v>
      </c>
      <c r="D23" s="9">
        <v>0.9</v>
      </c>
      <c r="E23" s="10">
        <f>B23*C23*1</f>
        <v>1068</v>
      </c>
      <c r="F23" s="7">
        <f t="shared" ref="F23:F30" si="13">B23-E23</f>
        <v>0</v>
      </c>
      <c r="G23" s="3">
        <f t="shared" si="11"/>
        <v>0</v>
      </c>
      <c r="H23" s="24">
        <f t="shared" ref="H23:H28" si="14">F23/B23</f>
        <v>0</v>
      </c>
      <c r="I23" s="25">
        <f t="shared" si="12"/>
        <v>1</v>
      </c>
      <c r="K23" s="7">
        <v>1068</v>
      </c>
      <c r="L23" s="8">
        <v>1</v>
      </c>
      <c r="M23" s="9">
        <v>0.9</v>
      </c>
      <c r="N23" s="10">
        <f>K23*L23*1</f>
        <v>1068</v>
      </c>
      <c r="O23" s="7">
        <f t="shared" ref="O23:O30" si="15">K23-N23</f>
        <v>0</v>
      </c>
    </row>
    <row r="24" spans="1:18" x14ac:dyDescent="0.25">
      <c r="B24" s="7">
        <v>1068</v>
      </c>
      <c r="C24" s="8">
        <v>1</v>
      </c>
      <c r="D24" s="9">
        <v>0.8</v>
      </c>
      <c r="E24" s="10">
        <f>B24*C24*1</f>
        <v>1068</v>
      </c>
      <c r="F24" s="7">
        <f t="shared" si="13"/>
        <v>0</v>
      </c>
      <c r="G24" s="3">
        <f t="shared" si="11"/>
        <v>0</v>
      </c>
      <c r="H24" s="24">
        <f t="shared" si="14"/>
        <v>0</v>
      </c>
      <c r="I24" s="25">
        <f t="shared" si="12"/>
        <v>1</v>
      </c>
      <c r="K24" s="7">
        <v>1068</v>
      </c>
      <c r="L24" s="8">
        <v>1</v>
      </c>
      <c r="M24" s="9">
        <v>0.8</v>
      </c>
      <c r="N24" s="10">
        <f>K24*L24*1</f>
        <v>1068</v>
      </c>
      <c r="O24" s="7">
        <f t="shared" si="15"/>
        <v>0</v>
      </c>
    </row>
    <row r="25" spans="1:18" x14ac:dyDescent="0.25">
      <c r="B25" s="11"/>
      <c r="C25" s="12"/>
      <c r="D25" s="13"/>
      <c r="E25" s="11"/>
      <c r="F25" s="11"/>
      <c r="G25" s="3"/>
      <c r="H25" s="24"/>
      <c r="I25" s="25"/>
      <c r="K25" s="7">
        <v>1068</v>
      </c>
      <c r="L25" s="8">
        <v>1</v>
      </c>
      <c r="M25" s="9">
        <v>0.7</v>
      </c>
      <c r="N25" s="10">
        <f>K25*L25*1</f>
        <v>1068</v>
      </c>
      <c r="O25" s="7">
        <f t="shared" si="15"/>
        <v>0</v>
      </c>
    </row>
    <row r="26" spans="1:18" x14ac:dyDescent="0.25">
      <c r="B26" s="7">
        <v>1068</v>
      </c>
      <c r="C26" s="8">
        <v>1</v>
      </c>
      <c r="D26" s="9">
        <v>0.7</v>
      </c>
      <c r="E26" s="10">
        <f>B26*C26*D26</f>
        <v>747.59999999999991</v>
      </c>
      <c r="F26" s="7">
        <f t="shared" ref="F26" si="16">B26-E26</f>
        <v>320.40000000000009</v>
      </c>
      <c r="G26" s="3">
        <f t="shared" si="11"/>
        <v>160.20000000000005</v>
      </c>
      <c r="H26" s="24">
        <f t="shared" si="14"/>
        <v>0.3000000000000001</v>
      </c>
      <c r="I26" s="25">
        <f t="shared" si="12"/>
        <v>0.7</v>
      </c>
      <c r="K26" s="14"/>
      <c r="L26" s="14"/>
      <c r="M26" s="15"/>
      <c r="N26" s="14"/>
      <c r="O26" s="14"/>
    </row>
    <row r="27" spans="1:18" x14ac:dyDescent="0.25">
      <c r="B27" s="7">
        <v>1068</v>
      </c>
      <c r="C27" s="8">
        <v>1</v>
      </c>
      <c r="D27" s="9">
        <v>0.6</v>
      </c>
      <c r="E27" s="10">
        <f t="shared" ref="E27:E32" si="17">B27*C27*D27</f>
        <v>640.79999999999995</v>
      </c>
      <c r="F27" s="7">
        <f t="shared" si="13"/>
        <v>427.20000000000005</v>
      </c>
      <c r="G27" s="3">
        <f t="shared" si="11"/>
        <v>213.60000000000002</v>
      </c>
      <c r="H27" s="24">
        <f t="shared" si="14"/>
        <v>0.4</v>
      </c>
      <c r="I27" s="25">
        <f t="shared" si="12"/>
        <v>0.6</v>
      </c>
      <c r="K27" s="7">
        <v>1068</v>
      </c>
      <c r="L27" s="8">
        <v>1</v>
      </c>
      <c r="M27" s="9">
        <v>0.6</v>
      </c>
      <c r="N27" s="10">
        <f t="shared" ref="N27:N32" si="18">K27*L27*M27</f>
        <v>640.79999999999995</v>
      </c>
      <c r="O27" s="7">
        <f t="shared" si="15"/>
        <v>427.20000000000005</v>
      </c>
    </row>
    <row r="28" spans="1:18" x14ac:dyDescent="0.25">
      <c r="B28" s="7">
        <v>1068</v>
      </c>
      <c r="C28" s="8">
        <v>1</v>
      </c>
      <c r="D28" s="9">
        <v>0.5</v>
      </c>
      <c r="E28" s="10">
        <f t="shared" si="17"/>
        <v>534</v>
      </c>
      <c r="F28" s="7">
        <f t="shared" si="13"/>
        <v>534</v>
      </c>
      <c r="G28" s="3">
        <f t="shared" si="11"/>
        <v>267</v>
      </c>
      <c r="H28" s="24">
        <f t="shared" si="14"/>
        <v>0.5</v>
      </c>
      <c r="I28" s="25">
        <f>1-H28</f>
        <v>0.5</v>
      </c>
      <c r="K28" s="7">
        <v>1068</v>
      </c>
      <c r="L28" s="8">
        <v>1</v>
      </c>
      <c r="M28" s="9">
        <v>0.5</v>
      </c>
      <c r="N28" s="10">
        <f t="shared" si="18"/>
        <v>534</v>
      </c>
      <c r="O28" s="7">
        <f t="shared" si="15"/>
        <v>534</v>
      </c>
    </row>
    <row r="29" spans="1:18" x14ac:dyDescent="0.25">
      <c r="B29" s="7">
        <v>1068</v>
      </c>
      <c r="C29" s="19">
        <v>1</v>
      </c>
      <c r="D29" s="20">
        <v>0.4</v>
      </c>
      <c r="E29" s="10">
        <f t="shared" si="17"/>
        <v>427.20000000000005</v>
      </c>
      <c r="F29" s="21">
        <f t="shared" si="13"/>
        <v>640.79999999999995</v>
      </c>
      <c r="G29" s="3">
        <f t="shared" ref="G29:G32" si="19">F29/2</f>
        <v>320.39999999999998</v>
      </c>
      <c r="H29" s="24">
        <f>F29/B29</f>
        <v>0.6</v>
      </c>
      <c r="I29" s="25">
        <f t="shared" si="12"/>
        <v>0.4</v>
      </c>
      <c r="K29" s="7">
        <v>1068</v>
      </c>
      <c r="L29" s="19">
        <v>1</v>
      </c>
      <c r="M29" s="20">
        <v>0.4</v>
      </c>
      <c r="N29" s="22">
        <f t="shared" si="18"/>
        <v>427.20000000000005</v>
      </c>
      <c r="O29" s="21">
        <f t="shared" si="15"/>
        <v>640.79999999999995</v>
      </c>
    </row>
    <row r="30" spans="1:18" x14ac:dyDescent="0.25">
      <c r="B30" s="7">
        <v>1068</v>
      </c>
      <c r="C30" s="19">
        <v>1</v>
      </c>
      <c r="D30" s="20">
        <v>0.37</v>
      </c>
      <c r="E30" s="10">
        <f t="shared" si="17"/>
        <v>395.15999999999997</v>
      </c>
      <c r="F30" s="21">
        <f t="shared" si="13"/>
        <v>672.84</v>
      </c>
      <c r="G30" s="3">
        <f t="shared" si="19"/>
        <v>336.42</v>
      </c>
      <c r="H30" s="24">
        <f t="shared" ref="H30:H32" si="20">F30/B30</f>
        <v>0.63</v>
      </c>
      <c r="I30" s="25">
        <f t="shared" si="12"/>
        <v>0.37</v>
      </c>
      <c r="K30" s="7">
        <v>1068</v>
      </c>
      <c r="L30" s="19">
        <v>1</v>
      </c>
      <c r="M30" s="20">
        <v>0.37</v>
      </c>
      <c r="N30" s="22">
        <f t="shared" si="18"/>
        <v>395.15999999999997</v>
      </c>
      <c r="O30" s="21">
        <f t="shared" si="15"/>
        <v>672.84</v>
      </c>
    </row>
    <row r="31" spans="1:18" x14ac:dyDescent="0.25">
      <c r="B31" s="7">
        <v>1068</v>
      </c>
      <c r="C31" s="19">
        <v>1</v>
      </c>
      <c r="D31" s="20">
        <v>0.3</v>
      </c>
      <c r="E31" s="10">
        <f t="shared" si="17"/>
        <v>320.39999999999998</v>
      </c>
      <c r="F31" s="21">
        <f>B31-E31</f>
        <v>747.6</v>
      </c>
      <c r="G31" s="3">
        <f t="shared" si="19"/>
        <v>373.8</v>
      </c>
      <c r="H31" s="24">
        <f t="shared" si="20"/>
        <v>0.70000000000000007</v>
      </c>
      <c r="I31" s="25">
        <f t="shared" si="12"/>
        <v>0.29999999999999993</v>
      </c>
      <c r="K31" s="7">
        <v>1068</v>
      </c>
      <c r="L31" s="19">
        <v>1</v>
      </c>
      <c r="M31" s="20">
        <v>0.3</v>
      </c>
      <c r="N31" s="22">
        <f t="shared" si="18"/>
        <v>320.39999999999998</v>
      </c>
      <c r="O31" s="21">
        <f>K31-N31</f>
        <v>747.6</v>
      </c>
    </row>
    <row r="32" spans="1:18" x14ac:dyDescent="0.25">
      <c r="B32" s="7">
        <v>1068</v>
      </c>
      <c r="C32" s="17">
        <v>1</v>
      </c>
      <c r="D32" s="18">
        <v>0.2</v>
      </c>
      <c r="E32" s="10">
        <f t="shared" si="17"/>
        <v>213.60000000000002</v>
      </c>
      <c r="F32" s="21">
        <f>B32-E32</f>
        <v>854.4</v>
      </c>
      <c r="G32" s="3">
        <f t="shared" si="19"/>
        <v>427.2</v>
      </c>
      <c r="H32" s="24">
        <f t="shared" si="20"/>
        <v>0.79999999999999993</v>
      </c>
      <c r="I32" s="25">
        <f t="shared" si="12"/>
        <v>0.20000000000000007</v>
      </c>
      <c r="K32" s="7">
        <v>1068</v>
      </c>
      <c r="L32" s="17">
        <v>1</v>
      </c>
      <c r="M32" s="18">
        <v>0.2</v>
      </c>
      <c r="N32" s="10">
        <f t="shared" si="18"/>
        <v>213.60000000000002</v>
      </c>
      <c r="O32" s="21">
        <f>K32-N32</f>
        <v>854.4</v>
      </c>
    </row>
    <row r="33" spans="1:8" x14ac:dyDescent="0.25">
      <c r="E33" s="16"/>
    </row>
    <row r="34" spans="1:8" x14ac:dyDescent="0.25">
      <c r="E34" s="16"/>
      <c r="H34" s="23">
        <v>44816</v>
      </c>
    </row>
    <row r="36" spans="1:8" x14ac:dyDescent="0.25">
      <c r="A36" s="2" t="s">
        <v>11</v>
      </c>
    </row>
    <row r="37" spans="1:8" x14ac:dyDescent="0.25">
      <c r="A37" s="2" t="s">
        <v>12</v>
      </c>
    </row>
    <row r="39" spans="1:8" x14ac:dyDescent="0.25">
      <c r="C39" s="3"/>
    </row>
    <row r="40" spans="1:8" x14ac:dyDescent="0.25">
      <c r="G40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E73E-26B9-4313-A781-0CCE7265F8F6}">
  <dimension ref="A1:R40"/>
  <sheetViews>
    <sheetView workbookViewId="0">
      <selection sqref="A1:XFD1048576"/>
    </sheetView>
  </sheetViews>
  <sheetFormatPr defaultColWidth="9.140625" defaultRowHeight="15" x14ac:dyDescent="0.25"/>
  <cols>
    <col min="1" max="1" width="10.5703125" style="2" customWidth="1"/>
    <col min="2" max="2" width="12.7109375" style="2" customWidth="1"/>
    <col min="3" max="3" width="12.140625" style="2" customWidth="1"/>
    <col min="4" max="4" width="7" style="2" bestFit="1" customWidth="1"/>
    <col min="5" max="5" width="13.28515625" style="2" customWidth="1"/>
    <col min="6" max="6" width="14.7109375" style="2" customWidth="1"/>
    <col min="7" max="7" width="9.140625" style="2"/>
    <col min="8" max="8" width="12.7109375" style="2" customWidth="1"/>
    <col min="9" max="9" width="9.85546875" style="2" bestFit="1" customWidth="1"/>
    <col min="10" max="10" width="9.140625" style="2"/>
    <col min="11" max="11" width="12.7109375" style="2" bestFit="1" customWidth="1"/>
    <col min="12" max="12" width="9.28515625" style="2" bestFit="1" customWidth="1"/>
    <col min="13" max="13" width="6" style="2" bestFit="1" customWidth="1"/>
    <col min="14" max="14" width="12.5703125" style="2" bestFit="1" customWidth="1"/>
    <col min="15" max="15" width="14.28515625" style="2" bestFit="1" customWidth="1"/>
    <col min="16" max="16384" width="9.140625" style="2"/>
  </cols>
  <sheetData>
    <row r="1" spans="1:18" x14ac:dyDescent="0.25">
      <c r="A1" s="1" t="s">
        <v>0</v>
      </c>
      <c r="F1" s="2" t="s">
        <v>1</v>
      </c>
      <c r="H1" s="4">
        <v>2640</v>
      </c>
      <c r="I1" s="3"/>
    </row>
    <row r="2" spans="1:18" x14ac:dyDescent="0.25">
      <c r="A2" s="1" t="s">
        <v>17</v>
      </c>
      <c r="H2" s="4">
        <v>1068</v>
      </c>
    </row>
    <row r="3" spans="1:18" x14ac:dyDescent="0.25">
      <c r="F3" s="2" t="s">
        <v>2</v>
      </c>
      <c r="H3" s="4">
        <v>2244</v>
      </c>
      <c r="J3" s="1" t="s">
        <v>15</v>
      </c>
    </row>
    <row r="4" spans="1:18" x14ac:dyDescent="0.25">
      <c r="A4" s="1" t="s">
        <v>16</v>
      </c>
      <c r="H4" s="4">
        <v>908</v>
      </c>
      <c r="I4" s="5"/>
      <c r="J4" s="1" t="s">
        <v>3</v>
      </c>
    </row>
    <row r="5" spans="1:18" x14ac:dyDescent="0.25">
      <c r="A5" s="1" t="s">
        <v>4</v>
      </c>
      <c r="J5" s="1" t="s">
        <v>4</v>
      </c>
    </row>
    <row r="6" spans="1:18" x14ac:dyDescent="0.25"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2" t="s">
        <v>14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9</v>
      </c>
      <c r="P6" s="2" t="s">
        <v>14</v>
      </c>
    </row>
    <row r="7" spans="1:18" x14ac:dyDescent="0.25">
      <c r="B7" s="7">
        <v>2244</v>
      </c>
      <c r="C7" s="8">
        <v>0.9</v>
      </c>
      <c r="D7" s="9">
        <v>1</v>
      </c>
      <c r="E7" s="26">
        <f>B7*0.9</f>
        <v>2019.6000000000001</v>
      </c>
      <c r="F7" s="27">
        <f>B7*0.1</f>
        <v>224.4</v>
      </c>
      <c r="G7" s="29">
        <f>F7/2</f>
        <v>112.2</v>
      </c>
      <c r="K7" s="7">
        <v>2244</v>
      </c>
      <c r="L7" s="8">
        <v>0.9</v>
      </c>
      <c r="M7" s="9">
        <v>1</v>
      </c>
      <c r="N7" s="26">
        <f>K7*0.9</f>
        <v>2019.6000000000001</v>
      </c>
      <c r="O7" s="27">
        <f>K7*0.1</f>
        <v>224.4</v>
      </c>
      <c r="P7" s="29">
        <f>O7/2</f>
        <v>112.2</v>
      </c>
    </row>
    <row r="8" spans="1:18" x14ac:dyDescent="0.25">
      <c r="B8" s="7">
        <v>2244</v>
      </c>
      <c r="C8" s="8">
        <v>0.9</v>
      </c>
      <c r="D8" s="9">
        <v>0.9</v>
      </c>
      <c r="E8" s="26">
        <f t="shared" ref="E8:E9" si="0">B8*0.9</f>
        <v>2019.6000000000001</v>
      </c>
      <c r="F8" s="27">
        <f t="shared" ref="F8:F9" si="1">B8*0.1</f>
        <v>224.4</v>
      </c>
      <c r="G8" s="29">
        <f t="shared" ref="G8:G17" si="2">F8/2</f>
        <v>112.2</v>
      </c>
      <c r="K8" s="7">
        <v>2244</v>
      </c>
      <c r="L8" s="8">
        <v>0.9</v>
      </c>
      <c r="M8" s="9">
        <v>0.9</v>
      </c>
      <c r="N8" s="26">
        <f>H1</f>
        <v>2640</v>
      </c>
      <c r="O8" s="27">
        <f t="shared" ref="O8:O10" si="3">K8-N8</f>
        <v>-396</v>
      </c>
      <c r="P8" s="29">
        <f t="shared" ref="P8:P17" si="4">O8/2</f>
        <v>-198</v>
      </c>
    </row>
    <row r="9" spans="1:18" x14ac:dyDescent="0.25">
      <c r="B9" s="7">
        <v>2244</v>
      </c>
      <c r="C9" s="8">
        <v>0.9</v>
      </c>
      <c r="D9" s="9">
        <v>0.8</v>
      </c>
      <c r="E9" s="26">
        <f t="shared" si="0"/>
        <v>2019.6000000000001</v>
      </c>
      <c r="F9" s="27">
        <f t="shared" si="1"/>
        <v>224.4</v>
      </c>
      <c r="G9" s="29">
        <f t="shared" si="2"/>
        <v>112.2</v>
      </c>
      <c r="K9" s="7">
        <v>2244</v>
      </c>
      <c r="L9" s="8">
        <v>0.9</v>
      </c>
      <c r="M9" s="9">
        <v>0.8</v>
      </c>
      <c r="N9" s="26">
        <f>H1</f>
        <v>2640</v>
      </c>
      <c r="O9" s="27">
        <f t="shared" si="3"/>
        <v>-396</v>
      </c>
      <c r="P9" s="29">
        <f t="shared" si="4"/>
        <v>-198</v>
      </c>
    </row>
    <row r="10" spans="1:18" x14ac:dyDescent="0.25">
      <c r="B10" s="11"/>
      <c r="C10" s="12"/>
      <c r="D10" s="13"/>
      <c r="E10" s="28"/>
      <c r="F10" s="28"/>
      <c r="G10" s="30"/>
      <c r="K10" s="7">
        <v>2244</v>
      </c>
      <c r="L10" s="8">
        <v>0.9</v>
      </c>
      <c r="M10" s="9">
        <v>0.7</v>
      </c>
      <c r="N10" s="26">
        <f>H1</f>
        <v>2640</v>
      </c>
      <c r="O10" s="27">
        <f t="shared" si="3"/>
        <v>-396</v>
      </c>
      <c r="P10" s="29">
        <f t="shared" si="4"/>
        <v>-198</v>
      </c>
    </row>
    <row r="11" spans="1:18" x14ac:dyDescent="0.25">
      <c r="B11" s="7">
        <v>2244</v>
      </c>
      <c r="C11" s="8">
        <v>0.9</v>
      </c>
      <c r="D11" s="9">
        <v>0.7</v>
      </c>
      <c r="E11" s="26">
        <f>B11*0.9*D11</f>
        <v>1413.72</v>
      </c>
      <c r="F11" s="27">
        <f>B11-E11</f>
        <v>830.28</v>
      </c>
      <c r="G11" s="29">
        <f t="shared" si="2"/>
        <v>415.14</v>
      </c>
      <c r="H11" s="24"/>
      <c r="I11" s="25"/>
      <c r="K11" s="14"/>
      <c r="L11" s="14"/>
      <c r="M11" s="15"/>
      <c r="N11" s="30"/>
      <c r="O11" s="30"/>
      <c r="P11" s="30"/>
    </row>
    <row r="12" spans="1:18" x14ac:dyDescent="0.25">
      <c r="A12" s="16"/>
      <c r="B12" s="7">
        <v>2244</v>
      </c>
      <c r="C12" s="17">
        <v>0.9</v>
      </c>
      <c r="D12" s="18">
        <v>0.6</v>
      </c>
      <c r="E12" s="26">
        <f t="shared" ref="E12:E17" si="5">B12*0.9*D12</f>
        <v>1211.76</v>
      </c>
      <c r="F12" s="27">
        <f t="shared" ref="F12:F17" si="6">B12-E12</f>
        <v>1032.24</v>
      </c>
      <c r="G12" s="29">
        <f t="shared" si="2"/>
        <v>516.12</v>
      </c>
      <c r="H12" s="24"/>
      <c r="I12" s="25"/>
      <c r="J12" s="16"/>
      <c r="K12" s="7">
        <v>2244</v>
      </c>
      <c r="L12" s="17">
        <v>0.9</v>
      </c>
      <c r="M12" s="18">
        <v>0.6</v>
      </c>
      <c r="N12" s="26">
        <f t="shared" ref="N12:N17" si="7">K12*0.9*M12</f>
        <v>1211.76</v>
      </c>
      <c r="O12" s="27">
        <f t="shared" ref="O12:O17" si="8">K12-N12</f>
        <v>1032.24</v>
      </c>
      <c r="P12" s="29">
        <f t="shared" si="4"/>
        <v>516.12</v>
      </c>
      <c r="Q12" s="24"/>
      <c r="R12" s="25"/>
    </row>
    <row r="13" spans="1:18" x14ac:dyDescent="0.25">
      <c r="A13" s="16"/>
      <c r="B13" s="7">
        <v>2244</v>
      </c>
      <c r="C13" s="17">
        <v>0.9</v>
      </c>
      <c r="D13" s="18">
        <v>0.5</v>
      </c>
      <c r="E13" s="26">
        <f t="shared" si="5"/>
        <v>1009.8000000000001</v>
      </c>
      <c r="F13" s="27">
        <f t="shared" si="6"/>
        <v>1234.1999999999998</v>
      </c>
      <c r="G13" s="29">
        <f t="shared" si="2"/>
        <v>617.09999999999991</v>
      </c>
      <c r="H13" s="24"/>
      <c r="I13" s="25"/>
      <c r="J13" s="16"/>
      <c r="K13" s="7">
        <v>2244</v>
      </c>
      <c r="L13" s="17">
        <v>0.9</v>
      </c>
      <c r="M13" s="18">
        <v>0.5</v>
      </c>
      <c r="N13" s="26">
        <f t="shared" si="7"/>
        <v>1009.8000000000001</v>
      </c>
      <c r="O13" s="27">
        <f t="shared" si="8"/>
        <v>1234.1999999999998</v>
      </c>
      <c r="P13" s="29">
        <f t="shared" si="4"/>
        <v>617.09999999999991</v>
      </c>
      <c r="Q13" s="24"/>
      <c r="R13" s="25"/>
    </row>
    <row r="14" spans="1:18" x14ac:dyDescent="0.25">
      <c r="B14" s="7">
        <v>2244</v>
      </c>
      <c r="C14" s="8">
        <v>0.9</v>
      </c>
      <c r="D14" s="9">
        <v>0.4</v>
      </c>
      <c r="E14" s="26">
        <f t="shared" si="5"/>
        <v>807.84000000000015</v>
      </c>
      <c r="F14" s="27">
        <f t="shared" si="6"/>
        <v>1436.1599999999999</v>
      </c>
      <c r="G14" s="29">
        <f t="shared" si="2"/>
        <v>718.07999999999993</v>
      </c>
      <c r="H14" s="24"/>
      <c r="I14" s="25"/>
      <c r="K14" s="7">
        <v>2244</v>
      </c>
      <c r="L14" s="8">
        <v>0.9</v>
      </c>
      <c r="M14" s="9">
        <v>0.4</v>
      </c>
      <c r="N14" s="26">
        <f t="shared" si="7"/>
        <v>807.84000000000015</v>
      </c>
      <c r="O14" s="27">
        <f t="shared" si="8"/>
        <v>1436.1599999999999</v>
      </c>
      <c r="P14" s="29">
        <f t="shared" si="4"/>
        <v>718.07999999999993</v>
      </c>
      <c r="Q14" s="24"/>
      <c r="R14" s="25"/>
    </row>
    <row r="15" spans="1:18" x14ac:dyDescent="0.25">
      <c r="B15" s="7">
        <v>2244</v>
      </c>
      <c r="C15" s="8">
        <v>0.9</v>
      </c>
      <c r="D15" s="9">
        <v>0.37</v>
      </c>
      <c r="E15" s="26">
        <f t="shared" si="5"/>
        <v>747.25200000000007</v>
      </c>
      <c r="F15" s="27">
        <f t="shared" si="6"/>
        <v>1496.748</v>
      </c>
      <c r="G15" s="29">
        <f t="shared" si="2"/>
        <v>748.37400000000002</v>
      </c>
      <c r="H15" s="24"/>
      <c r="I15" s="25"/>
      <c r="K15" s="7">
        <v>2244</v>
      </c>
      <c r="L15" s="8">
        <v>0.9</v>
      </c>
      <c r="M15" s="9">
        <v>0.37</v>
      </c>
      <c r="N15" s="26">
        <f t="shared" si="7"/>
        <v>747.25200000000007</v>
      </c>
      <c r="O15" s="27">
        <f t="shared" si="8"/>
        <v>1496.748</v>
      </c>
      <c r="P15" s="29">
        <f t="shared" si="4"/>
        <v>748.37400000000002</v>
      </c>
      <c r="Q15" s="24"/>
      <c r="R15" s="25"/>
    </row>
    <row r="16" spans="1:18" x14ac:dyDescent="0.25">
      <c r="B16" s="7">
        <v>2244</v>
      </c>
      <c r="C16" s="19">
        <v>0.9</v>
      </c>
      <c r="D16" s="20">
        <v>0.3</v>
      </c>
      <c r="E16" s="26">
        <f t="shared" si="5"/>
        <v>605.88</v>
      </c>
      <c r="F16" s="27">
        <f t="shared" si="6"/>
        <v>1638.12</v>
      </c>
      <c r="G16" s="29">
        <f t="shared" si="2"/>
        <v>819.06</v>
      </c>
      <c r="H16" s="24"/>
      <c r="I16" s="25"/>
      <c r="K16" s="7">
        <v>2244</v>
      </c>
      <c r="L16" s="19">
        <v>0.9</v>
      </c>
      <c r="M16" s="20">
        <v>0.3</v>
      </c>
      <c r="N16" s="26">
        <f t="shared" si="7"/>
        <v>605.88</v>
      </c>
      <c r="O16" s="27">
        <f t="shared" si="8"/>
        <v>1638.12</v>
      </c>
      <c r="P16" s="29">
        <f t="shared" si="4"/>
        <v>819.06</v>
      </c>
      <c r="Q16" s="24"/>
      <c r="R16" s="25"/>
    </row>
    <row r="17" spans="1:18" x14ac:dyDescent="0.25">
      <c r="B17" s="7">
        <v>2244</v>
      </c>
      <c r="C17" s="17">
        <v>0.9</v>
      </c>
      <c r="D17" s="18">
        <v>0.2</v>
      </c>
      <c r="E17" s="26">
        <f t="shared" si="5"/>
        <v>403.92000000000007</v>
      </c>
      <c r="F17" s="27">
        <f t="shared" si="6"/>
        <v>1840.08</v>
      </c>
      <c r="G17" s="29">
        <f t="shared" si="2"/>
        <v>920.04</v>
      </c>
      <c r="H17" s="24"/>
      <c r="I17" s="25"/>
      <c r="K17" s="7">
        <v>2244</v>
      </c>
      <c r="L17" s="17">
        <v>0.9</v>
      </c>
      <c r="M17" s="18">
        <v>0.2</v>
      </c>
      <c r="N17" s="26">
        <f t="shared" si="7"/>
        <v>403.92000000000007</v>
      </c>
      <c r="O17" s="27">
        <f t="shared" si="8"/>
        <v>1840.08</v>
      </c>
      <c r="P17" s="29">
        <f t="shared" si="4"/>
        <v>920.04</v>
      </c>
      <c r="Q17" s="24"/>
      <c r="R17" s="25"/>
    </row>
    <row r="18" spans="1:18" x14ac:dyDescent="0.25">
      <c r="D18" s="6"/>
      <c r="M18" s="6"/>
      <c r="Q18" s="24"/>
      <c r="R18" s="25"/>
    </row>
    <row r="19" spans="1:18" x14ac:dyDescent="0.25">
      <c r="D19" s="6"/>
      <c r="M19" s="6"/>
    </row>
    <row r="20" spans="1:18" x14ac:dyDescent="0.25">
      <c r="A20" s="1" t="s">
        <v>10</v>
      </c>
      <c r="D20" s="6"/>
      <c r="J20" s="1"/>
      <c r="M20" s="6"/>
    </row>
    <row r="21" spans="1:18" x14ac:dyDescent="0.25">
      <c r="B21" s="6" t="s">
        <v>5</v>
      </c>
      <c r="C21" s="6" t="s">
        <v>6</v>
      </c>
      <c r="D21" s="6" t="s">
        <v>7</v>
      </c>
      <c r="E21" s="6" t="s">
        <v>8</v>
      </c>
      <c r="F21" s="6" t="s">
        <v>9</v>
      </c>
      <c r="K21" s="6" t="s">
        <v>5</v>
      </c>
      <c r="L21" s="6" t="s">
        <v>6</v>
      </c>
      <c r="M21" s="6" t="s">
        <v>7</v>
      </c>
      <c r="N21" s="6" t="s">
        <v>8</v>
      </c>
      <c r="O21" s="6" t="s">
        <v>9</v>
      </c>
    </row>
    <row r="22" spans="1:18" x14ac:dyDescent="0.25">
      <c r="B22" s="7">
        <v>908</v>
      </c>
      <c r="C22" s="8">
        <v>1</v>
      </c>
      <c r="D22" s="9">
        <v>1</v>
      </c>
      <c r="E22" s="26">
        <f>B22*C22*1</f>
        <v>908</v>
      </c>
      <c r="F22" s="27">
        <f>B22-E22</f>
        <v>0</v>
      </c>
      <c r="G22" s="29">
        <f t="shared" ref="G22:G32" si="9">F22/2</f>
        <v>0</v>
      </c>
      <c r="H22" s="24"/>
      <c r="I22" s="25"/>
      <c r="K22" s="7">
        <v>908</v>
      </c>
      <c r="L22" s="8">
        <v>1</v>
      </c>
      <c r="M22" s="9">
        <v>1</v>
      </c>
      <c r="N22" s="26">
        <f>K22*L22*1</f>
        <v>908</v>
      </c>
      <c r="O22" s="27">
        <f>K22-N22</f>
        <v>0</v>
      </c>
      <c r="P22" s="29">
        <f>O22/2</f>
        <v>0</v>
      </c>
    </row>
    <row r="23" spans="1:18" x14ac:dyDescent="0.25">
      <c r="B23" s="7">
        <v>908</v>
      </c>
      <c r="C23" s="8">
        <v>1</v>
      </c>
      <c r="D23" s="9">
        <v>0.9</v>
      </c>
      <c r="E23" s="26">
        <f>B23*C23*1</f>
        <v>908</v>
      </c>
      <c r="F23" s="27">
        <f t="shared" ref="F23:F24" si="10">B23-E23</f>
        <v>0</v>
      </c>
      <c r="G23" s="29">
        <f t="shared" si="9"/>
        <v>0</v>
      </c>
      <c r="H23" s="24"/>
      <c r="I23" s="25"/>
      <c r="K23" s="7">
        <v>908</v>
      </c>
      <c r="L23" s="8">
        <v>1</v>
      </c>
      <c r="M23" s="9">
        <v>0.9</v>
      </c>
      <c r="N23" s="26">
        <f>K23*L23*1</f>
        <v>908</v>
      </c>
      <c r="O23" s="27">
        <f t="shared" ref="O23:O25" si="11">K23-N23</f>
        <v>0</v>
      </c>
      <c r="P23" s="29">
        <f t="shared" ref="P23:P32" si="12">O23/2</f>
        <v>0</v>
      </c>
    </row>
    <row r="24" spans="1:18" x14ac:dyDescent="0.25">
      <c r="B24" s="7">
        <v>908</v>
      </c>
      <c r="C24" s="8">
        <v>1</v>
      </c>
      <c r="D24" s="9">
        <v>0.8</v>
      </c>
      <c r="E24" s="26">
        <f>B24*C24*1</f>
        <v>908</v>
      </c>
      <c r="F24" s="27">
        <f t="shared" si="10"/>
        <v>0</v>
      </c>
      <c r="G24" s="29">
        <f t="shared" si="9"/>
        <v>0</v>
      </c>
      <c r="H24" s="24"/>
      <c r="I24" s="25"/>
      <c r="K24" s="7">
        <v>908</v>
      </c>
      <c r="L24" s="8">
        <v>1</v>
      </c>
      <c r="M24" s="9">
        <v>0.8</v>
      </c>
      <c r="N24" s="26">
        <f>K24*L24*1</f>
        <v>908</v>
      </c>
      <c r="O24" s="27">
        <f t="shared" si="11"/>
        <v>0</v>
      </c>
      <c r="P24" s="29">
        <f t="shared" si="12"/>
        <v>0</v>
      </c>
    </row>
    <row r="25" spans="1:18" x14ac:dyDescent="0.25">
      <c r="B25" s="11"/>
      <c r="C25" s="12"/>
      <c r="D25" s="13"/>
      <c r="E25" s="28"/>
      <c r="F25" s="28"/>
      <c r="G25" s="30"/>
      <c r="H25" s="24"/>
      <c r="I25" s="25"/>
      <c r="K25" s="7">
        <v>908</v>
      </c>
      <c r="L25" s="8">
        <v>1</v>
      </c>
      <c r="M25" s="9">
        <v>0.7</v>
      </c>
      <c r="N25" s="26">
        <f>K25*L25*1</f>
        <v>908</v>
      </c>
      <c r="O25" s="27">
        <f t="shared" si="11"/>
        <v>0</v>
      </c>
      <c r="P25" s="29">
        <f t="shared" si="12"/>
        <v>0</v>
      </c>
    </row>
    <row r="26" spans="1:18" x14ac:dyDescent="0.25">
      <c r="B26" s="7">
        <v>908</v>
      </c>
      <c r="C26" s="8">
        <v>1</v>
      </c>
      <c r="D26" s="9">
        <v>0.7</v>
      </c>
      <c r="E26" s="26">
        <f>B26*0.9*D26</f>
        <v>572.04</v>
      </c>
      <c r="F26" s="27">
        <f>B26-E26</f>
        <v>335.96000000000004</v>
      </c>
      <c r="G26" s="29">
        <f t="shared" si="9"/>
        <v>167.98000000000002</v>
      </c>
      <c r="H26" s="24"/>
      <c r="I26" s="25"/>
      <c r="K26" s="14"/>
      <c r="L26" s="14"/>
      <c r="M26" s="15"/>
      <c r="N26" s="30"/>
      <c r="O26" s="30"/>
      <c r="P26" s="30"/>
    </row>
    <row r="27" spans="1:18" x14ac:dyDescent="0.25">
      <c r="B27" s="7">
        <v>908</v>
      </c>
      <c r="C27" s="8">
        <v>1</v>
      </c>
      <c r="D27" s="9">
        <v>0.6</v>
      </c>
      <c r="E27" s="26">
        <f t="shared" ref="E27:E32" si="13">B27*0.9*D27</f>
        <v>490.32</v>
      </c>
      <c r="F27" s="27">
        <f t="shared" ref="F27:F32" si="14">B27-E27</f>
        <v>417.68</v>
      </c>
      <c r="G27" s="29">
        <f t="shared" si="9"/>
        <v>208.84</v>
      </c>
      <c r="H27" s="24"/>
      <c r="I27" s="25"/>
      <c r="K27" s="7">
        <v>908</v>
      </c>
      <c r="L27" s="8">
        <v>1</v>
      </c>
      <c r="M27" s="9">
        <v>0.6</v>
      </c>
      <c r="N27" s="26">
        <f t="shared" ref="N27:N32" si="15">K27*0.9*M27</f>
        <v>490.32</v>
      </c>
      <c r="O27" s="27">
        <f t="shared" ref="O27:O32" si="16">K27-N27</f>
        <v>417.68</v>
      </c>
      <c r="P27" s="29">
        <f t="shared" si="12"/>
        <v>208.84</v>
      </c>
    </row>
    <row r="28" spans="1:18" x14ac:dyDescent="0.25">
      <c r="B28" s="7">
        <v>908</v>
      </c>
      <c r="C28" s="8">
        <v>1</v>
      </c>
      <c r="D28" s="9">
        <v>0.5</v>
      </c>
      <c r="E28" s="26">
        <f t="shared" si="13"/>
        <v>408.6</v>
      </c>
      <c r="F28" s="27">
        <f t="shared" si="14"/>
        <v>499.4</v>
      </c>
      <c r="G28" s="29">
        <f t="shared" si="9"/>
        <v>249.7</v>
      </c>
      <c r="H28" s="24"/>
      <c r="I28" s="25"/>
      <c r="K28" s="7">
        <v>908</v>
      </c>
      <c r="L28" s="8">
        <v>1</v>
      </c>
      <c r="M28" s="9">
        <v>0.5</v>
      </c>
      <c r="N28" s="26">
        <f t="shared" si="15"/>
        <v>408.6</v>
      </c>
      <c r="O28" s="27">
        <f t="shared" si="16"/>
        <v>499.4</v>
      </c>
      <c r="P28" s="29">
        <f t="shared" si="12"/>
        <v>249.7</v>
      </c>
    </row>
    <row r="29" spans="1:18" x14ac:dyDescent="0.25">
      <c r="B29" s="7">
        <v>908</v>
      </c>
      <c r="C29" s="19">
        <v>1</v>
      </c>
      <c r="D29" s="20">
        <v>0.4</v>
      </c>
      <c r="E29" s="26">
        <f t="shared" si="13"/>
        <v>326.88000000000005</v>
      </c>
      <c r="F29" s="27">
        <f t="shared" si="14"/>
        <v>581.11999999999989</v>
      </c>
      <c r="G29" s="29">
        <f t="shared" si="9"/>
        <v>290.55999999999995</v>
      </c>
      <c r="H29" s="24"/>
      <c r="I29" s="25"/>
      <c r="K29" s="7">
        <v>908</v>
      </c>
      <c r="L29" s="19">
        <v>1</v>
      </c>
      <c r="M29" s="20">
        <v>0.4</v>
      </c>
      <c r="N29" s="26">
        <f t="shared" si="15"/>
        <v>326.88000000000005</v>
      </c>
      <c r="O29" s="27">
        <f t="shared" si="16"/>
        <v>581.11999999999989</v>
      </c>
      <c r="P29" s="29">
        <f t="shared" si="12"/>
        <v>290.55999999999995</v>
      </c>
    </row>
    <row r="30" spans="1:18" x14ac:dyDescent="0.25">
      <c r="B30" s="7">
        <v>908</v>
      </c>
      <c r="C30" s="19">
        <v>1</v>
      </c>
      <c r="D30" s="20">
        <v>0.37</v>
      </c>
      <c r="E30" s="26">
        <f t="shared" si="13"/>
        <v>302.36400000000003</v>
      </c>
      <c r="F30" s="27">
        <f t="shared" si="14"/>
        <v>605.63599999999997</v>
      </c>
      <c r="G30" s="29">
        <f t="shared" si="9"/>
        <v>302.81799999999998</v>
      </c>
      <c r="H30" s="24"/>
      <c r="I30" s="25"/>
      <c r="K30" s="7">
        <v>908</v>
      </c>
      <c r="L30" s="19">
        <v>1</v>
      </c>
      <c r="M30" s="20">
        <v>0.37</v>
      </c>
      <c r="N30" s="26">
        <f t="shared" si="15"/>
        <v>302.36400000000003</v>
      </c>
      <c r="O30" s="27">
        <f t="shared" si="16"/>
        <v>605.63599999999997</v>
      </c>
      <c r="P30" s="29">
        <f t="shared" si="12"/>
        <v>302.81799999999998</v>
      </c>
    </row>
    <row r="31" spans="1:18" x14ac:dyDescent="0.25">
      <c r="B31" s="7">
        <v>908</v>
      </c>
      <c r="C31" s="19">
        <v>1</v>
      </c>
      <c r="D31" s="20">
        <v>0.3</v>
      </c>
      <c r="E31" s="26">
        <f t="shared" si="13"/>
        <v>245.16</v>
      </c>
      <c r="F31" s="27">
        <f t="shared" si="14"/>
        <v>662.84</v>
      </c>
      <c r="G31" s="29">
        <f t="shared" si="9"/>
        <v>331.42</v>
      </c>
      <c r="H31" s="24"/>
      <c r="I31" s="25"/>
      <c r="K31" s="7">
        <v>908</v>
      </c>
      <c r="L31" s="19">
        <v>1</v>
      </c>
      <c r="M31" s="20">
        <v>0.3</v>
      </c>
      <c r="N31" s="26">
        <f t="shared" si="15"/>
        <v>245.16</v>
      </c>
      <c r="O31" s="27">
        <f t="shared" si="16"/>
        <v>662.84</v>
      </c>
      <c r="P31" s="29">
        <f t="shared" si="12"/>
        <v>331.42</v>
      </c>
    </row>
    <row r="32" spans="1:18" x14ac:dyDescent="0.25">
      <c r="B32" s="7">
        <v>908</v>
      </c>
      <c r="C32" s="17">
        <v>1</v>
      </c>
      <c r="D32" s="18">
        <v>0.2</v>
      </c>
      <c r="E32" s="26">
        <f t="shared" si="13"/>
        <v>163.44000000000003</v>
      </c>
      <c r="F32" s="27">
        <f t="shared" si="14"/>
        <v>744.56</v>
      </c>
      <c r="G32" s="29">
        <f t="shared" si="9"/>
        <v>372.28</v>
      </c>
      <c r="H32" s="24"/>
      <c r="I32" s="25"/>
      <c r="K32" s="7">
        <v>908</v>
      </c>
      <c r="L32" s="17">
        <v>1</v>
      </c>
      <c r="M32" s="18">
        <v>0.2</v>
      </c>
      <c r="N32" s="26">
        <f t="shared" si="15"/>
        <v>163.44000000000003</v>
      </c>
      <c r="O32" s="27">
        <f t="shared" si="16"/>
        <v>744.56</v>
      </c>
      <c r="P32" s="29">
        <f t="shared" si="12"/>
        <v>372.28</v>
      </c>
    </row>
    <row r="33" spans="1:8" x14ac:dyDescent="0.25">
      <c r="E33" s="16"/>
    </row>
    <row r="34" spans="1:8" x14ac:dyDescent="0.25">
      <c r="E34" s="16"/>
      <c r="H34" s="23">
        <v>45146</v>
      </c>
    </row>
    <row r="36" spans="1:8" x14ac:dyDescent="0.25">
      <c r="A36" s="2" t="s">
        <v>11</v>
      </c>
    </row>
    <row r="37" spans="1:8" x14ac:dyDescent="0.25">
      <c r="A37" s="2" t="s">
        <v>12</v>
      </c>
    </row>
    <row r="39" spans="1:8" x14ac:dyDescent="0.25">
      <c r="C39" s="3"/>
    </row>
    <row r="40" spans="1:8" x14ac:dyDescent="0.25">
      <c r="G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AD7B2-A0E1-434B-BEE9-539F77009A69}">
  <dimension ref="A1:R40"/>
  <sheetViews>
    <sheetView zoomScaleNormal="100" workbookViewId="0">
      <selection activeCell="H38" sqref="H38"/>
    </sheetView>
  </sheetViews>
  <sheetFormatPr defaultColWidth="9.140625" defaultRowHeight="15" x14ac:dyDescent="0.25"/>
  <cols>
    <col min="1" max="1" width="10.5703125" style="2" customWidth="1"/>
    <col min="2" max="2" width="12.7109375" style="2" customWidth="1"/>
    <col min="3" max="3" width="12.140625" style="2" customWidth="1"/>
    <col min="4" max="4" width="7" style="2" bestFit="1" customWidth="1"/>
    <col min="5" max="5" width="13.28515625" style="2" customWidth="1"/>
    <col min="6" max="6" width="14.7109375" style="2" customWidth="1"/>
    <col min="7" max="7" width="9.140625" style="2"/>
    <col min="8" max="8" width="12.7109375" style="2" customWidth="1"/>
    <col min="9" max="9" width="9.85546875" style="2" bestFit="1" customWidth="1"/>
    <col min="10" max="10" width="9.140625" style="2"/>
    <col min="11" max="11" width="13.85546875" style="2" bestFit="1" customWidth="1"/>
    <col min="12" max="12" width="9.28515625" style="2" bestFit="1" customWidth="1"/>
    <col min="13" max="13" width="6" style="2" bestFit="1" customWidth="1"/>
    <col min="14" max="14" width="12.5703125" style="2" bestFit="1" customWidth="1"/>
    <col min="15" max="15" width="14.28515625" style="2" bestFit="1" customWidth="1"/>
    <col min="16" max="16384" width="9.140625" style="2"/>
  </cols>
  <sheetData>
    <row r="1" spans="1:18" x14ac:dyDescent="0.25">
      <c r="A1" s="1" t="s">
        <v>0</v>
      </c>
      <c r="F1" s="2" t="s">
        <v>1</v>
      </c>
      <c r="H1" s="4">
        <v>2244</v>
      </c>
      <c r="I1" s="3"/>
    </row>
    <row r="2" spans="1:18" x14ac:dyDescent="0.25">
      <c r="A2" s="1" t="s">
        <v>18</v>
      </c>
      <c r="H2" s="4">
        <v>2020</v>
      </c>
    </row>
    <row r="3" spans="1:18" x14ac:dyDescent="0.25">
      <c r="F3" s="2" t="s">
        <v>2</v>
      </c>
      <c r="H3" s="4">
        <v>2356</v>
      </c>
      <c r="J3" s="1" t="s">
        <v>15</v>
      </c>
    </row>
    <row r="4" spans="1:18" x14ac:dyDescent="0.25">
      <c r="A4" s="1" t="s">
        <v>16</v>
      </c>
      <c r="H4" s="4">
        <v>953</v>
      </c>
      <c r="I4" s="5"/>
      <c r="J4" s="1" t="s">
        <v>3</v>
      </c>
    </row>
    <row r="5" spans="1:18" x14ac:dyDescent="0.25">
      <c r="A5" s="1" t="s">
        <v>4</v>
      </c>
      <c r="J5" s="1" t="s">
        <v>4</v>
      </c>
    </row>
    <row r="6" spans="1:18" x14ac:dyDescent="0.25"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2" t="s">
        <v>14</v>
      </c>
      <c r="K6" s="6" t="s">
        <v>5</v>
      </c>
      <c r="L6" s="6" t="s">
        <v>6</v>
      </c>
      <c r="M6" s="6" t="s">
        <v>7</v>
      </c>
      <c r="N6" s="6" t="s">
        <v>8</v>
      </c>
      <c r="O6" s="6" t="s">
        <v>9</v>
      </c>
      <c r="P6" s="2" t="s">
        <v>14</v>
      </c>
    </row>
    <row r="7" spans="1:18" x14ac:dyDescent="0.25">
      <c r="B7" s="7">
        <v>2356</v>
      </c>
      <c r="C7" s="8">
        <v>0.9</v>
      </c>
      <c r="D7" s="9">
        <v>1</v>
      </c>
      <c r="E7" s="26">
        <f>B7*0.9</f>
        <v>2120.4</v>
      </c>
      <c r="F7" s="27">
        <f>B7*0.1</f>
        <v>235.60000000000002</v>
      </c>
      <c r="G7" s="29">
        <f>F7/2</f>
        <v>117.80000000000001</v>
      </c>
      <c r="K7" s="7">
        <v>2356</v>
      </c>
      <c r="L7" s="8">
        <v>0.9</v>
      </c>
      <c r="M7" s="9">
        <v>1</v>
      </c>
      <c r="N7" s="26">
        <f>K7*0.9</f>
        <v>2120.4</v>
      </c>
      <c r="O7" s="27">
        <f>K7*0.1</f>
        <v>235.60000000000002</v>
      </c>
      <c r="P7" s="29">
        <f>O7/2</f>
        <v>117.80000000000001</v>
      </c>
    </row>
    <row r="8" spans="1:18" x14ac:dyDescent="0.25">
      <c r="B8" s="7">
        <v>2356</v>
      </c>
      <c r="C8" s="8">
        <v>0.9</v>
      </c>
      <c r="D8" s="9">
        <v>0.9</v>
      </c>
      <c r="E8" s="26">
        <f t="shared" ref="E8:E9" si="0">B8*0.9</f>
        <v>2120.4</v>
      </c>
      <c r="F8" s="27">
        <f t="shared" ref="F8:F9" si="1">B8*0.1</f>
        <v>235.60000000000002</v>
      </c>
      <c r="G8" s="29">
        <f t="shared" ref="G8:G17" si="2">F8/2</f>
        <v>117.80000000000001</v>
      </c>
      <c r="K8" s="7">
        <v>2356</v>
      </c>
      <c r="L8" s="8">
        <v>0.9</v>
      </c>
      <c r="M8" s="9">
        <v>0.9</v>
      </c>
      <c r="N8" s="26">
        <f>H1</f>
        <v>2244</v>
      </c>
      <c r="O8" s="27">
        <v>236</v>
      </c>
      <c r="P8" s="29">
        <f t="shared" ref="P8:P17" si="3">O8/2</f>
        <v>118</v>
      </c>
    </row>
    <row r="9" spans="1:18" x14ac:dyDescent="0.25">
      <c r="B9" s="7">
        <v>2356</v>
      </c>
      <c r="C9" s="8">
        <v>0.9</v>
      </c>
      <c r="D9" s="9">
        <v>0.8</v>
      </c>
      <c r="E9" s="26">
        <f t="shared" si="0"/>
        <v>2120.4</v>
      </c>
      <c r="F9" s="27">
        <f t="shared" si="1"/>
        <v>235.60000000000002</v>
      </c>
      <c r="G9" s="29">
        <f t="shared" si="2"/>
        <v>117.80000000000001</v>
      </c>
      <c r="K9" s="7">
        <v>2356</v>
      </c>
      <c r="L9" s="8">
        <v>0.9</v>
      </c>
      <c r="M9" s="9">
        <v>0.8</v>
      </c>
      <c r="N9" s="26">
        <f>H1</f>
        <v>2244</v>
      </c>
      <c r="O9" s="27">
        <v>236</v>
      </c>
      <c r="P9" s="29">
        <f t="shared" si="3"/>
        <v>118</v>
      </c>
    </row>
    <row r="10" spans="1:18" x14ac:dyDescent="0.25">
      <c r="B10" s="11"/>
      <c r="C10" s="12"/>
      <c r="D10" s="13"/>
      <c r="E10" s="28"/>
      <c r="F10" s="28"/>
      <c r="G10" s="30"/>
      <c r="K10" s="7">
        <v>2356</v>
      </c>
      <c r="L10" s="8">
        <v>0.9</v>
      </c>
      <c r="M10" s="9">
        <v>0.7</v>
      </c>
      <c r="N10" s="26">
        <f>H1</f>
        <v>2244</v>
      </c>
      <c r="O10" s="27">
        <v>236</v>
      </c>
      <c r="P10" s="29">
        <f t="shared" si="3"/>
        <v>118</v>
      </c>
    </row>
    <row r="11" spans="1:18" x14ac:dyDescent="0.25">
      <c r="B11" s="7">
        <v>2356</v>
      </c>
      <c r="C11" s="8">
        <v>0.9</v>
      </c>
      <c r="D11" s="9">
        <v>0.7</v>
      </c>
      <c r="E11" s="26">
        <f>B11*0.9*D11</f>
        <v>1484.28</v>
      </c>
      <c r="F11" s="27">
        <f>B11-E11</f>
        <v>871.72</v>
      </c>
      <c r="G11" s="29">
        <f t="shared" si="2"/>
        <v>435.86</v>
      </c>
      <c r="H11" s="24"/>
      <c r="I11" s="25"/>
      <c r="K11" s="14"/>
      <c r="L11" s="14"/>
      <c r="M11" s="15"/>
      <c r="N11" s="30"/>
      <c r="O11" s="30"/>
      <c r="P11" s="30"/>
    </row>
    <row r="12" spans="1:18" x14ac:dyDescent="0.25">
      <c r="A12" s="16"/>
      <c r="B12" s="7">
        <v>2356</v>
      </c>
      <c r="C12" s="17">
        <v>0.9</v>
      </c>
      <c r="D12" s="18">
        <v>0.6</v>
      </c>
      <c r="E12" s="26">
        <f t="shared" ref="E12:E17" si="4">B12*0.9*D12</f>
        <v>1272.24</v>
      </c>
      <c r="F12" s="27">
        <f t="shared" ref="F12:F17" si="5">B12-E12</f>
        <v>1083.76</v>
      </c>
      <c r="G12" s="29">
        <f t="shared" si="2"/>
        <v>541.88</v>
      </c>
      <c r="H12" s="24"/>
      <c r="I12" s="25"/>
      <c r="J12" s="16"/>
      <c r="K12" s="7">
        <v>2356</v>
      </c>
      <c r="L12" s="17">
        <v>0.9</v>
      </c>
      <c r="M12" s="18">
        <v>0.6</v>
      </c>
      <c r="N12" s="26">
        <f t="shared" ref="N12:N17" si="6">K12*0.9*M12</f>
        <v>1272.24</v>
      </c>
      <c r="O12" s="27">
        <f t="shared" ref="O12:O17" si="7">K12-N12</f>
        <v>1083.76</v>
      </c>
      <c r="P12" s="29">
        <f t="shared" si="3"/>
        <v>541.88</v>
      </c>
      <c r="Q12" s="24"/>
      <c r="R12" s="25"/>
    </row>
    <row r="13" spans="1:18" x14ac:dyDescent="0.25">
      <c r="A13" s="16"/>
      <c r="B13" s="7">
        <v>2356</v>
      </c>
      <c r="C13" s="17">
        <v>0.9</v>
      </c>
      <c r="D13" s="18">
        <v>0.5</v>
      </c>
      <c r="E13" s="26">
        <f t="shared" si="4"/>
        <v>1060.2</v>
      </c>
      <c r="F13" s="27">
        <f t="shared" si="5"/>
        <v>1295.8</v>
      </c>
      <c r="G13" s="29">
        <f t="shared" si="2"/>
        <v>647.9</v>
      </c>
      <c r="H13" s="24"/>
      <c r="I13" s="25"/>
      <c r="J13" s="16"/>
      <c r="K13" s="7">
        <v>2356</v>
      </c>
      <c r="L13" s="17">
        <v>0.9</v>
      </c>
      <c r="M13" s="18">
        <v>0.5</v>
      </c>
      <c r="N13" s="26">
        <f t="shared" si="6"/>
        <v>1060.2</v>
      </c>
      <c r="O13" s="27">
        <f t="shared" si="7"/>
        <v>1295.8</v>
      </c>
      <c r="P13" s="29">
        <f t="shared" si="3"/>
        <v>647.9</v>
      </c>
      <c r="Q13" s="24"/>
      <c r="R13" s="25"/>
    </row>
    <row r="14" spans="1:18" x14ac:dyDescent="0.25">
      <c r="B14" s="7">
        <v>2356</v>
      </c>
      <c r="C14" s="8">
        <v>0.9</v>
      </c>
      <c r="D14" s="9">
        <v>0.4</v>
      </c>
      <c r="E14" s="26">
        <f t="shared" si="4"/>
        <v>848.16000000000008</v>
      </c>
      <c r="F14" s="27">
        <f t="shared" si="5"/>
        <v>1507.84</v>
      </c>
      <c r="G14" s="29">
        <f t="shared" si="2"/>
        <v>753.92</v>
      </c>
      <c r="H14" s="24"/>
      <c r="I14" s="25"/>
      <c r="K14" s="7">
        <v>2356</v>
      </c>
      <c r="L14" s="8">
        <v>0.9</v>
      </c>
      <c r="M14" s="9">
        <v>0.4</v>
      </c>
      <c r="N14" s="26">
        <f t="shared" si="6"/>
        <v>848.16000000000008</v>
      </c>
      <c r="O14" s="27">
        <f t="shared" si="7"/>
        <v>1507.84</v>
      </c>
      <c r="P14" s="29">
        <f t="shared" si="3"/>
        <v>753.92</v>
      </c>
      <c r="Q14" s="24"/>
      <c r="R14" s="25"/>
    </row>
    <row r="15" spans="1:18" x14ac:dyDescent="0.25">
      <c r="B15" s="7">
        <v>2356</v>
      </c>
      <c r="C15" s="8">
        <v>0.9</v>
      </c>
      <c r="D15" s="9">
        <v>0.37</v>
      </c>
      <c r="E15" s="26">
        <f t="shared" si="4"/>
        <v>784.548</v>
      </c>
      <c r="F15" s="27">
        <f t="shared" si="5"/>
        <v>1571.452</v>
      </c>
      <c r="G15" s="29">
        <f t="shared" si="2"/>
        <v>785.726</v>
      </c>
      <c r="H15" s="24"/>
      <c r="I15" s="25"/>
      <c r="K15" s="7">
        <v>2356</v>
      </c>
      <c r="L15" s="8">
        <v>0.9</v>
      </c>
      <c r="M15" s="9">
        <v>0.37</v>
      </c>
      <c r="N15" s="26">
        <f t="shared" si="6"/>
        <v>784.548</v>
      </c>
      <c r="O15" s="27">
        <f t="shared" si="7"/>
        <v>1571.452</v>
      </c>
      <c r="P15" s="29">
        <f t="shared" si="3"/>
        <v>785.726</v>
      </c>
      <c r="Q15" s="24"/>
      <c r="R15" s="25"/>
    </row>
    <row r="16" spans="1:18" x14ac:dyDescent="0.25">
      <c r="B16" s="7">
        <v>2356</v>
      </c>
      <c r="C16" s="19">
        <v>0.9</v>
      </c>
      <c r="D16" s="20">
        <v>0.3</v>
      </c>
      <c r="E16" s="26">
        <f t="shared" si="4"/>
        <v>636.12</v>
      </c>
      <c r="F16" s="27">
        <f t="shared" si="5"/>
        <v>1719.88</v>
      </c>
      <c r="G16" s="29">
        <f t="shared" si="2"/>
        <v>859.94</v>
      </c>
      <c r="H16" s="24"/>
      <c r="I16" s="25"/>
      <c r="K16" s="7">
        <v>2356</v>
      </c>
      <c r="L16" s="19">
        <v>0.9</v>
      </c>
      <c r="M16" s="20">
        <v>0.3</v>
      </c>
      <c r="N16" s="26">
        <f t="shared" si="6"/>
        <v>636.12</v>
      </c>
      <c r="O16" s="27">
        <f t="shared" si="7"/>
        <v>1719.88</v>
      </c>
      <c r="P16" s="29">
        <f t="shared" si="3"/>
        <v>859.94</v>
      </c>
      <c r="Q16" s="24"/>
      <c r="R16" s="25"/>
    </row>
    <row r="17" spans="1:18" x14ac:dyDescent="0.25">
      <c r="B17" s="7">
        <v>2356</v>
      </c>
      <c r="C17" s="17">
        <v>0.9</v>
      </c>
      <c r="D17" s="18">
        <v>0.2</v>
      </c>
      <c r="E17" s="26">
        <f t="shared" si="4"/>
        <v>424.08000000000004</v>
      </c>
      <c r="F17" s="27">
        <f t="shared" si="5"/>
        <v>1931.92</v>
      </c>
      <c r="G17" s="29">
        <f t="shared" si="2"/>
        <v>965.96</v>
      </c>
      <c r="H17" s="24"/>
      <c r="I17" s="25"/>
      <c r="K17" s="7">
        <v>2356</v>
      </c>
      <c r="L17" s="17">
        <v>0.9</v>
      </c>
      <c r="M17" s="18">
        <v>0.2</v>
      </c>
      <c r="N17" s="26">
        <f t="shared" si="6"/>
        <v>424.08000000000004</v>
      </c>
      <c r="O17" s="27">
        <f t="shared" si="7"/>
        <v>1931.92</v>
      </c>
      <c r="P17" s="29">
        <f t="shared" si="3"/>
        <v>965.96</v>
      </c>
      <c r="Q17" s="24"/>
      <c r="R17" s="25"/>
    </row>
    <row r="18" spans="1:18" x14ac:dyDescent="0.25">
      <c r="D18" s="6"/>
      <c r="M18" s="6"/>
      <c r="Q18" s="24"/>
      <c r="R18" s="25"/>
    </row>
    <row r="19" spans="1:18" x14ac:dyDescent="0.25">
      <c r="D19" s="6"/>
      <c r="M19" s="6"/>
    </row>
    <row r="20" spans="1:18" x14ac:dyDescent="0.25">
      <c r="A20" s="1" t="s">
        <v>10</v>
      </c>
      <c r="D20" s="6"/>
      <c r="J20" s="1"/>
      <c r="M20" s="6"/>
    </row>
    <row r="21" spans="1:18" x14ac:dyDescent="0.25">
      <c r="B21" s="6" t="s">
        <v>5</v>
      </c>
      <c r="C21" s="6" t="s">
        <v>6</v>
      </c>
      <c r="D21" s="6" t="s">
        <v>7</v>
      </c>
      <c r="E21" s="6" t="s">
        <v>8</v>
      </c>
      <c r="F21" s="6" t="s">
        <v>9</v>
      </c>
      <c r="K21" s="6" t="s">
        <v>5</v>
      </c>
      <c r="L21" s="6" t="s">
        <v>6</v>
      </c>
      <c r="M21" s="6" t="s">
        <v>7</v>
      </c>
      <c r="N21" s="6" t="s">
        <v>8</v>
      </c>
      <c r="O21" s="6" t="s">
        <v>9</v>
      </c>
    </row>
    <row r="22" spans="1:18" x14ac:dyDescent="0.25">
      <c r="B22" s="7">
        <v>953</v>
      </c>
      <c r="C22" s="8">
        <v>1</v>
      </c>
      <c r="D22" s="9">
        <v>1</v>
      </c>
      <c r="E22" s="26">
        <f>B22*C22*1</f>
        <v>953</v>
      </c>
      <c r="F22" s="27">
        <f>B22-E22</f>
        <v>0</v>
      </c>
      <c r="G22" s="29">
        <f t="shared" ref="G22:G32" si="8">F22/2</f>
        <v>0</v>
      </c>
      <c r="H22" s="24"/>
      <c r="I22" s="25"/>
      <c r="K22" s="7">
        <v>953</v>
      </c>
      <c r="L22" s="8">
        <v>1</v>
      </c>
      <c r="M22" s="9">
        <v>1</v>
      </c>
      <c r="N22" s="26">
        <f>K22*L22*1</f>
        <v>953</v>
      </c>
      <c r="O22" s="27">
        <f>K22-N22</f>
        <v>0</v>
      </c>
      <c r="P22" s="29">
        <f>O22/2</f>
        <v>0</v>
      </c>
    </row>
    <row r="23" spans="1:18" x14ac:dyDescent="0.25">
      <c r="B23" s="7">
        <v>953</v>
      </c>
      <c r="C23" s="8">
        <v>1</v>
      </c>
      <c r="D23" s="9">
        <v>0.9</v>
      </c>
      <c r="E23" s="26">
        <f>B23*C23*1</f>
        <v>953</v>
      </c>
      <c r="F23" s="27">
        <f t="shared" ref="F23:F24" si="9">B23-E23</f>
        <v>0</v>
      </c>
      <c r="G23" s="29">
        <f t="shared" si="8"/>
        <v>0</v>
      </c>
      <c r="H23" s="24"/>
      <c r="I23" s="25"/>
      <c r="K23" s="7">
        <v>953</v>
      </c>
      <c r="L23" s="8">
        <v>1</v>
      </c>
      <c r="M23" s="9">
        <v>0.9</v>
      </c>
      <c r="N23" s="26">
        <f>K23*L23*1</f>
        <v>953</v>
      </c>
      <c r="O23" s="27">
        <f t="shared" ref="O23:O25" si="10">K23-N23</f>
        <v>0</v>
      </c>
      <c r="P23" s="29">
        <f t="shared" ref="P23:P32" si="11">O23/2</f>
        <v>0</v>
      </c>
    </row>
    <row r="24" spans="1:18" x14ac:dyDescent="0.25">
      <c r="B24" s="7">
        <v>953</v>
      </c>
      <c r="C24" s="8">
        <v>1</v>
      </c>
      <c r="D24" s="9">
        <v>0.8</v>
      </c>
      <c r="E24" s="26">
        <f>B24*C24*1</f>
        <v>953</v>
      </c>
      <c r="F24" s="27">
        <f t="shared" si="9"/>
        <v>0</v>
      </c>
      <c r="G24" s="29">
        <f t="shared" si="8"/>
        <v>0</v>
      </c>
      <c r="H24" s="24"/>
      <c r="I24" s="25"/>
      <c r="K24" s="7">
        <v>953</v>
      </c>
      <c r="L24" s="8">
        <v>1</v>
      </c>
      <c r="M24" s="9">
        <v>0.8</v>
      </c>
      <c r="N24" s="26">
        <f>K24*L24*1</f>
        <v>953</v>
      </c>
      <c r="O24" s="27">
        <f t="shared" si="10"/>
        <v>0</v>
      </c>
      <c r="P24" s="29">
        <f t="shared" si="11"/>
        <v>0</v>
      </c>
    </row>
    <row r="25" spans="1:18" x14ac:dyDescent="0.25">
      <c r="B25" s="11"/>
      <c r="C25" s="12"/>
      <c r="D25" s="13"/>
      <c r="E25" s="28"/>
      <c r="F25" s="28"/>
      <c r="G25" s="30"/>
      <c r="H25" s="24"/>
      <c r="I25" s="25"/>
      <c r="K25" s="7">
        <v>953</v>
      </c>
      <c r="L25" s="8">
        <v>1</v>
      </c>
      <c r="M25" s="9">
        <v>0.7</v>
      </c>
      <c r="N25" s="26">
        <f>K25*L25*1</f>
        <v>953</v>
      </c>
      <c r="O25" s="27">
        <f t="shared" si="10"/>
        <v>0</v>
      </c>
      <c r="P25" s="29">
        <f t="shared" si="11"/>
        <v>0</v>
      </c>
    </row>
    <row r="26" spans="1:18" x14ac:dyDescent="0.25">
      <c r="B26" s="7">
        <v>953</v>
      </c>
      <c r="C26" s="8">
        <v>1</v>
      </c>
      <c r="D26" s="9">
        <v>0.7</v>
      </c>
      <c r="E26" s="26">
        <f>B26*0.9*D26</f>
        <v>600.39</v>
      </c>
      <c r="F26" s="27">
        <f>B26-E26</f>
        <v>352.61</v>
      </c>
      <c r="G26" s="29">
        <f t="shared" si="8"/>
        <v>176.30500000000001</v>
      </c>
      <c r="H26" s="24"/>
      <c r="I26" s="25"/>
      <c r="K26" s="14"/>
      <c r="L26" s="14"/>
      <c r="M26" s="15"/>
      <c r="N26" s="30"/>
      <c r="O26" s="30"/>
      <c r="P26" s="30"/>
    </row>
    <row r="27" spans="1:18" x14ac:dyDescent="0.25">
      <c r="B27" s="7">
        <v>953</v>
      </c>
      <c r="C27" s="8">
        <v>1</v>
      </c>
      <c r="D27" s="9">
        <v>0.6</v>
      </c>
      <c r="E27" s="26">
        <f t="shared" ref="E27:E32" si="12">B27*0.9*D27</f>
        <v>514.62</v>
      </c>
      <c r="F27" s="27">
        <f t="shared" ref="F27:F32" si="13">B27-E27</f>
        <v>438.38</v>
      </c>
      <c r="G27" s="29">
        <f t="shared" si="8"/>
        <v>219.19</v>
      </c>
      <c r="H27" s="24"/>
      <c r="I27" s="25"/>
      <c r="K27" s="7">
        <v>953</v>
      </c>
      <c r="L27" s="8">
        <v>1</v>
      </c>
      <c r="M27" s="9">
        <v>0.6</v>
      </c>
      <c r="N27" s="26">
        <f t="shared" ref="N27:N32" si="14">K27*0.9*M27</f>
        <v>514.62</v>
      </c>
      <c r="O27" s="27">
        <f t="shared" ref="O27:O32" si="15">K27-N27</f>
        <v>438.38</v>
      </c>
      <c r="P27" s="29">
        <f t="shared" si="11"/>
        <v>219.19</v>
      </c>
    </row>
    <row r="28" spans="1:18" x14ac:dyDescent="0.25">
      <c r="B28" s="7">
        <v>953</v>
      </c>
      <c r="C28" s="8">
        <v>1</v>
      </c>
      <c r="D28" s="9">
        <v>0.5</v>
      </c>
      <c r="E28" s="26">
        <f t="shared" si="12"/>
        <v>428.85</v>
      </c>
      <c r="F28" s="27">
        <f t="shared" si="13"/>
        <v>524.15</v>
      </c>
      <c r="G28" s="29">
        <f t="shared" si="8"/>
        <v>262.07499999999999</v>
      </c>
      <c r="H28" s="24"/>
      <c r="I28" s="25"/>
      <c r="K28" s="7">
        <v>953</v>
      </c>
      <c r="L28" s="8">
        <v>1</v>
      </c>
      <c r="M28" s="9">
        <v>0.5</v>
      </c>
      <c r="N28" s="26">
        <f t="shared" si="14"/>
        <v>428.85</v>
      </c>
      <c r="O28" s="27">
        <f t="shared" si="15"/>
        <v>524.15</v>
      </c>
      <c r="P28" s="29">
        <f t="shared" si="11"/>
        <v>262.07499999999999</v>
      </c>
    </row>
    <row r="29" spans="1:18" x14ac:dyDescent="0.25">
      <c r="B29" s="7">
        <v>953</v>
      </c>
      <c r="C29" s="19">
        <v>1</v>
      </c>
      <c r="D29" s="20">
        <v>0.4</v>
      </c>
      <c r="E29" s="26">
        <f t="shared" si="12"/>
        <v>343.08000000000004</v>
      </c>
      <c r="F29" s="27">
        <f t="shared" si="13"/>
        <v>609.91999999999996</v>
      </c>
      <c r="G29" s="29">
        <f t="shared" si="8"/>
        <v>304.95999999999998</v>
      </c>
      <c r="H29" s="24"/>
      <c r="I29" s="25"/>
      <c r="K29" s="7">
        <v>953</v>
      </c>
      <c r="L29" s="19">
        <v>1</v>
      </c>
      <c r="M29" s="20">
        <v>0.4</v>
      </c>
      <c r="N29" s="26">
        <f t="shared" si="14"/>
        <v>343.08000000000004</v>
      </c>
      <c r="O29" s="27">
        <f t="shared" si="15"/>
        <v>609.91999999999996</v>
      </c>
      <c r="P29" s="29">
        <f t="shared" si="11"/>
        <v>304.95999999999998</v>
      </c>
    </row>
    <row r="30" spans="1:18" x14ac:dyDescent="0.25">
      <c r="B30" s="7">
        <v>953</v>
      </c>
      <c r="C30" s="19">
        <v>1</v>
      </c>
      <c r="D30" s="20">
        <v>0.37</v>
      </c>
      <c r="E30" s="26">
        <f t="shared" si="12"/>
        <v>317.34899999999999</v>
      </c>
      <c r="F30" s="27">
        <f t="shared" si="13"/>
        <v>635.65100000000007</v>
      </c>
      <c r="G30" s="29">
        <f t="shared" si="8"/>
        <v>317.82550000000003</v>
      </c>
      <c r="H30" s="24"/>
      <c r="I30" s="25"/>
      <c r="K30" s="7">
        <v>953</v>
      </c>
      <c r="L30" s="19">
        <v>1</v>
      </c>
      <c r="M30" s="20">
        <v>0.37</v>
      </c>
      <c r="N30" s="26">
        <f t="shared" si="14"/>
        <v>317.34899999999999</v>
      </c>
      <c r="O30" s="27">
        <f t="shared" si="15"/>
        <v>635.65100000000007</v>
      </c>
      <c r="P30" s="29">
        <f t="shared" si="11"/>
        <v>317.82550000000003</v>
      </c>
    </row>
    <row r="31" spans="1:18" x14ac:dyDescent="0.25">
      <c r="B31" s="7">
        <v>953</v>
      </c>
      <c r="C31" s="19">
        <v>1</v>
      </c>
      <c r="D31" s="20">
        <v>0.3</v>
      </c>
      <c r="E31" s="26">
        <f t="shared" si="12"/>
        <v>257.31</v>
      </c>
      <c r="F31" s="27">
        <f t="shared" si="13"/>
        <v>695.69</v>
      </c>
      <c r="G31" s="29">
        <f t="shared" si="8"/>
        <v>347.84500000000003</v>
      </c>
      <c r="H31" s="24"/>
      <c r="I31" s="25"/>
      <c r="K31" s="7">
        <v>953</v>
      </c>
      <c r="L31" s="19">
        <v>1</v>
      </c>
      <c r="M31" s="20">
        <v>0.3</v>
      </c>
      <c r="N31" s="26">
        <f t="shared" si="14"/>
        <v>257.31</v>
      </c>
      <c r="O31" s="27">
        <f t="shared" si="15"/>
        <v>695.69</v>
      </c>
      <c r="P31" s="29">
        <f t="shared" si="11"/>
        <v>347.84500000000003</v>
      </c>
    </row>
    <row r="32" spans="1:18" x14ac:dyDescent="0.25">
      <c r="B32" s="7">
        <v>953</v>
      </c>
      <c r="C32" s="17">
        <v>1</v>
      </c>
      <c r="D32" s="18">
        <v>0.2</v>
      </c>
      <c r="E32" s="26">
        <f t="shared" si="12"/>
        <v>171.54000000000002</v>
      </c>
      <c r="F32" s="27">
        <f t="shared" si="13"/>
        <v>781.46</v>
      </c>
      <c r="G32" s="29">
        <f t="shared" si="8"/>
        <v>390.73</v>
      </c>
      <c r="H32" s="24"/>
      <c r="I32" s="25"/>
      <c r="K32" s="7">
        <v>953</v>
      </c>
      <c r="L32" s="17">
        <v>1</v>
      </c>
      <c r="M32" s="18">
        <v>0.2</v>
      </c>
      <c r="N32" s="26">
        <f t="shared" si="14"/>
        <v>171.54000000000002</v>
      </c>
      <c r="O32" s="27">
        <f t="shared" si="15"/>
        <v>781.46</v>
      </c>
      <c r="P32" s="29">
        <f t="shared" si="11"/>
        <v>390.73</v>
      </c>
    </row>
    <row r="33" spans="1:11" x14ac:dyDescent="0.25">
      <c r="E33" s="16"/>
    </row>
    <row r="34" spans="1:11" x14ac:dyDescent="0.25">
      <c r="E34" s="16"/>
      <c r="H34" s="23">
        <v>45513</v>
      </c>
      <c r="K34" s="2" t="s">
        <v>19</v>
      </c>
    </row>
    <row r="36" spans="1:11" x14ac:dyDescent="0.25">
      <c r="A36" s="2" t="s">
        <v>11</v>
      </c>
    </row>
    <row r="37" spans="1:11" x14ac:dyDescent="0.25">
      <c r="A37" s="2" t="s">
        <v>12</v>
      </c>
    </row>
    <row r="39" spans="1:11" x14ac:dyDescent="0.25">
      <c r="C39" s="3"/>
    </row>
    <row r="40" spans="1:11" x14ac:dyDescent="0.25">
      <c r="G40" s="23"/>
    </row>
  </sheetData>
  <pageMargins left="0.7" right="0.7" top="0.75" bottom="0.7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AE25D-6F4C-4AB2-8B6F-530D534D41DC}">
  <sheetPr>
    <tabColor rgb="FF00B050"/>
  </sheetPr>
  <dimension ref="A1:T40"/>
  <sheetViews>
    <sheetView tabSelected="1" zoomScaleNormal="100" workbookViewId="0">
      <selection activeCell="L1" sqref="L1"/>
    </sheetView>
  </sheetViews>
  <sheetFormatPr defaultColWidth="9.140625" defaultRowHeight="15" x14ac:dyDescent="0.25"/>
  <cols>
    <col min="1" max="1" width="10.5703125" style="2" customWidth="1"/>
    <col min="2" max="2" width="12.7109375" style="2" customWidth="1"/>
    <col min="3" max="3" width="10.7109375" style="2" customWidth="1"/>
    <col min="4" max="4" width="7" style="2" bestFit="1" customWidth="1"/>
    <col min="5" max="5" width="13.28515625" style="2" customWidth="1"/>
    <col min="6" max="7" width="14.7109375" style="2" customWidth="1"/>
    <col min="8" max="8" width="9.140625" style="2"/>
    <col min="9" max="9" width="10.28515625" style="2" customWidth="1"/>
    <col min="10" max="10" width="1.7109375" style="2" customWidth="1"/>
    <col min="11" max="11" width="1.85546875" style="2" customWidth="1"/>
    <col min="12" max="12" width="13.85546875" style="2" bestFit="1" customWidth="1"/>
    <col min="13" max="13" width="9.28515625" style="2" bestFit="1" customWidth="1"/>
    <col min="14" max="14" width="6" style="2" bestFit="1" customWidth="1"/>
    <col min="15" max="15" width="12.5703125" style="2" bestFit="1" customWidth="1"/>
    <col min="16" max="16" width="14.28515625" style="2" bestFit="1" customWidth="1"/>
    <col min="17" max="17" width="11.140625" style="2" customWidth="1"/>
    <col min="18" max="18" width="10.140625" style="2" bestFit="1" customWidth="1"/>
    <col min="19" max="16384" width="9.140625" style="2"/>
  </cols>
  <sheetData>
    <row r="1" spans="1:20" x14ac:dyDescent="0.25">
      <c r="A1" s="1" t="s">
        <v>0</v>
      </c>
      <c r="F1" s="2" t="s">
        <v>1</v>
      </c>
      <c r="I1" s="4">
        <v>2356</v>
      </c>
      <c r="J1" s="3"/>
      <c r="L1" s="2" t="s">
        <v>23</v>
      </c>
    </row>
    <row r="2" spans="1:20" x14ac:dyDescent="0.25">
      <c r="A2" s="1" t="s">
        <v>20</v>
      </c>
      <c r="B2" s="2" t="s">
        <v>21</v>
      </c>
      <c r="I2" s="4">
        <v>953</v>
      </c>
    </row>
    <row r="3" spans="1:20" x14ac:dyDescent="0.25">
      <c r="F3" s="2" t="s">
        <v>2</v>
      </c>
      <c r="I3" s="4">
        <v>2509</v>
      </c>
      <c r="K3" s="1" t="s">
        <v>15</v>
      </c>
    </row>
    <row r="4" spans="1:20" x14ac:dyDescent="0.25">
      <c r="A4" s="1" t="s">
        <v>16</v>
      </c>
      <c r="I4" s="4">
        <v>1015</v>
      </c>
      <c r="J4" s="5"/>
      <c r="K4" s="1" t="s">
        <v>3</v>
      </c>
    </row>
    <row r="5" spans="1:20" x14ac:dyDescent="0.25">
      <c r="A5" s="1" t="s">
        <v>4</v>
      </c>
      <c r="K5" s="1" t="s">
        <v>4</v>
      </c>
    </row>
    <row r="6" spans="1:20" x14ac:dyDescent="0.25"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22</v>
      </c>
      <c r="H6" s="32" t="s">
        <v>14</v>
      </c>
      <c r="L6" s="6" t="s">
        <v>5</v>
      </c>
      <c r="M6" s="6" t="s">
        <v>6</v>
      </c>
      <c r="N6" s="6" t="s">
        <v>7</v>
      </c>
      <c r="O6" s="6" t="s">
        <v>8</v>
      </c>
      <c r="P6" s="6" t="s">
        <v>9</v>
      </c>
      <c r="Q6" s="6" t="s">
        <v>22</v>
      </c>
      <c r="R6" s="32" t="s">
        <v>14</v>
      </c>
    </row>
    <row r="7" spans="1:20" x14ac:dyDescent="0.25">
      <c r="B7" s="7">
        <v>2509</v>
      </c>
      <c r="C7" s="8">
        <v>0.9</v>
      </c>
      <c r="D7" s="9">
        <v>1</v>
      </c>
      <c r="E7" s="26">
        <f>B7*0.9</f>
        <v>2258.1</v>
      </c>
      <c r="F7" s="27">
        <f>B7*0.1</f>
        <v>250.9</v>
      </c>
      <c r="G7" s="7">
        <v>125.5</v>
      </c>
      <c r="H7" s="33">
        <f>SUM(F7/2)</f>
        <v>125.45</v>
      </c>
      <c r="L7" s="7">
        <v>2509</v>
      </c>
      <c r="M7" s="8">
        <v>0.9</v>
      </c>
      <c r="N7" s="9">
        <v>1</v>
      </c>
      <c r="O7" s="26">
        <f>L7*0.9</f>
        <v>2258.1</v>
      </c>
      <c r="P7" s="27">
        <f>L7*0.1</f>
        <v>250.9</v>
      </c>
      <c r="Q7" s="7">
        <v>125.5</v>
      </c>
      <c r="R7" s="33">
        <f>P7/2</f>
        <v>125.45</v>
      </c>
    </row>
    <row r="8" spans="1:20" x14ac:dyDescent="0.25">
      <c r="B8" s="7">
        <v>2509</v>
      </c>
      <c r="C8" s="8">
        <v>0.9</v>
      </c>
      <c r="D8" s="9">
        <v>0.9</v>
      </c>
      <c r="E8" s="26">
        <f t="shared" ref="E8:E9" si="0">B8*0.9</f>
        <v>2258.1</v>
      </c>
      <c r="F8" s="27">
        <f t="shared" ref="F8:F9" si="1">B8*0.1</f>
        <v>250.9</v>
      </c>
      <c r="G8" s="7">
        <v>125.5</v>
      </c>
      <c r="H8" s="33">
        <f t="shared" ref="H8:H17" si="2">F8/2</f>
        <v>125.45</v>
      </c>
      <c r="L8" s="7">
        <v>2509</v>
      </c>
      <c r="M8" s="8">
        <v>0.9</v>
      </c>
      <c r="N8" s="9">
        <v>0.9</v>
      </c>
      <c r="O8" s="26">
        <f>SUM(L8*0.9)</f>
        <v>2258.1</v>
      </c>
      <c r="P8" s="27">
        <f t="shared" ref="P8:P10" si="3">L8*0.1</f>
        <v>250.9</v>
      </c>
      <c r="Q8" s="7">
        <v>125.5</v>
      </c>
      <c r="R8" s="33">
        <f t="shared" ref="R8:R17" si="4">P8/2</f>
        <v>125.45</v>
      </c>
    </row>
    <row r="9" spans="1:20" x14ac:dyDescent="0.25">
      <c r="B9" s="7">
        <v>2509</v>
      </c>
      <c r="C9" s="8">
        <v>0.9</v>
      </c>
      <c r="D9" s="9">
        <v>0.8</v>
      </c>
      <c r="E9" s="26">
        <f t="shared" si="0"/>
        <v>2258.1</v>
      </c>
      <c r="F9" s="27">
        <f t="shared" si="1"/>
        <v>250.9</v>
      </c>
      <c r="G9" s="7">
        <v>125.5</v>
      </c>
      <c r="H9" s="33">
        <f t="shared" si="2"/>
        <v>125.45</v>
      </c>
      <c r="L9" s="7">
        <v>2509</v>
      </c>
      <c r="M9" s="8">
        <v>0.9</v>
      </c>
      <c r="N9" s="9">
        <v>0.8</v>
      </c>
      <c r="O9" s="26">
        <f t="shared" ref="O9:O10" si="5">SUM(L9*0.9)</f>
        <v>2258.1</v>
      </c>
      <c r="P9" s="27">
        <f t="shared" si="3"/>
        <v>250.9</v>
      </c>
      <c r="Q9" s="7">
        <v>125.5</v>
      </c>
      <c r="R9" s="33">
        <f t="shared" si="4"/>
        <v>125.45</v>
      </c>
    </row>
    <row r="10" spans="1:20" x14ac:dyDescent="0.25">
      <c r="B10" s="11"/>
      <c r="C10" s="12"/>
      <c r="D10" s="13"/>
      <c r="E10" s="28"/>
      <c r="F10" s="28"/>
      <c r="G10" s="11"/>
      <c r="H10" s="34"/>
      <c r="L10" s="7">
        <v>2509</v>
      </c>
      <c r="M10" s="8">
        <v>0.9</v>
      </c>
      <c r="N10" s="9">
        <v>0.7</v>
      </c>
      <c r="O10" s="26">
        <f t="shared" si="5"/>
        <v>2258.1</v>
      </c>
      <c r="P10" s="27">
        <f t="shared" si="3"/>
        <v>250.9</v>
      </c>
      <c r="Q10" s="7">
        <v>125.5</v>
      </c>
      <c r="R10" s="33">
        <f t="shared" si="4"/>
        <v>125.45</v>
      </c>
    </row>
    <row r="11" spans="1:20" x14ac:dyDescent="0.25">
      <c r="B11" s="7">
        <v>2509</v>
      </c>
      <c r="C11" s="8">
        <v>0.9</v>
      </c>
      <c r="D11" s="9">
        <v>0.7</v>
      </c>
      <c r="E11" s="26">
        <f>B11*0.9*D11</f>
        <v>1580.6699999999998</v>
      </c>
      <c r="F11" s="27">
        <f>B11-E11</f>
        <v>928.33000000000015</v>
      </c>
      <c r="G11" s="7">
        <v>464</v>
      </c>
      <c r="H11" s="33">
        <f t="shared" si="2"/>
        <v>464.16500000000008</v>
      </c>
      <c r="I11" s="24"/>
      <c r="J11" s="25"/>
      <c r="L11" s="14"/>
      <c r="M11" s="14"/>
      <c r="N11" s="15"/>
      <c r="O11" s="30"/>
      <c r="P11" s="30"/>
      <c r="Q11" s="31"/>
      <c r="R11" s="33"/>
    </row>
    <row r="12" spans="1:20" x14ac:dyDescent="0.25">
      <c r="A12" s="16"/>
      <c r="B12" s="7">
        <v>2509</v>
      </c>
      <c r="C12" s="17">
        <v>0.9</v>
      </c>
      <c r="D12" s="18">
        <v>0.6</v>
      </c>
      <c r="E12" s="26">
        <f t="shared" ref="E12:E17" si="6">B12*0.9*D12</f>
        <v>1354.86</v>
      </c>
      <c r="F12" s="27">
        <f t="shared" ref="F12:F17" si="7">B12-E12</f>
        <v>1154.1400000000001</v>
      </c>
      <c r="G12" s="7">
        <v>577</v>
      </c>
      <c r="H12" s="33">
        <f t="shared" si="2"/>
        <v>577.07000000000005</v>
      </c>
      <c r="I12" s="24"/>
      <c r="J12" s="25"/>
      <c r="K12" s="16"/>
      <c r="L12" s="7">
        <v>2509</v>
      </c>
      <c r="M12" s="17">
        <v>0.9</v>
      </c>
      <c r="N12" s="18">
        <v>0.6</v>
      </c>
      <c r="O12" s="26">
        <f>L12*0.9*N12</f>
        <v>1354.86</v>
      </c>
      <c r="P12" s="27">
        <f>L12-O12</f>
        <v>1154.1400000000001</v>
      </c>
      <c r="Q12" s="7">
        <v>577</v>
      </c>
      <c r="R12" s="33">
        <f t="shared" si="4"/>
        <v>577.07000000000005</v>
      </c>
      <c r="S12" s="24"/>
      <c r="T12" s="25"/>
    </row>
    <row r="13" spans="1:20" x14ac:dyDescent="0.25">
      <c r="A13" s="16"/>
      <c r="B13" s="7">
        <v>2509</v>
      </c>
      <c r="C13" s="17">
        <v>0.9</v>
      </c>
      <c r="D13" s="18">
        <v>0.5</v>
      </c>
      <c r="E13" s="26">
        <f t="shared" si="6"/>
        <v>1129.05</v>
      </c>
      <c r="F13" s="27">
        <f t="shared" si="7"/>
        <v>1379.95</v>
      </c>
      <c r="G13" s="7">
        <v>690</v>
      </c>
      <c r="H13" s="33">
        <f t="shared" si="2"/>
        <v>689.97500000000002</v>
      </c>
      <c r="I13" s="24"/>
      <c r="J13" s="25"/>
      <c r="K13" s="16"/>
      <c r="L13" s="7">
        <v>2509</v>
      </c>
      <c r="M13" s="17">
        <v>0.9</v>
      </c>
      <c r="N13" s="18">
        <v>0.5</v>
      </c>
      <c r="O13" s="26">
        <f t="shared" ref="O13:O17" si="8">L13*0.9*N13</f>
        <v>1129.05</v>
      </c>
      <c r="P13" s="27">
        <f t="shared" ref="P13:P17" si="9">L13-O13</f>
        <v>1379.95</v>
      </c>
      <c r="Q13" s="7">
        <v>690</v>
      </c>
      <c r="R13" s="33">
        <f t="shared" si="4"/>
        <v>689.97500000000002</v>
      </c>
      <c r="S13" s="24"/>
      <c r="T13" s="25"/>
    </row>
    <row r="14" spans="1:20" x14ac:dyDescent="0.25">
      <c r="B14" s="7">
        <v>2509</v>
      </c>
      <c r="C14" s="8">
        <v>0.9</v>
      </c>
      <c r="D14" s="9">
        <v>0.4</v>
      </c>
      <c r="E14" s="26">
        <f t="shared" si="6"/>
        <v>903.24</v>
      </c>
      <c r="F14" s="27">
        <f t="shared" si="7"/>
        <v>1605.76</v>
      </c>
      <c r="G14" s="7">
        <v>803</v>
      </c>
      <c r="H14" s="33">
        <f t="shared" si="2"/>
        <v>802.88</v>
      </c>
      <c r="I14" s="24"/>
      <c r="J14" s="25"/>
      <c r="L14" s="7">
        <v>2509</v>
      </c>
      <c r="M14" s="8">
        <v>0.9</v>
      </c>
      <c r="N14" s="9">
        <v>0.4</v>
      </c>
      <c r="O14" s="26">
        <f t="shared" si="8"/>
        <v>903.24</v>
      </c>
      <c r="P14" s="27">
        <f t="shared" si="9"/>
        <v>1605.76</v>
      </c>
      <c r="Q14" s="7">
        <v>803</v>
      </c>
      <c r="R14" s="33">
        <f t="shared" si="4"/>
        <v>802.88</v>
      </c>
      <c r="S14" s="24"/>
      <c r="T14" s="25"/>
    </row>
    <row r="15" spans="1:20" x14ac:dyDescent="0.25">
      <c r="B15" s="7">
        <v>2509</v>
      </c>
      <c r="C15" s="8">
        <v>0.9</v>
      </c>
      <c r="D15" s="9">
        <v>0.37</v>
      </c>
      <c r="E15" s="26">
        <f t="shared" si="6"/>
        <v>835.49699999999996</v>
      </c>
      <c r="F15" s="27">
        <f t="shared" si="7"/>
        <v>1673.5030000000002</v>
      </c>
      <c r="G15" s="7">
        <v>837</v>
      </c>
      <c r="H15" s="33">
        <f t="shared" si="2"/>
        <v>836.75150000000008</v>
      </c>
      <c r="I15" s="24"/>
      <c r="J15" s="25"/>
      <c r="L15" s="7">
        <v>2509</v>
      </c>
      <c r="M15" s="8">
        <v>0.9</v>
      </c>
      <c r="N15" s="9">
        <v>0.37</v>
      </c>
      <c r="O15" s="26">
        <f t="shared" si="8"/>
        <v>835.49699999999996</v>
      </c>
      <c r="P15" s="27">
        <f t="shared" si="9"/>
        <v>1673.5030000000002</v>
      </c>
      <c r="Q15" s="7">
        <v>837</v>
      </c>
      <c r="R15" s="33">
        <f t="shared" si="4"/>
        <v>836.75150000000008</v>
      </c>
      <c r="S15" s="24"/>
      <c r="T15" s="25"/>
    </row>
    <row r="16" spans="1:20" x14ac:dyDescent="0.25">
      <c r="B16" s="7">
        <v>2509</v>
      </c>
      <c r="C16" s="19">
        <v>0.9</v>
      </c>
      <c r="D16" s="20">
        <v>0.3</v>
      </c>
      <c r="E16" s="26">
        <f t="shared" si="6"/>
        <v>677.43</v>
      </c>
      <c r="F16" s="27">
        <f t="shared" si="7"/>
        <v>1831.5700000000002</v>
      </c>
      <c r="G16" s="7">
        <v>916</v>
      </c>
      <c r="H16" s="33">
        <f t="shared" si="2"/>
        <v>915.78500000000008</v>
      </c>
      <c r="I16" s="24"/>
      <c r="J16" s="25"/>
      <c r="L16" s="7">
        <v>2509</v>
      </c>
      <c r="M16" s="19">
        <v>0.9</v>
      </c>
      <c r="N16" s="20">
        <v>0.3</v>
      </c>
      <c r="O16" s="26">
        <f t="shared" si="8"/>
        <v>677.43</v>
      </c>
      <c r="P16" s="27">
        <f t="shared" si="9"/>
        <v>1831.5700000000002</v>
      </c>
      <c r="Q16" s="7">
        <v>916</v>
      </c>
      <c r="R16" s="33">
        <f t="shared" si="4"/>
        <v>915.78500000000008</v>
      </c>
      <c r="S16" s="24"/>
      <c r="T16" s="25"/>
    </row>
    <row r="17" spans="1:20" x14ac:dyDescent="0.25">
      <c r="B17" s="7">
        <v>2509</v>
      </c>
      <c r="C17" s="17">
        <v>0.9</v>
      </c>
      <c r="D17" s="18">
        <v>0.2</v>
      </c>
      <c r="E17" s="26">
        <f t="shared" si="6"/>
        <v>451.62</v>
      </c>
      <c r="F17" s="27">
        <f t="shared" si="7"/>
        <v>2057.38</v>
      </c>
      <c r="G17" s="7">
        <v>1028.5</v>
      </c>
      <c r="H17" s="33">
        <f t="shared" si="2"/>
        <v>1028.69</v>
      </c>
      <c r="I17" s="24"/>
      <c r="J17" s="25"/>
      <c r="L17" s="7">
        <v>2509</v>
      </c>
      <c r="M17" s="17">
        <v>0.9</v>
      </c>
      <c r="N17" s="18">
        <v>0.2</v>
      </c>
      <c r="O17" s="26">
        <f t="shared" si="8"/>
        <v>451.62</v>
      </c>
      <c r="P17" s="27">
        <f t="shared" si="9"/>
        <v>2057.38</v>
      </c>
      <c r="Q17" s="7">
        <v>1028.5</v>
      </c>
      <c r="R17" s="33">
        <f t="shared" si="4"/>
        <v>1028.69</v>
      </c>
      <c r="S17" s="24"/>
      <c r="T17" s="25"/>
    </row>
    <row r="18" spans="1:20" x14ac:dyDescent="0.25">
      <c r="D18" s="6"/>
      <c r="H18" s="32"/>
      <c r="N18" s="6"/>
      <c r="R18" s="32"/>
      <c r="S18" s="24"/>
      <c r="T18" s="25"/>
    </row>
    <row r="19" spans="1:20" x14ac:dyDescent="0.25">
      <c r="D19" s="6"/>
      <c r="H19" s="32"/>
      <c r="N19" s="6"/>
      <c r="R19" s="32"/>
    </row>
    <row r="20" spans="1:20" x14ac:dyDescent="0.25">
      <c r="A20" s="1" t="s">
        <v>10</v>
      </c>
      <c r="D20" s="6"/>
      <c r="H20" s="32"/>
      <c r="K20" s="1"/>
      <c r="N20" s="6"/>
      <c r="R20" s="32"/>
    </row>
    <row r="21" spans="1:20" x14ac:dyDescent="0.25">
      <c r="B21" s="6" t="s">
        <v>5</v>
      </c>
      <c r="C21" s="6" t="s">
        <v>6</v>
      </c>
      <c r="D21" s="6" t="s">
        <v>7</v>
      </c>
      <c r="E21" s="6" t="s">
        <v>8</v>
      </c>
      <c r="F21" s="6" t="s">
        <v>9</v>
      </c>
      <c r="G21" s="6"/>
      <c r="H21" s="32"/>
      <c r="L21" s="6" t="s">
        <v>5</v>
      </c>
      <c r="M21" s="6" t="s">
        <v>6</v>
      </c>
      <c r="N21" s="6" t="s">
        <v>7</v>
      </c>
      <c r="O21" s="6" t="s">
        <v>8</v>
      </c>
      <c r="P21" s="6" t="s">
        <v>9</v>
      </c>
      <c r="Q21" s="6"/>
      <c r="R21" s="32"/>
    </row>
    <row r="22" spans="1:20" x14ac:dyDescent="0.25">
      <c r="B22" s="7">
        <v>1015</v>
      </c>
      <c r="C22" s="8">
        <v>1</v>
      </c>
      <c r="D22" s="9">
        <v>1</v>
      </c>
      <c r="E22" s="26">
        <f>B22*C22*1</f>
        <v>1015</v>
      </c>
      <c r="F22" s="27">
        <f>B22-E22</f>
        <v>0</v>
      </c>
      <c r="G22" s="7">
        <v>0</v>
      </c>
      <c r="H22" s="33">
        <f t="shared" ref="H22:H32" si="10">F22/2</f>
        <v>0</v>
      </c>
      <c r="I22" s="24"/>
      <c r="J22" s="25"/>
      <c r="L22" s="7">
        <v>1015</v>
      </c>
      <c r="M22" s="8">
        <v>1</v>
      </c>
      <c r="N22" s="9">
        <v>1</v>
      </c>
      <c r="O22" s="26">
        <f>L22*M22*1</f>
        <v>1015</v>
      </c>
      <c r="P22" s="27">
        <f>L22-O22</f>
        <v>0</v>
      </c>
      <c r="Q22" s="7">
        <v>0</v>
      </c>
      <c r="R22" s="33">
        <f>P22/2</f>
        <v>0</v>
      </c>
    </row>
    <row r="23" spans="1:20" x14ac:dyDescent="0.25">
      <c r="B23" s="7">
        <v>1015</v>
      </c>
      <c r="C23" s="8">
        <v>1</v>
      </c>
      <c r="D23" s="9">
        <v>0.9</v>
      </c>
      <c r="E23" s="26">
        <f>B23*C23*1</f>
        <v>1015</v>
      </c>
      <c r="F23" s="27">
        <f t="shared" ref="F23:F24" si="11">B23-E23</f>
        <v>0</v>
      </c>
      <c r="G23" s="7">
        <v>0</v>
      </c>
      <c r="H23" s="33">
        <f t="shared" si="10"/>
        <v>0</v>
      </c>
      <c r="I23" s="24"/>
      <c r="J23" s="25"/>
      <c r="L23" s="7">
        <v>1015</v>
      </c>
      <c r="M23" s="8">
        <v>1</v>
      </c>
      <c r="N23" s="9">
        <v>0.9</v>
      </c>
      <c r="O23" s="26">
        <f>L23*M23*1</f>
        <v>1015</v>
      </c>
      <c r="P23" s="27">
        <f t="shared" ref="P23:P25" si="12">L23-O23</f>
        <v>0</v>
      </c>
      <c r="Q23" s="7">
        <v>0</v>
      </c>
      <c r="R23" s="33">
        <f t="shared" ref="R23:R32" si="13">P23/2</f>
        <v>0</v>
      </c>
    </row>
    <row r="24" spans="1:20" x14ac:dyDescent="0.25">
      <c r="B24" s="7">
        <v>1015</v>
      </c>
      <c r="C24" s="8">
        <v>1</v>
      </c>
      <c r="D24" s="9">
        <v>0.8</v>
      </c>
      <c r="E24" s="26">
        <f>B24*C24*1</f>
        <v>1015</v>
      </c>
      <c r="F24" s="27">
        <f t="shared" si="11"/>
        <v>0</v>
      </c>
      <c r="G24" s="7">
        <v>0</v>
      </c>
      <c r="H24" s="33">
        <f t="shared" si="10"/>
        <v>0</v>
      </c>
      <c r="I24" s="24"/>
      <c r="J24" s="25"/>
      <c r="L24" s="7">
        <v>1015</v>
      </c>
      <c r="M24" s="8">
        <v>1</v>
      </c>
      <c r="N24" s="9">
        <v>0.8</v>
      </c>
      <c r="O24" s="26">
        <f>L24*M24*1</f>
        <v>1015</v>
      </c>
      <c r="P24" s="27">
        <f t="shared" si="12"/>
        <v>0</v>
      </c>
      <c r="Q24" s="7">
        <v>0</v>
      </c>
      <c r="R24" s="33">
        <f t="shared" si="13"/>
        <v>0</v>
      </c>
    </row>
    <row r="25" spans="1:20" x14ac:dyDescent="0.25">
      <c r="B25" s="11"/>
      <c r="C25" s="12"/>
      <c r="D25" s="13"/>
      <c r="E25" s="28"/>
      <c r="F25" s="28"/>
      <c r="G25" s="11"/>
      <c r="H25" s="33"/>
      <c r="I25" s="24"/>
      <c r="J25" s="25"/>
      <c r="L25" s="7">
        <v>1015</v>
      </c>
      <c r="M25" s="8">
        <v>1</v>
      </c>
      <c r="N25" s="9">
        <v>0.7</v>
      </c>
      <c r="O25" s="26">
        <f>L25*M25*1</f>
        <v>1015</v>
      </c>
      <c r="P25" s="27">
        <f t="shared" si="12"/>
        <v>0</v>
      </c>
      <c r="Q25" s="7">
        <v>0</v>
      </c>
      <c r="R25" s="33">
        <f t="shared" si="13"/>
        <v>0</v>
      </c>
    </row>
    <row r="26" spans="1:20" x14ac:dyDescent="0.25">
      <c r="B26" s="7">
        <v>1015</v>
      </c>
      <c r="C26" s="8">
        <v>1</v>
      </c>
      <c r="D26" s="9">
        <v>0.7</v>
      </c>
      <c r="E26" s="26">
        <f>B26*0.9*D26</f>
        <v>639.44999999999993</v>
      </c>
      <c r="F26" s="27">
        <f>B26-E26</f>
        <v>375.55000000000007</v>
      </c>
      <c r="G26" s="7">
        <v>188</v>
      </c>
      <c r="H26" s="33">
        <f t="shared" si="10"/>
        <v>187.77500000000003</v>
      </c>
      <c r="I26" s="24"/>
      <c r="J26" s="25"/>
      <c r="L26" s="14"/>
      <c r="M26" s="14"/>
      <c r="N26" s="15"/>
      <c r="O26" s="30"/>
      <c r="P26" s="30"/>
      <c r="Q26" s="31"/>
      <c r="R26" s="33"/>
    </row>
    <row r="27" spans="1:20" x14ac:dyDescent="0.25">
      <c r="B27" s="7">
        <v>1015</v>
      </c>
      <c r="C27" s="8">
        <v>1</v>
      </c>
      <c r="D27" s="9">
        <v>0.6</v>
      </c>
      <c r="E27" s="26">
        <f t="shared" ref="E27:E32" si="14">B27*0.9*D27</f>
        <v>548.1</v>
      </c>
      <c r="F27" s="27">
        <f t="shared" ref="F27:F32" si="15">B27-E27</f>
        <v>466.9</v>
      </c>
      <c r="G27" s="7">
        <v>233.5</v>
      </c>
      <c r="H27" s="33">
        <f t="shared" si="10"/>
        <v>233.45</v>
      </c>
      <c r="I27" s="24"/>
      <c r="J27" s="25"/>
      <c r="L27" s="7">
        <v>1015</v>
      </c>
      <c r="M27" s="8">
        <v>1</v>
      </c>
      <c r="N27" s="9">
        <v>0.6</v>
      </c>
      <c r="O27" s="26">
        <f t="shared" ref="O27:O32" si="16">L27*0.9*N27</f>
        <v>548.1</v>
      </c>
      <c r="P27" s="27">
        <f t="shared" ref="P27:P32" si="17">L27-O27</f>
        <v>466.9</v>
      </c>
      <c r="Q27" s="7">
        <v>233.5</v>
      </c>
      <c r="R27" s="33">
        <f t="shared" si="13"/>
        <v>233.45</v>
      </c>
    </row>
    <row r="28" spans="1:20" x14ac:dyDescent="0.25">
      <c r="B28" s="7">
        <v>1015</v>
      </c>
      <c r="C28" s="8">
        <v>1</v>
      </c>
      <c r="D28" s="9">
        <v>0.5</v>
      </c>
      <c r="E28" s="26">
        <f t="shared" si="14"/>
        <v>456.75</v>
      </c>
      <c r="F28" s="27">
        <f t="shared" si="15"/>
        <v>558.25</v>
      </c>
      <c r="G28" s="7">
        <v>279</v>
      </c>
      <c r="H28" s="33">
        <f t="shared" si="10"/>
        <v>279.125</v>
      </c>
      <c r="I28" s="24"/>
      <c r="J28" s="25"/>
      <c r="L28" s="7">
        <v>1015</v>
      </c>
      <c r="M28" s="8">
        <v>1</v>
      </c>
      <c r="N28" s="9">
        <v>0.5</v>
      </c>
      <c r="O28" s="26">
        <f t="shared" si="16"/>
        <v>456.75</v>
      </c>
      <c r="P28" s="27">
        <f t="shared" si="17"/>
        <v>558.25</v>
      </c>
      <c r="Q28" s="7">
        <v>279</v>
      </c>
      <c r="R28" s="33">
        <f t="shared" si="13"/>
        <v>279.125</v>
      </c>
    </row>
    <row r="29" spans="1:20" x14ac:dyDescent="0.25">
      <c r="B29" s="7">
        <v>1015</v>
      </c>
      <c r="C29" s="19">
        <v>1</v>
      </c>
      <c r="D29" s="20">
        <v>0.4</v>
      </c>
      <c r="E29" s="26">
        <f t="shared" si="14"/>
        <v>365.40000000000003</v>
      </c>
      <c r="F29" s="27">
        <f t="shared" si="15"/>
        <v>649.59999999999991</v>
      </c>
      <c r="G29" s="7">
        <v>325</v>
      </c>
      <c r="H29" s="33">
        <f t="shared" si="10"/>
        <v>324.79999999999995</v>
      </c>
      <c r="I29" s="24"/>
      <c r="J29" s="25"/>
      <c r="L29" s="7">
        <v>1015</v>
      </c>
      <c r="M29" s="19">
        <v>1</v>
      </c>
      <c r="N29" s="20">
        <v>0.4</v>
      </c>
      <c r="O29" s="26">
        <f t="shared" si="16"/>
        <v>365.40000000000003</v>
      </c>
      <c r="P29" s="27">
        <f t="shared" si="17"/>
        <v>649.59999999999991</v>
      </c>
      <c r="Q29" s="7">
        <v>325</v>
      </c>
      <c r="R29" s="33">
        <f t="shared" si="13"/>
        <v>324.79999999999995</v>
      </c>
    </row>
    <row r="30" spans="1:20" x14ac:dyDescent="0.25">
      <c r="B30" s="7">
        <v>1015</v>
      </c>
      <c r="C30" s="19">
        <v>1</v>
      </c>
      <c r="D30" s="20">
        <v>0.37</v>
      </c>
      <c r="E30" s="26">
        <f t="shared" si="14"/>
        <v>337.995</v>
      </c>
      <c r="F30" s="27">
        <f t="shared" si="15"/>
        <v>677.005</v>
      </c>
      <c r="G30" s="7">
        <v>338.5</v>
      </c>
      <c r="H30" s="33">
        <f t="shared" si="10"/>
        <v>338.5025</v>
      </c>
      <c r="I30" s="24"/>
      <c r="J30" s="25"/>
      <c r="L30" s="7">
        <v>1015</v>
      </c>
      <c r="M30" s="19">
        <v>1</v>
      </c>
      <c r="N30" s="20">
        <v>0.37</v>
      </c>
      <c r="O30" s="26">
        <f t="shared" si="16"/>
        <v>337.995</v>
      </c>
      <c r="P30" s="27">
        <f t="shared" si="17"/>
        <v>677.005</v>
      </c>
      <c r="Q30" s="7">
        <v>338.5</v>
      </c>
      <c r="R30" s="33">
        <f t="shared" si="13"/>
        <v>338.5025</v>
      </c>
    </row>
    <row r="31" spans="1:20" x14ac:dyDescent="0.25">
      <c r="B31" s="7">
        <v>1015</v>
      </c>
      <c r="C31" s="19">
        <v>1</v>
      </c>
      <c r="D31" s="20">
        <v>0.3</v>
      </c>
      <c r="E31" s="26">
        <f t="shared" si="14"/>
        <v>274.05</v>
      </c>
      <c r="F31" s="27">
        <f t="shared" si="15"/>
        <v>740.95</v>
      </c>
      <c r="G31" s="7">
        <v>370.5</v>
      </c>
      <c r="H31" s="33">
        <f t="shared" si="10"/>
        <v>370.47500000000002</v>
      </c>
      <c r="I31" s="24"/>
      <c r="J31" s="25"/>
      <c r="L31" s="7">
        <v>1015</v>
      </c>
      <c r="M31" s="19">
        <v>1</v>
      </c>
      <c r="N31" s="20">
        <v>0.3</v>
      </c>
      <c r="O31" s="26">
        <f t="shared" si="16"/>
        <v>274.05</v>
      </c>
      <c r="P31" s="27">
        <f t="shared" si="17"/>
        <v>740.95</v>
      </c>
      <c r="Q31" s="7">
        <v>370.5</v>
      </c>
      <c r="R31" s="33">
        <f t="shared" si="13"/>
        <v>370.47500000000002</v>
      </c>
    </row>
    <row r="32" spans="1:20" x14ac:dyDescent="0.25">
      <c r="B32" s="7">
        <v>1015</v>
      </c>
      <c r="C32" s="17">
        <v>1</v>
      </c>
      <c r="D32" s="18">
        <v>0.2</v>
      </c>
      <c r="E32" s="26">
        <f t="shared" si="14"/>
        <v>182.70000000000002</v>
      </c>
      <c r="F32" s="27">
        <f t="shared" si="15"/>
        <v>832.3</v>
      </c>
      <c r="G32" s="7">
        <v>416</v>
      </c>
      <c r="H32" s="33">
        <f t="shared" si="10"/>
        <v>416.15</v>
      </c>
      <c r="I32" s="24"/>
      <c r="J32" s="25"/>
      <c r="L32" s="7">
        <v>1015</v>
      </c>
      <c r="M32" s="17">
        <v>1</v>
      </c>
      <c r="N32" s="18">
        <v>0.2</v>
      </c>
      <c r="O32" s="26">
        <f t="shared" si="16"/>
        <v>182.70000000000002</v>
      </c>
      <c r="P32" s="27">
        <f t="shared" si="17"/>
        <v>832.3</v>
      </c>
      <c r="Q32" s="7">
        <v>416</v>
      </c>
      <c r="R32" s="33">
        <f t="shared" si="13"/>
        <v>416.15</v>
      </c>
    </row>
    <row r="33" spans="1:18" x14ac:dyDescent="0.25">
      <c r="E33" s="16"/>
    </row>
    <row r="34" spans="1:18" x14ac:dyDescent="0.25">
      <c r="E34" s="16"/>
      <c r="I34" s="23" t="s">
        <v>19</v>
      </c>
      <c r="L34" s="2" t="s">
        <v>19</v>
      </c>
    </row>
    <row r="36" spans="1:18" x14ac:dyDescent="0.25">
      <c r="A36" s="2" t="s">
        <v>11</v>
      </c>
    </row>
    <row r="37" spans="1:18" x14ac:dyDescent="0.25">
      <c r="A37" s="2" t="s">
        <v>12</v>
      </c>
      <c r="R37" s="23">
        <v>45755</v>
      </c>
    </row>
    <row r="39" spans="1:18" x14ac:dyDescent="0.25">
      <c r="C39" s="3"/>
    </row>
    <row r="40" spans="1:18" x14ac:dyDescent="0.25">
      <c r="H40" s="23"/>
    </row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2022-23</vt:lpstr>
      <vt:lpstr>2023-24 HDHP</vt:lpstr>
      <vt:lpstr>2024-2025 HDHP</vt:lpstr>
      <vt:lpstr>2025-2026 HDHP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Lund</dc:creator>
  <cp:lastModifiedBy>Rachelle Dethloff</cp:lastModifiedBy>
  <cp:lastPrinted>2025-04-08T17:20:23Z</cp:lastPrinted>
  <dcterms:created xsi:type="dcterms:W3CDTF">2022-10-07T14:07:07Z</dcterms:created>
  <dcterms:modified xsi:type="dcterms:W3CDTF">2025-04-08T17:47:56Z</dcterms:modified>
</cp:coreProperties>
</file>