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drawings/drawing4.xml" ContentType="application/vnd.openxmlformats-officedocument.drawing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drawings/drawing5.xml" ContentType="application/vnd.openxmlformats-officedocument.drawing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MNAS02\Business\Policies and Forms\"/>
    </mc:Choice>
  </mc:AlternateContent>
  <xr:revisionPtr revIDLastSave="0" documentId="13_ncr:1_{047EBDE2-98D3-49AA-BFB7-E42437606C56}" xr6:coauthVersionLast="47" xr6:coauthVersionMax="47" xr10:uidLastSave="{00000000-0000-0000-0000-000000000000}"/>
  <workbookProtection workbookAlgorithmName="SHA-512" workbookHashValue="JLiUvhDisjuoCOkRQZdnILbBKpgugbWVFpSePtQRQAicFNQZfkrpaoChlIvL7PvtPPdt6ep2f14N5m4yCxsBgg==" workbookSaltValue="6rPiG7BQwVjhBvUqM75sKg==" workbookSpinCount="100000" lockStructure="1"/>
  <bookViews>
    <workbookView xWindow="28680" yWindow="-120" windowWidth="29040" windowHeight="15720" tabRatio="595" activeTab="1" xr2:uid="{00000000-000D-0000-FFFF-FFFF00000000}"/>
  </bookViews>
  <sheets>
    <sheet name="Instructions" sheetId="3" r:id="rId1"/>
    <sheet name="Expense report" sheetId="1" r:id="rId2"/>
    <sheet name="In-District Mileage Worksheet" sheetId="2" r:id="rId3"/>
    <sheet name="Out-of-District Mileage Wrkst." sheetId="7" r:id="rId4"/>
    <sheet name="Out-of-District Mileage Lookup" sheetId="11" r:id="rId5"/>
    <sheet name="Rates" sheetId="10" state="hidden" r:id="rId6"/>
  </sheets>
  <definedNames>
    <definedName name="OLE_LINK1" localSheetId="5">Rates!$AE$10</definedName>
    <definedName name="_xlnm.Print_Area" localSheetId="1">'Expense report'!$A$1:$M$36</definedName>
    <definedName name="_xlnm.Print_Area" localSheetId="2">'In-District Mileage Worksheet'!$A$1:$K$172</definedName>
    <definedName name="_xlnm.Print_Area" localSheetId="4">'Out-of-District Mileage Lookup'!$A$1:$L$186</definedName>
    <definedName name="_xlnm.Print_Area" localSheetId="3">'Out-of-District Mileage Wrkst.'!$A$1:$K$48</definedName>
    <definedName name="_xlnm.Print_Titles" localSheetId="2">'In-District Mileage Worksheet'!$6:$8</definedName>
    <definedName name="_xlnm.Print_Titles" localSheetId="4">'Out-of-District Mileage Lookup'!$6:$8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8" i="10" l="1"/>
  <c r="G171" i="2"/>
  <c r="G169" i="2"/>
  <c r="G167" i="2"/>
  <c r="G165" i="2"/>
  <c r="G163" i="2"/>
  <c r="G161" i="2"/>
  <c r="G159" i="2"/>
  <c r="G157" i="2"/>
  <c r="G155" i="2"/>
  <c r="G153" i="2"/>
  <c r="G151" i="2"/>
  <c r="G149" i="2"/>
  <c r="G147" i="2"/>
  <c r="G145" i="2"/>
  <c r="G143" i="2"/>
  <c r="G141" i="2"/>
  <c r="G139" i="2"/>
  <c r="G137" i="2"/>
  <c r="G135" i="2"/>
  <c r="G133" i="2"/>
  <c r="G131" i="2"/>
  <c r="G129" i="2"/>
  <c r="G127" i="2"/>
  <c r="G125" i="2"/>
  <c r="G123" i="2"/>
  <c r="G121" i="2"/>
  <c r="G119" i="2"/>
  <c r="G117" i="2"/>
  <c r="G115" i="2"/>
  <c r="G113" i="2"/>
  <c r="G111" i="2"/>
  <c r="G109" i="2"/>
  <c r="G107" i="2"/>
  <c r="G105" i="2"/>
  <c r="G103" i="2"/>
  <c r="G101" i="2"/>
  <c r="G99" i="2"/>
  <c r="G97" i="2"/>
  <c r="G95" i="2"/>
  <c r="G93" i="2"/>
  <c r="G91" i="2"/>
  <c r="G89" i="2"/>
  <c r="G87" i="2"/>
  <c r="G85" i="2"/>
  <c r="G83" i="2"/>
  <c r="G81" i="2"/>
  <c r="G79" i="2"/>
  <c r="G77" i="2"/>
  <c r="G75" i="2"/>
  <c r="G73" i="2"/>
  <c r="G71" i="2"/>
  <c r="G69" i="2"/>
  <c r="G67" i="2"/>
  <c r="G65" i="2"/>
  <c r="G63" i="2"/>
  <c r="G61" i="2"/>
  <c r="G59" i="2"/>
  <c r="G57" i="2"/>
  <c r="G55" i="2"/>
  <c r="G53" i="2"/>
  <c r="G51" i="2"/>
  <c r="G49" i="2"/>
  <c r="G47" i="2"/>
  <c r="G45" i="2"/>
  <c r="G43" i="2"/>
  <c r="G41" i="2"/>
  <c r="G39" i="2"/>
  <c r="G37" i="2"/>
  <c r="G35" i="2"/>
  <c r="G33" i="2"/>
  <c r="G31" i="2"/>
  <c r="G29" i="2"/>
  <c r="G27" i="2"/>
  <c r="G25" i="2"/>
  <c r="G23" i="2"/>
  <c r="G21" i="2"/>
  <c r="G19" i="2"/>
  <c r="G17" i="2"/>
  <c r="G15" i="2"/>
  <c r="G13" i="2"/>
  <c r="G11" i="2"/>
  <c r="J9" i="2"/>
  <c r="G9" i="2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Z28" i="10"/>
  <c r="AB7" i="10"/>
  <c r="AB8" i="10"/>
  <c r="AB9" i="10"/>
  <c r="AB10" i="10"/>
  <c r="AB11" i="10"/>
  <c r="AB12" i="10"/>
  <c r="AB13" i="10"/>
  <c r="AB14" i="10"/>
  <c r="AB15" i="10"/>
  <c r="AB16" i="10"/>
  <c r="AB17" i="10"/>
  <c r="AB18" i="10"/>
  <c r="AB19" i="10"/>
  <c r="AB20" i="10"/>
  <c r="AB21" i="10"/>
  <c r="AB22" i="10"/>
  <c r="AB23" i="10"/>
  <c r="AB24" i="10"/>
  <c r="AB25" i="10"/>
  <c r="AB26" i="10"/>
  <c r="AB27" i="10"/>
  <c r="K9" i="11" l="1"/>
  <c r="H9" i="11"/>
  <c r="I9" i="7" l="1"/>
  <c r="I9" i="2" l="1"/>
  <c r="K9" i="2" s="1"/>
  <c r="K185" i="11" l="1"/>
  <c r="H185" i="11"/>
  <c r="L185" i="11" s="1"/>
  <c r="K183" i="11"/>
  <c r="H183" i="11"/>
  <c r="L183" i="11" s="1"/>
  <c r="K181" i="11"/>
  <c r="H181" i="11"/>
  <c r="L181" i="11" s="1"/>
  <c r="K179" i="11"/>
  <c r="H179" i="11"/>
  <c r="L179" i="11" s="1"/>
  <c r="K177" i="11"/>
  <c r="H177" i="11"/>
  <c r="L177" i="11" s="1"/>
  <c r="K175" i="11"/>
  <c r="H175" i="11"/>
  <c r="L175" i="11" s="1"/>
  <c r="K173" i="11"/>
  <c r="H173" i="11"/>
  <c r="L173" i="11" s="1"/>
  <c r="K171" i="11"/>
  <c r="H171" i="11"/>
  <c r="L171" i="11" s="1"/>
  <c r="K169" i="11"/>
  <c r="H169" i="11"/>
  <c r="L169" i="11" s="1"/>
  <c r="K167" i="11"/>
  <c r="H167" i="11"/>
  <c r="L167" i="11" s="1"/>
  <c r="K165" i="11"/>
  <c r="H165" i="11"/>
  <c r="L165" i="11" s="1"/>
  <c r="K163" i="11"/>
  <c r="H163" i="11"/>
  <c r="L163" i="11" s="1"/>
  <c r="K161" i="11"/>
  <c r="H161" i="11"/>
  <c r="L161" i="11" s="1"/>
  <c r="K159" i="11"/>
  <c r="H159" i="11"/>
  <c r="L159" i="11" s="1"/>
  <c r="K157" i="11"/>
  <c r="H157" i="11"/>
  <c r="L157" i="11" s="1"/>
  <c r="K155" i="11"/>
  <c r="H155" i="11"/>
  <c r="L155" i="11" s="1"/>
  <c r="K153" i="11"/>
  <c r="H153" i="11"/>
  <c r="L153" i="11" s="1"/>
  <c r="K151" i="11"/>
  <c r="H151" i="11"/>
  <c r="L151" i="11" s="1"/>
  <c r="K149" i="11"/>
  <c r="H149" i="11"/>
  <c r="L149" i="11" s="1"/>
  <c r="K147" i="11"/>
  <c r="H147" i="11"/>
  <c r="L147" i="11" s="1"/>
  <c r="K145" i="11"/>
  <c r="H145" i="11"/>
  <c r="L145" i="11" s="1"/>
  <c r="K143" i="11"/>
  <c r="H143" i="11"/>
  <c r="L143" i="11" s="1"/>
  <c r="K141" i="11"/>
  <c r="H141" i="11"/>
  <c r="L141" i="11" s="1"/>
  <c r="K139" i="11"/>
  <c r="H139" i="11"/>
  <c r="L139" i="11" s="1"/>
  <c r="K137" i="11"/>
  <c r="H137" i="11"/>
  <c r="L137" i="11" s="1"/>
  <c r="K135" i="11"/>
  <c r="H135" i="11"/>
  <c r="L135" i="11" s="1"/>
  <c r="K133" i="11"/>
  <c r="H133" i="11"/>
  <c r="L133" i="11" s="1"/>
  <c r="K131" i="11"/>
  <c r="H131" i="11"/>
  <c r="L131" i="11" s="1"/>
  <c r="K129" i="11"/>
  <c r="H129" i="11"/>
  <c r="L129" i="11" s="1"/>
  <c r="K127" i="11"/>
  <c r="H127" i="11"/>
  <c r="L127" i="11" s="1"/>
  <c r="K125" i="11"/>
  <c r="H125" i="11"/>
  <c r="L125" i="11" s="1"/>
  <c r="K123" i="11"/>
  <c r="H123" i="11"/>
  <c r="L123" i="11" s="1"/>
  <c r="K121" i="11"/>
  <c r="H121" i="11"/>
  <c r="L121" i="11" s="1"/>
  <c r="K119" i="11"/>
  <c r="H119" i="11"/>
  <c r="L119" i="11" s="1"/>
  <c r="K117" i="11"/>
  <c r="H117" i="11"/>
  <c r="L117" i="11" s="1"/>
  <c r="K115" i="11"/>
  <c r="H115" i="11"/>
  <c r="L115" i="11" s="1"/>
  <c r="K113" i="11"/>
  <c r="H113" i="11"/>
  <c r="L113" i="11" s="1"/>
  <c r="K111" i="11"/>
  <c r="H111" i="11"/>
  <c r="L111" i="11" s="1"/>
  <c r="K109" i="11"/>
  <c r="H109" i="11"/>
  <c r="L109" i="11" s="1"/>
  <c r="K107" i="11"/>
  <c r="H107" i="11"/>
  <c r="L107" i="11" s="1"/>
  <c r="K105" i="11"/>
  <c r="H105" i="11"/>
  <c r="L105" i="11" s="1"/>
  <c r="K103" i="11"/>
  <c r="H103" i="11"/>
  <c r="L103" i="11" s="1"/>
  <c r="K101" i="11"/>
  <c r="H101" i="11"/>
  <c r="L101" i="11" s="1"/>
  <c r="K99" i="11"/>
  <c r="H99" i="11"/>
  <c r="L99" i="11" s="1"/>
  <c r="K97" i="11"/>
  <c r="H97" i="11"/>
  <c r="L97" i="11" s="1"/>
  <c r="K95" i="11"/>
  <c r="H95" i="11"/>
  <c r="L95" i="11" s="1"/>
  <c r="K93" i="11"/>
  <c r="H93" i="11"/>
  <c r="L93" i="11" s="1"/>
  <c r="K91" i="11"/>
  <c r="H91" i="11"/>
  <c r="L91" i="11" s="1"/>
  <c r="K89" i="11"/>
  <c r="H89" i="11"/>
  <c r="L89" i="11" s="1"/>
  <c r="K87" i="11"/>
  <c r="H87" i="11"/>
  <c r="L87" i="11" s="1"/>
  <c r="K85" i="11"/>
  <c r="H85" i="11"/>
  <c r="L85" i="11" s="1"/>
  <c r="K83" i="11"/>
  <c r="H83" i="11"/>
  <c r="L83" i="11" s="1"/>
  <c r="K81" i="11"/>
  <c r="H81" i="11"/>
  <c r="L81" i="11" s="1"/>
  <c r="K79" i="11"/>
  <c r="H79" i="11"/>
  <c r="L79" i="11" s="1"/>
  <c r="K77" i="11"/>
  <c r="H77" i="11"/>
  <c r="L77" i="11" s="1"/>
  <c r="K75" i="11"/>
  <c r="H75" i="11"/>
  <c r="L75" i="11" s="1"/>
  <c r="K73" i="11"/>
  <c r="H73" i="11"/>
  <c r="L73" i="11" s="1"/>
  <c r="K71" i="11"/>
  <c r="H71" i="11"/>
  <c r="L71" i="11" s="1"/>
  <c r="K69" i="11"/>
  <c r="H69" i="11"/>
  <c r="L69" i="11" s="1"/>
  <c r="K67" i="11"/>
  <c r="H67" i="11"/>
  <c r="L67" i="11" s="1"/>
  <c r="K65" i="11"/>
  <c r="H65" i="11"/>
  <c r="L65" i="11" s="1"/>
  <c r="K63" i="11"/>
  <c r="H63" i="11"/>
  <c r="L63" i="11" s="1"/>
  <c r="K61" i="11"/>
  <c r="H61" i="11"/>
  <c r="L61" i="11" s="1"/>
  <c r="K59" i="11"/>
  <c r="H59" i="11"/>
  <c r="L59" i="11" s="1"/>
  <c r="K57" i="11"/>
  <c r="H57" i="11"/>
  <c r="L57" i="11" s="1"/>
  <c r="K55" i="11"/>
  <c r="H55" i="11"/>
  <c r="L55" i="11" s="1"/>
  <c r="K53" i="11"/>
  <c r="H53" i="11"/>
  <c r="L53" i="11" s="1"/>
  <c r="K51" i="11"/>
  <c r="H51" i="11"/>
  <c r="J51" i="11" s="1"/>
  <c r="K49" i="11"/>
  <c r="H49" i="11"/>
  <c r="J49" i="11" s="1"/>
  <c r="J185" i="11" l="1"/>
  <c r="J145" i="11"/>
  <c r="J149" i="11"/>
  <c r="J153" i="11"/>
  <c r="J157" i="11"/>
  <c r="J161" i="11"/>
  <c r="J163" i="11"/>
  <c r="J171" i="11"/>
  <c r="J181" i="11"/>
  <c r="J141" i="11"/>
  <c r="J143" i="11"/>
  <c r="J147" i="11"/>
  <c r="J151" i="11"/>
  <c r="J155" i="11"/>
  <c r="J159" i="11"/>
  <c r="J165" i="11"/>
  <c r="J167" i="11"/>
  <c r="J169" i="11"/>
  <c r="J173" i="11"/>
  <c r="J175" i="11"/>
  <c r="J177" i="11"/>
  <c r="J179" i="11"/>
  <c r="J183" i="11"/>
  <c r="L49" i="11"/>
  <c r="J97" i="11"/>
  <c r="J99" i="11"/>
  <c r="J101" i="11"/>
  <c r="J103" i="11"/>
  <c r="J105" i="11"/>
  <c r="J107" i="11"/>
  <c r="J109" i="11"/>
  <c r="J111" i="11"/>
  <c r="J113" i="11"/>
  <c r="J115" i="11"/>
  <c r="J117" i="11"/>
  <c r="J119" i="11"/>
  <c r="J121" i="11"/>
  <c r="J123" i="11"/>
  <c r="J125" i="11"/>
  <c r="J127" i="11"/>
  <c r="J129" i="11"/>
  <c r="J131" i="11"/>
  <c r="J133" i="11"/>
  <c r="J135" i="11"/>
  <c r="J137" i="11"/>
  <c r="J139" i="11"/>
  <c r="J55" i="11"/>
  <c r="J59" i="11"/>
  <c r="J63" i="11"/>
  <c r="J67" i="11"/>
  <c r="J71" i="11"/>
  <c r="J73" i="11"/>
  <c r="J75" i="11"/>
  <c r="J79" i="11"/>
  <c r="J81" i="11"/>
  <c r="J83" i="11"/>
  <c r="J85" i="11"/>
  <c r="J87" i="11"/>
  <c r="J89" i="11"/>
  <c r="J91" i="11"/>
  <c r="J93" i="11"/>
  <c r="J95" i="11"/>
  <c r="J53" i="11"/>
  <c r="J57" i="11"/>
  <c r="J61" i="11"/>
  <c r="J65" i="11"/>
  <c r="J69" i="11"/>
  <c r="J77" i="11"/>
  <c r="L51" i="11"/>
  <c r="H47" i="11"/>
  <c r="H45" i="11"/>
  <c r="H43" i="11"/>
  <c r="H41" i="11"/>
  <c r="H39" i="11"/>
  <c r="H37" i="11"/>
  <c r="H35" i="11"/>
  <c r="H33" i="11"/>
  <c r="H31" i="11"/>
  <c r="H29" i="11"/>
  <c r="H27" i="11"/>
  <c r="H25" i="11"/>
  <c r="H23" i="11"/>
  <c r="H21" i="11"/>
  <c r="H19" i="11"/>
  <c r="H17" i="11"/>
  <c r="H15" i="11"/>
  <c r="H13" i="11"/>
  <c r="H11" i="11"/>
  <c r="K47" i="7" l="1"/>
  <c r="K45" i="7"/>
  <c r="K43" i="7"/>
  <c r="K41" i="7"/>
  <c r="K39" i="7"/>
  <c r="K37" i="7"/>
  <c r="K35" i="7"/>
  <c r="K33" i="7"/>
  <c r="K31" i="7"/>
  <c r="K29" i="7"/>
  <c r="K27" i="7"/>
  <c r="K25" i="7"/>
  <c r="K23" i="7"/>
  <c r="K21" i="7"/>
  <c r="K19" i="7"/>
  <c r="K17" i="7"/>
  <c r="K15" i="7"/>
  <c r="K13" i="7"/>
  <c r="K11" i="7"/>
  <c r="CJ43" i="10" l="1"/>
  <c r="CI43" i="10"/>
  <c r="CH43" i="10"/>
  <c r="CG43" i="10"/>
  <c r="CF43" i="10"/>
  <c r="CE43" i="10"/>
  <c r="CD43" i="10"/>
  <c r="CC43" i="10"/>
  <c r="CB43" i="10"/>
  <c r="CA43" i="10"/>
  <c r="BZ43" i="10"/>
  <c r="BY43" i="10"/>
  <c r="BX43" i="10"/>
  <c r="BW43" i="10"/>
  <c r="BV43" i="10"/>
  <c r="BU43" i="10"/>
  <c r="BT43" i="10"/>
  <c r="BS43" i="10"/>
  <c r="BR43" i="10"/>
  <c r="BQ43" i="10"/>
  <c r="BP43" i="10"/>
  <c r="BO43" i="10"/>
  <c r="BN43" i="10"/>
  <c r="BM43" i="10"/>
  <c r="BL43" i="10"/>
  <c r="BK43" i="10"/>
  <c r="BJ43" i="10"/>
  <c r="BI43" i="10"/>
  <c r="BH43" i="10"/>
  <c r="BG43" i="10"/>
  <c r="BF43" i="10"/>
  <c r="BE43" i="10"/>
  <c r="BD43" i="10"/>
  <c r="BC43" i="10"/>
  <c r="BB43" i="10"/>
  <c r="BA43" i="10"/>
  <c r="AZ43" i="10"/>
  <c r="AY43" i="10"/>
  <c r="AX43" i="10"/>
  <c r="J47" i="7" l="1"/>
  <c r="I47" i="7"/>
  <c r="J45" i="7"/>
  <c r="I45" i="7"/>
  <c r="J43" i="7"/>
  <c r="I43" i="7"/>
  <c r="J41" i="7"/>
  <c r="I41" i="7"/>
  <c r="J39" i="7"/>
  <c r="I39" i="7"/>
  <c r="J37" i="7"/>
  <c r="I37" i="7"/>
  <c r="J35" i="7"/>
  <c r="I35" i="7"/>
  <c r="J33" i="7"/>
  <c r="I33" i="7"/>
  <c r="J31" i="7"/>
  <c r="I31" i="7"/>
  <c r="J29" i="7"/>
  <c r="I29" i="7"/>
  <c r="J27" i="7"/>
  <c r="I27" i="7"/>
  <c r="J25" i="7"/>
  <c r="I25" i="7"/>
  <c r="J23" i="7"/>
  <c r="I23" i="7"/>
  <c r="J21" i="7"/>
  <c r="I21" i="7"/>
  <c r="J19" i="7"/>
  <c r="I19" i="7"/>
  <c r="J17" i="7"/>
  <c r="I17" i="7"/>
  <c r="J15" i="7"/>
  <c r="I15" i="7"/>
  <c r="J13" i="7"/>
  <c r="I13" i="7"/>
  <c r="J11" i="7"/>
  <c r="I11" i="7"/>
  <c r="K9" i="7"/>
  <c r="Y6" i="10" l="1"/>
  <c r="Y28" i="10" l="1"/>
  <c r="AB28" i="10" s="1"/>
  <c r="AB6" i="10"/>
  <c r="AB29" i="10" s="1"/>
  <c r="L7" i="11"/>
  <c r="K7" i="7"/>
  <c r="K7" i="2"/>
  <c r="J47" i="11" l="1"/>
  <c r="J45" i="11"/>
  <c r="J43" i="11"/>
  <c r="J41" i="11"/>
  <c r="J39" i="11"/>
  <c r="J37" i="11"/>
  <c r="J35" i="11"/>
  <c r="J33" i="11"/>
  <c r="J31" i="11"/>
  <c r="J29" i="11"/>
  <c r="J27" i="11"/>
  <c r="J25" i="11"/>
  <c r="J23" i="11"/>
  <c r="J21" i="11"/>
  <c r="J19" i="11"/>
  <c r="J17" i="11"/>
  <c r="J15" i="11"/>
  <c r="J13" i="11"/>
  <c r="J11" i="11"/>
  <c r="J9" i="11"/>
  <c r="L9" i="11" s="1"/>
  <c r="CA34" i="10"/>
  <c r="BZ34" i="10"/>
  <c r="BY34" i="10"/>
  <c r="BX34" i="10"/>
  <c r="CB33" i="10"/>
  <c r="BZ33" i="10"/>
  <c r="BY33" i="10"/>
  <c r="BX33" i="10"/>
  <c r="CB32" i="10"/>
  <c r="CA32" i="10"/>
  <c r="BY32" i="10"/>
  <c r="BX32" i="10"/>
  <c r="CB31" i="10"/>
  <c r="CA31" i="10"/>
  <c r="BZ31" i="10"/>
  <c r="BX31" i="10"/>
  <c r="CB30" i="10"/>
  <c r="CA30" i="10"/>
  <c r="BZ30" i="10"/>
  <c r="BY30" i="10"/>
  <c r="AF6" i="10" l="1"/>
  <c r="K47" i="11"/>
  <c r="K45" i="11"/>
  <c r="K43" i="11"/>
  <c r="K41" i="11"/>
  <c r="K39" i="11"/>
  <c r="K37" i="11"/>
  <c r="K35" i="11"/>
  <c r="K33" i="11"/>
  <c r="K31" i="11"/>
  <c r="K29" i="11"/>
  <c r="K27" i="11"/>
  <c r="K25" i="11"/>
  <c r="K23" i="11"/>
  <c r="K21" i="11"/>
  <c r="K19" i="11"/>
  <c r="K17" i="11"/>
  <c r="K15" i="11"/>
  <c r="K13" i="11"/>
  <c r="K11" i="11"/>
  <c r="L47" i="11"/>
  <c r="L45" i="11"/>
  <c r="L39" i="11"/>
  <c r="L37" i="11"/>
  <c r="L31" i="11"/>
  <c r="L29" i="11"/>
  <c r="L23" i="11"/>
  <c r="L21" i="11"/>
  <c r="L15" i="11"/>
  <c r="L13" i="11"/>
  <c r="L33" i="11" l="1"/>
  <c r="L41" i="11"/>
  <c r="L17" i="11"/>
  <c r="L25" i="11"/>
  <c r="L19" i="11"/>
  <c r="L27" i="11"/>
  <c r="L35" i="11"/>
  <c r="L43" i="11"/>
  <c r="L11" i="11"/>
  <c r="B6" i="11"/>
  <c r="L4" i="11" l="1"/>
  <c r="L29" i="1" s="1"/>
  <c r="B6" i="7" l="1"/>
  <c r="J9" i="7" l="1"/>
  <c r="J45" i="2"/>
  <c r="I45" i="2"/>
  <c r="K45" i="2" s="1"/>
  <c r="J65" i="2"/>
  <c r="I65" i="2"/>
  <c r="K65" i="2" s="1"/>
  <c r="J85" i="2"/>
  <c r="I85" i="2"/>
  <c r="K85" i="2" s="1"/>
  <c r="J121" i="2"/>
  <c r="I121" i="2"/>
  <c r="K121" i="2" s="1"/>
  <c r="J101" i="2"/>
  <c r="I101" i="2"/>
  <c r="K101" i="2" s="1"/>
  <c r="J137" i="2"/>
  <c r="I137" i="2"/>
  <c r="K137" i="2" s="1"/>
  <c r="J157" i="2"/>
  <c r="I157" i="2"/>
  <c r="K157" i="2" s="1"/>
  <c r="B6" i="2"/>
  <c r="J171" i="2"/>
  <c r="I171" i="2"/>
  <c r="K171" i="2" s="1"/>
  <c r="J169" i="2"/>
  <c r="I169" i="2"/>
  <c r="K169" i="2" s="1"/>
  <c r="J167" i="2"/>
  <c r="I167" i="2"/>
  <c r="K167" i="2" s="1"/>
  <c r="J165" i="2"/>
  <c r="I165" i="2"/>
  <c r="K165" i="2" s="1"/>
  <c r="J163" i="2"/>
  <c r="I163" i="2"/>
  <c r="K163" i="2" s="1"/>
  <c r="J161" i="2"/>
  <c r="I161" i="2"/>
  <c r="K161" i="2" s="1"/>
  <c r="J159" i="2"/>
  <c r="I159" i="2"/>
  <c r="K159" i="2" s="1"/>
  <c r="J155" i="2"/>
  <c r="I155" i="2"/>
  <c r="K155" i="2" s="1"/>
  <c r="J153" i="2"/>
  <c r="I153" i="2"/>
  <c r="K153" i="2" s="1"/>
  <c r="J151" i="2"/>
  <c r="I151" i="2"/>
  <c r="K151" i="2" s="1"/>
  <c r="J149" i="2"/>
  <c r="I149" i="2"/>
  <c r="K149" i="2" s="1"/>
  <c r="J147" i="2"/>
  <c r="I147" i="2"/>
  <c r="K147" i="2" s="1"/>
  <c r="J145" i="2"/>
  <c r="I145" i="2"/>
  <c r="K145" i="2" s="1"/>
  <c r="J143" i="2"/>
  <c r="I143" i="2"/>
  <c r="K143" i="2" s="1"/>
  <c r="J141" i="2"/>
  <c r="I141" i="2"/>
  <c r="K141" i="2" s="1"/>
  <c r="J139" i="2"/>
  <c r="I139" i="2"/>
  <c r="K139" i="2" s="1"/>
  <c r="J135" i="2"/>
  <c r="I135" i="2"/>
  <c r="K135" i="2" s="1"/>
  <c r="J133" i="2"/>
  <c r="I133" i="2"/>
  <c r="K133" i="2" s="1"/>
  <c r="J131" i="2"/>
  <c r="I131" i="2"/>
  <c r="K131" i="2" s="1"/>
  <c r="J129" i="2"/>
  <c r="I129" i="2"/>
  <c r="K129" i="2" s="1"/>
  <c r="J127" i="2"/>
  <c r="I127" i="2"/>
  <c r="K127" i="2" s="1"/>
  <c r="J125" i="2"/>
  <c r="I125" i="2"/>
  <c r="K125" i="2" s="1"/>
  <c r="J123" i="2"/>
  <c r="I123" i="2"/>
  <c r="K123" i="2" s="1"/>
  <c r="J119" i="2"/>
  <c r="I119" i="2"/>
  <c r="K119" i="2" s="1"/>
  <c r="J117" i="2"/>
  <c r="I117" i="2"/>
  <c r="K117" i="2" s="1"/>
  <c r="J115" i="2"/>
  <c r="I115" i="2"/>
  <c r="K115" i="2" s="1"/>
  <c r="J113" i="2"/>
  <c r="I113" i="2"/>
  <c r="K113" i="2" s="1"/>
  <c r="J111" i="2"/>
  <c r="I111" i="2"/>
  <c r="K111" i="2" s="1"/>
  <c r="J109" i="2"/>
  <c r="I109" i="2"/>
  <c r="K109" i="2" s="1"/>
  <c r="J107" i="2"/>
  <c r="I107" i="2"/>
  <c r="K107" i="2" s="1"/>
  <c r="J105" i="2"/>
  <c r="I105" i="2"/>
  <c r="K105" i="2" s="1"/>
  <c r="J103" i="2"/>
  <c r="I103" i="2"/>
  <c r="K103" i="2" s="1"/>
  <c r="J99" i="2"/>
  <c r="I99" i="2"/>
  <c r="K99" i="2" s="1"/>
  <c r="J97" i="2"/>
  <c r="I97" i="2"/>
  <c r="K97" i="2" s="1"/>
  <c r="J95" i="2"/>
  <c r="I95" i="2"/>
  <c r="K95" i="2" s="1"/>
  <c r="J93" i="2"/>
  <c r="I93" i="2"/>
  <c r="K93" i="2" s="1"/>
  <c r="J91" i="2"/>
  <c r="I91" i="2"/>
  <c r="K91" i="2" s="1"/>
  <c r="J89" i="2"/>
  <c r="I89" i="2"/>
  <c r="K89" i="2" s="1"/>
  <c r="J87" i="2"/>
  <c r="I87" i="2"/>
  <c r="K87" i="2" s="1"/>
  <c r="J83" i="2"/>
  <c r="I83" i="2"/>
  <c r="K83" i="2" s="1"/>
  <c r="J81" i="2"/>
  <c r="I81" i="2"/>
  <c r="K81" i="2" s="1"/>
  <c r="J79" i="2"/>
  <c r="I79" i="2"/>
  <c r="K79" i="2" s="1"/>
  <c r="J77" i="2"/>
  <c r="I77" i="2"/>
  <c r="K77" i="2" s="1"/>
  <c r="J75" i="2"/>
  <c r="I75" i="2"/>
  <c r="K75" i="2" s="1"/>
  <c r="J73" i="2"/>
  <c r="I73" i="2"/>
  <c r="K73" i="2" s="1"/>
  <c r="J71" i="2"/>
  <c r="I71" i="2"/>
  <c r="K71" i="2" s="1"/>
  <c r="J69" i="2"/>
  <c r="I69" i="2"/>
  <c r="K69" i="2" s="1"/>
  <c r="J67" i="2"/>
  <c r="I67" i="2"/>
  <c r="K67" i="2" s="1"/>
  <c r="J63" i="2"/>
  <c r="I63" i="2"/>
  <c r="K63" i="2" s="1"/>
  <c r="J61" i="2"/>
  <c r="I61" i="2"/>
  <c r="K61" i="2" s="1"/>
  <c r="J59" i="2"/>
  <c r="I59" i="2"/>
  <c r="K59" i="2" s="1"/>
  <c r="J57" i="2"/>
  <c r="I57" i="2"/>
  <c r="K57" i="2" s="1"/>
  <c r="J55" i="2"/>
  <c r="I55" i="2"/>
  <c r="K55" i="2" s="1"/>
  <c r="J53" i="2"/>
  <c r="I53" i="2"/>
  <c r="K53" i="2" s="1"/>
  <c r="J51" i="2"/>
  <c r="I51" i="2"/>
  <c r="K51" i="2" s="1"/>
  <c r="J49" i="2"/>
  <c r="I49" i="2"/>
  <c r="K49" i="2" s="1"/>
  <c r="J47" i="2"/>
  <c r="I47" i="2"/>
  <c r="K47" i="2" s="1"/>
  <c r="J43" i="2"/>
  <c r="I43" i="2"/>
  <c r="K43" i="2" s="1"/>
  <c r="J41" i="2"/>
  <c r="I41" i="2"/>
  <c r="K41" i="2" s="1"/>
  <c r="J39" i="2"/>
  <c r="I39" i="2"/>
  <c r="K39" i="2" s="1"/>
  <c r="J37" i="2"/>
  <c r="I37" i="2"/>
  <c r="K37" i="2" s="1"/>
  <c r="J35" i="2"/>
  <c r="I35" i="2"/>
  <c r="K35" i="2" s="1"/>
  <c r="J33" i="2"/>
  <c r="I33" i="2"/>
  <c r="K33" i="2" s="1"/>
  <c r="J31" i="2"/>
  <c r="I31" i="2"/>
  <c r="K31" i="2" s="1"/>
  <c r="J29" i="2"/>
  <c r="I29" i="2"/>
  <c r="K29" i="2" s="1"/>
  <c r="J27" i="2"/>
  <c r="I27" i="2"/>
  <c r="K27" i="2" s="1"/>
  <c r="J25" i="2"/>
  <c r="I25" i="2"/>
  <c r="K25" i="2" s="1"/>
  <c r="J23" i="2"/>
  <c r="I23" i="2"/>
  <c r="K23" i="2" s="1"/>
  <c r="J21" i="2"/>
  <c r="I21" i="2"/>
  <c r="K21" i="2" s="1"/>
  <c r="J19" i="2"/>
  <c r="I19" i="2"/>
  <c r="K19" i="2" s="1"/>
  <c r="J17" i="2"/>
  <c r="I17" i="2"/>
  <c r="K17" i="2" s="1"/>
  <c r="J15" i="2"/>
  <c r="I15" i="2"/>
  <c r="K15" i="2" s="1"/>
  <c r="J13" i="2"/>
  <c r="I13" i="2"/>
  <c r="J11" i="2"/>
  <c r="I11" i="2"/>
  <c r="F30" i="10"/>
  <c r="F31" i="10" s="1"/>
  <c r="F32" i="10" s="1"/>
  <c r="F33" i="10" s="1"/>
  <c r="F34" i="10" s="1"/>
  <c r="F35" i="10" s="1"/>
  <c r="F36" i="10" s="1"/>
  <c r="F37" i="10" s="1"/>
  <c r="F38" i="10" s="1"/>
  <c r="F39" i="10" s="1"/>
  <c r="F40" i="10" s="1"/>
  <c r="F41" i="10" s="1"/>
  <c r="F42" i="10" s="1"/>
  <c r="F43" i="10" s="1"/>
  <c r="F44" i="10" s="1"/>
  <c r="F45" i="10" s="1"/>
  <c r="F46" i="10" s="1"/>
  <c r="D7" i="10"/>
  <c r="D8" i="10" s="1"/>
  <c r="D9" i="10" s="1"/>
  <c r="D10" i="10" s="1"/>
  <c r="D11" i="10" s="1"/>
  <c r="D12" i="10" s="1"/>
  <c r="D13" i="10" s="1"/>
  <c r="D14" i="10" s="1"/>
  <c r="D15" i="10" s="1"/>
  <c r="D16" i="10" s="1"/>
  <c r="D17" i="10" s="1"/>
  <c r="D18" i="10" s="1"/>
  <c r="D19" i="10" s="1"/>
  <c r="D20" i="10" s="1"/>
  <c r="D21" i="10" s="1"/>
  <c r="D22" i="10" s="1"/>
  <c r="D23" i="10" s="1"/>
  <c r="D24" i="10" s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12" i="1"/>
  <c r="K30" i="1"/>
  <c r="J30" i="1"/>
  <c r="H30" i="1"/>
  <c r="G30" i="1"/>
  <c r="F30" i="1"/>
  <c r="D30" i="1"/>
  <c r="E30" i="1"/>
  <c r="K13" i="2" l="1"/>
  <c r="K11" i="2"/>
  <c r="K4" i="7"/>
  <c r="L28" i="1" s="1"/>
  <c r="K4" i="2" l="1"/>
  <c r="L27" i="1" s="1"/>
  <c r="L31" i="1" s="1"/>
  <c r="L33" i="1" s="1"/>
</calcChain>
</file>

<file path=xl/sharedStrings.xml><?xml version="1.0" encoding="utf-8"?>
<sst xmlns="http://schemas.openxmlformats.org/spreadsheetml/2006/main" count="730" uniqueCount="154">
  <si>
    <t>Date</t>
  </si>
  <si>
    <t>Meals</t>
  </si>
  <si>
    <t>Phone</t>
  </si>
  <si>
    <t>Subtotal</t>
  </si>
  <si>
    <t>Hotel</t>
  </si>
  <si>
    <t>PURPOSE:</t>
  </si>
  <si>
    <t>Total</t>
  </si>
  <si>
    <t>NAME:</t>
  </si>
  <si>
    <t>ALL ORIGINAL, ITEMIZED RECEIPTS MUST BE ATTACHED UPON SUBMISSION</t>
  </si>
  <si>
    <t>Sarah Starkweather Elementary</t>
  </si>
  <si>
    <t>NOTES:</t>
  </si>
  <si>
    <t>APPROVAL SIGNATURE: ________________________________________</t>
  </si>
  <si>
    <t>Other (detail in Notes)</t>
  </si>
  <si>
    <t xml:space="preserve">West Chester Area School District </t>
  </si>
  <si>
    <t>Travel</t>
  </si>
  <si>
    <t>To:</t>
  </si>
  <si>
    <t>From:</t>
  </si>
  <si>
    <t>Miles</t>
  </si>
  <si>
    <t>Current Mileage Rate</t>
  </si>
  <si>
    <t>East High School</t>
  </si>
  <si>
    <t>East Bradford Elementary</t>
  </si>
  <si>
    <t>Exton Elementary</t>
  </si>
  <si>
    <t>Glen Acres Elementary</t>
  </si>
  <si>
    <t>Mary C Howse Elementary</t>
  </si>
  <si>
    <t>Fugett Middle School</t>
  </si>
  <si>
    <t>Stetson Middle School</t>
  </si>
  <si>
    <t>Henderson High School</t>
  </si>
  <si>
    <t>East Goshen Elementary</t>
  </si>
  <si>
    <t>Fern Hill Elementary</t>
  </si>
  <si>
    <t>Hillsdale Elementary</t>
  </si>
  <si>
    <t>Penn Wood Elementary</t>
  </si>
  <si>
    <t>Westtown Thornbury Elementary</t>
  </si>
  <si>
    <t>Peirce Middle School</t>
  </si>
  <si>
    <t>Operational Services</t>
  </si>
  <si>
    <t xml:space="preserve"> </t>
  </si>
  <si>
    <t>Mileage From In-District Mileage Worksheet</t>
  </si>
  <si>
    <t>Mileage From Out-of-District Mileage Worksheet</t>
  </si>
  <si>
    <t xml:space="preserve">Description of Reimbursement </t>
  </si>
  <si>
    <t>Airfare</t>
  </si>
  <si>
    <t>Rental Car/       Fuel</t>
  </si>
  <si>
    <t>Tolls</t>
  </si>
  <si>
    <t>Round Trip</t>
  </si>
  <si>
    <t>Total Miles</t>
  </si>
  <si>
    <t>In-District Mileage Worksheet</t>
  </si>
  <si>
    <t>West Chester Area School District</t>
  </si>
  <si>
    <t>Out-of-District Mileage Worksheet</t>
  </si>
  <si>
    <t>Miles*</t>
  </si>
  <si>
    <t>Date (mm/dd/yy format)</t>
  </si>
  <si>
    <t>Travel (enter complete address)</t>
  </si>
  <si>
    <t>Account Number</t>
  </si>
  <si>
    <t xml:space="preserve">SCHOOL/DEPARTMENT: </t>
  </si>
  <si>
    <t xml:space="preserve">BUDGET CODE: </t>
  </si>
  <si>
    <t>EMPLOYEE SIGNATURE : ________________________________________________</t>
  </si>
  <si>
    <t>DATE:</t>
  </si>
  <si>
    <t>Advances/P Card</t>
  </si>
  <si>
    <t>from up and down, to across</t>
  </si>
  <si>
    <t>In-District Mileage Total - Amount Carried Forward to Expense Report</t>
  </si>
  <si>
    <t>Name:</t>
  </si>
  <si>
    <t>Out-of-District Mileage Total - Amount Carried Forward to Expense Report</t>
  </si>
  <si>
    <t>Single trip-updated to be maximum between two locations</t>
  </si>
  <si>
    <t>(from Expense Report)</t>
  </si>
  <si>
    <t>Mileage From Out-of-District Mileage Lookup Worksheet</t>
  </si>
  <si>
    <t>Out-of-District Mileage Lookup Worksheet</t>
  </si>
  <si>
    <t>ASPIRE 700 S. Church Street, West chester, PA 19380</t>
  </si>
  <si>
    <t>STEPS: 1525 E. Lincoln Hwy Coatesville, PA 19320---31.2</t>
  </si>
  <si>
    <t>George Crothers: 401 Rutgers Ave Swarthmore, PA 19081---33.4</t>
  </si>
  <si>
    <t>Camphill-Beaver Run:  1784 Fairview Rd Glenmoore, PA 19343------31.4</t>
  </si>
  <si>
    <t>Dev Mapleton:  655 Sugartown Rd Malvern Rd 19355---12.9</t>
  </si>
  <si>
    <t>Pathway School:  162 Egypt Rd Eagleville, PA 19403 –21.5</t>
  </si>
  <si>
    <t>Devereux Glenmoore: Devereux Road, Glenmoore, PA 19343---34.8</t>
  </si>
  <si>
    <t>SEARCH: PhoenixvilleHospital, 140 Nutt Road, Phoenixville PA 19460—31.46</t>
  </si>
  <si>
    <t>Hilltop:  737 South Ithan Avenue, Bryn Mawr, PA 19010—29</t>
  </si>
  <si>
    <t>TLP: 248 E. Gay Street West Chester, PA 19380-1.4</t>
  </si>
  <si>
    <t>CYF:  601 Westtown Rd, West Chester, PA 19382- 1.68</t>
  </si>
  <si>
    <t>American Day: 497 Thomas Jones Way, Exton , Pa 19341--  13.8</t>
  </si>
  <si>
    <t>Overbrook School for the Blind: 633 Malvern Ave, Phila, PA  19151- 52.8</t>
  </si>
  <si>
    <t>Academy in Manayunk:  1200 River Road, Conshohocken, PA 19428---49</t>
  </si>
  <si>
    <t>Buxmont 1307 MacDade  Blvd Woodlyn, PA 19094—37.4</t>
  </si>
  <si>
    <t>Benchmark: 2 Bishop Hollow Rd, Newtown Square, PA 19073-4001—21.5</t>
  </si>
  <si>
    <t>Chester County Health Choices: One E. Uwchlan Ave., Suite 311 Exton, PA 19341—16</t>
  </si>
  <si>
    <t xml:space="preserve">CCIU Education Center Early Intervention on Union </t>
  </si>
  <si>
    <t>TALK School: 395 Bishop Hollow Road, Newtown Square, PA 19073- 22.84</t>
  </si>
  <si>
    <t>Milagre School: 208 Milmont Ave. Folsom, PA 19033- 39.36</t>
  </si>
  <si>
    <t xml:space="preserve">SS Simon &amp;  Jude </t>
  </si>
  <si>
    <t>SS Philip &amp; James</t>
  </si>
  <si>
    <t xml:space="preserve">SS Peter &amp; Paul </t>
  </si>
  <si>
    <t xml:space="preserve">St. Agnes </t>
  </si>
  <si>
    <t>St. Max</t>
  </si>
  <si>
    <t>Elwyn Dav. School : 111 Elwyn Rd Elwyn Pa. 19063-----23.6</t>
  </si>
  <si>
    <t>CCDC: 1525 E. Lincoln Hwy Coatesville, PA 19320---31.2</t>
  </si>
  <si>
    <t>TCHS-B: 443 Boot Road, Downingtown, PA 19335---17.3</t>
  </si>
  <si>
    <t>CCIU: 455 Boot Rd, Dowingtown,PA 19335---17.3</t>
  </si>
  <si>
    <t>TCHS- 280 Pennock's Bridge Road, West Grove, PA 19390—48.8</t>
  </si>
  <si>
    <t>Vanguard: 1777 N. Valley Rd Paoli, PA 19301---26.7</t>
  </si>
  <si>
    <t>TCHS-P : 1580 Charlestown Rd  Charlestown,Pa19460---26.8</t>
  </si>
  <si>
    <t>Reach:  1525 E. Lincoln Hwy Coatesville, PA 19320---31.2</t>
  </si>
  <si>
    <t>Dev-Kanner:  390 E. Boot Rd, W.C., PA 19380---8.7</t>
  </si>
  <si>
    <t>Dev. CARES: 600 Boot Rd, Dowingtown,PA 19335---17.3</t>
  </si>
  <si>
    <t>The ARC of Chester County, 900 Lawrence Dr West Chester</t>
  </si>
  <si>
    <t>Out-of-District Lookup Mileage Total - Amount Carried Forward to Expense Report</t>
  </si>
  <si>
    <t>District Court #15-2-03</t>
  </si>
  <si>
    <t>Travel - To or From Spellman Building 
or Parochial Schools Only</t>
  </si>
  <si>
    <t>Academy in Manayunk:  1200 River Road, Conshohocken, PA</t>
  </si>
  <si>
    <t>ASPIRE 700 S. Church Street, West Chester, PA</t>
  </si>
  <si>
    <t>Benchmark: 2 Bishop Hollow Rd, Newtown Square, PA</t>
  </si>
  <si>
    <t>Buxmont 1307 MacDade  Blvd Woodlyn, PA</t>
  </si>
  <si>
    <t>American Day: 497 Thomas Jones Way, Exton , PA</t>
  </si>
  <si>
    <t>Camphill-Beaver Run:  1784 Fairview Rd Glenmoore, PA</t>
  </si>
  <si>
    <t>CCDC: 1525 E. Lincoln Hwy Coatesville, PA</t>
  </si>
  <si>
    <t>CCIU: 455 Boot Rd, Dowingtown,PA</t>
  </si>
  <si>
    <t>Chester County Health Choices: One E. Uwchlan Ave., Suite 311 Exton, PA</t>
  </si>
  <si>
    <t xml:space="preserve">CYF:  601 Westtown Rd, West Chester, PA </t>
  </si>
  <si>
    <t>Dev Mapleton:  655 Sugartown Rd Malvern Rd</t>
  </si>
  <si>
    <t>Dev CARES: 600 Boot Rd, Dowingtown, PA</t>
  </si>
  <si>
    <t>Devereux Glenmoore: Devereux Road, Glenmoore, PA</t>
  </si>
  <si>
    <t>Dev-Kanner:  390 E. Boot Rd, West Chester, PA</t>
  </si>
  <si>
    <t>Elwyn Dav. School : 111 Elwyn Rd, Elwyn, PA</t>
  </si>
  <si>
    <t>George Crothers: 401 Rutgers Ave Swarthmore, PA</t>
  </si>
  <si>
    <t>Hilltop:  737 South Ithan Avenue, Bryn Mawr, PA</t>
  </si>
  <si>
    <t>Milagre School: 208 Milmont Ave. Folsom, PA</t>
  </si>
  <si>
    <t>Overbrook School for the Blind: 633 Malvern Ave, Phila, PA</t>
  </si>
  <si>
    <t>Pathway School:  162 Egypt Rd Eagleville, PA</t>
  </si>
  <si>
    <t xml:space="preserve">Reach:  1525 E. Lincoln Hwy Coatesville, PA </t>
  </si>
  <si>
    <t>SEARCH: PhoenixvilleHospital, 140 Nutt Road, Phoenixville PA</t>
  </si>
  <si>
    <t>STEPS: 1525 E. Lincoln Hwy Coatesville, PA</t>
  </si>
  <si>
    <t>TALK School: 395 Bishop Hollow Road, Newtown Square, PA</t>
  </si>
  <si>
    <t>TCHS- 280 Pennock's Bridge Road, West Grove, PA</t>
  </si>
  <si>
    <t>TCHS-B: 443 Boot Road, Downingtown, PA</t>
  </si>
  <si>
    <t>TCHS-P : 1580 Charlestown Rd  Phoenixville, PA</t>
  </si>
  <si>
    <t>The ARC of Chester County, 900 Lawrence Dr West Chester, PA</t>
  </si>
  <si>
    <t>TLP: 248 E. Gay Street West Chester, PA</t>
  </si>
  <si>
    <t>Vanguard: 1777 N. Valley Rd Paoli, PA</t>
  </si>
  <si>
    <t xml:space="preserve">Employee ID#  </t>
  </si>
  <si>
    <t>(include map with mileage for each)</t>
  </si>
  <si>
    <t>Spellman 782 Springdale Dr Exton</t>
  </si>
  <si>
    <t>Spellman 829 Paoli Pike West Chester</t>
  </si>
  <si>
    <t>Melton Center</t>
  </si>
  <si>
    <t>*Mileage calculated from Google Maps December 2014</t>
  </si>
  <si>
    <t>CCIU Education Center Early Intervention on 540 E Union St West Chester</t>
  </si>
  <si>
    <t>Elwyn Dav. School : 111 Elwyn Rd, Media, PA</t>
  </si>
  <si>
    <t>one way travel-longest route-google maps-June 2017</t>
  </si>
  <si>
    <t>PaTTAN: 333 Technology Dr, Malvern, PA</t>
  </si>
  <si>
    <t>Presbyterian Children’s Village :  452 S. Robert’s Road  Bryn Mawr,  PA</t>
  </si>
  <si>
    <t>Rustin High School</t>
  </si>
  <si>
    <t>Starkweather Elementary</t>
  </si>
  <si>
    <t>Henderson North Campus (Softball) 1143 Pottstown Pike, West Chester PA</t>
  </si>
  <si>
    <t>East Bradford Park (Baseball) 835 Kenmara Dr, West Chester PA</t>
  </si>
  <si>
    <t>West Chester YMCA (Swimming) 605 Airport Road, West Chester</t>
  </si>
  <si>
    <t>Fulton Bank 1201 West Chester Pike West Chester</t>
  </si>
  <si>
    <t>Kelly's Field (Socer/Lacrosse) 601 Westtown Rd, West Chester PA</t>
  </si>
  <si>
    <t>East Goshen Park (Baseball) 1661 Paoli Pike West Chester</t>
  </si>
  <si>
    <t>Greystone Elementary</t>
  </si>
  <si>
    <t>Transition House</t>
  </si>
  <si>
    <t>Updated: 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</si>
</sst>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m/d/yyyy;;"/>
    <numFmt numFmtId="165" formatCode="0.0"/>
    <numFmt numFmtId="166" formatCode="m/d/yyyy;@"/>
  </numFmts>
  <fonts count="31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9"/>
      <color indexed="9"/>
      <name val="Tahoma"/>
      <family val="2"/>
    </font>
    <font>
      <sz val="10"/>
      <color indexed="63"/>
      <name val="Tahoma"/>
      <family val="2"/>
    </font>
    <font>
      <sz val="9"/>
      <color indexed="63"/>
      <name val="Tahoma"/>
      <family val="2"/>
    </font>
    <font>
      <i/>
      <sz val="8"/>
      <name val="Tahoma"/>
      <family val="2"/>
    </font>
    <font>
      <sz val="24"/>
      <color indexed="60"/>
      <name val="Tahoma"/>
      <family val="2"/>
    </font>
    <font>
      <b/>
      <sz val="9"/>
      <color indexed="23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2"/>
      <name val="Tahoma"/>
      <family val="2"/>
    </font>
    <font>
      <sz val="12"/>
      <name val="Arial"/>
      <family val="2"/>
    </font>
    <font>
      <b/>
      <sz val="12"/>
      <color indexed="23"/>
      <name val="Tahoma"/>
      <family val="2"/>
    </font>
    <font>
      <b/>
      <sz val="16"/>
      <color indexed="63"/>
      <name val="Tahoma"/>
      <family val="2"/>
    </font>
    <font>
      <sz val="10"/>
      <color indexed="63"/>
      <name val="Arial"/>
      <family val="2"/>
    </font>
    <font>
      <sz val="12"/>
      <color indexed="63"/>
      <name val="Arial"/>
      <family val="2"/>
    </font>
    <font>
      <b/>
      <sz val="12"/>
      <name val="Tahoma"/>
      <family val="2"/>
    </font>
    <font>
      <sz val="12"/>
      <color indexed="55"/>
      <name val="Tahoma"/>
      <family val="2"/>
    </font>
    <font>
      <b/>
      <sz val="12"/>
      <color indexed="63"/>
      <name val="Tahoma"/>
      <family val="2"/>
    </font>
    <font>
      <sz val="14"/>
      <name val="Tahoma"/>
      <family val="2"/>
    </font>
    <font>
      <sz val="24"/>
      <color rgb="FF376092"/>
      <name val="Tahoma"/>
      <family val="2"/>
    </font>
    <font>
      <sz val="10"/>
      <name val="Calibri"/>
      <family val="2"/>
      <scheme val="minor"/>
    </font>
    <font>
      <sz val="10"/>
      <color rgb="FF376092"/>
      <name val="Arial"/>
      <family val="2"/>
    </font>
    <font>
      <sz val="8"/>
      <color rgb="FF000000"/>
      <name val="Tahoma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u/>
      <sz val="10"/>
      <color theme="10"/>
      <name val="Arial"/>
      <family val="2"/>
    </font>
    <font>
      <u/>
      <sz val="20"/>
      <color theme="10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/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23"/>
      </left>
      <right/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22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23"/>
      </left>
      <right style="thin">
        <color indexed="55"/>
      </right>
      <top style="thin">
        <color indexed="23"/>
      </top>
      <bottom/>
      <diagonal/>
    </border>
    <border>
      <left style="thin">
        <color indexed="23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55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55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55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/>
      <top/>
      <bottom style="thin">
        <color indexed="22"/>
      </bottom>
      <diagonal/>
    </border>
    <border>
      <left/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/>
      <top style="thin">
        <color indexed="22"/>
      </top>
      <bottom style="thin">
        <color indexed="23"/>
      </bottom>
      <diagonal/>
    </border>
    <border>
      <left/>
      <right style="thin">
        <color indexed="55"/>
      </right>
      <top style="thin">
        <color indexed="22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 style="thin">
        <color indexed="22"/>
      </top>
      <bottom style="thin">
        <color indexed="64"/>
      </bottom>
      <diagonal/>
    </border>
    <border>
      <left/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/>
      <bottom style="thin">
        <color indexed="23"/>
      </bottom>
      <diagonal/>
    </border>
    <border>
      <left/>
      <right style="thin">
        <color indexed="22"/>
      </right>
      <top/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3"/>
      </bottom>
      <diagonal/>
    </border>
    <border>
      <left style="thin">
        <color indexed="55"/>
      </left>
      <right/>
      <top style="thin">
        <color indexed="64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/>
      <top style="thin">
        <color indexed="23"/>
      </top>
      <bottom style="thin">
        <color indexed="22"/>
      </bottom>
      <diagonal/>
    </border>
    <border>
      <left/>
      <right style="thin">
        <color indexed="55"/>
      </right>
      <top style="thin">
        <color indexed="23"/>
      </top>
      <bottom style="thin">
        <color indexed="2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3"/>
      </left>
      <right style="thin">
        <color indexed="55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3"/>
      </left>
      <right style="thin">
        <color indexed="55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8" fillId="0" borderId="0" applyNumberFormat="0" applyFill="0" applyBorder="0" applyAlignment="0" applyProtection="0"/>
  </cellStyleXfs>
  <cellXfs count="187">
    <xf numFmtId="0" fontId="0" fillId="0" borderId="0" xfId="0"/>
    <xf numFmtId="0" fontId="2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top"/>
    </xf>
    <xf numFmtId="0" fontId="2" fillId="0" borderId="0" xfId="0" applyFont="1"/>
    <xf numFmtId="0" fontId="11" fillId="0" borderId="0" xfId="0" applyFont="1"/>
    <xf numFmtId="0" fontId="10" fillId="0" borderId="0" xfId="0" applyFont="1"/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left"/>
    </xf>
    <xf numFmtId="0" fontId="15" fillId="0" borderId="0" xfId="0" applyFont="1"/>
    <xf numFmtId="0" fontId="5" fillId="0" borderId="0" xfId="0" applyFont="1"/>
    <xf numFmtId="0" fontId="4" fillId="0" borderId="0" xfId="0" applyFont="1"/>
    <xf numFmtId="14" fontId="2" fillId="0" borderId="0" xfId="0" applyNumberFormat="1" applyFont="1"/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3" fillId="4" borderId="2" xfId="0" applyFont="1" applyFill="1" applyBorder="1" applyAlignment="1">
      <alignment horizontal="center" vertical="center" wrapText="1"/>
    </xf>
    <xf numFmtId="0" fontId="9" fillId="5" borderId="44" xfId="0" applyFont="1" applyFill="1" applyBorder="1"/>
    <xf numFmtId="0" fontId="9" fillId="6" borderId="44" xfId="0" applyFont="1" applyFill="1" applyBorder="1"/>
    <xf numFmtId="0" fontId="21" fillId="0" borderId="0" xfId="0" applyFont="1"/>
    <xf numFmtId="0" fontId="0" fillId="0" borderId="0" xfId="0" applyProtection="1">
      <protection locked="0"/>
    </xf>
    <xf numFmtId="44" fontId="11" fillId="0" borderId="5" xfId="0" applyNumberFormat="1" applyFont="1" applyBorder="1" applyAlignment="1" applyProtection="1">
      <alignment horizontal="center"/>
      <protection locked="0"/>
    </xf>
    <xf numFmtId="0" fontId="3" fillId="4" borderId="4" xfId="0" applyFont="1" applyFill="1" applyBorder="1" applyAlignment="1">
      <alignment horizontal="center" vertical="center" wrapText="1"/>
    </xf>
    <xf numFmtId="44" fontId="11" fillId="5" borderId="6" xfId="0" applyNumberFormat="1" applyFont="1" applyFill="1" applyBorder="1" applyAlignment="1" applyProtection="1">
      <alignment horizontal="center"/>
      <protection locked="0" hidden="1"/>
    </xf>
    <xf numFmtId="44" fontId="11" fillId="0" borderId="7" xfId="0" applyNumberFormat="1" applyFont="1" applyBorder="1" applyAlignment="1" applyProtection="1">
      <alignment horizontal="center"/>
      <protection locked="0" hidden="1"/>
    </xf>
    <xf numFmtId="44" fontId="11" fillId="5" borderId="7" xfId="0" applyNumberFormat="1" applyFont="1" applyFill="1" applyBorder="1" applyAlignment="1" applyProtection="1">
      <alignment horizontal="center"/>
      <protection locked="0" hidden="1"/>
    </xf>
    <xf numFmtId="44" fontId="11" fillId="2" borderId="7" xfId="0" applyNumberFormat="1" applyFont="1" applyFill="1" applyBorder="1" applyAlignment="1" applyProtection="1">
      <alignment horizontal="center"/>
      <protection locked="0" hidden="1"/>
    </xf>
    <xf numFmtId="44" fontId="11" fillId="5" borderId="8" xfId="0" applyNumberFormat="1" applyFont="1" applyFill="1" applyBorder="1" applyAlignment="1" applyProtection="1">
      <alignment horizontal="center"/>
      <protection locked="0" hidden="1"/>
    </xf>
    <xf numFmtId="14" fontId="11" fillId="2" borderId="9" xfId="0" applyNumberFormat="1" applyFont="1" applyFill="1" applyBorder="1" applyAlignment="1">
      <alignment horizontal="center"/>
    </xf>
    <xf numFmtId="2" fontId="11" fillId="2" borderId="10" xfId="0" applyNumberFormat="1" applyFont="1" applyFill="1" applyBorder="1" applyAlignment="1">
      <alignment horizontal="center"/>
    </xf>
    <xf numFmtId="44" fontId="11" fillId="2" borderId="10" xfId="0" applyNumberFormat="1" applyFont="1" applyFill="1" applyBorder="1" applyAlignment="1">
      <alignment horizontal="center"/>
    </xf>
    <xf numFmtId="44" fontId="11" fillId="7" borderId="10" xfId="0" applyNumberFormat="1" applyFont="1" applyFill="1" applyBorder="1" applyAlignment="1">
      <alignment horizontal="center"/>
    </xf>
    <xf numFmtId="14" fontId="11" fillId="5" borderId="11" xfId="0" applyNumberFormat="1" applyFont="1" applyFill="1" applyBorder="1" applyAlignment="1">
      <alignment horizontal="center"/>
    </xf>
    <xf numFmtId="2" fontId="11" fillId="5" borderId="12" xfId="0" applyNumberFormat="1" applyFont="1" applyFill="1" applyBorder="1" applyAlignment="1">
      <alignment horizontal="center"/>
    </xf>
    <xf numFmtId="44" fontId="11" fillId="5" borderId="12" xfId="0" applyNumberFormat="1" applyFont="1" applyFill="1" applyBorder="1" applyAlignment="1">
      <alignment horizontal="center"/>
    </xf>
    <xf numFmtId="44" fontId="11" fillId="7" borderId="12" xfId="0" applyNumberFormat="1" applyFont="1" applyFill="1" applyBorder="1" applyAlignment="1">
      <alignment horizontal="center"/>
    </xf>
    <xf numFmtId="0" fontId="12" fillId="0" borderId="0" xfId="0" applyFont="1"/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2" fillId="0" borderId="0" xfId="0" applyFont="1" applyAlignment="1">
      <alignment vertical="top"/>
    </xf>
    <xf numFmtId="0" fontId="19" fillId="0" borderId="13" xfId="0" applyFont="1" applyBorder="1" applyAlignment="1">
      <alignment horizontal="right"/>
    </xf>
    <xf numFmtId="0" fontId="19" fillId="0" borderId="0" xfId="0" applyFont="1" applyAlignment="1">
      <alignment horizontal="right" wrapText="1"/>
    </xf>
    <xf numFmtId="0" fontId="19" fillId="0" borderId="0" xfId="0" applyFont="1" applyAlignment="1">
      <alignment horizontal="right"/>
    </xf>
    <xf numFmtId="14" fontId="11" fillId="5" borderId="45" xfId="0" applyNumberFormat="1" applyFont="1" applyFill="1" applyBorder="1" applyAlignment="1" applyProtection="1">
      <alignment horizontal="center"/>
      <protection locked="0" hidden="1"/>
    </xf>
    <xf numFmtId="14" fontId="11" fillId="6" borderId="45" xfId="0" applyNumberFormat="1" applyFont="1" applyFill="1" applyBorder="1" applyAlignment="1" applyProtection="1">
      <alignment horizontal="center"/>
      <protection locked="0" hidden="1"/>
    </xf>
    <xf numFmtId="14" fontId="11" fillId="5" borderId="15" xfId="1" applyNumberFormat="1" applyFont="1" applyFill="1" applyBorder="1" applyAlignment="1" applyProtection="1">
      <alignment horizontal="center"/>
      <protection locked="0" hidden="1"/>
    </xf>
    <xf numFmtId="44" fontId="11" fillId="5" borderId="6" xfId="1" applyFont="1" applyFill="1" applyBorder="1" applyAlignment="1" applyProtection="1">
      <alignment horizontal="center"/>
      <protection locked="0" hidden="1"/>
    </xf>
    <xf numFmtId="44" fontId="11" fillId="0" borderId="7" xfId="1" applyFont="1" applyBorder="1" applyAlignment="1" applyProtection="1">
      <alignment horizontal="center"/>
      <protection locked="0" hidden="1"/>
    </xf>
    <xf numFmtId="44" fontId="11" fillId="5" borderId="7" xfId="1" applyFont="1" applyFill="1" applyBorder="1" applyAlignment="1" applyProtection="1">
      <alignment horizontal="center"/>
      <protection locked="0" hidden="1"/>
    </xf>
    <xf numFmtId="44" fontId="11" fillId="2" borderId="7" xfId="1" applyFont="1" applyFill="1" applyBorder="1" applyAlignment="1" applyProtection="1">
      <alignment horizontal="center"/>
      <protection locked="0" hidden="1"/>
    </xf>
    <xf numFmtId="44" fontId="11" fillId="0" borderId="7" xfId="1" applyFont="1" applyFill="1" applyBorder="1" applyAlignment="1" applyProtection="1">
      <alignment horizontal="center"/>
      <protection locked="0" hidden="1"/>
    </xf>
    <xf numFmtId="44" fontId="11" fillId="5" borderId="8" xfId="1" applyFont="1" applyFill="1" applyBorder="1" applyAlignment="1" applyProtection="1">
      <alignment horizontal="center"/>
      <protection locked="0" hidden="1"/>
    </xf>
    <xf numFmtId="14" fontId="0" fillId="0" borderId="0" xfId="0" applyNumberFormat="1"/>
    <xf numFmtId="49" fontId="0" fillId="0" borderId="0" xfId="0" applyNumberFormat="1"/>
    <xf numFmtId="0" fontId="11" fillId="0" borderId="0" xfId="0" applyFont="1" applyProtection="1">
      <protection hidden="1"/>
    </xf>
    <xf numFmtId="0" fontId="9" fillId="2" borderId="0" xfId="0" applyFont="1" applyFill="1" applyAlignment="1">
      <alignment vertical="center"/>
    </xf>
    <xf numFmtId="0" fontId="22" fillId="0" borderId="0" xfId="0" applyFont="1"/>
    <xf numFmtId="0" fontId="22" fillId="0" borderId="17" xfId="0" applyFont="1" applyBorder="1" applyAlignment="1">
      <alignment horizontal="center"/>
    </xf>
    <xf numFmtId="165" fontId="22" fillId="3" borderId="0" xfId="0" applyNumberFormat="1" applyFont="1" applyFill="1"/>
    <xf numFmtId="165" fontId="22" fillId="0" borderId="0" xfId="0" applyNumberFormat="1" applyFont="1"/>
    <xf numFmtId="44" fontId="11" fillId="8" borderId="18" xfId="0" applyNumberFormat="1" applyFont="1" applyFill="1" applyBorder="1" applyAlignment="1">
      <alignment horizontal="center"/>
    </xf>
    <xf numFmtId="44" fontId="11" fillId="8" borderId="19" xfId="0" applyNumberFormat="1" applyFont="1" applyFill="1" applyBorder="1" applyAlignment="1">
      <alignment horizontal="center"/>
    </xf>
    <xf numFmtId="44" fontId="11" fillId="8" borderId="20" xfId="0" applyNumberFormat="1" applyFont="1" applyFill="1" applyBorder="1" applyAlignment="1">
      <alignment horizontal="center"/>
    </xf>
    <xf numFmtId="44" fontId="11" fillId="8" borderId="21" xfId="0" applyNumberFormat="1" applyFont="1" applyFill="1" applyBorder="1" applyAlignment="1">
      <alignment horizontal="center"/>
    </xf>
    <xf numFmtId="44" fontId="11" fillId="8" borderId="22" xfId="0" applyNumberFormat="1" applyFont="1" applyFill="1" applyBorder="1" applyAlignment="1">
      <alignment horizontal="center"/>
    </xf>
    <xf numFmtId="44" fontId="11" fillId="8" borderId="23" xfId="0" applyNumberFormat="1" applyFont="1" applyFill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0" fillId="0" borderId="0" xfId="0" applyFont="1"/>
    <xf numFmtId="44" fontId="2" fillId="8" borderId="0" xfId="0" applyNumberFormat="1" applyFont="1" applyFill="1"/>
    <xf numFmtId="0" fontId="13" fillId="0" borderId="0" xfId="0" applyFont="1"/>
    <xf numFmtId="0" fontId="11" fillId="0" borderId="0" xfId="0" applyFont="1" applyAlignment="1">
      <alignment horizontal="left" indent="1"/>
    </xf>
    <xf numFmtId="0" fontId="11" fillId="0" borderId="0" xfId="0" applyFont="1" applyAlignment="1">
      <alignment horizontal="left" indent="2"/>
    </xf>
    <xf numFmtId="0" fontId="20" fillId="0" borderId="0" xfId="0" applyFont="1" applyAlignment="1">
      <alignment horizontal="left" indent="3"/>
    </xf>
    <xf numFmtId="14" fontId="11" fillId="5" borderId="52" xfId="0" applyNumberFormat="1" applyFont="1" applyFill="1" applyBorder="1" applyProtection="1">
      <protection locked="0" hidden="1"/>
    </xf>
    <xf numFmtId="0" fontId="22" fillId="0" borderId="0" xfId="0" applyFont="1" applyAlignment="1">
      <alignment horizontal="center"/>
    </xf>
    <xf numFmtId="0" fontId="9" fillId="0" borderId="0" xfId="0" applyFont="1" applyProtection="1">
      <protection locked="0"/>
    </xf>
    <xf numFmtId="0" fontId="25" fillId="0" borderId="0" xfId="0" applyFont="1" applyAlignment="1">
      <alignment vertical="top"/>
    </xf>
    <xf numFmtId="0" fontId="1" fillId="0" borderId="0" xfId="0" applyFont="1" applyProtection="1">
      <protection locked="0"/>
    </xf>
    <xf numFmtId="0" fontId="22" fillId="9" borderId="0" xfId="0" applyFont="1" applyFill="1"/>
    <xf numFmtId="49" fontId="11" fillId="0" borderId="7" xfId="0" applyNumberFormat="1" applyFont="1" applyBorder="1" applyAlignment="1" applyProtection="1">
      <alignment horizontal="center"/>
      <protection locked="0"/>
    </xf>
    <xf numFmtId="49" fontId="11" fillId="0" borderId="16" xfId="0" applyNumberFormat="1" applyFont="1" applyBorder="1" applyAlignment="1" applyProtection="1">
      <alignment horizontal="center"/>
      <protection locked="0"/>
    </xf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quotePrefix="1"/>
    <xf numFmtId="0" fontId="26" fillId="0" borderId="0" xfId="0" applyFont="1"/>
    <xf numFmtId="0" fontId="27" fillId="0" borderId="0" xfId="0" applyFont="1"/>
    <xf numFmtId="0" fontId="29" fillId="0" borderId="0" xfId="2" applyFont="1" applyBorder="1" applyAlignment="1" applyProtection="1">
      <alignment vertical="top"/>
    </xf>
    <xf numFmtId="0" fontId="16" fillId="0" borderId="27" xfId="0" applyFont="1" applyBorder="1" applyProtection="1">
      <protection locked="0"/>
    </xf>
    <xf numFmtId="0" fontId="17" fillId="5" borderId="30" xfId="0" applyFont="1" applyFill="1" applyBorder="1" applyAlignment="1">
      <alignment horizontal="right" wrapText="1"/>
    </xf>
    <xf numFmtId="0" fontId="17" fillId="5" borderId="38" xfId="0" applyFont="1" applyFill="1" applyBorder="1" applyAlignment="1">
      <alignment horizontal="right" wrapText="1"/>
    </xf>
    <xf numFmtId="0" fontId="17" fillId="5" borderId="31" xfId="0" applyFont="1" applyFill="1" applyBorder="1" applyAlignment="1">
      <alignment horizontal="right" wrapText="1"/>
    </xf>
    <xf numFmtId="0" fontId="17" fillId="2" borderId="39" xfId="0" applyFont="1" applyFill="1" applyBorder="1" applyAlignment="1">
      <alignment horizontal="right" wrapText="1"/>
    </xf>
    <xf numFmtId="0" fontId="17" fillId="2" borderId="40" xfId="0" applyFont="1" applyFill="1" applyBorder="1" applyAlignment="1">
      <alignment horizontal="right" wrapText="1"/>
    </xf>
    <xf numFmtId="0" fontId="17" fillId="2" borderId="41" xfId="0" applyFont="1" applyFill="1" applyBorder="1" applyAlignment="1">
      <alignment horizontal="right" wrapText="1"/>
    </xf>
    <xf numFmtId="0" fontId="4" fillId="0" borderId="0" xfId="0" applyFont="1" applyAlignment="1">
      <alignment horizontal="left"/>
    </xf>
    <xf numFmtId="0" fontId="3" fillId="4" borderId="35" xfId="0" applyFont="1" applyFill="1" applyBorder="1" applyAlignment="1">
      <alignment horizontal="center" vertical="center" wrapText="1"/>
    </xf>
    <xf numFmtId="0" fontId="3" fillId="4" borderId="36" xfId="0" applyFont="1" applyFill="1" applyBorder="1" applyAlignment="1">
      <alignment horizontal="center" vertical="center" wrapText="1"/>
    </xf>
    <xf numFmtId="44" fontId="11" fillId="0" borderId="7" xfId="1" applyFont="1" applyBorder="1" applyAlignment="1" applyProtection="1">
      <alignment horizontal="center"/>
      <protection locked="0" hidden="1"/>
    </xf>
    <xf numFmtId="49" fontId="4" fillId="0" borderId="0" xfId="0" applyNumberFormat="1" applyFont="1" applyAlignment="1">
      <alignment horizontal="left"/>
    </xf>
    <xf numFmtId="0" fontId="14" fillId="0" borderId="0" xfId="0" applyFont="1" applyAlignment="1">
      <alignment horizontal="center"/>
    </xf>
    <xf numFmtId="0" fontId="11" fillId="5" borderId="24" xfId="0" applyFont="1" applyFill="1" applyBorder="1" applyAlignment="1" applyProtection="1">
      <alignment horizontal="center" wrapText="1"/>
      <protection locked="0" hidden="1"/>
    </xf>
    <xf numFmtId="0" fontId="11" fillId="5" borderId="25" xfId="0" applyFont="1" applyFill="1" applyBorder="1" applyAlignment="1" applyProtection="1">
      <alignment horizontal="center" wrapText="1"/>
      <protection locked="0" hidden="1"/>
    </xf>
    <xf numFmtId="44" fontId="11" fillId="5" borderId="7" xfId="1" applyFont="1" applyFill="1" applyBorder="1" applyAlignment="1" applyProtection="1">
      <alignment horizontal="center"/>
      <protection locked="0" hidden="1"/>
    </xf>
    <xf numFmtId="0" fontId="11" fillId="0" borderId="24" xfId="0" applyFont="1" applyBorder="1" applyAlignment="1" applyProtection="1">
      <alignment horizontal="center" wrapText="1"/>
      <protection locked="0" hidden="1"/>
    </xf>
    <xf numFmtId="0" fontId="11" fillId="0" borderId="25" xfId="0" applyFont="1" applyBorder="1" applyAlignment="1" applyProtection="1">
      <alignment horizontal="center" wrapText="1"/>
      <protection locked="0" hidden="1"/>
    </xf>
    <xf numFmtId="0" fontId="30" fillId="0" borderId="0" xfId="0" applyFont="1" applyAlignment="1">
      <alignment horizontal="right" vertical="top"/>
    </xf>
    <xf numFmtId="0" fontId="16" fillId="0" borderId="27" xfId="0" applyFont="1" applyBorder="1" applyAlignment="1" applyProtection="1">
      <alignment horizontal="left" indent="1"/>
      <protection locked="0"/>
    </xf>
    <xf numFmtId="0" fontId="12" fillId="0" borderId="27" xfId="0" applyFont="1" applyBorder="1" applyAlignment="1" applyProtection="1">
      <alignment horizontal="left" indent="1"/>
      <protection locked="0"/>
    </xf>
    <xf numFmtId="0" fontId="11" fillId="5" borderId="42" xfId="0" applyFont="1" applyFill="1" applyBorder="1" applyAlignment="1" applyProtection="1">
      <alignment horizontal="center" wrapText="1"/>
      <protection locked="0" hidden="1"/>
    </xf>
    <xf numFmtId="0" fontId="11" fillId="5" borderId="43" xfId="0" applyFont="1" applyFill="1" applyBorder="1" applyAlignment="1" applyProtection="1">
      <alignment horizontal="center" wrapText="1"/>
      <protection locked="0" hidden="1"/>
    </xf>
    <xf numFmtId="44" fontId="11" fillId="5" borderId="37" xfId="1" applyFont="1" applyFill="1" applyBorder="1" applyAlignment="1" applyProtection="1">
      <alignment horizontal="center"/>
      <protection locked="0" hidden="1"/>
    </xf>
    <xf numFmtId="0" fontId="11" fillId="2" borderId="24" xfId="0" applyFont="1" applyFill="1" applyBorder="1" applyAlignment="1" applyProtection="1">
      <alignment horizontal="center" wrapText="1"/>
      <protection locked="0" hidden="1"/>
    </xf>
    <xf numFmtId="0" fontId="11" fillId="2" borderId="25" xfId="0" applyFont="1" applyFill="1" applyBorder="1" applyAlignment="1" applyProtection="1">
      <alignment horizontal="center" wrapText="1"/>
      <protection locked="0" hidden="1"/>
    </xf>
    <xf numFmtId="0" fontId="11" fillId="5" borderId="33" xfId="0" applyFont="1" applyFill="1" applyBorder="1" applyAlignment="1" applyProtection="1">
      <alignment horizontal="center" wrapText="1"/>
      <protection locked="0" hidden="1"/>
    </xf>
    <xf numFmtId="0" fontId="11" fillId="5" borderId="34" xfId="0" applyFont="1" applyFill="1" applyBorder="1" applyAlignment="1" applyProtection="1">
      <alignment horizontal="center" wrapText="1"/>
      <protection locked="0" hidden="1"/>
    </xf>
    <xf numFmtId="44" fontId="11" fillId="5" borderId="24" xfId="1" applyFont="1" applyFill="1" applyBorder="1" applyAlignment="1" applyProtection="1">
      <alignment horizontal="center"/>
      <protection locked="0" hidden="1"/>
    </xf>
    <xf numFmtId="44" fontId="11" fillId="5" borderId="25" xfId="1" applyFont="1" applyFill="1" applyBorder="1" applyAlignment="1" applyProtection="1">
      <alignment horizontal="center"/>
      <protection locked="0" hidden="1"/>
    </xf>
    <xf numFmtId="44" fontId="11" fillId="2" borderId="24" xfId="1" applyFont="1" applyFill="1" applyBorder="1" applyAlignment="1" applyProtection="1">
      <alignment horizontal="center"/>
      <protection locked="0" hidden="1"/>
    </xf>
    <xf numFmtId="44" fontId="11" fillId="2" borderId="25" xfId="1" applyFont="1" applyFill="1" applyBorder="1" applyAlignment="1" applyProtection="1">
      <alignment horizontal="center"/>
      <protection locked="0" hidden="1"/>
    </xf>
    <xf numFmtId="44" fontId="11" fillId="0" borderId="24" xfId="1" applyFont="1" applyFill="1" applyBorder="1" applyAlignment="1" applyProtection="1">
      <alignment horizontal="center"/>
      <protection locked="0" hidden="1"/>
    </xf>
    <xf numFmtId="44" fontId="11" fillId="0" borderId="25" xfId="1" applyFont="1" applyFill="1" applyBorder="1" applyAlignment="1" applyProtection="1">
      <alignment horizontal="center"/>
      <protection locked="0" hidden="1"/>
    </xf>
    <xf numFmtId="49" fontId="12" fillId="0" borderId="27" xfId="0" applyNumberFormat="1" applyFont="1" applyBorder="1" applyAlignment="1" applyProtection="1">
      <alignment horizontal="left" vertical="center" indent="1"/>
      <protection locked="0"/>
    </xf>
    <xf numFmtId="14" fontId="0" fillId="0" borderId="27" xfId="0" applyNumberFormat="1" applyBorder="1" applyAlignment="1" applyProtection="1">
      <alignment horizontal="center"/>
      <protection locked="0"/>
    </xf>
    <xf numFmtId="0" fontId="12" fillId="0" borderId="26" xfId="0" applyFont="1" applyBorder="1" applyAlignment="1" applyProtection="1">
      <alignment horizontal="left"/>
      <protection locked="0"/>
    </xf>
    <xf numFmtId="0" fontId="2" fillId="0" borderId="27" xfId="0" applyFont="1" applyBorder="1" applyAlignment="1" applyProtection="1">
      <alignment horizontal="center"/>
      <protection locked="0"/>
    </xf>
    <xf numFmtId="0" fontId="11" fillId="2" borderId="28" xfId="0" applyFont="1" applyFill="1" applyBorder="1" applyAlignment="1">
      <alignment horizontal="center" wrapText="1"/>
    </xf>
    <xf numFmtId="0" fontId="11" fillId="2" borderId="29" xfId="0" applyFont="1" applyFill="1" applyBorder="1" applyAlignment="1">
      <alignment horizontal="center" wrapText="1"/>
    </xf>
    <xf numFmtId="0" fontId="11" fillId="5" borderId="30" xfId="0" applyFont="1" applyFill="1" applyBorder="1" applyAlignment="1">
      <alignment horizontal="center" wrapText="1"/>
    </xf>
    <xf numFmtId="0" fontId="11" fillId="5" borderId="31" xfId="0" applyFont="1" applyFill="1" applyBorder="1" applyAlignment="1">
      <alignment horizontal="center" wrapText="1"/>
    </xf>
    <xf numFmtId="0" fontId="12" fillId="0" borderId="27" xfId="0" applyFont="1" applyBorder="1" applyAlignment="1" applyProtection="1">
      <alignment horizontal="left"/>
      <protection locked="0"/>
    </xf>
    <xf numFmtId="44" fontId="11" fillId="8" borderId="32" xfId="0" applyNumberFormat="1" applyFont="1" applyFill="1" applyBorder="1" applyAlignment="1">
      <alignment horizontal="center"/>
    </xf>
    <xf numFmtId="44" fontId="11" fillId="8" borderId="19" xfId="0" applyNumberFormat="1" applyFont="1" applyFill="1" applyBorder="1" applyAlignment="1">
      <alignment horizontal="center"/>
    </xf>
    <xf numFmtId="44" fontId="11" fillId="5" borderId="33" xfId="1" applyFont="1" applyFill="1" applyBorder="1" applyAlignment="1" applyProtection="1">
      <alignment horizontal="center"/>
      <protection locked="0" hidden="1"/>
    </xf>
    <xf numFmtId="44" fontId="11" fillId="5" borderId="34" xfId="1" applyFont="1" applyFill="1" applyBorder="1" applyAlignment="1" applyProtection="1">
      <alignment horizontal="center"/>
      <protection locked="0" hidden="1"/>
    </xf>
    <xf numFmtId="0" fontId="0" fillId="0" borderId="27" xfId="0" applyBorder="1"/>
    <xf numFmtId="0" fontId="21" fillId="0" borderId="0" xfId="0" applyFont="1" applyAlignment="1">
      <alignment horizontal="center"/>
    </xf>
    <xf numFmtId="0" fontId="9" fillId="5" borderId="50" xfId="0" applyFont="1" applyFill="1" applyBorder="1" applyAlignment="1" applyProtection="1">
      <alignment horizontal="center" vertical="center"/>
      <protection hidden="1"/>
    </xf>
    <xf numFmtId="0" fontId="9" fillId="5" borderId="47" xfId="0" applyFont="1" applyFill="1" applyBorder="1" applyAlignment="1" applyProtection="1">
      <alignment horizontal="center" vertical="center"/>
      <protection hidden="1"/>
    </xf>
    <xf numFmtId="0" fontId="9" fillId="6" borderId="50" xfId="0" applyFont="1" applyFill="1" applyBorder="1" applyAlignment="1" applyProtection="1">
      <alignment horizontal="center" vertical="center"/>
      <protection hidden="1"/>
    </xf>
    <xf numFmtId="0" fontId="9" fillId="6" borderId="47" xfId="0" applyFont="1" applyFill="1" applyBorder="1" applyAlignment="1" applyProtection="1">
      <alignment horizontal="center" vertical="center"/>
      <protection hidden="1"/>
    </xf>
    <xf numFmtId="0" fontId="0" fillId="6" borderId="50" xfId="0" applyFill="1" applyBorder="1" applyAlignment="1" applyProtection="1">
      <alignment horizontal="center" vertical="center"/>
      <protection locked="0"/>
    </xf>
    <xf numFmtId="0" fontId="0" fillId="6" borderId="47" xfId="0" applyFill="1" applyBorder="1" applyAlignment="1" applyProtection="1">
      <alignment horizontal="center" vertical="center"/>
      <protection locked="0"/>
    </xf>
    <xf numFmtId="0" fontId="0" fillId="5" borderId="50" xfId="0" applyFill="1" applyBorder="1" applyAlignment="1" applyProtection="1">
      <alignment horizontal="center" vertical="center"/>
      <protection locked="0"/>
    </xf>
    <xf numFmtId="0" fontId="0" fillId="5" borderId="47" xfId="0" applyFill="1" applyBorder="1" applyAlignment="1" applyProtection="1">
      <alignment horizontal="center" vertical="center"/>
      <protection locked="0"/>
    </xf>
    <xf numFmtId="44" fontId="2" fillId="8" borderId="46" xfId="0" applyNumberFormat="1" applyFont="1" applyFill="1" applyBorder="1" applyAlignment="1" applyProtection="1">
      <alignment horizontal="center" vertical="center"/>
      <protection hidden="1"/>
    </xf>
    <xf numFmtId="44" fontId="2" fillId="8" borderId="47" xfId="0" applyNumberFormat="1" applyFont="1" applyFill="1" applyBorder="1" applyAlignment="1" applyProtection="1">
      <alignment horizontal="center" vertical="center"/>
      <protection hidden="1"/>
    </xf>
    <xf numFmtId="0" fontId="0" fillId="5" borderId="46" xfId="0" applyFill="1" applyBorder="1" applyAlignment="1" applyProtection="1">
      <alignment horizontal="center" vertical="center"/>
      <protection hidden="1"/>
    </xf>
    <xf numFmtId="0" fontId="0" fillId="5" borderId="47" xfId="0" applyFill="1" applyBorder="1" applyAlignment="1" applyProtection="1">
      <alignment horizontal="center" vertical="center"/>
      <protection hidden="1"/>
    </xf>
    <xf numFmtId="0" fontId="9" fillId="5" borderId="49" xfId="0" applyFont="1" applyFill="1" applyBorder="1" applyAlignment="1" applyProtection="1">
      <alignment horizontal="left"/>
      <protection locked="0"/>
    </xf>
    <xf numFmtId="0" fontId="9" fillId="5" borderId="48" xfId="0" applyFont="1" applyFill="1" applyBorder="1" applyAlignment="1" applyProtection="1">
      <alignment horizontal="left"/>
      <protection locked="0"/>
    </xf>
    <xf numFmtId="0" fontId="0" fillId="5" borderId="50" xfId="0" applyFill="1" applyBorder="1" applyAlignment="1" applyProtection="1">
      <alignment horizontal="center" vertical="center"/>
      <protection hidden="1"/>
    </xf>
    <xf numFmtId="0" fontId="3" fillId="4" borderId="2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0" fillId="0" borderId="50" xfId="0" applyBorder="1" applyAlignment="1" applyProtection="1">
      <alignment horizontal="center" vertical="center"/>
      <protection hidden="1"/>
    </xf>
    <xf numFmtId="0" fontId="0" fillId="0" borderId="47" xfId="0" applyBorder="1" applyAlignment="1" applyProtection="1">
      <alignment horizontal="center" vertical="center"/>
      <protection hidden="1"/>
    </xf>
    <xf numFmtId="0" fontId="9" fillId="6" borderId="46" xfId="0" applyFont="1" applyFill="1" applyBorder="1" applyAlignment="1" applyProtection="1">
      <alignment horizontal="center" vertical="center"/>
      <protection hidden="1"/>
    </xf>
    <xf numFmtId="14" fontId="0" fillId="5" borderId="46" xfId="0" applyNumberFormat="1" applyFill="1" applyBorder="1" applyAlignment="1" applyProtection="1">
      <alignment horizontal="center" vertical="center"/>
      <protection locked="0"/>
    </xf>
    <xf numFmtId="14" fontId="0" fillId="5" borderId="47" xfId="0" applyNumberFormat="1" applyFill="1" applyBorder="1" applyAlignment="1" applyProtection="1">
      <alignment horizontal="center" vertical="center"/>
      <protection locked="0"/>
    </xf>
    <xf numFmtId="14" fontId="0" fillId="6" borderId="46" xfId="0" applyNumberFormat="1" applyFill="1" applyBorder="1" applyAlignment="1" applyProtection="1">
      <alignment horizontal="center" vertical="center"/>
      <protection locked="0"/>
    </xf>
    <xf numFmtId="14" fontId="0" fillId="6" borderId="47" xfId="0" applyNumberFormat="1" applyFill="1" applyBorder="1" applyAlignment="1" applyProtection="1">
      <alignment horizontal="center" vertical="center"/>
      <protection locked="0"/>
    </xf>
    <xf numFmtId="0" fontId="9" fillId="6" borderId="48" xfId="0" applyFont="1" applyFill="1" applyBorder="1" applyAlignment="1" applyProtection="1">
      <alignment horizontal="left"/>
      <protection locked="0"/>
    </xf>
    <xf numFmtId="0" fontId="9" fillId="6" borderId="51" xfId="0" applyFont="1" applyFill="1" applyBorder="1" applyAlignment="1" applyProtection="1">
      <alignment horizontal="left"/>
      <protection locked="0"/>
    </xf>
    <xf numFmtId="166" fontId="1" fillId="5" borderId="46" xfId="0" applyNumberFormat="1" applyFont="1" applyFill="1" applyBorder="1" applyAlignment="1" applyProtection="1">
      <alignment horizontal="center" vertical="center"/>
      <protection locked="0"/>
    </xf>
    <xf numFmtId="166" fontId="0" fillId="5" borderId="47" xfId="0" applyNumberFormat="1" applyFill="1" applyBorder="1" applyAlignment="1" applyProtection="1">
      <alignment horizontal="center" vertical="center"/>
      <protection locked="0"/>
    </xf>
    <xf numFmtId="0" fontId="1" fillId="5" borderId="48" xfId="0" applyFont="1" applyFill="1" applyBorder="1" applyAlignment="1" applyProtection="1">
      <alignment horizontal="left"/>
      <protection locked="0"/>
    </xf>
    <xf numFmtId="0" fontId="9" fillId="5" borderId="46" xfId="0" applyFont="1" applyFill="1" applyBorder="1" applyAlignment="1" applyProtection="1">
      <alignment horizontal="center" vertical="center"/>
      <protection hidden="1"/>
    </xf>
    <xf numFmtId="14" fontId="0" fillId="0" borderId="46" xfId="0" applyNumberFormat="1" applyBorder="1" applyAlignment="1" applyProtection="1">
      <alignment horizontal="center" vertical="center"/>
      <protection locked="0"/>
    </xf>
    <xf numFmtId="14" fontId="0" fillId="0" borderId="47" xfId="0" applyNumberFormat="1" applyBorder="1" applyAlignment="1" applyProtection="1">
      <alignment horizontal="center" vertical="center"/>
      <protection locked="0"/>
    </xf>
    <xf numFmtId="14" fontId="2" fillId="5" borderId="50" xfId="0" applyNumberFormat="1" applyFont="1" applyFill="1" applyBorder="1" applyAlignment="1" applyProtection="1">
      <alignment horizontal="center" vertical="center"/>
      <protection locked="0"/>
    </xf>
    <xf numFmtId="14" fontId="2" fillId="5" borderId="47" xfId="0" applyNumberFormat="1" applyFont="1" applyFill="1" applyBorder="1" applyAlignment="1" applyProtection="1">
      <alignment horizontal="center" vertical="center"/>
      <protection locked="0"/>
    </xf>
    <xf numFmtId="0" fontId="9" fillId="5" borderId="5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5" borderId="50" xfId="0" applyFont="1" applyFill="1" applyBorder="1" applyAlignment="1" applyProtection="1">
      <alignment horizontal="center" vertical="center"/>
      <protection hidden="1"/>
    </xf>
    <xf numFmtId="0" fontId="0" fillId="6" borderId="46" xfId="0" applyFill="1" applyBorder="1" applyAlignment="1" applyProtection="1">
      <alignment horizontal="center" vertical="center"/>
      <protection locked="0"/>
    </xf>
    <xf numFmtId="0" fontId="0" fillId="6" borderId="46" xfId="0" applyFill="1" applyBorder="1" applyAlignment="1">
      <alignment horizontal="center" vertical="center"/>
    </xf>
    <xf numFmtId="0" fontId="0" fillId="6" borderId="47" xfId="0" applyFill="1" applyBorder="1" applyAlignment="1">
      <alignment horizontal="center" vertical="center"/>
    </xf>
    <xf numFmtId="0" fontId="1" fillId="5" borderId="50" xfId="0" applyFont="1" applyFill="1" applyBorder="1" applyAlignment="1" applyProtection="1">
      <alignment horizontal="center" vertical="center"/>
      <protection locked="0"/>
    </xf>
    <xf numFmtId="0" fontId="9" fillId="5" borderId="51" xfId="0" applyFont="1" applyFill="1" applyBorder="1" applyAlignment="1" applyProtection="1">
      <alignment horizontal="left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9" fillId="5" borderId="53" xfId="0" applyFont="1" applyFill="1" applyBorder="1" applyAlignment="1" applyProtection="1">
      <alignment horizontal="left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M$9" lockText="1" noThreeD="1"/>
</file>

<file path=xl/ctrlProps/ctrlProp10.xml><?xml version="1.0" encoding="utf-8"?>
<formControlPr xmlns="http://schemas.microsoft.com/office/spreadsheetml/2009/9/main" objectType="CheckBox" fmlaLink="$M$27" lockText="1" noThreeD="1"/>
</file>

<file path=xl/ctrlProps/ctrlProp100.xml><?xml version="1.0" encoding="utf-8"?>
<formControlPr xmlns="http://schemas.microsoft.com/office/spreadsheetml/2009/9/main" objectType="CheckBox" fmlaLink="$M$43" lockText="1" noThreeD="1"/>
</file>

<file path=xl/ctrlProps/ctrlProp101.xml><?xml version="1.0" encoding="utf-8"?>
<formControlPr xmlns="http://schemas.microsoft.com/office/spreadsheetml/2009/9/main" objectType="CheckBox" fmlaLink="$M$45" lockText="1" noThreeD="1"/>
</file>

<file path=xl/ctrlProps/ctrlProp102.xml><?xml version="1.0" encoding="utf-8"?>
<formControlPr xmlns="http://schemas.microsoft.com/office/spreadsheetml/2009/9/main" objectType="CheckBox" fmlaLink="$M$47" lockText="1" noThreeD="1"/>
</file>

<file path=xl/ctrlProps/ctrlProp103.xml><?xml version="1.0" encoding="utf-8"?>
<formControlPr xmlns="http://schemas.microsoft.com/office/spreadsheetml/2009/9/main" objectType="CheckBox" fmlaLink="$N$9" lockText="1" noThreeD="1"/>
</file>

<file path=xl/ctrlProps/ctrlProp104.xml><?xml version="1.0" encoding="utf-8"?>
<formControlPr xmlns="http://schemas.microsoft.com/office/spreadsheetml/2009/9/main" objectType="CheckBox" fmlaLink="$N$11" lockText="1" noThreeD="1"/>
</file>

<file path=xl/ctrlProps/ctrlProp105.xml><?xml version="1.0" encoding="utf-8"?>
<formControlPr xmlns="http://schemas.microsoft.com/office/spreadsheetml/2009/9/main" objectType="CheckBox" fmlaLink="$N$13" lockText="1" noThreeD="1"/>
</file>

<file path=xl/ctrlProps/ctrlProp106.xml><?xml version="1.0" encoding="utf-8"?>
<formControlPr xmlns="http://schemas.microsoft.com/office/spreadsheetml/2009/9/main" objectType="CheckBox" fmlaLink="$N$15" lockText="1" noThreeD="1"/>
</file>

<file path=xl/ctrlProps/ctrlProp107.xml><?xml version="1.0" encoding="utf-8"?>
<formControlPr xmlns="http://schemas.microsoft.com/office/spreadsheetml/2009/9/main" objectType="CheckBox" fmlaLink="$N$17" lockText="1" noThreeD="1"/>
</file>

<file path=xl/ctrlProps/ctrlProp108.xml><?xml version="1.0" encoding="utf-8"?>
<formControlPr xmlns="http://schemas.microsoft.com/office/spreadsheetml/2009/9/main" objectType="CheckBox" fmlaLink="$N$19" lockText="1" noThreeD="1"/>
</file>

<file path=xl/ctrlProps/ctrlProp109.xml><?xml version="1.0" encoding="utf-8"?>
<formControlPr xmlns="http://schemas.microsoft.com/office/spreadsheetml/2009/9/main" objectType="CheckBox" fmlaLink="$N$21" lockText="1" noThreeD="1"/>
</file>

<file path=xl/ctrlProps/ctrlProp11.xml><?xml version="1.0" encoding="utf-8"?>
<formControlPr xmlns="http://schemas.microsoft.com/office/spreadsheetml/2009/9/main" objectType="CheckBox" fmlaLink="$M$29" lockText="1" noThreeD="1"/>
</file>

<file path=xl/ctrlProps/ctrlProp110.xml><?xml version="1.0" encoding="utf-8"?>
<formControlPr xmlns="http://schemas.microsoft.com/office/spreadsheetml/2009/9/main" objectType="CheckBox" fmlaLink="$N$23" lockText="1" noThreeD="1"/>
</file>

<file path=xl/ctrlProps/ctrlProp111.xml><?xml version="1.0" encoding="utf-8"?>
<formControlPr xmlns="http://schemas.microsoft.com/office/spreadsheetml/2009/9/main" objectType="CheckBox" fmlaLink="$N$25" lockText="1" noThreeD="1"/>
</file>

<file path=xl/ctrlProps/ctrlProp112.xml><?xml version="1.0" encoding="utf-8"?>
<formControlPr xmlns="http://schemas.microsoft.com/office/spreadsheetml/2009/9/main" objectType="CheckBox" fmlaLink="$N$27" lockText="1" noThreeD="1"/>
</file>

<file path=xl/ctrlProps/ctrlProp113.xml><?xml version="1.0" encoding="utf-8"?>
<formControlPr xmlns="http://schemas.microsoft.com/office/spreadsheetml/2009/9/main" objectType="CheckBox" fmlaLink="$N$29" lockText="1" noThreeD="1"/>
</file>

<file path=xl/ctrlProps/ctrlProp114.xml><?xml version="1.0" encoding="utf-8"?>
<formControlPr xmlns="http://schemas.microsoft.com/office/spreadsheetml/2009/9/main" objectType="CheckBox" fmlaLink="$N$31" lockText="1" noThreeD="1"/>
</file>

<file path=xl/ctrlProps/ctrlProp115.xml><?xml version="1.0" encoding="utf-8"?>
<formControlPr xmlns="http://schemas.microsoft.com/office/spreadsheetml/2009/9/main" objectType="CheckBox" fmlaLink="$N$33" lockText="1" noThreeD="1"/>
</file>

<file path=xl/ctrlProps/ctrlProp116.xml><?xml version="1.0" encoding="utf-8"?>
<formControlPr xmlns="http://schemas.microsoft.com/office/spreadsheetml/2009/9/main" objectType="CheckBox" fmlaLink="$N$35" lockText="1" noThreeD="1"/>
</file>

<file path=xl/ctrlProps/ctrlProp117.xml><?xml version="1.0" encoding="utf-8"?>
<formControlPr xmlns="http://schemas.microsoft.com/office/spreadsheetml/2009/9/main" objectType="CheckBox" fmlaLink="$N$37" lockText="1" noThreeD="1"/>
</file>

<file path=xl/ctrlProps/ctrlProp118.xml><?xml version="1.0" encoding="utf-8"?>
<formControlPr xmlns="http://schemas.microsoft.com/office/spreadsheetml/2009/9/main" objectType="CheckBox" fmlaLink="$N$39" lockText="1" noThreeD="1"/>
</file>

<file path=xl/ctrlProps/ctrlProp119.xml><?xml version="1.0" encoding="utf-8"?>
<formControlPr xmlns="http://schemas.microsoft.com/office/spreadsheetml/2009/9/main" objectType="CheckBox" fmlaLink="$N$41" lockText="1" noThreeD="1"/>
</file>

<file path=xl/ctrlProps/ctrlProp12.xml><?xml version="1.0" encoding="utf-8"?>
<formControlPr xmlns="http://schemas.microsoft.com/office/spreadsheetml/2009/9/main" objectType="CheckBox" fmlaLink="$M$31" lockText="1" noThreeD="1"/>
</file>

<file path=xl/ctrlProps/ctrlProp120.xml><?xml version="1.0" encoding="utf-8"?>
<formControlPr xmlns="http://schemas.microsoft.com/office/spreadsheetml/2009/9/main" objectType="CheckBox" fmlaLink="$N$43" lockText="1" noThreeD="1"/>
</file>

<file path=xl/ctrlProps/ctrlProp121.xml><?xml version="1.0" encoding="utf-8"?>
<formControlPr xmlns="http://schemas.microsoft.com/office/spreadsheetml/2009/9/main" objectType="CheckBox" fmlaLink="$N$45" lockText="1" noThreeD="1"/>
</file>

<file path=xl/ctrlProps/ctrlProp122.xml><?xml version="1.0" encoding="utf-8"?>
<formControlPr xmlns="http://schemas.microsoft.com/office/spreadsheetml/2009/9/main" objectType="CheckBox" fmlaLink="$N$47" lockText="1" noThreeD="1"/>
</file>

<file path=xl/ctrlProps/ctrlProp123.xml><?xml version="1.0" encoding="utf-8"?>
<formControlPr xmlns="http://schemas.microsoft.com/office/spreadsheetml/2009/9/main" objectType="CheckBox" fmlaLink="$N$49" lockText="1" noThreeD="1"/>
</file>

<file path=xl/ctrlProps/ctrlProp124.xml><?xml version="1.0" encoding="utf-8"?>
<formControlPr xmlns="http://schemas.microsoft.com/office/spreadsheetml/2009/9/main" objectType="CheckBox" fmlaLink="$N$51" lockText="1" noThreeD="1"/>
</file>

<file path=xl/ctrlProps/ctrlProp125.xml><?xml version="1.0" encoding="utf-8"?>
<formControlPr xmlns="http://schemas.microsoft.com/office/spreadsheetml/2009/9/main" objectType="CheckBox" fmlaLink="$N$53" lockText="1" noThreeD="1"/>
</file>

<file path=xl/ctrlProps/ctrlProp126.xml><?xml version="1.0" encoding="utf-8"?>
<formControlPr xmlns="http://schemas.microsoft.com/office/spreadsheetml/2009/9/main" objectType="CheckBox" fmlaLink="$N$55" lockText="1" noThreeD="1"/>
</file>

<file path=xl/ctrlProps/ctrlProp127.xml><?xml version="1.0" encoding="utf-8"?>
<formControlPr xmlns="http://schemas.microsoft.com/office/spreadsheetml/2009/9/main" objectType="CheckBox" fmlaLink="$N$57" lockText="1" noThreeD="1"/>
</file>

<file path=xl/ctrlProps/ctrlProp128.xml><?xml version="1.0" encoding="utf-8"?>
<formControlPr xmlns="http://schemas.microsoft.com/office/spreadsheetml/2009/9/main" objectType="CheckBox" fmlaLink="$N$59" lockText="1" noThreeD="1"/>
</file>

<file path=xl/ctrlProps/ctrlProp129.xml><?xml version="1.0" encoding="utf-8"?>
<formControlPr xmlns="http://schemas.microsoft.com/office/spreadsheetml/2009/9/main" objectType="CheckBox" fmlaLink="$N$61" lockText="1" noThreeD="1"/>
</file>

<file path=xl/ctrlProps/ctrlProp13.xml><?xml version="1.0" encoding="utf-8"?>
<formControlPr xmlns="http://schemas.microsoft.com/office/spreadsheetml/2009/9/main" objectType="CheckBox" fmlaLink="$M$33" lockText="1" noThreeD="1"/>
</file>

<file path=xl/ctrlProps/ctrlProp130.xml><?xml version="1.0" encoding="utf-8"?>
<formControlPr xmlns="http://schemas.microsoft.com/office/spreadsheetml/2009/9/main" objectType="CheckBox" fmlaLink="$N$63" lockText="1" noThreeD="1"/>
</file>

<file path=xl/ctrlProps/ctrlProp131.xml><?xml version="1.0" encoding="utf-8"?>
<formControlPr xmlns="http://schemas.microsoft.com/office/spreadsheetml/2009/9/main" objectType="CheckBox" fmlaLink="$N$65" lockText="1" noThreeD="1"/>
</file>

<file path=xl/ctrlProps/ctrlProp132.xml><?xml version="1.0" encoding="utf-8"?>
<formControlPr xmlns="http://schemas.microsoft.com/office/spreadsheetml/2009/9/main" objectType="CheckBox" fmlaLink="$N$67" lockText="1" noThreeD="1"/>
</file>

<file path=xl/ctrlProps/ctrlProp133.xml><?xml version="1.0" encoding="utf-8"?>
<formControlPr xmlns="http://schemas.microsoft.com/office/spreadsheetml/2009/9/main" objectType="CheckBox" fmlaLink="$N$69" lockText="1" noThreeD="1"/>
</file>

<file path=xl/ctrlProps/ctrlProp134.xml><?xml version="1.0" encoding="utf-8"?>
<formControlPr xmlns="http://schemas.microsoft.com/office/spreadsheetml/2009/9/main" objectType="CheckBox" fmlaLink="$N$71" lockText="1" noThreeD="1"/>
</file>

<file path=xl/ctrlProps/ctrlProp135.xml><?xml version="1.0" encoding="utf-8"?>
<formControlPr xmlns="http://schemas.microsoft.com/office/spreadsheetml/2009/9/main" objectType="CheckBox" fmlaLink="$N$73" lockText="1" noThreeD="1"/>
</file>

<file path=xl/ctrlProps/ctrlProp136.xml><?xml version="1.0" encoding="utf-8"?>
<formControlPr xmlns="http://schemas.microsoft.com/office/spreadsheetml/2009/9/main" objectType="CheckBox" fmlaLink="$N$75" lockText="1" noThreeD="1"/>
</file>

<file path=xl/ctrlProps/ctrlProp137.xml><?xml version="1.0" encoding="utf-8"?>
<formControlPr xmlns="http://schemas.microsoft.com/office/spreadsheetml/2009/9/main" objectType="CheckBox" fmlaLink="$N$77" lockText="1" noThreeD="1"/>
</file>

<file path=xl/ctrlProps/ctrlProp138.xml><?xml version="1.0" encoding="utf-8"?>
<formControlPr xmlns="http://schemas.microsoft.com/office/spreadsheetml/2009/9/main" objectType="CheckBox" fmlaLink="$N$79" lockText="1" noThreeD="1"/>
</file>

<file path=xl/ctrlProps/ctrlProp139.xml><?xml version="1.0" encoding="utf-8"?>
<formControlPr xmlns="http://schemas.microsoft.com/office/spreadsheetml/2009/9/main" objectType="CheckBox" fmlaLink="$N$81" lockText="1" noThreeD="1"/>
</file>

<file path=xl/ctrlProps/ctrlProp14.xml><?xml version="1.0" encoding="utf-8"?>
<formControlPr xmlns="http://schemas.microsoft.com/office/spreadsheetml/2009/9/main" objectType="CheckBox" fmlaLink="$M$35" lockText="1" noThreeD="1"/>
</file>

<file path=xl/ctrlProps/ctrlProp140.xml><?xml version="1.0" encoding="utf-8"?>
<formControlPr xmlns="http://schemas.microsoft.com/office/spreadsheetml/2009/9/main" objectType="CheckBox" fmlaLink="$N$83" lockText="1" noThreeD="1"/>
</file>

<file path=xl/ctrlProps/ctrlProp141.xml><?xml version="1.0" encoding="utf-8"?>
<formControlPr xmlns="http://schemas.microsoft.com/office/spreadsheetml/2009/9/main" objectType="CheckBox" fmlaLink="$N$85" lockText="1" noThreeD="1"/>
</file>

<file path=xl/ctrlProps/ctrlProp142.xml><?xml version="1.0" encoding="utf-8"?>
<formControlPr xmlns="http://schemas.microsoft.com/office/spreadsheetml/2009/9/main" objectType="CheckBox" fmlaLink="$N$87" lockText="1" noThreeD="1"/>
</file>

<file path=xl/ctrlProps/ctrlProp143.xml><?xml version="1.0" encoding="utf-8"?>
<formControlPr xmlns="http://schemas.microsoft.com/office/spreadsheetml/2009/9/main" objectType="CheckBox" fmlaLink="$N$89" lockText="1" noThreeD="1"/>
</file>

<file path=xl/ctrlProps/ctrlProp144.xml><?xml version="1.0" encoding="utf-8"?>
<formControlPr xmlns="http://schemas.microsoft.com/office/spreadsheetml/2009/9/main" objectType="CheckBox" fmlaLink="$N$91" lockText="1" noThreeD="1"/>
</file>

<file path=xl/ctrlProps/ctrlProp145.xml><?xml version="1.0" encoding="utf-8"?>
<formControlPr xmlns="http://schemas.microsoft.com/office/spreadsheetml/2009/9/main" objectType="CheckBox" fmlaLink="$N$93" lockText="1" noThreeD="1"/>
</file>

<file path=xl/ctrlProps/ctrlProp146.xml><?xml version="1.0" encoding="utf-8"?>
<formControlPr xmlns="http://schemas.microsoft.com/office/spreadsheetml/2009/9/main" objectType="CheckBox" fmlaLink="$N$95" lockText="1" noThreeD="1"/>
</file>

<file path=xl/ctrlProps/ctrlProp147.xml><?xml version="1.0" encoding="utf-8"?>
<formControlPr xmlns="http://schemas.microsoft.com/office/spreadsheetml/2009/9/main" objectType="CheckBox" fmlaLink="$N$97" lockText="1" noThreeD="1"/>
</file>

<file path=xl/ctrlProps/ctrlProp148.xml><?xml version="1.0" encoding="utf-8"?>
<formControlPr xmlns="http://schemas.microsoft.com/office/spreadsheetml/2009/9/main" objectType="CheckBox" fmlaLink="$N$99" lockText="1" noThreeD="1"/>
</file>

<file path=xl/ctrlProps/ctrlProp149.xml><?xml version="1.0" encoding="utf-8"?>
<formControlPr xmlns="http://schemas.microsoft.com/office/spreadsheetml/2009/9/main" objectType="CheckBox" fmlaLink="$N$101" lockText="1" noThreeD="1"/>
</file>

<file path=xl/ctrlProps/ctrlProp15.xml><?xml version="1.0" encoding="utf-8"?>
<formControlPr xmlns="http://schemas.microsoft.com/office/spreadsheetml/2009/9/main" objectType="CheckBox" fmlaLink="$M$37" lockText="1" noThreeD="1"/>
</file>

<file path=xl/ctrlProps/ctrlProp150.xml><?xml version="1.0" encoding="utf-8"?>
<formControlPr xmlns="http://schemas.microsoft.com/office/spreadsheetml/2009/9/main" objectType="CheckBox" fmlaLink="$N$103" lockText="1" noThreeD="1"/>
</file>

<file path=xl/ctrlProps/ctrlProp151.xml><?xml version="1.0" encoding="utf-8"?>
<formControlPr xmlns="http://schemas.microsoft.com/office/spreadsheetml/2009/9/main" objectType="CheckBox" fmlaLink="$N$105" lockText="1" noThreeD="1"/>
</file>

<file path=xl/ctrlProps/ctrlProp152.xml><?xml version="1.0" encoding="utf-8"?>
<formControlPr xmlns="http://schemas.microsoft.com/office/spreadsheetml/2009/9/main" objectType="CheckBox" fmlaLink="$N$107" lockText="1" noThreeD="1"/>
</file>

<file path=xl/ctrlProps/ctrlProp153.xml><?xml version="1.0" encoding="utf-8"?>
<formControlPr xmlns="http://schemas.microsoft.com/office/spreadsheetml/2009/9/main" objectType="CheckBox" fmlaLink="$N$109" lockText="1" noThreeD="1"/>
</file>

<file path=xl/ctrlProps/ctrlProp154.xml><?xml version="1.0" encoding="utf-8"?>
<formControlPr xmlns="http://schemas.microsoft.com/office/spreadsheetml/2009/9/main" objectType="CheckBox" fmlaLink="$N$111" lockText="1" noThreeD="1"/>
</file>

<file path=xl/ctrlProps/ctrlProp155.xml><?xml version="1.0" encoding="utf-8"?>
<formControlPr xmlns="http://schemas.microsoft.com/office/spreadsheetml/2009/9/main" objectType="CheckBox" fmlaLink="$N$113" lockText="1" noThreeD="1"/>
</file>

<file path=xl/ctrlProps/ctrlProp156.xml><?xml version="1.0" encoding="utf-8"?>
<formControlPr xmlns="http://schemas.microsoft.com/office/spreadsheetml/2009/9/main" objectType="CheckBox" fmlaLink="$N$115" lockText="1" noThreeD="1"/>
</file>

<file path=xl/ctrlProps/ctrlProp157.xml><?xml version="1.0" encoding="utf-8"?>
<formControlPr xmlns="http://schemas.microsoft.com/office/spreadsheetml/2009/9/main" objectType="CheckBox" fmlaLink="$N$117" lockText="1" noThreeD="1"/>
</file>

<file path=xl/ctrlProps/ctrlProp158.xml><?xml version="1.0" encoding="utf-8"?>
<formControlPr xmlns="http://schemas.microsoft.com/office/spreadsheetml/2009/9/main" objectType="CheckBox" fmlaLink="$N$119" lockText="1" noThreeD="1"/>
</file>

<file path=xl/ctrlProps/ctrlProp159.xml><?xml version="1.0" encoding="utf-8"?>
<formControlPr xmlns="http://schemas.microsoft.com/office/spreadsheetml/2009/9/main" objectType="CheckBox" fmlaLink="$N$121" lockText="1" noThreeD="1"/>
</file>

<file path=xl/ctrlProps/ctrlProp16.xml><?xml version="1.0" encoding="utf-8"?>
<formControlPr xmlns="http://schemas.microsoft.com/office/spreadsheetml/2009/9/main" objectType="CheckBox" fmlaLink="$M$39" lockText="1" noThreeD="1"/>
</file>

<file path=xl/ctrlProps/ctrlProp160.xml><?xml version="1.0" encoding="utf-8"?>
<formControlPr xmlns="http://schemas.microsoft.com/office/spreadsheetml/2009/9/main" objectType="CheckBox" fmlaLink="$N$123" lockText="1" noThreeD="1"/>
</file>

<file path=xl/ctrlProps/ctrlProp161.xml><?xml version="1.0" encoding="utf-8"?>
<formControlPr xmlns="http://schemas.microsoft.com/office/spreadsheetml/2009/9/main" objectType="CheckBox" fmlaLink="$N$125" lockText="1" noThreeD="1"/>
</file>

<file path=xl/ctrlProps/ctrlProp162.xml><?xml version="1.0" encoding="utf-8"?>
<formControlPr xmlns="http://schemas.microsoft.com/office/spreadsheetml/2009/9/main" objectType="CheckBox" fmlaLink="$N$127" lockText="1" noThreeD="1"/>
</file>

<file path=xl/ctrlProps/ctrlProp163.xml><?xml version="1.0" encoding="utf-8"?>
<formControlPr xmlns="http://schemas.microsoft.com/office/spreadsheetml/2009/9/main" objectType="CheckBox" fmlaLink="$N$129" lockText="1" noThreeD="1"/>
</file>

<file path=xl/ctrlProps/ctrlProp164.xml><?xml version="1.0" encoding="utf-8"?>
<formControlPr xmlns="http://schemas.microsoft.com/office/spreadsheetml/2009/9/main" objectType="CheckBox" fmlaLink="$N$131" lockText="1" noThreeD="1"/>
</file>

<file path=xl/ctrlProps/ctrlProp165.xml><?xml version="1.0" encoding="utf-8"?>
<formControlPr xmlns="http://schemas.microsoft.com/office/spreadsheetml/2009/9/main" objectType="CheckBox" fmlaLink="$N$133" lockText="1" noThreeD="1"/>
</file>

<file path=xl/ctrlProps/ctrlProp166.xml><?xml version="1.0" encoding="utf-8"?>
<formControlPr xmlns="http://schemas.microsoft.com/office/spreadsheetml/2009/9/main" objectType="CheckBox" fmlaLink="$N$135" lockText="1" noThreeD="1"/>
</file>

<file path=xl/ctrlProps/ctrlProp167.xml><?xml version="1.0" encoding="utf-8"?>
<formControlPr xmlns="http://schemas.microsoft.com/office/spreadsheetml/2009/9/main" objectType="CheckBox" fmlaLink="$N$137" lockText="1" noThreeD="1"/>
</file>

<file path=xl/ctrlProps/ctrlProp168.xml><?xml version="1.0" encoding="utf-8"?>
<formControlPr xmlns="http://schemas.microsoft.com/office/spreadsheetml/2009/9/main" objectType="CheckBox" fmlaLink="$N$139" lockText="1" noThreeD="1"/>
</file>

<file path=xl/ctrlProps/ctrlProp169.xml><?xml version="1.0" encoding="utf-8"?>
<formControlPr xmlns="http://schemas.microsoft.com/office/spreadsheetml/2009/9/main" objectType="CheckBox" fmlaLink="$N$141" lockText="1" noThreeD="1"/>
</file>

<file path=xl/ctrlProps/ctrlProp17.xml><?xml version="1.0" encoding="utf-8"?>
<formControlPr xmlns="http://schemas.microsoft.com/office/spreadsheetml/2009/9/main" objectType="CheckBox" fmlaLink="$M$41" lockText="1" noThreeD="1"/>
</file>

<file path=xl/ctrlProps/ctrlProp170.xml><?xml version="1.0" encoding="utf-8"?>
<formControlPr xmlns="http://schemas.microsoft.com/office/spreadsheetml/2009/9/main" objectType="CheckBox" fmlaLink="$N$143" lockText="1" noThreeD="1"/>
</file>

<file path=xl/ctrlProps/ctrlProp171.xml><?xml version="1.0" encoding="utf-8"?>
<formControlPr xmlns="http://schemas.microsoft.com/office/spreadsheetml/2009/9/main" objectType="CheckBox" fmlaLink="$N$145" lockText="1" noThreeD="1"/>
</file>

<file path=xl/ctrlProps/ctrlProp172.xml><?xml version="1.0" encoding="utf-8"?>
<formControlPr xmlns="http://schemas.microsoft.com/office/spreadsheetml/2009/9/main" objectType="CheckBox" fmlaLink="$N$147" lockText="1" noThreeD="1"/>
</file>

<file path=xl/ctrlProps/ctrlProp173.xml><?xml version="1.0" encoding="utf-8"?>
<formControlPr xmlns="http://schemas.microsoft.com/office/spreadsheetml/2009/9/main" objectType="CheckBox" fmlaLink="$N$149" lockText="1" noThreeD="1"/>
</file>

<file path=xl/ctrlProps/ctrlProp174.xml><?xml version="1.0" encoding="utf-8"?>
<formControlPr xmlns="http://schemas.microsoft.com/office/spreadsheetml/2009/9/main" objectType="CheckBox" fmlaLink="$N$151" lockText="1" noThreeD="1"/>
</file>

<file path=xl/ctrlProps/ctrlProp175.xml><?xml version="1.0" encoding="utf-8"?>
<formControlPr xmlns="http://schemas.microsoft.com/office/spreadsheetml/2009/9/main" objectType="CheckBox" fmlaLink="$N$153" lockText="1" noThreeD="1"/>
</file>

<file path=xl/ctrlProps/ctrlProp176.xml><?xml version="1.0" encoding="utf-8"?>
<formControlPr xmlns="http://schemas.microsoft.com/office/spreadsheetml/2009/9/main" objectType="CheckBox" fmlaLink="$N$155" lockText="1" noThreeD="1"/>
</file>

<file path=xl/ctrlProps/ctrlProp177.xml><?xml version="1.0" encoding="utf-8"?>
<formControlPr xmlns="http://schemas.microsoft.com/office/spreadsheetml/2009/9/main" objectType="CheckBox" fmlaLink="$N$157" lockText="1" noThreeD="1"/>
</file>

<file path=xl/ctrlProps/ctrlProp178.xml><?xml version="1.0" encoding="utf-8"?>
<formControlPr xmlns="http://schemas.microsoft.com/office/spreadsheetml/2009/9/main" objectType="CheckBox" fmlaLink="$N$159" lockText="1" noThreeD="1"/>
</file>

<file path=xl/ctrlProps/ctrlProp179.xml><?xml version="1.0" encoding="utf-8"?>
<formControlPr xmlns="http://schemas.microsoft.com/office/spreadsheetml/2009/9/main" objectType="CheckBox" fmlaLink="$N$161" lockText="1" noThreeD="1"/>
</file>

<file path=xl/ctrlProps/ctrlProp18.xml><?xml version="1.0" encoding="utf-8"?>
<formControlPr xmlns="http://schemas.microsoft.com/office/spreadsheetml/2009/9/main" objectType="CheckBox" fmlaLink="$M$43" lockText="1" noThreeD="1"/>
</file>

<file path=xl/ctrlProps/ctrlProp180.xml><?xml version="1.0" encoding="utf-8"?>
<formControlPr xmlns="http://schemas.microsoft.com/office/spreadsheetml/2009/9/main" objectType="CheckBox" fmlaLink="$N$163" lockText="1" noThreeD="1"/>
</file>

<file path=xl/ctrlProps/ctrlProp181.xml><?xml version="1.0" encoding="utf-8"?>
<formControlPr xmlns="http://schemas.microsoft.com/office/spreadsheetml/2009/9/main" objectType="CheckBox" fmlaLink="$N$165" lockText="1" noThreeD="1"/>
</file>

<file path=xl/ctrlProps/ctrlProp182.xml><?xml version="1.0" encoding="utf-8"?>
<formControlPr xmlns="http://schemas.microsoft.com/office/spreadsheetml/2009/9/main" objectType="CheckBox" fmlaLink="$N$167" lockText="1" noThreeD="1"/>
</file>

<file path=xl/ctrlProps/ctrlProp183.xml><?xml version="1.0" encoding="utf-8"?>
<formControlPr xmlns="http://schemas.microsoft.com/office/spreadsheetml/2009/9/main" objectType="CheckBox" fmlaLink="$N$169" lockText="1" noThreeD="1"/>
</file>

<file path=xl/ctrlProps/ctrlProp184.xml><?xml version="1.0" encoding="utf-8"?>
<formControlPr xmlns="http://schemas.microsoft.com/office/spreadsheetml/2009/9/main" objectType="CheckBox" fmlaLink="$N$171" lockText="1" noThreeD="1"/>
</file>

<file path=xl/ctrlProps/ctrlProp185.xml><?xml version="1.0" encoding="utf-8"?>
<formControlPr xmlns="http://schemas.microsoft.com/office/spreadsheetml/2009/9/main" objectType="CheckBox" fmlaLink="$N$173" lockText="1" noThreeD="1"/>
</file>

<file path=xl/ctrlProps/ctrlProp186.xml><?xml version="1.0" encoding="utf-8"?>
<formControlPr xmlns="http://schemas.microsoft.com/office/spreadsheetml/2009/9/main" objectType="CheckBox" fmlaLink="$N$175" lockText="1" noThreeD="1"/>
</file>

<file path=xl/ctrlProps/ctrlProp187.xml><?xml version="1.0" encoding="utf-8"?>
<formControlPr xmlns="http://schemas.microsoft.com/office/spreadsheetml/2009/9/main" objectType="CheckBox" fmlaLink="$N$177" lockText="1" noThreeD="1"/>
</file>

<file path=xl/ctrlProps/ctrlProp188.xml><?xml version="1.0" encoding="utf-8"?>
<formControlPr xmlns="http://schemas.microsoft.com/office/spreadsheetml/2009/9/main" objectType="CheckBox" fmlaLink="$N$179" lockText="1" noThreeD="1"/>
</file>

<file path=xl/ctrlProps/ctrlProp189.xml><?xml version="1.0" encoding="utf-8"?>
<formControlPr xmlns="http://schemas.microsoft.com/office/spreadsheetml/2009/9/main" objectType="CheckBox" fmlaLink="$N$181" lockText="1" noThreeD="1"/>
</file>

<file path=xl/ctrlProps/ctrlProp19.xml><?xml version="1.0" encoding="utf-8"?>
<formControlPr xmlns="http://schemas.microsoft.com/office/spreadsheetml/2009/9/main" objectType="CheckBox" fmlaLink="$M$47" lockText="1" noThreeD="1"/>
</file>

<file path=xl/ctrlProps/ctrlProp190.xml><?xml version="1.0" encoding="utf-8"?>
<formControlPr xmlns="http://schemas.microsoft.com/office/spreadsheetml/2009/9/main" objectType="CheckBox" fmlaLink="$N$183" lockText="1" noThreeD="1"/>
</file>

<file path=xl/ctrlProps/ctrlProp191.xml><?xml version="1.0" encoding="utf-8"?>
<formControlPr xmlns="http://schemas.microsoft.com/office/spreadsheetml/2009/9/main" objectType="CheckBox" fmlaLink="$N$185" lockText="1" noThreeD="1"/>
</file>

<file path=xl/ctrlProps/ctrlProp2.xml><?xml version="1.0" encoding="utf-8"?>
<formControlPr xmlns="http://schemas.microsoft.com/office/spreadsheetml/2009/9/main" objectType="CheckBox" fmlaLink="$M$11" lockText="1" noThreeD="1"/>
</file>

<file path=xl/ctrlProps/ctrlProp20.xml><?xml version="1.0" encoding="utf-8"?>
<formControlPr xmlns="http://schemas.microsoft.com/office/spreadsheetml/2009/9/main" objectType="CheckBox" fmlaLink="$M$49" lockText="1" noThreeD="1"/>
</file>

<file path=xl/ctrlProps/ctrlProp21.xml><?xml version="1.0" encoding="utf-8"?>
<formControlPr xmlns="http://schemas.microsoft.com/office/spreadsheetml/2009/9/main" objectType="CheckBox" fmlaLink="$M$51" lockText="1" noThreeD="1"/>
</file>

<file path=xl/ctrlProps/ctrlProp22.xml><?xml version="1.0" encoding="utf-8"?>
<formControlPr xmlns="http://schemas.microsoft.com/office/spreadsheetml/2009/9/main" objectType="CheckBox" fmlaLink="$M$53" lockText="1" noThreeD="1"/>
</file>

<file path=xl/ctrlProps/ctrlProp23.xml><?xml version="1.0" encoding="utf-8"?>
<formControlPr xmlns="http://schemas.microsoft.com/office/spreadsheetml/2009/9/main" objectType="CheckBox" fmlaLink="$M$55" lockText="1" noThreeD="1"/>
</file>

<file path=xl/ctrlProps/ctrlProp24.xml><?xml version="1.0" encoding="utf-8"?>
<formControlPr xmlns="http://schemas.microsoft.com/office/spreadsheetml/2009/9/main" objectType="CheckBox" fmlaLink="$M$57" lockText="1" noThreeD="1"/>
</file>

<file path=xl/ctrlProps/ctrlProp25.xml><?xml version="1.0" encoding="utf-8"?>
<formControlPr xmlns="http://schemas.microsoft.com/office/spreadsheetml/2009/9/main" objectType="CheckBox" fmlaLink="$M$59" lockText="1" noThreeD="1"/>
</file>

<file path=xl/ctrlProps/ctrlProp26.xml><?xml version="1.0" encoding="utf-8"?>
<formControlPr xmlns="http://schemas.microsoft.com/office/spreadsheetml/2009/9/main" objectType="CheckBox" fmlaLink="$M$61" lockText="1" noThreeD="1"/>
</file>

<file path=xl/ctrlProps/ctrlProp27.xml><?xml version="1.0" encoding="utf-8"?>
<formControlPr xmlns="http://schemas.microsoft.com/office/spreadsheetml/2009/9/main" objectType="CheckBox" fmlaLink="$M$63" lockText="1" noThreeD="1"/>
</file>

<file path=xl/ctrlProps/ctrlProp28.xml><?xml version="1.0" encoding="utf-8"?>
<formControlPr xmlns="http://schemas.microsoft.com/office/spreadsheetml/2009/9/main" objectType="CheckBox" fmlaLink="$M$67" lockText="1" noThreeD="1"/>
</file>

<file path=xl/ctrlProps/ctrlProp29.xml><?xml version="1.0" encoding="utf-8"?>
<formControlPr xmlns="http://schemas.microsoft.com/office/spreadsheetml/2009/9/main" objectType="CheckBox" fmlaLink="$M$69" lockText="1" noThreeD="1"/>
</file>

<file path=xl/ctrlProps/ctrlProp3.xml><?xml version="1.0" encoding="utf-8"?>
<formControlPr xmlns="http://schemas.microsoft.com/office/spreadsheetml/2009/9/main" objectType="CheckBox" fmlaLink="$M$13" lockText="1" noThreeD="1"/>
</file>

<file path=xl/ctrlProps/ctrlProp30.xml><?xml version="1.0" encoding="utf-8"?>
<formControlPr xmlns="http://schemas.microsoft.com/office/spreadsheetml/2009/9/main" objectType="CheckBox" fmlaLink="$M$71" lockText="1" noThreeD="1"/>
</file>

<file path=xl/ctrlProps/ctrlProp31.xml><?xml version="1.0" encoding="utf-8"?>
<formControlPr xmlns="http://schemas.microsoft.com/office/spreadsheetml/2009/9/main" objectType="CheckBox" fmlaLink="$M$73" lockText="1" noThreeD="1"/>
</file>

<file path=xl/ctrlProps/ctrlProp32.xml><?xml version="1.0" encoding="utf-8"?>
<formControlPr xmlns="http://schemas.microsoft.com/office/spreadsheetml/2009/9/main" objectType="CheckBox" fmlaLink="$M$75" lockText="1" noThreeD="1"/>
</file>

<file path=xl/ctrlProps/ctrlProp33.xml><?xml version="1.0" encoding="utf-8"?>
<formControlPr xmlns="http://schemas.microsoft.com/office/spreadsheetml/2009/9/main" objectType="CheckBox" fmlaLink="$M$77" lockText="1" noThreeD="1"/>
</file>

<file path=xl/ctrlProps/ctrlProp34.xml><?xml version="1.0" encoding="utf-8"?>
<formControlPr xmlns="http://schemas.microsoft.com/office/spreadsheetml/2009/9/main" objectType="CheckBox" fmlaLink="$M$79" lockText="1" noThreeD="1"/>
</file>

<file path=xl/ctrlProps/ctrlProp35.xml><?xml version="1.0" encoding="utf-8"?>
<formControlPr xmlns="http://schemas.microsoft.com/office/spreadsheetml/2009/9/main" objectType="CheckBox" fmlaLink="$M$81" lockText="1" noThreeD="1"/>
</file>

<file path=xl/ctrlProps/ctrlProp36.xml><?xml version="1.0" encoding="utf-8"?>
<formControlPr xmlns="http://schemas.microsoft.com/office/spreadsheetml/2009/9/main" objectType="CheckBox" fmlaLink="$M$83" lockText="1" noThreeD="1"/>
</file>

<file path=xl/ctrlProps/ctrlProp37.xml><?xml version="1.0" encoding="utf-8"?>
<formControlPr xmlns="http://schemas.microsoft.com/office/spreadsheetml/2009/9/main" objectType="CheckBox" fmlaLink="$M$87" lockText="1" noThreeD="1"/>
</file>

<file path=xl/ctrlProps/ctrlProp38.xml><?xml version="1.0" encoding="utf-8"?>
<formControlPr xmlns="http://schemas.microsoft.com/office/spreadsheetml/2009/9/main" objectType="CheckBox" fmlaLink="$M$89" lockText="1" noThreeD="1"/>
</file>

<file path=xl/ctrlProps/ctrlProp39.xml><?xml version="1.0" encoding="utf-8"?>
<formControlPr xmlns="http://schemas.microsoft.com/office/spreadsheetml/2009/9/main" objectType="CheckBox" fmlaLink="$M$91" lockText="1" noThreeD="1"/>
</file>

<file path=xl/ctrlProps/ctrlProp4.xml><?xml version="1.0" encoding="utf-8"?>
<formControlPr xmlns="http://schemas.microsoft.com/office/spreadsheetml/2009/9/main" objectType="CheckBox" fmlaLink="$M$15" lockText="1" noThreeD="1"/>
</file>

<file path=xl/ctrlProps/ctrlProp40.xml><?xml version="1.0" encoding="utf-8"?>
<formControlPr xmlns="http://schemas.microsoft.com/office/spreadsheetml/2009/9/main" objectType="CheckBox" fmlaLink="$M$93" lockText="1" noThreeD="1"/>
</file>

<file path=xl/ctrlProps/ctrlProp41.xml><?xml version="1.0" encoding="utf-8"?>
<formControlPr xmlns="http://schemas.microsoft.com/office/spreadsheetml/2009/9/main" objectType="CheckBox" fmlaLink="$M$95" lockText="1" noThreeD="1"/>
</file>

<file path=xl/ctrlProps/ctrlProp42.xml><?xml version="1.0" encoding="utf-8"?>
<formControlPr xmlns="http://schemas.microsoft.com/office/spreadsheetml/2009/9/main" objectType="CheckBox" fmlaLink="$M$97" lockText="1" noThreeD="1"/>
</file>

<file path=xl/ctrlProps/ctrlProp43.xml><?xml version="1.0" encoding="utf-8"?>
<formControlPr xmlns="http://schemas.microsoft.com/office/spreadsheetml/2009/9/main" objectType="CheckBox" fmlaLink="$M$99" lockText="1" noThreeD="1"/>
</file>

<file path=xl/ctrlProps/ctrlProp44.xml><?xml version="1.0" encoding="utf-8"?>
<formControlPr xmlns="http://schemas.microsoft.com/office/spreadsheetml/2009/9/main" objectType="CheckBox" fmlaLink="$M$103" lockText="1" noThreeD="1"/>
</file>

<file path=xl/ctrlProps/ctrlProp45.xml><?xml version="1.0" encoding="utf-8"?>
<formControlPr xmlns="http://schemas.microsoft.com/office/spreadsheetml/2009/9/main" objectType="CheckBox" fmlaLink="$M$105" lockText="1" noThreeD="1"/>
</file>

<file path=xl/ctrlProps/ctrlProp46.xml><?xml version="1.0" encoding="utf-8"?>
<formControlPr xmlns="http://schemas.microsoft.com/office/spreadsheetml/2009/9/main" objectType="CheckBox" fmlaLink="$M$107" lockText="1" noThreeD="1"/>
</file>

<file path=xl/ctrlProps/ctrlProp47.xml><?xml version="1.0" encoding="utf-8"?>
<formControlPr xmlns="http://schemas.microsoft.com/office/spreadsheetml/2009/9/main" objectType="CheckBox" fmlaLink="$M$109" lockText="1" noThreeD="1"/>
</file>

<file path=xl/ctrlProps/ctrlProp48.xml><?xml version="1.0" encoding="utf-8"?>
<formControlPr xmlns="http://schemas.microsoft.com/office/spreadsheetml/2009/9/main" objectType="CheckBox" fmlaLink="$M$111" lockText="1" noThreeD="1"/>
</file>

<file path=xl/ctrlProps/ctrlProp49.xml><?xml version="1.0" encoding="utf-8"?>
<formControlPr xmlns="http://schemas.microsoft.com/office/spreadsheetml/2009/9/main" objectType="CheckBox" fmlaLink="$M$113" lockText="1" noThreeD="1"/>
</file>

<file path=xl/ctrlProps/ctrlProp5.xml><?xml version="1.0" encoding="utf-8"?>
<formControlPr xmlns="http://schemas.microsoft.com/office/spreadsheetml/2009/9/main" objectType="CheckBox" fmlaLink="$M$17" lockText="1" noThreeD="1"/>
</file>

<file path=xl/ctrlProps/ctrlProp50.xml><?xml version="1.0" encoding="utf-8"?>
<formControlPr xmlns="http://schemas.microsoft.com/office/spreadsheetml/2009/9/main" objectType="CheckBox" fmlaLink="$M$115" lockText="1" noThreeD="1"/>
</file>

<file path=xl/ctrlProps/ctrlProp51.xml><?xml version="1.0" encoding="utf-8"?>
<formControlPr xmlns="http://schemas.microsoft.com/office/spreadsheetml/2009/9/main" objectType="CheckBox" fmlaLink="$M$117" lockText="1" noThreeD="1"/>
</file>

<file path=xl/ctrlProps/ctrlProp52.xml><?xml version="1.0" encoding="utf-8"?>
<formControlPr xmlns="http://schemas.microsoft.com/office/spreadsheetml/2009/9/main" objectType="CheckBox" fmlaLink="$M$119" lockText="1" noThreeD="1"/>
</file>

<file path=xl/ctrlProps/ctrlProp53.xml><?xml version="1.0" encoding="utf-8"?>
<formControlPr xmlns="http://schemas.microsoft.com/office/spreadsheetml/2009/9/main" objectType="CheckBox" fmlaLink="$M$123" lockText="1" noThreeD="1"/>
</file>

<file path=xl/ctrlProps/ctrlProp54.xml><?xml version="1.0" encoding="utf-8"?>
<formControlPr xmlns="http://schemas.microsoft.com/office/spreadsheetml/2009/9/main" objectType="CheckBox" fmlaLink="$M$125" lockText="1" noThreeD="1"/>
</file>

<file path=xl/ctrlProps/ctrlProp55.xml><?xml version="1.0" encoding="utf-8"?>
<formControlPr xmlns="http://schemas.microsoft.com/office/spreadsheetml/2009/9/main" objectType="CheckBox" fmlaLink="$M$127" lockText="1" noThreeD="1"/>
</file>

<file path=xl/ctrlProps/ctrlProp56.xml><?xml version="1.0" encoding="utf-8"?>
<formControlPr xmlns="http://schemas.microsoft.com/office/spreadsheetml/2009/9/main" objectType="CheckBox" fmlaLink="$M$129" lockText="1" noThreeD="1"/>
</file>

<file path=xl/ctrlProps/ctrlProp57.xml><?xml version="1.0" encoding="utf-8"?>
<formControlPr xmlns="http://schemas.microsoft.com/office/spreadsheetml/2009/9/main" objectType="CheckBox" fmlaLink="$M$131" lockText="1" noThreeD="1"/>
</file>

<file path=xl/ctrlProps/ctrlProp58.xml><?xml version="1.0" encoding="utf-8"?>
<formControlPr xmlns="http://schemas.microsoft.com/office/spreadsheetml/2009/9/main" objectType="CheckBox" fmlaLink="$M$133" lockText="1" noThreeD="1"/>
</file>

<file path=xl/ctrlProps/ctrlProp59.xml><?xml version="1.0" encoding="utf-8"?>
<formControlPr xmlns="http://schemas.microsoft.com/office/spreadsheetml/2009/9/main" objectType="CheckBox" fmlaLink="$M$135" lockText="1" noThreeD="1"/>
</file>

<file path=xl/ctrlProps/ctrlProp6.xml><?xml version="1.0" encoding="utf-8"?>
<formControlPr xmlns="http://schemas.microsoft.com/office/spreadsheetml/2009/9/main" objectType="CheckBox" fmlaLink="$M$19" lockText="1" noThreeD="1"/>
</file>

<file path=xl/ctrlProps/ctrlProp60.xml><?xml version="1.0" encoding="utf-8"?>
<formControlPr xmlns="http://schemas.microsoft.com/office/spreadsheetml/2009/9/main" objectType="CheckBox" fmlaLink="$M$139" lockText="1" noThreeD="1"/>
</file>

<file path=xl/ctrlProps/ctrlProp61.xml><?xml version="1.0" encoding="utf-8"?>
<formControlPr xmlns="http://schemas.microsoft.com/office/spreadsheetml/2009/9/main" objectType="CheckBox" fmlaLink="$M$141" lockText="1" noThreeD="1"/>
</file>

<file path=xl/ctrlProps/ctrlProp62.xml><?xml version="1.0" encoding="utf-8"?>
<formControlPr xmlns="http://schemas.microsoft.com/office/spreadsheetml/2009/9/main" objectType="CheckBox" fmlaLink="$M$143" lockText="1" noThreeD="1"/>
</file>

<file path=xl/ctrlProps/ctrlProp63.xml><?xml version="1.0" encoding="utf-8"?>
<formControlPr xmlns="http://schemas.microsoft.com/office/spreadsheetml/2009/9/main" objectType="CheckBox" fmlaLink="$M$145" lockText="1" noThreeD="1"/>
</file>

<file path=xl/ctrlProps/ctrlProp64.xml><?xml version="1.0" encoding="utf-8"?>
<formControlPr xmlns="http://schemas.microsoft.com/office/spreadsheetml/2009/9/main" objectType="CheckBox" fmlaLink="$M$147" lockText="1" noThreeD="1"/>
</file>

<file path=xl/ctrlProps/ctrlProp65.xml><?xml version="1.0" encoding="utf-8"?>
<formControlPr xmlns="http://schemas.microsoft.com/office/spreadsheetml/2009/9/main" objectType="CheckBox" fmlaLink="$M$149" lockText="1" noThreeD="1"/>
</file>

<file path=xl/ctrlProps/ctrlProp66.xml><?xml version="1.0" encoding="utf-8"?>
<formControlPr xmlns="http://schemas.microsoft.com/office/spreadsheetml/2009/9/main" objectType="CheckBox" fmlaLink="$M$151" lockText="1" noThreeD="1"/>
</file>

<file path=xl/ctrlProps/ctrlProp67.xml><?xml version="1.0" encoding="utf-8"?>
<formControlPr xmlns="http://schemas.microsoft.com/office/spreadsheetml/2009/9/main" objectType="CheckBox" fmlaLink="$M$153" lockText="1" noThreeD="1"/>
</file>

<file path=xl/ctrlProps/ctrlProp68.xml><?xml version="1.0" encoding="utf-8"?>
<formControlPr xmlns="http://schemas.microsoft.com/office/spreadsheetml/2009/9/main" objectType="CheckBox" fmlaLink="$M$155" lockText="1" noThreeD="1"/>
</file>

<file path=xl/ctrlProps/ctrlProp69.xml><?xml version="1.0" encoding="utf-8"?>
<formControlPr xmlns="http://schemas.microsoft.com/office/spreadsheetml/2009/9/main" objectType="CheckBox" fmlaLink="$M$159" lockText="1" noThreeD="1"/>
</file>

<file path=xl/ctrlProps/ctrlProp7.xml><?xml version="1.0" encoding="utf-8"?>
<formControlPr xmlns="http://schemas.microsoft.com/office/spreadsheetml/2009/9/main" objectType="CheckBox" fmlaLink="$M$21" lockText="1" noThreeD="1"/>
</file>

<file path=xl/ctrlProps/ctrlProp70.xml><?xml version="1.0" encoding="utf-8"?>
<formControlPr xmlns="http://schemas.microsoft.com/office/spreadsheetml/2009/9/main" objectType="CheckBox" fmlaLink="$M$161" lockText="1" noThreeD="1"/>
</file>

<file path=xl/ctrlProps/ctrlProp71.xml><?xml version="1.0" encoding="utf-8"?>
<formControlPr xmlns="http://schemas.microsoft.com/office/spreadsheetml/2009/9/main" objectType="CheckBox" fmlaLink="$M$163" lockText="1" noThreeD="1"/>
</file>

<file path=xl/ctrlProps/ctrlProp72.xml><?xml version="1.0" encoding="utf-8"?>
<formControlPr xmlns="http://schemas.microsoft.com/office/spreadsheetml/2009/9/main" objectType="CheckBox" fmlaLink="$M$165" lockText="1" noThreeD="1"/>
</file>

<file path=xl/ctrlProps/ctrlProp73.xml><?xml version="1.0" encoding="utf-8"?>
<formControlPr xmlns="http://schemas.microsoft.com/office/spreadsheetml/2009/9/main" objectType="CheckBox" fmlaLink="$M$167" lockText="1" noThreeD="1"/>
</file>

<file path=xl/ctrlProps/ctrlProp74.xml><?xml version="1.0" encoding="utf-8"?>
<formControlPr xmlns="http://schemas.microsoft.com/office/spreadsheetml/2009/9/main" objectType="CheckBox" fmlaLink="$M$169" lockText="1" noThreeD="1"/>
</file>

<file path=xl/ctrlProps/ctrlProp75.xml><?xml version="1.0" encoding="utf-8"?>
<formControlPr xmlns="http://schemas.microsoft.com/office/spreadsheetml/2009/9/main" objectType="CheckBox" fmlaLink="$M$171" lockText="1" noThreeD="1"/>
</file>

<file path=xl/ctrlProps/ctrlProp76.xml><?xml version="1.0" encoding="utf-8"?>
<formControlPr xmlns="http://schemas.microsoft.com/office/spreadsheetml/2009/9/main" objectType="CheckBox" fmlaLink="$M$137" lockText="1" noThreeD="1"/>
</file>

<file path=xl/ctrlProps/ctrlProp77.xml><?xml version="1.0" encoding="utf-8"?>
<formControlPr xmlns="http://schemas.microsoft.com/office/spreadsheetml/2009/9/main" objectType="CheckBox" fmlaLink="$M$157" lockText="1" noThreeD="1"/>
</file>

<file path=xl/ctrlProps/ctrlProp78.xml><?xml version="1.0" encoding="utf-8"?>
<formControlPr xmlns="http://schemas.microsoft.com/office/spreadsheetml/2009/9/main" objectType="CheckBox" fmlaLink="$M$121" lockText="1" noThreeD="1"/>
</file>

<file path=xl/ctrlProps/ctrlProp79.xml><?xml version="1.0" encoding="utf-8"?>
<formControlPr xmlns="http://schemas.microsoft.com/office/spreadsheetml/2009/9/main" objectType="CheckBox" fmlaLink="$M$101" lockText="1" noThreeD="1"/>
</file>

<file path=xl/ctrlProps/ctrlProp8.xml><?xml version="1.0" encoding="utf-8"?>
<formControlPr xmlns="http://schemas.microsoft.com/office/spreadsheetml/2009/9/main" objectType="CheckBox" fmlaLink="$M$23" lockText="1" noThreeD="1"/>
</file>

<file path=xl/ctrlProps/ctrlProp80.xml><?xml version="1.0" encoding="utf-8"?>
<formControlPr xmlns="http://schemas.microsoft.com/office/spreadsheetml/2009/9/main" objectType="CheckBox" fmlaLink="$M$85" lockText="1" noThreeD="1"/>
</file>

<file path=xl/ctrlProps/ctrlProp81.xml><?xml version="1.0" encoding="utf-8"?>
<formControlPr xmlns="http://schemas.microsoft.com/office/spreadsheetml/2009/9/main" objectType="CheckBox" fmlaLink="$M$65" lockText="1" noThreeD="1"/>
</file>

<file path=xl/ctrlProps/ctrlProp82.xml><?xml version="1.0" encoding="utf-8"?>
<formControlPr xmlns="http://schemas.microsoft.com/office/spreadsheetml/2009/9/main" objectType="CheckBox" fmlaLink="$M$45" lockText="1" noThreeD="1"/>
</file>

<file path=xl/ctrlProps/ctrlProp83.xml><?xml version="1.0" encoding="utf-8"?>
<formControlPr xmlns="http://schemas.microsoft.com/office/spreadsheetml/2009/9/main" objectType="CheckBox" fmlaLink="$M$9" lockText="1" noThreeD="1"/>
</file>

<file path=xl/ctrlProps/ctrlProp84.xml><?xml version="1.0" encoding="utf-8"?>
<formControlPr xmlns="http://schemas.microsoft.com/office/spreadsheetml/2009/9/main" objectType="CheckBox" fmlaLink="$M$11" lockText="1" noThreeD="1"/>
</file>

<file path=xl/ctrlProps/ctrlProp85.xml><?xml version="1.0" encoding="utf-8"?>
<formControlPr xmlns="http://schemas.microsoft.com/office/spreadsheetml/2009/9/main" objectType="CheckBox" fmlaLink="$M$13" lockText="1" noThreeD="1"/>
</file>

<file path=xl/ctrlProps/ctrlProp86.xml><?xml version="1.0" encoding="utf-8"?>
<formControlPr xmlns="http://schemas.microsoft.com/office/spreadsheetml/2009/9/main" objectType="CheckBox" fmlaLink="$M$15" lockText="1" noThreeD="1"/>
</file>

<file path=xl/ctrlProps/ctrlProp87.xml><?xml version="1.0" encoding="utf-8"?>
<formControlPr xmlns="http://schemas.microsoft.com/office/spreadsheetml/2009/9/main" objectType="CheckBox" fmlaLink="$M$17" lockText="1" noThreeD="1"/>
</file>

<file path=xl/ctrlProps/ctrlProp88.xml><?xml version="1.0" encoding="utf-8"?>
<formControlPr xmlns="http://schemas.microsoft.com/office/spreadsheetml/2009/9/main" objectType="CheckBox" fmlaLink="$M$19" lockText="1" noThreeD="1"/>
</file>

<file path=xl/ctrlProps/ctrlProp89.xml><?xml version="1.0" encoding="utf-8"?>
<formControlPr xmlns="http://schemas.microsoft.com/office/spreadsheetml/2009/9/main" objectType="CheckBox" fmlaLink="$M$21" lockText="1" noThreeD="1"/>
</file>

<file path=xl/ctrlProps/ctrlProp9.xml><?xml version="1.0" encoding="utf-8"?>
<formControlPr xmlns="http://schemas.microsoft.com/office/spreadsheetml/2009/9/main" objectType="CheckBox" fmlaLink="$M$25" lockText="1" noThreeD="1"/>
</file>

<file path=xl/ctrlProps/ctrlProp90.xml><?xml version="1.0" encoding="utf-8"?>
<formControlPr xmlns="http://schemas.microsoft.com/office/spreadsheetml/2009/9/main" objectType="CheckBox" fmlaLink="$M$23" lockText="1" noThreeD="1"/>
</file>

<file path=xl/ctrlProps/ctrlProp91.xml><?xml version="1.0" encoding="utf-8"?>
<formControlPr xmlns="http://schemas.microsoft.com/office/spreadsheetml/2009/9/main" objectType="CheckBox" fmlaLink="$M$25" lockText="1" noThreeD="1"/>
</file>

<file path=xl/ctrlProps/ctrlProp92.xml><?xml version="1.0" encoding="utf-8"?>
<formControlPr xmlns="http://schemas.microsoft.com/office/spreadsheetml/2009/9/main" objectType="CheckBox" fmlaLink="$M$27" lockText="1" noThreeD="1"/>
</file>

<file path=xl/ctrlProps/ctrlProp93.xml><?xml version="1.0" encoding="utf-8"?>
<formControlPr xmlns="http://schemas.microsoft.com/office/spreadsheetml/2009/9/main" objectType="CheckBox" fmlaLink="$M$29" lockText="1" noThreeD="1"/>
</file>

<file path=xl/ctrlProps/ctrlProp94.xml><?xml version="1.0" encoding="utf-8"?>
<formControlPr xmlns="http://schemas.microsoft.com/office/spreadsheetml/2009/9/main" objectType="CheckBox" fmlaLink="$M$31" lockText="1" noThreeD="1"/>
</file>

<file path=xl/ctrlProps/ctrlProp95.xml><?xml version="1.0" encoding="utf-8"?>
<formControlPr xmlns="http://schemas.microsoft.com/office/spreadsheetml/2009/9/main" objectType="CheckBox" fmlaLink="$M$33" lockText="1" noThreeD="1"/>
</file>

<file path=xl/ctrlProps/ctrlProp96.xml><?xml version="1.0" encoding="utf-8"?>
<formControlPr xmlns="http://schemas.microsoft.com/office/spreadsheetml/2009/9/main" objectType="CheckBox" fmlaLink="$M$35" lockText="1" noThreeD="1"/>
</file>

<file path=xl/ctrlProps/ctrlProp97.xml><?xml version="1.0" encoding="utf-8"?>
<formControlPr xmlns="http://schemas.microsoft.com/office/spreadsheetml/2009/9/main" objectType="CheckBox" fmlaLink="$M$37" lockText="1" noThreeD="1"/>
</file>

<file path=xl/ctrlProps/ctrlProp98.xml><?xml version="1.0" encoding="utf-8"?>
<formControlPr xmlns="http://schemas.microsoft.com/office/spreadsheetml/2009/9/main" objectType="CheckBox" fmlaLink="$M$39" lockText="1" noThreeD="1"/>
</file>

<file path=xl/ctrlProps/ctrlProp99.xml><?xml version="1.0" encoding="utf-8"?>
<formControlPr xmlns="http://schemas.microsoft.com/office/spreadsheetml/2009/9/main" objectType="CheckBox" fmlaLink="$M$41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structions!A1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123825</xdr:rowOff>
    </xdr:from>
    <xdr:to>
      <xdr:col>9</xdr:col>
      <xdr:colOff>304800</xdr:colOff>
      <xdr:row>86</xdr:row>
      <xdr:rowOff>28575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15175"/>
          <a:ext cx="5791200" cy="68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409575</xdr:colOff>
      <xdr:row>43</xdr:row>
      <xdr:rowOff>85725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95975" cy="7077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85</xdr:row>
      <xdr:rowOff>123825</xdr:rowOff>
    </xdr:from>
    <xdr:to>
      <xdr:col>9</xdr:col>
      <xdr:colOff>304800</xdr:colOff>
      <xdr:row>120</xdr:row>
      <xdr:rowOff>9525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916025"/>
          <a:ext cx="5791200" cy="5553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449036</xdr:colOff>
      <xdr:row>0</xdr:row>
      <xdr:rowOff>13607</xdr:rowOff>
    </xdr:from>
    <xdr:to>
      <xdr:col>12</xdr:col>
      <xdr:colOff>680358</xdr:colOff>
      <xdr:row>3</xdr:row>
      <xdr:rowOff>190500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646465" y="13607"/>
          <a:ext cx="10831286" cy="1088572"/>
        </a:xfrm>
        <a:prstGeom prst="rect">
          <a:avLst/>
        </a:prstGeom>
        <a:solidFill>
          <a:schemeClr val="bg1">
            <a:alpha val="0"/>
          </a:schemeClr>
        </a:solidFill>
        <a:ln w="9525" cmpd="sng">
          <a:solidFill>
            <a:schemeClr val="lt1">
              <a:shade val="50000"/>
              <a:alpha val="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3200">
              <a:solidFill>
                <a:schemeClr val="accent1">
                  <a:lumMod val="75000"/>
                </a:schemeClr>
              </a:solidFill>
              <a:latin typeface="Tahoma" pitchFamily="34" charset="0"/>
              <a:cs typeface="Tahoma" pitchFamily="34" charset="0"/>
            </a:rPr>
            <a:t>West Chester Area School District </a:t>
          </a:r>
        </a:p>
        <a:p>
          <a:pPr algn="ctr"/>
          <a:r>
            <a:rPr lang="en-US" sz="3200">
              <a:solidFill>
                <a:schemeClr val="accent1">
                  <a:lumMod val="75000"/>
                </a:schemeClr>
              </a:solidFill>
              <a:latin typeface="Tahoma" pitchFamily="34" charset="0"/>
              <a:cs typeface="Tahoma" pitchFamily="34" charset="0"/>
            </a:rPr>
            <a:t>Expense</a:t>
          </a:r>
          <a:r>
            <a:rPr lang="en-US" sz="3200" baseline="0">
              <a:solidFill>
                <a:schemeClr val="accent1">
                  <a:lumMod val="75000"/>
                </a:schemeClr>
              </a:solidFill>
              <a:latin typeface="Tahoma" pitchFamily="34" charset="0"/>
              <a:cs typeface="Tahoma" pitchFamily="34" charset="0"/>
            </a:rPr>
            <a:t> Report</a:t>
          </a:r>
          <a:endParaRPr lang="en-US" sz="3200">
            <a:solidFill>
              <a:schemeClr val="accent1">
                <a:lumMod val="75000"/>
              </a:schemeClr>
            </a:solidFill>
            <a:latin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10</xdr:col>
      <xdr:colOff>27214</xdr:colOff>
      <xdr:row>2</xdr:row>
      <xdr:rowOff>364046</xdr:rowOff>
    </xdr:from>
    <xdr:to>
      <xdr:col>13</xdr:col>
      <xdr:colOff>1</xdr:colOff>
      <xdr:row>9</xdr:row>
      <xdr:rowOff>68036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892393" y="894725"/>
          <a:ext cx="2626179" cy="15001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General Fund Account</a:t>
          </a:r>
          <a:r>
            <a:rPr lang="en-US" sz="1100" baseline="0"/>
            <a:t> Guide:</a:t>
          </a:r>
        </a:p>
        <a:p>
          <a:r>
            <a:rPr lang="en-US" sz="1100" baseline="0"/>
            <a:t>324 - employee training/prof development</a:t>
          </a:r>
        </a:p>
        <a:p>
          <a:r>
            <a:rPr lang="en-US" sz="1100" baseline="0"/>
            <a:t>580 - travel expenses</a:t>
          </a:r>
        </a:p>
        <a:p>
          <a:r>
            <a:rPr lang="en-US" sz="1100" baseline="0"/>
            <a:t>581 - travel expenses prof development</a:t>
          </a:r>
        </a:p>
        <a:p>
          <a:r>
            <a:rPr lang="en-US" sz="1100" baseline="0"/>
            <a:t>610 - supplies</a:t>
          </a:r>
        </a:p>
        <a:p>
          <a:r>
            <a:rPr lang="en-US" sz="1100" baseline="0"/>
            <a:t>640 - books</a:t>
          </a:r>
        </a:p>
        <a:p>
          <a:r>
            <a:rPr lang="en-US" sz="1100" baseline="0"/>
            <a:t>810 - dues &amp; fees</a:t>
          </a:r>
        </a:p>
        <a:p>
          <a:pPr>
            <a:lnSpc>
              <a:spcPts val="1200"/>
            </a:lnSpc>
          </a:pPr>
          <a:r>
            <a:rPr lang="en-US" sz="1100" baseline="0"/>
            <a:t>811 - dues &amp; fees prof membership	</a:t>
          </a:r>
          <a:endParaRPr lang="en-US" sz="1100"/>
        </a:p>
      </xdr:txBody>
    </xdr:sp>
    <xdr:clientData/>
  </xdr:twoCellAnchor>
  <xdr:twoCellAnchor editAs="oneCell">
    <xdr:from>
      <xdr:col>0</xdr:col>
      <xdr:colOff>200025</xdr:colOff>
      <xdr:row>0</xdr:row>
      <xdr:rowOff>38100</xdr:rowOff>
    </xdr:from>
    <xdr:to>
      <xdr:col>1</xdr:col>
      <xdr:colOff>438150</xdr:colOff>
      <xdr:row>2</xdr:row>
      <xdr:rowOff>295275</xdr:rowOff>
    </xdr:to>
    <xdr:pic>
      <xdr:nvPicPr>
        <xdr:cNvPr id="1504" name="Picture 1" descr="wcasd.jpg">
          <a:extLst>
            <a:ext uri="{FF2B5EF4-FFF2-40B4-BE49-F238E27FC236}">
              <a16:creationId xmlns:a16="http://schemas.microsoft.com/office/drawing/2014/main" id="{00000000-0008-0000-0100-0000E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38100"/>
          <a:ext cx="14287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353785</xdr:colOff>
      <xdr:row>1</xdr:row>
      <xdr:rowOff>54428</xdr:rowOff>
    </xdr:from>
    <xdr:to>
      <xdr:col>12</xdr:col>
      <xdr:colOff>707570</xdr:colOff>
      <xdr:row>2</xdr:row>
      <xdr:rowOff>367392</xdr:rowOff>
    </xdr:to>
    <xdr:sp macro="" textlink="">
      <xdr:nvSpPr>
        <xdr:cNvPr id="2" name="TextBox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320892" y="258535"/>
          <a:ext cx="3184071" cy="639536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u="sng" baseline="0">
              <a:solidFill>
                <a:srgbClr val="0070C0"/>
              </a:solidFill>
              <a:uFill>
                <a:solidFill>
                  <a:srgbClr val="0070C0"/>
                </a:solidFill>
              </a:uFill>
            </a:rPr>
            <a:t>Expense Report Instructions</a:t>
          </a:r>
        </a:p>
        <a:p>
          <a:pPr algn="ctr"/>
          <a:r>
            <a:rPr lang="en-US" sz="1200" baseline="0">
              <a:solidFill>
                <a:sysClr val="windowText" lastClr="000000"/>
              </a:solidFill>
              <a:uFillTx/>
            </a:rPr>
            <a:t>(will not print)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8</xdr:row>
          <xdr:rowOff>114300</xdr:rowOff>
        </xdr:from>
        <xdr:to>
          <xdr:col>7</xdr:col>
          <xdr:colOff>552450</xdr:colOff>
          <xdr:row>9</xdr:row>
          <xdr:rowOff>104775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2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10</xdr:row>
          <xdr:rowOff>114300</xdr:rowOff>
        </xdr:from>
        <xdr:to>
          <xdr:col>7</xdr:col>
          <xdr:colOff>561975</xdr:colOff>
          <xdr:row>11</xdr:row>
          <xdr:rowOff>114300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2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12</xdr:row>
          <xdr:rowOff>114300</xdr:rowOff>
        </xdr:from>
        <xdr:to>
          <xdr:col>7</xdr:col>
          <xdr:colOff>561975</xdr:colOff>
          <xdr:row>13</xdr:row>
          <xdr:rowOff>114300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2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14</xdr:row>
          <xdr:rowOff>114300</xdr:rowOff>
        </xdr:from>
        <xdr:to>
          <xdr:col>7</xdr:col>
          <xdr:colOff>561975</xdr:colOff>
          <xdr:row>15</xdr:row>
          <xdr:rowOff>114300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2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16</xdr:row>
          <xdr:rowOff>114300</xdr:rowOff>
        </xdr:from>
        <xdr:to>
          <xdr:col>7</xdr:col>
          <xdr:colOff>561975</xdr:colOff>
          <xdr:row>17</xdr:row>
          <xdr:rowOff>114300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2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18</xdr:row>
          <xdr:rowOff>114300</xdr:rowOff>
        </xdr:from>
        <xdr:to>
          <xdr:col>7</xdr:col>
          <xdr:colOff>561975</xdr:colOff>
          <xdr:row>19</xdr:row>
          <xdr:rowOff>114300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2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20</xdr:row>
          <xdr:rowOff>114300</xdr:rowOff>
        </xdr:from>
        <xdr:to>
          <xdr:col>7</xdr:col>
          <xdr:colOff>561975</xdr:colOff>
          <xdr:row>21</xdr:row>
          <xdr:rowOff>114300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2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22</xdr:row>
          <xdr:rowOff>114300</xdr:rowOff>
        </xdr:from>
        <xdr:to>
          <xdr:col>7</xdr:col>
          <xdr:colOff>561975</xdr:colOff>
          <xdr:row>23</xdr:row>
          <xdr:rowOff>114300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2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24</xdr:row>
          <xdr:rowOff>114300</xdr:rowOff>
        </xdr:from>
        <xdr:to>
          <xdr:col>7</xdr:col>
          <xdr:colOff>561975</xdr:colOff>
          <xdr:row>25</xdr:row>
          <xdr:rowOff>114300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2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26</xdr:row>
          <xdr:rowOff>114300</xdr:rowOff>
        </xdr:from>
        <xdr:to>
          <xdr:col>7</xdr:col>
          <xdr:colOff>561975</xdr:colOff>
          <xdr:row>27</xdr:row>
          <xdr:rowOff>114300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2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28</xdr:row>
          <xdr:rowOff>114300</xdr:rowOff>
        </xdr:from>
        <xdr:to>
          <xdr:col>7</xdr:col>
          <xdr:colOff>561975</xdr:colOff>
          <xdr:row>29</xdr:row>
          <xdr:rowOff>114300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2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30</xdr:row>
          <xdr:rowOff>114300</xdr:rowOff>
        </xdr:from>
        <xdr:to>
          <xdr:col>7</xdr:col>
          <xdr:colOff>561975</xdr:colOff>
          <xdr:row>31</xdr:row>
          <xdr:rowOff>114300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2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32</xdr:row>
          <xdr:rowOff>114300</xdr:rowOff>
        </xdr:from>
        <xdr:to>
          <xdr:col>7</xdr:col>
          <xdr:colOff>561975</xdr:colOff>
          <xdr:row>33</xdr:row>
          <xdr:rowOff>114300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2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34</xdr:row>
          <xdr:rowOff>114300</xdr:rowOff>
        </xdr:from>
        <xdr:to>
          <xdr:col>7</xdr:col>
          <xdr:colOff>561975</xdr:colOff>
          <xdr:row>35</xdr:row>
          <xdr:rowOff>114300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2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36</xdr:row>
          <xdr:rowOff>114300</xdr:rowOff>
        </xdr:from>
        <xdr:to>
          <xdr:col>7</xdr:col>
          <xdr:colOff>561975</xdr:colOff>
          <xdr:row>37</xdr:row>
          <xdr:rowOff>114300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2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38</xdr:row>
          <xdr:rowOff>114300</xdr:rowOff>
        </xdr:from>
        <xdr:to>
          <xdr:col>7</xdr:col>
          <xdr:colOff>561975</xdr:colOff>
          <xdr:row>39</xdr:row>
          <xdr:rowOff>114300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2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40</xdr:row>
          <xdr:rowOff>114300</xdr:rowOff>
        </xdr:from>
        <xdr:to>
          <xdr:col>7</xdr:col>
          <xdr:colOff>561975</xdr:colOff>
          <xdr:row>41</xdr:row>
          <xdr:rowOff>114300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2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42</xdr:row>
          <xdr:rowOff>114300</xdr:rowOff>
        </xdr:from>
        <xdr:to>
          <xdr:col>7</xdr:col>
          <xdr:colOff>561975</xdr:colOff>
          <xdr:row>43</xdr:row>
          <xdr:rowOff>114300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2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46</xdr:row>
          <xdr:rowOff>114300</xdr:rowOff>
        </xdr:from>
        <xdr:to>
          <xdr:col>7</xdr:col>
          <xdr:colOff>561975</xdr:colOff>
          <xdr:row>47</xdr:row>
          <xdr:rowOff>114300</xdr:rowOff>
        </xdr:to>
        <xdr:sp macro="" textlink="">
          <xdr:nvSpPr>
            <xdr:cNvPr id="2259" name="Check Box 211" hidden="1">
              <a:extLst>
                <a:ext uri="{63B3BB69-23CF-44E3-9099-C40C66FF867C}">
                  <a14:compatExt spid="_x0000_s2259"/>
                </a:ext>
                <a:ext uri="{FF2B5EF4-FFF2-40B4-BE49-F238E27FC236}">
                  <a16:creationId xmlns:a16="http://schemas.microsoft.com/office/drawing/2014/main" id="{00000000-0008-0000-0200-0000D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48</xdr:row>
          <xdr:rowOff>114300</xdr:rowOff>
        </xdr:from>
        <xdr:to>
          <xdr:col>7</xdr:col>
          <xdr:colOff>561975</xdr:colOff>
          <xdr:row>49</xdr:row>
          <xdr:rowOff>114300</xdr:rowOff>
        </xdr:to>
        <xdr:sp macro="" textlink="">
          <xdr:nvSpPr>
            <xdr:cNvPr id="2260" name="Check Box 212" hidden="1">
              <a:extLst>
                <a:ext uri="{63B3BB69-23CF-44E3-9099-C40C66FF867C}">
                  <a14:compatExt spid="_x0000_s2260"/>
                </a:ext>
                <a:ext uri="{FF2B5EF4-FFF2-40B4-BE49-F238E27FC236}">
                  <a16:creationId xmlns:a16="http://schemas.microsoft.com/office/drawing/2014/main" id="{00000000-0008-0000-0200-0000D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50</xdr:row>
          <xdr:rowOff>114300</xdr:rowOff>
        </xdr:from>
        <xdr:to>
          <xdr:col>7</xdr:col>
          <xdr:colOff>561975</xdr:colOff>
          <xdr:row>51</xdr:row>
          <xdr:rowOff>114300</xdr:rowOff>
        </xdr:to>
        <xdr:sp macro="" textlink="">
          <xdr:nvSpPr>
            <xdr:cNvPr id="2261" name="Check Box 213" hidden="1">
              <a:extLst>
                <a:ext uri="{63B3BB69-23CF-44E3-9099-C40C66FF867C}">
                  <a14:compatExt spid="_x0000_s2261"/>
                </a:ext>
                <a:ext uri="{FF2B5EF4-FFF2-40B4-BE49-F238E27FC236}">
                  <a16:creationId xmlns:a16="http://schemas.microsoft.com/office/drawing/2014/main" id="{00000000-0008-0000-0200-0000D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52</xdr:row>
          <xdr:rowOff>114300</xdr:rowOff>
        </xdr:from>
        <xdr:to>
          <xdr:col>7</xdr:col>
          <xdr:colOff>561975</xdr:colOff>
          <xdr:row>53</xdr:row>
          <xdr:rowOff>114300</xdr:rowOff>
        </xdr:to>
        <xdr:sp macro="" textlink="">
          <xdr:nvSpPr>
            <xdr:cNvPr id="2262" name="Check Box 214" hidden="1">
              <a:extLst>
                <a:ext uri="{63B3BB69-23CF-44E3-9099-C40C66FF867C}">
                  <a14:compatExt spid="_x0000_s2262"/>
                </a:ext>
                <a:ext uri="{FF2B5EF4-FFF2-40B4-BE49-F238E27FC236}">
                  <a16:creationId xmlns:a16="http://schemas.microsoft.com/office/drawing/2014/main" id="{00000000-0008-0000-0200-0000D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54</xdr:row>
          <xdr:rowOff>114300</xdr:rowOff>
        </xdr:from>
        <xdr:to>
          <xdr:col>7</xdr:col>
          <xdr:colOff>561975</xdr:colOff>
          <xdr:row>55</xdr:row>
          <xdr:rowOff>114300</xdr:rowOff>
        </xdr:to>
        <xdr:sp macro="" textlink="">
          <xdr:nvSpPr>
            <xdr:cNvPr id="2263" name="Check Box 215" hidden="1">
              <a:extLst>
                <a:ext uri="{63B3BB69-23CF-44E3-9099-C40C66FF867C}">
                  <a14:compatExt spid="_x0000_s2263"/>
                </a:ext>
                <a:ext uri="{FF2B5EF4-FFF2-40B4-BE49-F238E27FC236}">
                  <a16:creationId xmlns:a16="http://schemas.microsoft.com/office/drawing/2014/main" id="{00000000-0008-0000-0200-0000D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56</xdr:row>
          <xdr:rowOff>114300</xdr:rowOff>
        </xdr:from>
        <xdr:to>
          <xdr:col>7</xdr:col>
          <xdr:colOff>561975</xdr:colOff>
          <xdr:row>57</xdr:row>
          <xdr:rowOff>114300</xdr:rowOff>
        </xdr:to>
        <xdr:sp macro="" textlink="">
          <xdr:nvSpPr>
            <xdr:cNvPr id="2264" name="Check Box 216" hidden="1">
              <a:extLst>
                <a:ext uri="{63B3BB69-23CF-44E3-9099-C40C66FF867C}">
                  <a14:compatExt spid="_x0000_s2264"/>
                </a:ext>
                <a:ext uri="{FF2B5EF4-FFF2-40B4-BE49-F238E27FC236}">
                  <a16:creationId xmlns:a16="http://schemas.microsoft.com/office/drawing/2014/main" id="{00000000-0008-0000-0200-0000D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58</xdr:row>
          <xdr:rowOff>114300</xdr:rowOff>
        </xdr:from>
        <xdr:to>
          <xdr:col>7</xdr:col>
          <xdr:colOff>561975</xdr:colOff>
          <xdr:row>59</xdr:row>
          <xdr:rowOff>114300</xdr:rowOff>
        </xdr:to>
        <xdr:sp macro="" textlink="">
          <xdr:nvSpPr>
            <xdr:cNvPr id="2265" name="Check Box 217" hidden="1">
              <a:extLst>
                <a:ext uri="{63B3BB69-23CF-44E3-9099-C40C66FF867C}">
                  <a14:compatExt spid="_x0000_s2265"/>
                </a:ext>
                <a:ext uri="{FF2B5EF4-FFF2-40B4-BE49-F238E27FC236}">
                  <a16:creationId xmlns:a16="http://schemas.microsoft.com/office/drawing/2014/main" id="{00000000-0008-0000-0200-0000D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60</xdr:row>
          <xdr:rowOff>114300</xdr:rowOff>
        </xdr:from>
        <xdr:to>
          <xdr:col>7</xdr:col>
          <xdr:colOff>561975</xdr:colOff>
          <xdr:row>61</xdr:row>
          <xdr:rowOff>114300</xdr:rowOff>
        </xdr:to>
        <xdr:sp macro="" textlink="">
          <xdr:nvSpPr>
            <xdr:cNvPr id="2266" name="Check Box 218" hidden="1">
              <a:extLst>
                <a:ext uri="{63B3BB69-23CF-44E3-9099-C40C66FF867C}">
                  <a14:compatExt spid="_x0000_s2266"/>
                </a:ext>
                <a:ext uri="{FF2B5EF4-FFF2-40B4-BE49-F238E27FC236}">
                  <a16:creationId xmlns:a16="http://schemas.microsoft.com/office/drawing/2014/main" id="{00000000-0008-0000-0200-0000D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62</xdr:row>
          <xdr:rowOff>114300</xdr:rowOff>
        </xdr:from>
        <xdr:to>
          <xdr:col>7</xdr:col>
          <xdr:colOff>561975</xdr:colOff>
          <xdr:row>63</xdr:row>
          <xdr:rowOff>114300</xdr:rowOff>
        </xdr:to>
        <xdr:sp macro="" textlink="">
          <xdr:nvSpPr>
            <xdr:cNvPr id="2267" name="Check Box 219" hidden="1">
              <a:extLst>
                <a:ext uri="{63B3BB69-23CF-44E3-9099-C40C66FF867C}">
                  <a14:compatExt spid="_x0000_s2267"/>
                </a:ext>
                <a:ext uri="{FF2B5EF4-FFF2-40B4-BE49-F238E27FC236}">
                  <a16:creationId xmlns:a16="http://schemas.microsoft.com/office/drawing/2014/main" id="{00000000-0008-0000-0200-0000D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66</xdr:row>
          <xdr:rowOff>114300</xdr:rowOff>
        </xdr:from>
        <xdr:to>
          <xdr:col>7</xdr:col>
          <xdr:colOff>561975</xdr:colOff>
          <xdr:row>67</xdr:row>
          <xdr:rowOff>114300</xdr:rowOff>
        </xdr:to>
        <xdr:sp macro="" textlink="">
          <xdr:nvSpPr>
            <xdr:cNvPr id="2268" name="Check Box 220" hidden="1">
              <a:extLst>
                <a:ext uri="{63B3BB69-23CF-44E3-9099-C40C66FF867C}">
                  <a14:compatExt spid="_x0000_s2268"/>
                </a:ext>
                <a:ext uri="{FF2B5EF4-FFF2-40B4-BE49-F238E27FC236}">
                  <a16:creationId xmlns:a16="http://schemas.microsoft.com/office/drawing/2014/main" id="{00000000-0008-0000-0200-0000D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68</xdr:row>
          <xdr:rowOff>114300</xdr:rowOff>
        </xdr:from>
        <xdr:to>
          <xdr:col>7</xdr:col>
          <xdr:colOff>561975</xdr:colOff>
          <xdr:row>69</xdr:row>
          <xdr:rowOff>114300</xdr:rowOff>
        </xdr:to>
        <xdr:sp macro="" textlink="">
          <xdr:nvSpPr>
            <xdr:cNvPr id="2269" name="Check Box 221" hidden="1">
              <a:extLst>
                <a:ext uri="{63B3BB69-23CF-44E3-9099-C40C66FF867C}">
                  <a14:compatExt spid="_x0000_s2269"/>
                </a:ext>
                <a:ext uri="{FF2B5EF4-FFF2-40B4-BE49-F238E27FC236}">
                  <a16:creationId xmlns:a16="http://schemas.microsoft.com/office/drawing/2014/main" id="{00000000-0008-0000-0200-0000D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70</xdr:row>
          <xdr:rowOff>114300</xdr:rowOff>
        </xdr:from>
        <xdr:to>
          <xdr:col>7</xdr:col>
          <xdr:colOff>561975</xdr:colOff>
          <xdr:row>71</xdr:row>
          <xdr:rowOff>114300</xdr:rowOff>
        </xdr:to>
        <xdr:sp macro="" textlink="">
          <xdr:nvSpPr>
            <xdr:cNvPr id="2270" name="Check Box 222" hidden="1">
              <a:extLst>
                <a:ext uri="{63B3BB69-23CF-44E3-9099-C40C66FF867C}">
                  <a14:compatExt spid="_x0000_s2270"/>
                </a:ext>
                <a:ext uri="{FF2B5EF4-FFF2-40B4-BE49-F238E27FC236}">
                  <a16:creationId xmlns:a16="http://schemas.microsoft.com/office/drawing/2014/main" id="{00000000-0008-0000-0200-0000D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72</xdr:row>
          <xdr:rowOff>114300</xdr:rowOff>
        </xdr:from>
        <xdr:to>
          <xdr:col>7</xdr:col>
          <xdr:colOff>561975</xdr:colOff>
          <xdr:row>73</xdr:row>
          <xdr:rowOff>114300</xdr:rowOff>
        </xdr:to>
        <xdr:sp macro="" textlink="">
          <xdr:nvSpPr>
            <xdr:cNvPr id="2271" name="Check Box 223" hidden="1">
              <a:extLst>
                <a:ext uri="{63B3BB69-23CF-44E3-9099-C40C66FF867C}">
                  <a14:compatExt spid="_x0000_s2271"/>
                </a:ext>
                <a:ext uri="{FF2B5EF4-FFF2-40B4-BE49-F238E27FC236}">
                  <a16:creationId xmlns:a16="http://schemas.microsoft.com/office/drawing/2014/main" id="{00000000-0008-0000-0200-0000D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74</xdr:row>
          <xdr:rowOff>114300</xdr:rowOff>
        </xdr:from>
        <xdr:to>
          <xdr:col>7</xdr:col>
          <xdr:colOff>561975</xdr:colOff>
          <xdr:row>75</xdr:row>
          <xdr:rowOff>114300</xdr:rowOff>
        </xdr:to>
        <xdr:sp macro="" textlink="">
          <xdr:nvSpPr>
            <xdr:cNvPr id="2272" name="Check Box 224" hidden="1">
              <a:extLst>
                <a:ext uri="{63B3BB69-23CF-44E3-9099-C40C66FF867C}">
                  <a14:compatExt spid="_x0000_s2272"/>
                </a:ext>
                <a:ext uri="{FF2B5EF4-FFF2-40B4-BE49-F238E27FC236}">
                  <a16:creationId xmlns:a16="http://schemas.microsoft.com/office/drawing/2014/main" id="{00000000-0008-0000-0200-0000E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76</xdr:row>
          <xdr:rowOff>114300</xdr:rowOff>
        </xdr:from>
        <xdr:to>
          <xdr:col>7</xdr:col>
          <xdr:colOff>561975</xdr:colOff>
          <xdr:row>77</xdr:row>
          <xdr:rowOff>114300</xdr:rowOff>
        </xdr:to>
        <xdr:sp macro="" textlink="">
          <xdr:nvSpPr>
            <xdr:cNvPr id="2273" name="Check Box 225" hidden="1">
              <a:extLst>
                <a:ext uri="{63B3BB69-23CF-44E3-9099-C40C66FF867C}">
                  <a14:compatExt spid="_x0000_s2273"/>
                </a:ext>
                <a:ext uri="{FF2B5EF4-FFF2-40B4-BE49-F238E27FC236}">
                  <a16:creationId xmlns:a16="http://schemas.microsoft.com/office/drawing/2014/main" id="{00000000-0008-0000-0200-0000E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78</xdr:row>
          <xdr:rowOff>114300</xdr:rowOff>
        </xdr:from>
        <xdr:to>
          <xdr:col>7</xdr:col>
          <xdr:colOff>561975</xdr:colOff>
          <xdr:row>79</xdr:row>
          <xdr:rowOff>114300</xdr:rowOff>
        </xdr:to>
        <xdr:sp macro="" textlink="">
          <xdr:nvSpPr>
            <xdr:cNvPr id="2274" name="Check Box 226" hidden="1">
              <a:extLst>
                <a:ext uri="{63B3BB69-23CF-44E3-9099-C40C66FF867C}">
                  <a14:compatExt spid="_x0000_s2274"/>
                </a:ext>
                <a:ext uri="{FF2B5EF4-FFF2-40B4-BE49-F238E27FC236}">
                  <a16:creationId xmlns:a16="http://schemas.microsoft.com/office/drawing/2014/main" id="{00000000-0008-0000-0200-0000E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80</xdr:row>
          <xdr:rowOff>114300</xdr:rowOff>
        </xdr:from>
        <xdr:to>
          <xdr:col>7</xdr:col>
          <xdr:colOff>561975</xdr:colOff>
          <xdr:row>81</xdr:row>
          <xdr:rowOff>114300</xdr:rowOff>
        </xdr:to>
        <xdr:sp macro="" textlink="">
          <xdr:nvSpPr>
            <xdr:cNvPr id="2275" name="Check Box 227" hidden="1">
              <a:extLst>
                <a:ext uri="{63B3BB69-23CF-44E3-9099-C40C66FF867C}">
                  <a14:compatExt spid="_x0000_s2275"/>
                </a:ext>
                <a:ext uri="{FF2B5EF4-FFF2-40B4-BE49-F238E27FC236}">
                  <a16:creationId xmlns:a16="http://schemas.microsoft.com/office/drawing/2014/main" id="{00000000-0008-0000-0200-0000E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82</xdr:row>
          <xdr:rowOff>114300</xdr:rowOff>
        </xdr:from>
        <xdr:to>
          <xdr:col>7</xdr:col>
          <xdr:colOff>561975</xdr:colOff>
          <xdr:row>83</xdr:row>
          <xdr:rowOff>114300</xdr:rowOff>
        </xdr:to>
        <xdr:sp macro="" textlink="">
          <xdr:nvSpPr>
            <xdr:cNvPr id="2276" name="Check Box 228" hidden="1">
              <a:extLst>
                <a:ext uri="{63B3BB69-23CF-44E3-9099-C40C66FF867C}">
                  <a14:compatExt spid="_x0000_s2276"/>
                </a:ext>
                <a:ext uri="{FF2B5EF4-FFF2-40B4-BE49-F238E27FC236}">
                  <a16:creationId xmlns:a16="http://schemas.microsoft.com/office/drawing/2014/main" id="{00000000-0008-0000-0200-0000E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86</xdr:row>
          <xdr:rowOff>114300</xdr:rowOff>
        </xdr:from>
        <xdr:to>
          <xdr:col>7</xdr:col>
          <xdr:colOff>561975</xdr:colOff>
          <xdr:row>87</xdr:row>
          <xdr:rowOff>114300</xdr:rowOff>
        </xdr:to>
        <xdr:sp macro="" textlink="">
          <xdr:nvSpPr>
            <xdr:cNvPr id="2277" name="Check Box 229" hidden="1">
              <a:extLst>
                <a:ext uri="{63B3BB69-23CF-44E3-9099-C40C66FF867C}">
                  <a14:compatExt spid="_x0000_s2277"/>
                </a:ext>
                <a:ext uri="{FF2B5EF4-FFF2-40B4-BE49-F238E27FC236}">
                  <a16:creationId xmlns:a16="http://schemas.microsoft.com/office/drawing/2014/main" id="{00000000-0008-0000-0200-0000E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88</xdr:row>
          <xdr:rowOff>114300</xdr:rowOff>
        </xdr:from>
        <xdr:to>
          <xdr:col>7</xdr:col>
          <xdr:colOff>561975</xdr:colOff>
          <xdr:row>89</xdr:row>
          <xdr:rowOff>114300</xdr:rowOff>
        </xdr:to>
        <xdr:sp macro="" textlink="">
          <xdr:nvSpPr>
            <xdr:cNvPr id="2278" name="Check Box 230" hidden="1">
              <a:extLst>
                <a:ext uri="{63B3BB69-23CF-44E3-9099-C40C66FF867C}">
                  <a14:compatExt spid="_x0000_s2278"/>
                </a:ext>
                <a:ext uri="{FF2B5EF4-FFF2-40B4-BE49-F238E27FC236}">
                  <a16:creationId xmlns:a16="http://schemas.microsoft.com/office/drawing/2014/main" id="{00000000-0008-0000-0200-0000E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90</xdr:row>
          <xdr:rowOff>114300</xdr:rowOff>
        </xdr:from>
        <xdr:to>
          <xdr:col>7</xdr:col>
          <xdr:colOff>561975</xdr:colOff>
          <xdr:row>91</xdr:row>
          <xdr:rowOff>114300</xdr:rowOff>
        </xdr:to>
        <xdr:sp macro="" textlink="">
          <xdr:nvSpPr>
            <xdr:cNvPr id="2279" name="Check Box 231" hidden="1">
              <a:extLst>
                <a:ext uri="{63B3BB69-23CF-44E3-9099-C40C66FF867C}">
                  <a14:compatExt spid="_x0000_s2279"/>
                </a:ext>
                <a:ext uri="{FF2B5EF4-FFF2-40B4-BE49-F238E27FC236}">
                  <a16:creationId xmlns:a16="http://schemas.microsoft.com/office/drawing/2014/main" id="{00000000-0008-0000-0200-0000E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92</xdr:row>
          <xdr:rowOff>114300</xdr:rowOff>
        </xdr:from>
        <xdr:to>
          <xdr:col>7</xdr:col>
          <xdr:colOff>561975</xdr:colOff>
          <xdr:row>93</xdr:row>
          <xdr:rowOff>114300</xdr:rowOff>
        </xdr:to>
        <xdr:sp macro="" textlink="">
          <xdr:nvSpPr>
            <xdr:cNvPr id="2280" name="Check Box 232" hidden="1">
              <a:extLst>
                <a:ext uri="{63B3BB69-23CF-44E3-9099-C40C66FF867C}">
                  <a14:compatExt spid="_x0000_s2280"/>
                </a:ext>
                <a:ext uri="{FF2B5EF4-FFF2-40B4-BE49-F238E27FC236}">
                  <a16:creationId xmlns:a16="http://schemas.microsoft.com/office/drawing/2014/main" id="{00000000-0008-0000-0200-0000E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94</xdr:row>
          <xdr:rowOff>114300</xdr:rowOff>
        </xdr:from>
        <xdr:to>
          <xdr:col>7</xdr:col>
          <xdr:colOff>561975</xdr:colOff>
          <xdr:row>95</xdr:row>
          <xdr:rowOff>114300</xdr:rowOff>
        </xdr:to>
        <xdr:sp macro="" textlink="">
          <xdr:nvSpPr>
            <xdr:cNvPr id="2281" name="Check Box 233" hidden="1">
              <a:extLst>
                <a:ext uri="{63B3BB69-23CF-44E3-9099-C40C66FF867C}">
                  <a14:compatExt spid="_x0000_s2281"/>
                </a:ext>
                <a:ext uri="{FF2B5EF4-FFF2-40B4-BE49-F238E27FC236}">
                  <a16:creationId xmlns:a16="http://schemas.microsoft.com/office/drawing/2014/main" id="{00000000-0008-0000-0200-0000E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96</xdr:row>
          <xdr:rowOff>114300</xdr:rowOff>
        </xdr:from>
        <xdr:to>
          <xdr:col>7</xdr:col>
          <xdr:colOff>561975</xdr:colOff>
          <xdr:row>97</xdr:row>
          <xdr:rowOff>114300</xdr:rowOff>
        </xdr:to>
        <xdr:sp macro="" textlink="">
          <xdr:nvSpPr>
            <xdr:cNvPr id="2282" name="Check Box 234" hidden="1">
              <a:extLst>
                <a:ext uri="{63B3BB69-23CF-44E3-9099-C40C66FF867C}">
                  <a14:compatExt spid="_x0000_s2282"/>
                </a:ext>
                <a:ext uri="{FF2B5EF4-FFF2-40B4-BE49-F238E27FC236}">
                  <a16:creationId xmlns:a16="http://schemas.microsoft.com/office/drawing/2014/main" id="{00000000-0008-0000-0200-0000E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98</xdr:row>
          <xdr:rowOff>114300</xdr:rowOff>
        </xdr:from>
        <xdr:to>
          <xdr:col>7</xdr:col>
          <xdr:colOff>561975</xdr:colOff>
          <xdr:row>99</xdr:row>
          <xdr:rowOff>114300</xdr:rowOff>
        </xdr:to>
        <xdr:sp macro="" textlink="">
          <xdr:nvSpPr>
            <xdr:cNvPr id="2283" name="Check Box 235" hidden="1">
              <a:extLst>
                <a:ext uri="{63B3BB69-23CF-44E3-9099-C40C66FF867C}">
                  <a14:compatExt spid="_x0000_s2283"/>
                </a:ext>
                <a:ext uri="{FF2B5EF4-FFF2-40B4-BE49-F238E27FC236}">
                  <a16:creationId xmlns:a16="http://schemas.microsoft.com/office/drawing/2014/main" id="{00000000-0008-0000-0200-0000E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102</xdr:row>
          <xdr:rowOff>114300</xdr:rowOff>
        </xdr:from>
        <xdr:to>
          <xdr:col>7</xdr:col>
          <xdr:colOff>561975</xdr:colOff>
          <xdr:row>103</xdr:row>
          <xdr:rowOff>114300</xdr:rowOff>
        </xdr:to>
        <xdr:sp macro="" textlink="">
          <xdr:nvSpPr>
            <xdr:cNvPr id="2284" name="Check Box 236" hidden="1">
              <a:extLst>
                <a:ext uri="{63B3BB69-23CF-44E3-9099-C40C66FF867C}">
                  <a14:compatExt spid="_x0000_s2284"/>
                </a:ext>
                <a:ext uri="{FF2B5EF4-FFF2-40B4-BE49-F238E27FC236}">
                  <a16:creationId xmlns:a16="http://schemas.microsoft.com/office/drawing/2014/main" id="{00000000-0008-0000-0200-0000E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104</xdr:row>
          <xdr:rowOff>114300</xdr:rowOff>
        </xdr:from>
        <xdr:to>
          <xdr:col>7</xdr:col>
          <xdr:colOff>561975</xdr:colOff>
          <xdr:row>105</xdr:row>
          <xdr:rowOff>114300</xdr:rowOff>
        </xdr:to>
        <xdr:sp macro="" textlink="">
          <xdr:nvSpPr>
            <xdr:cNvPr id="2285" name="Check Box 237" hidden="1">
              <a:extLst>
                <a:ext uri="{63B3BB69-23CF-44E3-9099-C40C66FF867C}">
                  <a14:compatExt spid="_x0000_s2285"/>
                </a:ext>
                <a:ext uri="{FF2B5EF4-FFF2-40B4-BE49-F238E27FC236}">
                  <a16:creationId xmlns:a16="http://schemas.microsoft.com/office/drawing/2014/main" id="{00000000-0008-0000-0200-0000E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106</xdr:row>
          <xdr:rowOff>114300</xdr:rowOff>
        </xdr:from>
        <xdr:to>
          <xdr:col>7</xdr:col>
          <xdr:colOff>561975</xdr:colOff>
          <xdr:row>107</xdr:row>
          <xdr:rowOff>114300</xdr:rowOff>
        </xdr:to>
        <xdr:sp macro="" textlink="">
          <xdr:nvSpPr>
            <xdr:cNvPr id="2286" name="Check Box 238" hidden="1">
              <a:extLst>
                <a:ext uri="{63B3BB69-23CF-44E3-9099-C40C66FF867C}">
                  <a14:compatExt spid="_x0000_s2286"/>
                </a:ext>
                <a:ext uri="{FF2B5EF4-FFF2-40B4-BE49-F238E27FC236}">
                  <a16:creationId xmlns:a16="http://schemas.microsoft.com/office/drawing/2014/main" id="{00000000-0008-0000-0200-0000E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108</xdr:row>
          <xdr:rowOff>114300</xdr:rowOff>
        </xdr:from>
        <xdr:to>
          <xdr:col>7</xdr:col>
          <xdr:colOff>561975</xdr:colOff>
          <xdr:row>109</xdr:row>
          <xdr:rowOff>114300</xdr:rowOff>
        </xdr:to>
        <xdr:sp macro="" textlink="">
          <xdr:nvSpPr>
            <xdr:cNvPr id="2287" name="Check Box 239" hidden="1">
              <a:extLst>
                <a:ext uri="{63B3BB69-23CF-44E3-9099-C40C66FF867C}">
                  <a14:compatExt spid="_x0000_s2287"/>
                </a:ext>
                <a:ext uri="{FF2B5EF4-FFF2-40B4-BE49-F238E27FC236}">
                  <a16:creationId xmlns:a16="http://schemas.microsoft.com/office/drawing/2014/main" id="{00000000-0008-0000-0200-0000E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110</xdr:row>
          <xdr:rowOff>114300</xdr:rowOff>
        </xdr:from>
        <xdr:to>
          <xdr:col>7</xdr:col>
          <xdr:colOff>561975</xdr:colOff>
          <xdr:row>111</xdr:row>
          <xdr:rowOff>114300</xdr:rowOff>
        </xdr:to>
        <xdr:sp macro="" textlink="">
          <xdr:nvSpPr>
            <xdr:cNvPr id="2288" name="Check Box 240" hidden="1">
              <a:extLst>
                <a:ext uri="{63B3BB69-23CF-44E3-9099-C40C66FF867C}">
                  <a14:compatExt spid="_x0000_s2288"/>
                </a:ext>
                <a:ext uri="{FF2B5EF4-FFF2-40B4-BE49-F238E27FC236}">
                  <a16:creationId xmlns:a16="http://schemas.microsoft.com/office/drawing/2014/main" id="{00000000-0008-0000-0200-0000F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112</xdr:row>
          <xdr:rowOff>114300</xdr:rowOff>
        </xdr:from>
        <xdr:to>
          <xdr:col>7</xdr:col>
          <xdr:colOff>561975</xdr:colOff>
          <xdr:row>113</xdr:row>
          <xdr:rowOff>114300</xdr:rowOff>
        </xdr:to>
        <xdr:sp macro="" textlink="">
          <xdr:nvSpPr>
            <xdr:cNvPr id="2289" name="Check Box 241" hidden="1">
              <a:extLst>
                <a:ext uri="{63B3BB69-23CF-44E3-9099-C40C66FF867C}">
                  <a14:compatExt spid="_x0000_s2289"/>
                </a:ext>
                <a:ext uri="{FF2B5EF4-FFF2-40B4-BE49-F238E27FC236}">
                  <a16:creationId xmlns:a16="http://schemas.microsoft.com/office/drawing/2014/main" id="{00000000-0008-0000-0200-0000F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114</xdr:row>
          <xdr:rowOff>114300</xdr:rowOff>
        </xdr:from>
        <xdr:to>
          <xdr:col>7</xdr:col>
          <xdr:colOff>561975</xdr:colOff>
          <xdr:row>115</xdr:row>
          <xdr:rowOff>114300</xdr:rowOff>
        </xdr:to>
        <xdr:sp macro="" textlink="">
          <xdr:nvSpPr>
            <xdr:cNvPr id="2290" name="Check Box 242" hidden="1">
              <a:extLst>
                <a:ext uri="{63B3BB69-23CF-44E3-9099-C40C66FF867C}">
                  <a14:compatExt spid="_x0000_s2290"/>
                </a:ext>
                <a:ext uri="{FF2B5EF4-FFF2-40B4-BE49-F238E27FC236}">
                  <a16:creationId xmlns:a16="http://schemas.microsoft.com/office/drawing/2014/main" id="{00000000-0008-0000-0200-0000F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116</xdr:row>
          <xdr:rowOff>114300</xdr:rowOff>
        </xdr:from>
        <xdr:to>
          <xdr:col>7</xdr:col>
          <xdr:colOff>561975</xdr:colOff>
          <xdr:row>117</xdr:row>
          <xdr:rowOff>114300</xdr:rowOff>
        </xdr:to>
        <xdr:sp macro="" textlink="">
          <xdr:nvSpPr>
            <xdr:cNvPr id="2291" name="Check Box 243" hidden="1">
              <a:extLst>
                <a:ext uri="{63B3BB69-23CF-44E3-9099-C40C66FF867C}">
                  <a14:compatExt spid="_x0000_s2291"/>
                </a:ext>
                <a:ext uri="{FF2B5EF4-FFF2-40B4-BE49-F238E27FC236}">
                  <a16:creationId xmlns:a16="http://schemas.microsoft.com/office/drawing/2014/main" id="{00000000-0008-0000-0200-0000F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118</xdr:row>
          <xdr:rowOff>114300</xdr:rowOff>
        </xdr:from>
        <xdr:to>
          <xdr:col>7</xdr:col>
          <xdr:colOff>561975</xdr:colOff>
          <xdr:row>119</xdr:row>
          <xdr:rowOff>114300</xdr:rowOff>
        </xdr:to>
        <xdr:sp macro="" textlink="">
          <xdr:nvSpPr>
            <xdr:cNvPr id="2292" name="Check Box 244" hidden="1">
              <a:extLst>
                <a:ext uri="{63B3BB69-23CF-44E3-9099-C40C66FF867C}">
                  <a14:compatExt spid="_x0000_s2292"/>
                </a:ext>
                <a:ext uri="{FF2B5EF4-FFF2-40B4-BE49-F238E27FC236}">
                  <a16:creationId xmlns:a16="http://schemas.microsoft.com/office/drawing/2014/main" id="{00000000-0008-0000-0200-0000F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122</xdr:row>
          <xdr:rowOff>114300</xdr:rowOff>
        </xdr:from>
        <xdr:to>
          <xdr:col>7</xdr:col>
          <xdr:colOff>561975</xdr:colOff>
          <xdr:row>123</xdr:row>
          <xdr:rowOff>114300</xdr:rowOff>
        </xdr:to>
        <xdr:sp macro="" textlink="">
          <xdr:nvSpPr>
            <xdr:cNvPr id="2293" name="Check Box 245" hidden="1">
              <a:extLst>
                <a:ext uri="{63B3BB69-23CF-44E3-9099-C40C66FF867C}">
                  <a14:compatExt spid="_x0000_s2293"/>
                </a:ext>
                <a:ext uri="{FF2B5EF4-FFF2-40B4-BE49-F238E27FC236}">
                  <a16:creationId xmlns:a16="http://schemas.microsoft.com/office/drawing/2014/main" id="{00000000-0008-0000-0200-0000F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124</xdr:row>
          <xdr:rowOff>114300</xdr:rowOff>
        </xdr:from>
        <xdr:to>
          <xdr:col>7</xdr:col>
          <xdr:colOff>561975</xdr:colOff>
          <xdr:row>125</xdr:row>
          <xdr:rowOff>114300</xdr:rowOff>
        </xdr:to>
        <xdr:sp macro="" textlink="">
          <xdr:nvSpPr>
            <xdr:cNvPr id="2294" name="Check Box 246" hidden="1">
              <a:extLst>
                <a:ext uri="{63B3BB69-23CF-44E3-9099-C40C66FF867C}">
                  <a14:compatExt spid="_x0000_s2294"/>
                </a:ext>
                <a:ext uri="{FF2B5EF4-FFF2-40B4-BE49-F238E27FC236}">
                  <a16:creationId xmlns:a16="http://schemas.microsoft.com/office/drawing/2014/main" id="{00000000-0008-0000-0200-0000F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126</xdr:row>
          <xdr:rowOff>114300</xdr:rowOff>
        </xdr:from>
        <xdr:to>
          <xdr:col>7</xdr:col>
          <xdr:colOff>561975</xdr:colOff>
          <xdr:row>127</xdr:row>
          <xdr:rowOff>114300</xdr:rowOff>
        </xdr:to>
        <xdr:sp macro="" textlink="">
          <xdr:nvSpPr>
            <xdr:cNvPr id="2295" name="Check Box 247" hidden="1">
              <a:extLst>
                <a:ext uri="{63B3BB69-23CF-44E3-9099-C40C66FF867C}">
                  <a14:compatExt spid="_x0000_s2295"/>
                </a:ext>
                <a:ext uri="{FF2B5EF4-FFF2-40B4-BE49-F238E27FC236}">
                  <a16:creationId xmlns:a16="http://schemas.microsoft.com/office/drawing/2014/main" id="{00000000-0008-0000-0200-0000F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128</xdr:row>
          <xdr:rowOff>114300</xdr:rowOff>
        </xdr:from>
        <xdr:to>
          <xdr:col>7</xdr:col>
          <xdr:colOff>561975</xdr:colOff>
          <xdr:row>129</xdr:row>
          <xdr:rowOff>114300</xdr:rowOff>
        </xdr:to>
        <xdr:sp macro="" textlink="">
          <xdr:nvSpPr>
            <xdr:cNvPr id="2296" name="Check Box 248" hidden="1">
              <a:extLst>
                <a:ext uri="{63B3BB69-23CF-44E3-9099-C40C66FF867C}">
                  <a14:compatExt spid="_x0000_s2296"/>
                </a:ext>
                <a:ext uri="{FF2B5EF4-FFF2-40B4-BE49-F238E27FC236}">
                  <a16:creationId xmlns:a16="http://schemas.microsoft.com/office/drawing/2014/main" id="{00000000-0008-0000-0200-0000F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130</xdr:row>
          <xdr:rowOff>114300</xdr:rowOff>
        </xdr:from>
        <xdr:to>
          <xdr:col>7</xdr:col>
          <xdr:colOff>561975</xdr:colOff>
          <xdr:row>131</xdr:row>
          <xdr:rowOff>114300</xdr:rowOff>
        </xdr:to>
        <xdr:sp macro="" textlink="">
          <xdr:nvSpPr>
            <xdr:cNvPr id="2297" name="Check Box 249" hidden="1">
              <a:extLst>
                <a:ext uri="{63B3BB69-23CF-44E3-9099-C40C66FF867C}">
                  <a14:compatExt spid="_x0000_s2297"/>
                </a:ext>
                <a:ext uri="{FF2B5EF4-FFF2-40B4-BE49-F238E27FC236}">
                  <a16:creationId xmlns:a16="http://schemas.microsoft.com/office/drawing/2014/main" id="{00000000-0008-0000-0200-0000F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132</xdr:row>
          <xdr:rowOff>114300</xdr:rowOff>
        </xdr:from>
        <xdr:to>
          <xdr:col>7</xdr:col>
          <xdr:colOff>561975</xdr:colOff>
          <xdr:row>133</xdr:row>
          <xdr:rowOff>114300</xdr:rowOff>
        </xdr:to>
        <xdr:sp macro="" textlink="">
          <xdr:nvSpPr>
            <xdr:cNvPr id="2298" name="Check Box 250" hidden="1">
              <a:extLst>
                <a:ext uri="{63B3BB69-23CF-44E3-9099-C40C66FF867C}">
                  <a14:compatExt spid="_x0000_s2298"/>
                </a:ext>
                <a:ext uri="{FF2B5EF4-FFF2-40B4-BE49-F238E27FC236}">
                  <a16:creationId xmlns:a16="http://schemas.microsoft.com/office/drawing/2014/main" id="{00000000-0008-0000-0200-0000F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134</xdr:row>
          <xdr:rowOff>114300</xdr:rowOff>
        </xdr:from>
        <xdr:to>
          <xdr:col>7</xdr:col>
          <xdr:colOff>561975</xdr:colOff>
          <xdr:row>135</xdr:row>
          <xdr:rowOff>114300</xdr:rowOff>
        </xdr:to>
        <xdr:sp macro="" textlink="">
          <xdr:nvSpPr>
            <xdr:cNvPr id="2299" name="Check Box 251" hidden="1">
              <a:extLst>
                <a:ext uri="{63B3BB69-23CF-44E3-9099-C40C66FF867C}">
                  <a14:compatExt spid="_x0000_s2299"/>
                </a:ext>
                <a:ext uri="{FF2B5EF4-FFF2-40B4-BE49-F238E27FC236}">
                  <a16:creationId xmlns:a16="http://schemas.microsoft.com/office/drawing/2014/main" id="{00000000-0008-0000-0200-0000F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138</xdr:row>
          <xdr:rowOff>114300</xdr:rowOff>
        </xdr:from>
        <xdr:to>
          <xdr:col>7</xdr:col>
          <xdr:colOff>561975</xdr:colOff>
          <xdr:row>139</xdr:row>
          <xdr:rowOff>114300</xdr:rowOff>
        </xdr:to>
        <xdr:sp macro="" textlink="">
          <xdr:nvSpPr>
            <xdr:cNvPr id="2300" name="Check Box 252" hidden="1">
              <a:extLst>
                <a:ext uri="{63B3BB69-23CF-44E3-9099-C40C66FF867C}">
                  <a14:compatExt spid="_x0000_s2300"/>
                </a:ext>
                <a:ext uri="{FF2B5EF4-FFF2-40B4-BE49-F238E27FC236}">
                  <a16:creationId xmlns:a16="http://schemas.microsoft.com/office/drawing/2014/main" id="{00000000-0008-0000-0200-0000F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140</xdr:row>
          <xdr:rowOff>114300</xdr:rowOff>
        </xdr:from>
        <xdr:to>
          <xdr:col>7</xdr:col>
          <xdr:colOff>561975</xdr:colOff>
          <xdr:row>141</xdr:row>
          <xdr:rowOff>114300</xdr:rowOff>
        </xdr:to>
        <xdr:sp macro="" textlink="">
          <xdr:nvSpPr>
            <xdr:cNvPr id="2301" name="Check Box 253" hidden="1">
              <a:extLst>
                <a:ext uri="{63B3BB69-23CF-44E3-9099-C40C66FF867C}">
                  <a14:compatExt spid="_x0000_s2301"/>
                </a:ext>
                <a:ext uri="{FF2B5EF4-FFF2-40B4-BE49-F238E27FC236}">
                  <a16:creationId xmlns:a16="http://schemas.microsoft.com/office/drawing/2014/main" id="{00000000-0008-0000-0200-0000F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142</xdr:row>
          <xdr:rowOff>114300</xdr:rowOff>
        </xdr:from>
        <xdr:to>
          <xdr:col>7</xdr:col>
          <xdr:colOff>561975</xdr:colOff>
          <xdr:row>143</xdr:row>
          <xdr:rowOff>114300</xdr:rowOff>
        </xdr:to>
        <xdr:sp macro="" textlink="">
          <xdr:nvSpPr>
            <xdr:cNvPr id="2302" name="Check Box 254" hidden="1">
              <a:extLst>
                <a:ext uri="{63B3BB69-23CF-44E3-9099-C40C66FF867C}">
                  <a14:compatExt spid="_x0000_s2302"/>
                </a:ext>
                <a:ext uri="{FF2B5EF4-FFF2-40B4-BE49-F238E27FC236}">
                  <a16:creationId xmlns:a16="http://schemas.microsoft.com/office/drawing/2014/main" id="{00000000-0008-0000-0200-0000F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144</xdr:row>
          <xdr:rowOff>114300</xdr:rowOff>
        </xdr:from>
        <xdr:to>
          <xdr:col>7</xdr:col>
          <xdr:colOff>561975</xdr:colOff>
          <xdr:row>145</xdr:row>
          <xdr:rowOff>114300</xdr:rowOff>
        </xdr:to>
        <xdr:sp macro="" textlink="">
          <xdr:nvSpPr>
            <xdr:cNvPr id="2303" name="Check Box 255" hidden="1">
              <a:extLst>
                <a:ext uri="{63B3BB69-23CF-44E3-9099-C40C66FF867C}">
                  <a14:compatExt spid="_x0000_s2303"/>
                </a:ext>
                <a:ext uri="{FF2B5EF4-FFF2-40B4-BE49-F238E27FC236}">
                  <a16:creationId xmlns:a16="http://schemas.microsoft.com/office/drawing/2014/main" id="{00000000-0008-0000-0200-0000F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146</xdr:row>
          <xdr:rowOff>114300</xdr:rowOff>
        </xdr:from>
        <xdr:to>
          <xdr:col>7</xdr:col>
          <xdr:colOff>561975</xdr:colOff>
          <xdr:row>147</xdr:row>
          <xdr:rowOff>114300</xdr:rowOff>
        </xdr:to>
        <xdr:sp macro="" textlink="">
          <xdr:nvSpPr>
            <xdr:cNvPr id="2304" name="Check Box 256" hidden="1">
              <a:extLst>
                <a:ext uri="{63B3BB69-23CF-44E3-9099-C40C66FF867C}">
                  <a14:compatExt spid="_x0000_s2304"/>
                </a:ext>
                <a:ext uri="{FF2B5EF4-FFF2-40B4-BE49-F238E27FC236}">
                  <a16:creationId xmlns:a16="http://schemas.microsoft.com/office/drawing/2014/main" id="{00000000-0008-0000-0200-00000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148</xdr:row>
          <xdr:rowOff>114300</xdr:rowOff>
        </xdr:from>
        <xdr:to>
          <xdr:col>7</xdr:col>
          <xdr:colOff>561975</xdr:colOff>
          <xdr:row>149</xdr:row>
          <xdr:rowOff>114300</xdr:rowOff>
        </xdr:to>
        <xdr:sp macro="" textlink="">
          <xdr:nvSpPr>
            <xdr:cNvPr id="2305" name="Check Box 257" hidden="1">
              <a:extLst>
                <a:ext uri="{63B3BB69-23CF-44E3-9099-C40C66FF867C}">
                  <a14:compatExt spid="_x0000_s2305"/>
                </a:ext>
                <a:ext uri="{FF2B5EF4-FFF2-40B4-BE49-F238E27FC236}">
                  <a16:creationId xmlns:a16="http://schemas.microsoft.com/office/drawing/2014/main" id="{00000000-0008-0000-0200-00000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150</xdr:row>
          <xdr:rowOff>114300</xdr:rowOff>
        </xdr:from>
        <xdr:to>
          <xdr:col>7</xdr:col>
          <xdr:colOff>561975</xdr:colOff>
          <xdr:row>151</xdr:row>
          <xdr:rowOff>114300</xdr:rowOff>
        </xdr:to>
        <xdr:sp macro="" textlink="">
          <xdr:nvSpPr>
            <xdr:cNvPr id="2306" name="Check Box 258" hidden="1">
              <a:extLst>
                <a:ext uri="{63B3BB69-23CF-44E3-9099-C40C66FF867C}">
                  <a14:compatExt spid="_x0000_s2306"/>
                </a:ext>
                <a:ext uri="{FF2B5EF4-FFF2-40B4-BE49-F238E27FC236}">
                  <a16:creationId xmlns:a16="http://schemas.microsoft.com/office/drawing/2014/main" id="{00000000-0008-0000-0200-00000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152</xdr:row>
          <xdr:rowOff>114300</xdr:rowOff>
        </xdr:from>
        <xdr:to>
          <xdr:col>7</xdr:col>
          <xdr:colOff>561975</xdr:colOff>
          <xdr:row>153</xdr:row>
          <xdr:rowOff>114300</xdr:rowOff>
        </xdr:to>
        <xdr:sp macro="" textlink="">
          <xdr:nvSpPr>
            <xdr:cNvPr id="2307" name="Check Box 259" hidden="1">
              <a:extLst>
                <a:ext uri="{63B3BB69-23CF-44E3-9099-C40C66FF867C}">
                  <a14:compatExt spid="_x0000_s2307"/>
                </a:ext>
                <a:ext uri="{FF2B5EF4-FFF2-40B4-BE49-F238E27FC236}">
                  <a16:creationId xmlns:a16="http://schemas.microsoft.com/office/drawing/2014/main" id="{00000000-0008-0000-0200-00000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154</xdr:row>
          <xdr:rowOff>114300</xdr:rowOff>
        </xdr:from>
        <xdr:to>
          <xdr:col>7</xdr:col>
          <xdr:colOff>561975</xdr:colOff>
          <xdr:row>155</xdr:row>
          <xdr:rowOff>114300</xdr:rowOff>
        </xdr:to>
        <xdr:sp macro="" textlink="">
          <xdr:nvSpPr>
            <xdr:cNvPr id="2308" name="Check Box 260" hidden="1">
              <a:extLst>
                <a:ext uri="{63B3BB69-23CF-44E3-9099-C40C66FF867C}">
                  <a14:compatExt spid="_x0000_s2308"/>
                </a:ext>
                <a:ext uri="{FF2B5EF4-FFF2-40B4-BE49-F238E27FC236}">
                  <a16:creationId xmlns:a16="http://schemas.microsoft.com/office/drawing/2014/main" id="{00000000-0008-0000-0200-00000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158</xdr:row>
          <xdr:rowOff>114300</xdr:rowOff>
        </xdr:from>
        <xdr:to>
          <xdr:col>7</xdr:col>
          <xdr:colOff>561975</xdr:colOff>
          <xdr:row>159</xdr:row>
          <xdr:rowOff>114300</xdr:rowOff>
        </xdr:to>
        <xdr:sp macro="" textlink="">
          <xdr:nvSpPr>
            <xdr:cNvPr id="2309" name="Check Box 261" hidden="1">
              <a:extLst>
                <a:ext uri="{63B3BB69-23CF-44E3-9099-C40C66FF867C}">
                  <a14:compatExt spid="_x0000_s2309"/>
                </a:ext>
                <a:ext uri="{FF2B5EF4-FFF2-40B4-BE49-F238E27FC236}">
                  <a16:creationId xmlns:a16="http://schemas.microsoft.com/office/drawing/2014/main" id="{00000000-0008-0000-0200-00000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160</xdr:row>
          <xdr:rowOff>114300</xdr:rowOff>
        </xdr:from>
        <xdr:to>
          <xdr:col>7</xdr:col>
          <xdr:colOff>561975</xdr:colOff>
          <xdr:row>161</xdr:row>
          <xdr:rowOff>114300</xdr:rowOff>
        </xdr:to>
        <xdr:sp macro="" textlink="">
          <xdr:nvSpPr>
            <xdr:cNvPr id="2310" name="Check Box 262" hidden="1">
              <a:extLst>
                <a:ext uri="{63B3BB69-23CF-44E3-9099-C40C66FF867C}">
                  <a14:compatExt spid="_x0000_s2310"/>
                </a:ext>
                <a:ext uri="{FF2B5EF4-FFF2-40B4-BE49-F238E27FC236}">
                  <a16:creationId xmlns:a16="http://schemas.microsoft.com/office/drawing/2014/main" id="{00000000-0008-0000-0200-00000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162</xdr:row>
          <xdr:rowOff>114300</xdr:rowOff>
        </xdr:from>
        <xdr:to>
          <xdr:col>7</xdr:col>
          <xdr:colOff>561975</xdr:colOff>
          <xdr:row>163</xdr:row>
          <xdr:rowOff>114300</xdr:rowOff>
        </xdr:to>
        <xdr:sp macro="" textlink="">
          <xdr:nvSpPr>
            <xdr:cNvPr id="2311" name="Check Box 263" hidden="1">
              <a:extLst>
                <a:ext uri="{63B3BB69-23CF-44E3-9099-C40C66FF867C}">
                  <a14:compatExt spid="_x0000_s2311"/>
                </a:ext>
                <a:ext uri="{FF2B5EF4-FFF2-40B4-BE49-F238E27FC236}">
                  <a16:creationId xmlns:a16="http://schemas.microsoft.com/office/drawing/2014/main" id="{00000000-0008-0000-0200-00000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164</xdr:row>
          <xdr:rowOff>114300</xdr:rowOff>
        </xdr:from>
        <xdr:to>
          <xdr:col>7</xdr:col>
          <xdr:colOff>561975</xdr:colOff>
          <xdr:row>165</xdr:row>
          <xdr:rowOff>114300</xdr:rowOff>
        </xdr:to>
        <xdr:sp macro="" textlink="">
          <xdr:nvSpPr>
            <xdr:cNvPr id="2312" name="Check Box 264" hidden="1">
              <a:extLst>
                <a:ext uri="{63B3BB69-23CF-44E3-9099-C40C66FF867C}">
                  <a14:compatExt spid="_x0000_s2312"/>
                </a:ext>
                <a:ext uri="{FF2B5EF4-FFF2-40B4-BE49-F238E27FC236}">
                  <a16:creationId xmlns:a16="http://schemas.microsoft.com/office/drawing/2014/main" id="{00000000-0008-0000-0200-00000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166</xdr:row>
          <xdr:rowOff>114300</xdr:rowOff>
        </xdr:from>
        <xdr:to>
          <xdr:col>7</xdr:col>
          <xdr:colOff>561975</xdr:colOff>
          <xdr:row>167</xdr:row>
          <xdr:rowOff>114300</xdr:rowOff>
        </xdr:to>
        <xdr:sp macro="" textlink="">
          <xdr:nvSpPr>
            <xdr:cNvPr id="2313" name="Check Box 265" hidden="1">
              <a:extLst>
                <a:ext uri="{63B3BB69-23CF-44E3-9099-C40C66FF867C}">
                  <a14:compatExt spid="_x0000_s2313"/>
                </a:ext>
                <a:ext uri="{FF2B5EF4-FFF2-40B4-BE49-F238E27FC236}">
                  <a16:creationId xmlns:a16="http://schemas.microsoft.com/office/drawing/2014/main" id="{00000000-0008-0000-0200-00000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168</xdr:row>
          <xdr:rowOff>114300</xdr:rowOff>
        </xdr:from>
        <xdr:to>
          <xdr:col>7</xdr:col>
          <xdr:colOff>561975</xdr:colOff>
          <xdr:row>169</xdr:row>
          <xdr:rowOff>114300</xdr:rowOff>
        </xdr:to>
        <xdr:sp macro="" textlink="">
          <xdr:nvSpPr>
            <xdr:cNvPr id="2314" name="Check Box 266" hidden="1">
              <a:extLst>
                <a:ext uri="{63B3BB69-23CF-44E3-9099-C40C66FF867C}">
                  <a14:compatExt spid="_x0000_s2314"/>
                </a:ext>
                <a:ext uri="{FF2B5EF4-FFF2-40B4-BE49-F238E27FC236}">
                  <a16:creationId xmlns:a16="http://schemas.microsoft.com/office/drawing/2014/main" id="{00000000-0008-0000-0200-00000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170</xdr:row>
          <xdr:rowOff>114300</xdr:rowOff>
        </xdr:from>
        <xdr:to>
          <xdr:col>7</xdr:col>
          <xdr:colOff>561975</xdr:colOff>
          <xdr:row>171</xdr:row>
          <xdr:rowOff>114300</xdr:rowOff>
        </xdr:to>
        <xdr:sp macro="" textlink="">
          <xdr:nvSpPr>
            <xdr:cNvPr id="2315" name="Check Box 267" hidden="1">
              <a:extLst>
                <a:ext uri="{63B3BB69-23CF-44E3-9099-C40C66FF867C}">
                  <a14:compatExt spid="_x0000_s2315"/>
                </a:ext>
                <a:ext uri="{FF2B5EF4-FFF2-40B4-BE49-F238E27FC236}">
                  <a16:creationId xmlns:a16="http://schemas.microsoft.com/office/drawing/2014/main" id="{00000000-0008-0000-0200-00000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136</xdr:row>
          <xdr:rowOff>114300</xdr:rowOff>
        </xdr:from>
        <xdr:to>
          <xdr:col>7</xdr:col>
          <xdr:colOff>561975</xdr:colOff>
          <xdr:row>137</xdr:row>
          <xdr:rowOff>114300</xdr:rowOff>
        </xdr:to>
        <xdr:sp macro="" textlink="">
          <xdr:nvSpPr>
            <xdr:cNvPr id="2323" name="Check Box 275" hidden="1">
              <a:extLst>
                <a:ext uri="{63B3BB69-23CF-44E3-9099-C40C66FF867C}">
                  <a14:compatExt spid="_x0000_s2323"/>
                </a:ext>
                <a:ext uri="{FF2B5EF4-FFF2-40B4-BE49-F238E27FC236}">
                  <a16:creationId xmlns:a16="http://schemas.microsoft.com/office/drawing/2014/main" id="{00000000-0008-0000-0200-00001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156</xdr:row>
          <xdr:rowOff>114300</xdr:rowOff>
        </xdr:from>
        <xdr:to>
          <xdr:col>7</xdr:col>
          <xdr:colOff>561975</xdr:colOff>
          <xdr:row>157</xdr:row>
          <xdr:rowOff>114300</xdr:rowOff>
        </xdr:to>
        <xdr:sp macro="" textlink="">
          <xdr:nvSpPr>
            <xdr:cNvPr id="2324" name="Check Box 276" hidden="1">
              <a:extLst>
                <a:ext uri="{63B3BB69-23CF-44E3-9099-C40C66FF867C}">
                  <a14:compatExt spid="_x0000_s2324"/>
                </a:ext>
                <a:ext uri="{FF2B5EF4-FFF2-40B4-BE49-F238E27FC236}">
                  <a16:creationId xmlns:a16="http://schemas.microsoft.com/office/drawing/2014/main" id="{00000000-0008-0000-0200-00001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120</xdr:row>
          <xdr:rowOff>114300</xdr:rowOff>
        </xdr:from>
        <xdr:to>
          <xdr:col>7</xdr:col>
          <xdr:colOff>561975</xdr:colOff>
          <xdr:row>121</xdr:row>
          <xdr:rowOff>114300</xdr:rowOff>
        </xdr:to>
        <xdr:sp macro="" textlink="">
          <xdr:nvSpPr>
            <xdr:cNvPr id="2325" name="Check Box 277" hidden="1">
              <a:extLst>
                <a:ext uri="{63B3BB69-23CF-44E3-9099-C40C66FF867C}">
                  <a14:compatExt spid="_x0000_s2325"/>
                </a:ext>
                <a:ext uri="{FF2B5EF4-FFF2-40B4-BE49-F238E27FC236}">
                  <a16:creationId xmlns:a16="http://schemas.microsoft.com/office/drawing/2014/main" id="{00000000-0008-0000-0200-00001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100</xdr:row>
          <xdr:rowOff>114300</xdr:rowOff>
        </xdr:from>
        <xdr:to>
          <xdr:col>7</xdr:col>
          <xdr:colOff>561975</xdr:colOff>
          <xdr:row>101</xdr:row>
          <xdr:rowOff>114300</xdr:rowOff>
        </xdr:to>
        <xdr:sp macro="" textlink="">
          <xdr:nvSpPr>
            <xdr:cNvPr id="2326" name="Check Box 278" hidden="1">
              <a:extLst>
                <a:ext uri="{63B3BB69-23CF-44E3-9099-C40C66FF867C}">
                  <a14:compatExt spid="_x0000_s2326"/>
                </a:ext>
                <a:ext uri="{FF2B5EF4-FFF2-40B4-BE49-F238E27FC236}">
                  <a16:creationId xmlns:a16="http://schemas.microsoft.com/office/drawing/2014/main" id="{00000000-0008-0000-0200-00001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84</xdr:row>
          <xdr:rowOff>114300</xdr:rowOff>
        </xdr:from>
        <xdr:to>
          <xdr:col>7</xdr:col>
          <xdr:colOff>561975</xdr:colOff>
          <xdr:row>85</xdr:row>
          <xdr:rowOff>114300</xdr:rowOff>
        </xdr:to>
        <xdr:sp macro="" textlink="">
          <xdr:nvSpPr>
            <xdr:cNvPr id="2327" name="Check Box 279" hidden="1">
              <a:extLst>
                <a:ext uri="{63B3BB69-23CF-44E3-9099-C40C66FF867C}">
                  <a14:compatExt spid="_x0000_s2327"/>
                </a:ext>
                <a:ext uri="{FF2B5EF4-FFF2-40B4-BE49-F238E27FC236}">
                  <a16:creationId xmlns:a16="http://schemas.microsoft.com/office/drawing/2014/main" id="{00000000-0008-0000-0200-00001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64</xdr:row>
          <xdr:rowOff>114300</xdr:rowOff>
        </xdr:from>
        <xdr:to>
          <xdr:col>7</xdr:col>
          <xdr:colOff>561975</xdr:colOff>
          <xdr:row>65</xdr:row>
          <xdr:rowOff>114300</xdr:rowOff>
        </xdr:to>
        <xdr:sp macro="" textlink="">
          <xdr:nvSpPr>
            <xdr:cNvPr id="2328" name="Check Box 280" hidden="1">
              <a:extLst>
                <a:ext uri="{63B3BB69-23CF-44E3-9099-C40C66FF867C}">
                  <a14:compatExt spid="_x0000_s2328"/>
                </a:ext>
                <a:ext uri="{FF2B5EF4-FFF2-40B4-BE49-F238E27FC236}">
                  <a16:creationId xmlns:a16="http://schemas.microsoft.com/office/drawing/2014/main" id="{00000000-0008-0000-0200-00001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44</xdr:row>
          <xdr:rowOff>114300</xdr:rowOff>
        </xdr:from>
        <xdr:to>
          <xdr:col>7</xdr:col>
          <xdr:colOff>561975</xdr:colOff>
          <xdr:row>45</xdr:row>
          <xdr:rowOff>114300</xdr:rowOff>
        </xdr:to>
        <xdr:sp macro="" textlink="">
          <xdr:nvSpPr>
            <xdr:cNvPr id="2329" name="Check Box 281" hidden="1">
              <a:extLst>
                <a:ext uri="{63B3BB69-23CF-44E3-9099-C40C66FF867C}">
                  <a14:compatExt spid="_x0000_s2329"/>
                </a:ext>
                <a:ext uri="{FF2B5EF4-FFF2-40B4-BE49-F238E27FC236}">
                  <a16:creationId xmlns:a16="http://schemas.microsoft.com/office/drawing/2014/main" id="{00000000-0008-0000-0200-00001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200025</xdr:colOff>
      <xdr:row>0</xdr:row>
      <xdr:rowOff>47625</xdr:rowOff>
    </xdr:from>
    <xdr:to>
      <xdr:col>2</xdr:col>
      <xdr:colOff>409575</xdr:colOff>
      <xdr:row>2</xdr:row>
      <xdr:rowOff>66675</xdr:rowOff>
    </xdr:to>
    <xdr:pic>
      <xdr:nvPicPr>
        <xdr:cNvPr id="2351" name="Picture 1" descr="wcasd.jpg">
          <a:extLst>
            <a:ext uri="{FF2B5EF4-FFF2-40B4-BE49-F238E27FC236}">
              <a16:creationId xmlns:a16="http://schemas.microsoft.com/office/drawing/2014/main" id="{00000000-0008-0000-0200-00002F0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47625"/>
          <a:ext cx="14287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145677</xdr:colOff>
      <xdr:row>0</xdr:row>
      <xdr:rowOff>123264</xdr:rowOff>
    </xdr:from>
    <xdr:to>
      <xdr:col>16</xdr:col>
      <xdr:colOff>78442</xdr:colOff>
      <xdr:row>8</xdr:row>
      <xdr:rowOff>33618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586383" y="123264"/>
          <a:ext cx="2353235" cy="2017060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 b="0" i="0">
              <a:solidFill>
                <a:srgbClr val="FF0000"/>
              </a:solidFill>
            </a:rPr>
            <a:t>Additional pages</a:t>
          </a:r>
          <a:r>
            <a:rPr lang="en-US" sz="2000" b="0" i="0" baseline="0">
              <a:solidFill>
                <a:srgbClr val="FF0000"/>
              </a:solidFill>
            </a:rPr>
            <a:t> have been added; however, please only print pages</a:t>
          </a:r>
        </a:p>
        <a:p>
          <a:pPr algn="ctr"/>
          <a:r>
            <a:rPr lang="en-US" sz="2000" b="0" i="0" baseline="0">
              <a:solidFill>
                <a:srgbClr val="FF0000"/>
              </a:solidFill>
            </a:rPr>
            <a:t>that contain data.</a:t>
          </a:r>
          <a:endParaRPr lang="en-US" sz="2000" b="0" i="0">
            <a:solidFill>
              <a:srgbClr val="FF0000"/>
            </a:solidFill>
          </a:endParaRP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38100</xdr:rowOff>
    </xdr:from>
    <xdr:to>
      <xdr:col>2</xdr:col>
      <xdr:colOff>400050</xdr:colOff>
      <xdr:row>2</xdr:row>
      <xdr:rowOff>66675</xdr:rowOff>
    </xdr:to>
    <xdr:pic>
      <xdr:nvPicPr>
        <xdr:cNvPr id="4238" name="Picture 1" descr="wcasd.jpg">
          <a:extLst>
            <a:ext uri="{FF2B5EF4-FFF2-40B4-BE49-F238E27FC236}">
              <a16:creationId xmlns:a16="http://schemas.microsoft.com/office/drawing/2014/main" id="{00000000-0008-0000-0300-00008E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38100"/>
          <a:ext cx="14287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8</xdr:row>
          <xdr:rowOff>114300</xdr:rowOff>
        </xdr:from>
        <xdr:to>
          <xdr:col>7</xdr:col>
          <xdr:colOff>571500</xdr:colOff>
          <xdr:row>9</xdr:row>
          <xdr:rowOff>114300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3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10</xdr:row>
          <xdr:rowOff>114300</xdr:rowOff>
        </xdr:from>
        <xdr:to>
          <xdr:col>7</xdr:col>
          <xdr:colOff>581025</xdr:colOff>
          <xdr:row>11</xdr:row>
          <xdr:rowOff>114300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3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12</xdr:row>
          <xdr:rowOff>114300</xdr:rowOff>
        </xdr:from>
        <xdr:to>
          <xdr:col>7</xdr:col>
          <xdr:colOff>581025</xdr:colOff>
          <xdr:row>13</xdr:row>
          <xdr:rowOff>114300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3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14</xdr:row>
          <xdr:rowOff>114300</xdr:rowOff>
        </xdr:from>
        <xdr:to>
          <xdr:col>7</xdr:col>
          <xdr:colOff>581025</xdr:colOff>
          <xdr:row>15</xdr:row>
          <xdr:rowOff>114300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3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16</xdr:row>
          <xdr:rowOff>114300</xdr:rowOff>
        </xdr:from>
        <xdr:to>
          <xdr:col>7</xdr:col>
          <xdr:colOff>581025</xdr:colOff>
          <xdr:row>17</xdr:row>
          <xdr:rowOff>114300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3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18</xdr:row>
          <xdr:rowOff>114300</xdr:rowOff>
        </xdr:from>
        <xdr:to>
          <xdr:col>7</xdr:col>
          <xdr:colOff>581025</xdr:colOff>
          <xdr:row>19</xdr:row>
          <xdr:rowOff>114300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3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20</xdr:row>
          <xdr:rowOff>114300</xdr:rowOff>
        </xdr:from>
        <xdr:to>
          <xdr:col>7</xdr:col>
          <xdr:colOff>581025</xdr:colOff>
          <xdr:row>21</xdr:row>
          <xdr:rowOff>114300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3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22</xdr:row>
          <xdr:rowOff>114300</xdr:rowOff>
        </xdr:from>
        <xdr:to>
          <xdr:col>7</xdr:col>
          <xdr:colOff>581025</xdr:colOff>
          <xdr:row>23</xdr:row>
          <xdr:rowOff>114300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3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24</xdr:row>
          <xdr:rowOff>114300</xdr:rowOff>
        </xdr:from>
        <xdr:to>
          <xdr:col>7</xdr:col>
          <xdr:colOff>581025</xdr:colOff>
          <xdr:row>25</xdr:row>
          <xdr:rowOff>114300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3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26</xdr:row>
          <xdr:rowOff>114300</xdr:rowOff>
        </xdr:from>
        <xdr:to>
          <xdr:col>7</xdr:col>
          <xdr:colOff>581025</xdr:colOff>
          <xdr:row>27</xdr:row>
          <xdr:rowOff>114300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3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28</xdr:row>
          <xdr:rowOff>114300</xdr:rowOff>
        </xdr:from>
        <xdr:to>
          <xdr:col>7</xdr:col>
          <xdr:colOff>581025</xdr:colOff>
          <xdr:row>29</xdr:row>
          <xdr:rowOff>114300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3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30</xdr:row>
          <xdr:rowOff>114300</xdr:rowOff>
        </xdr:from>
        <xdr:to>
          <xdr:col>7</xdr:col>
          <xdr:colOff>581025</xdr:colOff>
          <xdr:row>31</xdr:row>
          <xdr:rowOff>114300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3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32</xdr:row>
          <xdr:rowOff>114300</xdr:rowOff>
        </xdr:from>
        <xdr:to>
          <xdr:col>7</xdr:col>
          <xdr:colOff>581025</xdr:colOff>
          <xdr:row>33</xdr:row>
          <xdr:rowOff>114300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3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34</xdr:row>
          <xdr:rowOff>114300</xdr:rowOff>
        </xdr:from>
        <xdr:to>
          <xdr:col>7</xdr:col>
          <xdr:colOff>581025</xdr:colOff>
          <xdr:row>35</xdr:row>
          <xdr:rowOff>114300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3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36</xdr:row>
          <xdr:rowOff>114300</xdr:rowOff>
        </xdr:from>
        <xdr:to>
          <xdr:col>7</xdr:col>
          <xdr:colOff>581025</xdr:colOff>
          <xdr:row>37</xdr:row>
          <xdr:rowOff>114300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3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38</xdr:row>
          <xdr:rowOff>114300</xdr:rowOff>
        </xdr:from>
        <xdr:to>
          <xdr:col>7</xdr:col>
          <xdr:colOff>581025</xdr:colOff>
          <xdr:row>39</xdr:row>
          <xdr:rowOff>114300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3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40</xdr:row>
          <xdr:rowOff>114300</xdr:rowOff>
        </xdr:from>
        <xdr:to>
          <xdr:col>7</xdr:col>
          <xdr:colOff>581025</xdr:colOff>
          <xdr:row>41</xdr:row>
          <xdr:rowOff>114300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3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42</xdr:row>
          <xdr:rowOff>114300</xdr:rowOff>
        </xdr:from>
        <xdr:to>
          <xdr:col>7</xdr:col>
          <xdr:colOff>581025</xdr:colOff>
          <xdr:row>43</xdr:row>
          <xdr:rowOff>114300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3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44</xdr:row>
          <xdr:rowOff>114300</xdr:rowOff>
        </xdr:from>
        <xdr:to>
          <xdr:col>7</xdr:col>
          <xdr:colOff>581025</xdr:colOff>
          <xdr:row>45</xdr:row>
          <xdr:rowOff>114300</xdr:rowOff>
        </xdr:to>
        <xdr:sp macro="" textlink="">
          <xdr:nvSpPr>
            <xdr:cNvPr id="4227" name="Check Box 131" hidden="1">
              <a:extLst>
                <a:ext uri="{63B3BB69-23CF-44E3-9099-C40C66FF867C}">
                  <a14:compatExt spid="_x0000_s4227"/>
                </a:ext>
                <a:ext uri="{FF2B5EF4-FFF2-40B4-BE49-F238E27FC236}">
                  <a16:creationId xmlns:a16="http://schemas.microsoft.com/office/drawing/2014/main" id="{00000000-0008-0000-0300-00008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46</xdr:row>
          <xdr:rowOff>114300</xdr:rowOff>
        </xdr:from>
        <xdr:to>
          <xdr:col>7</xdr:col>
          <xdr:colOff>581025</xdr:colOff>
          <xdr:row>47</xdr:row>
          <xdr:rowOff>114300</xdr:rowOff>
        </xdr:to>
        <xdr:sp macro="" textlink="">
          <xdr:nvSpPr>
            <xdr:cNvPr id="4228" name="Check Box 132" hidden="1">
              <a:extLst>
                <a:ext uri="{63B3BB69-23CF-44E3-9099-C40C66FF867C}">
                  <a14:compatExt spid="_x0000_s4228"/>
                </a:ext>
                <a:ext uri="{FF2B5EF4-FFF2-40B4-BE49-F238E27FC236}">
                  <a16:creationId xmlns:a16="http://schemas.microsoft.com/office/drawing/2014/main" id="{00000000-0008-0000-0300-00008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201168</xdr:colOff>
      <xdr:row>0</xdr:row>
      <xdr:rowOff>36576</xdr:rowOff>
    </xdr:from>
    <xdr:to>
      <xdr:col>2</xdr:col>
      <xdr:colOff>401193</xdr:colOff>
      <xdr:row>2</xdr:row>
      <xdr:rowOff>65151</xdr:rowOff>
    </xdr:to>
    <xdr:pic>
      <xdr:nvPicPr>
        <xdr:cNvPr id="2" name="Picture 1" descr="wcasd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01168" y="36576"/>
          <a:ext cx="1432672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8</xdr:row>
          <xdr:rowOff>114300</xdr:rowOff>
        </xdr:from>
        <xdr:to>
          <xdr:col>8</xdr:col>
          <xdr:colOff>600075</xdr:colOff>
          <xdr:row>9</xdr:row>
          <xdr:rowOff>114300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10</xdr:row>
          <xdr:rowOff>114300</xdr:rowOff>
        </xdr:from>
        <xdr:to>
          <xdr:col>8</xdr:col>
          <xdr:colOff>600075</xdr:colOff>
          <xdr:row>11</xdr:row>
          <xdr:rowOff>114300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4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12</xdr:row>
          <xdr:rowOff>114300</xdr:rowOff>
        </xdr:from>
        <xdr:to>
          <xdr:col>8</xdr:col>
          <xdr:colOff>600075</xdr:colOff>
          <xdr:row>13</xdr:row>
          <xdr:rowOff>114300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4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14</xdr:row>
          <xdr:rowOff>114300</xdr:rowOff>
        </xdr:from>
        <xdr:to>
          <xdr:col>8</xdr:col>
          <xdr:colOff>600075</xdr:colOff>
          <xdr:row>15</xdr:row>
          <xdr:rowOff>114300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4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16</xdr:row>
          <xdr:rowOff>114300</xdr:rowOff>
        </xdr:from>
        <xdr:to>
          <xdr:col>8</xdr:col>
          <xdr:colOff>609600</xdr:colOff>
          <xdr:row>17</xdr:row>
          <xdr:rowOff>114300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4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18</xdr:row>
          <xdr:rowOff>114300</xdr:rowOff>
        </xdr:from>
        <xdr:to>
          <xdr:col>8</xdr:col>
          <xdr:colOff>600075</xdr:colOff>
          <xdr:row>19</xdr:row>
          <xdr:rowOff>114300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4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20</xdr:row>
          <xdr:rowOff>114300</xdr:rowOff>
        </xdr:from>
        <xdr:to>
          <xdr:col>8</xdr:col>
          <xdr:colOff>600075</xdr:colOff>
          <xdr:row>21</xdr:row>
          <xdr:rowOff>114300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4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22</xdr:row>
          <xdr:rowOff>114300</xdr:rowOff>
        </xdr:from>
        <xdr:to>
          <xdr:col>8</xdr:col>
          <xdr:colOff>600075</xdr:colOff>
          <xdr:row>23</xdr:row>
          <xdr:rowOff>114300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4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24</xdr:row>
          <xdr:rowOff>114300</xdr:rowOff>
        </xdr:from>
        <xdr:to>
          <xdr:col>8</xdr:col>
          <xdr:colOff>600075</xdr:colOff>
          <xdr:row>25</xdr:row>
          <xdr:rowOff>114300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4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26</xdr:row>
          <xdr:rowOff>114300</xdr:rowOff>
        </xdr:from>
        <xdr:to>
          <xdr:col>8</xdr:col>
          <xdr:colOff>600075</xdr:colOff>
          <xdr:row>27</xdr:row>
          <xdr:rowOff>114300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4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28</xdr:row>
          <xdr:rowOff>114300</xdr:rowOff>
        </xdr:from>
        <xdr:to>
          <xdr:col>8</xdr:col>
          <xdr:colOff>600075</xdr:colOff>
          <xdr:row>29</xdr:row>
          <xdr:rowOff>114300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4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30</xdr:row>
          <xdr:rowOff>114300</xdr:rowOff>
        </xdr:from>
        <xdr:to>
          <xdr:col>8</xdr:col>
          <xdr:colOff>600075</xdr:colOff>
          <xdr:row>31</xdr:row>
          <xdr:rowOff>114300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4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32</xdr:row>
          <xdr:rowOff>114300</xdr:rowOff>
        </xdr:from>
        <xdr:to>
          <xdr:col>8</xdr:col>
          <xdr:colOff>600075</xdr:colOff>
          <xdr:row>33</xdr:row>
          <xdr:rowOff>114300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4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34</xdr:row>
          <xdr:rowOff>114300</xdr:rowOff>
        </xdr:from>
        <xdr:to>
          <xdr:col>8</xdr:col>
          <xdr:colOff>600075</xdr:colOff>
          <xdr:row>35</xdr:row>
          <xdr:rowOff>114300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4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36</xdr:row>
          <xdr:rowOff>114300</xdr:rowOff>
        </xdr:from>
        <xdr:to>
          <xdr:col>8</xdr:col>
          <xdr:colOff>600075</xdr:colOff>
          <xdr:row>37</xdr:row>
          <xdr:rowOff>114300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4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38</xdr:row>
          <xdr:rowOff>114300</xdr:rowOff>
        </xdr:from>
        <xdr:to>
          <xdr:col>8</xdr:col>
          <xdr:colOff>600075</xdr:colOff>
          <xdr:row>39</xdr:row>
          <xdr:rowOff>114300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4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40</xdr:row>
          <xdr:rowOff>114300</xdr:rowOff>
        </xdr:from>
        <xdr:to>
          <xdr:col>8</xdr:col>
          <xdr:colOff>600075</xdr:colOff>
          <xdr:row>41</xdr:row>
          <xdr:rowOff>114300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4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42</xdr:row>
          <xdr:rowOff>114300</xdr:rowOff>
        </xdr:from>
        <xdr:to>
          <xdr:col>8</xdr:col>
          <xdr:colOff>600075</xdr:colOff>
          <xdr:row>43</xdr:row>
          <xdr:rowOff>114300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4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44</xdr:row>
          <xdr:rowOff>114300</xdr:rowOff>
        </xdr:from>
        <xdr:to>
          <xdr:col>8</xdr:col>
          <xdr:colOff>600075</xdr:colOff>
          <xdr:row>45</xdr:row>
          <xdr:rowOff>114300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4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46</xdr:row>
          <xdr:rowOff>114300</xdr:rowOff>
        </xdr:from>
        <xdr:to>
          <xdr:col>8</xdr:col>
          <xdr:colOff>600075</xdr:colOff>
          <xdr:row>47</xdr:row>
          <xdr:rowOff>114300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4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48</xdr:row>
          <xdr:rowOff>114300</xdr:rowOff>
        </xdr:from>
        <xdr:to>
          <xdr:col>8</xdr:col>
          <xdr:colOff>600075</xdr:colOff>
          <xdr:row>49</xdr:row>
          <xdr:rowOff>114300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4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50</xdr:row>
          <xdr:rowOff>114300</xdr:rowOff>
        </xdr:from>
        <xdr:to>
          <xdr:col>8</xdr:col>
          <xdr:colOff>600075</xdr:colOff>
          <xdr:row>51</xdr:row>
          <xdr:rowOff>114300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4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52</xdr:row>
          <xdr:rowOff>114300</xdr:rowOff>
        </xdr:from>
        <xdr:to>
          <xdr:col>8</xdr:col>
          <xdr:colOff>600075</xdr:colOff>
          <xdr:row>53</xdr:row>
          <xdr:rowOff>123825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4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54</xdr:row>
          <xdr:rowOff>123825</xdr:rowOff>
        </xdr:from>
        <xdr:to>
          <xdr:col>8</xdr:col>
          <xdr:colOff>600075</xdr:colOff>
          <xdr:row>55</xdr:row>
          <xdr:rowOff>123825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4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56</xdr:row>
          <xdr:rowOff>123825</xdr:rowOff>
        </xdr:from>
        <xdr:to>
          <xdr:col>8</xdr:col>
          <xdr:colOff>600075</xdr:colOff>
          <xdr:row>57</xdr:row>
          <xdr:rowOff>123825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4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58</xdr:row>
          <xdr:rowOff>123825</xdr:rowOff>
        </xdr:from>
        <xdr:to>
          <xdr:col>8</xdr:col>
          <xdr:colOff>600075</xdr:colOff>
          <xdr:row>59</xdr:row>
          <xdr:rowOff>123825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4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60</xdr:row>
          <xdr:rowOff>123825</xdr:rowOff>
        </xdr:from>
        <xdr:to>
          <xdr:col>8</xdr:col>
          <xdr:colOff>600075</xdr:colOff>
          <xdr:row>61</xdr:row>
          <xdr:rowOff>123825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4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62</xdr:row>
          <xdr:rowOff>123825</xdr:rowOff>
        </xdr:from>
        <xdr:to>
          <xdr:col>8</xdr:col>
          <xdr:colOff>600075</xdr:colOff>
          <xdr:row>63</xdr:row>
          <xdr:rowOff>123825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4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64</xdr:row>
          <xdr:rowOff>114300</xdr:rowOff>
        </xdr:from>
        <xdr:to>
          <xdr:col>8</xdr:col>
          <xdr:colOff>600075</xdr:colOff>
          <xdr:row>65</xdr:row>
          <xdr:rowOff>114300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4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66</xdr:row>
          <xdr:rowOff>114300</xdr:rowOff>
        </xdr:from>
        <xdr:to>
          <xdr:col>8</xdr:col>
          <xdr:colOff>600075</xdr:colOff>
          <xdr:row>67</xdr:row>
          <xdr:rowOff>114300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4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68</xdr:row>
          <xdr:rowOff>114300</xdr:rowOff>
        </xdr:from>
        <xdr:to>
          <xdr:col>8</xdr:col>
          <xdr:colOff>600075</xdr:colOff>
          <xdr:row>69</xdr:row>
          <xdr:rowOff>114300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4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70</xdr:row>
          <xdr:rowOff>114300</xdr:rowOff>
        </xdr:from>
        <xdr:to>
          <xdr:col>8</xdr:col>
          <xdr:colOff>600075</xdr:colOff>
          <xdr:row>71</xdr:row>
          <xdr:rowOff>114300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4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72</xdr:row>
          <xdr:rowOff>114300</xdr:rowOff>
        </xdr:from>
        <xdr:to>
          <xdr:col>8</xdr:col>
          <xdr:colOff>600075</xdr:colOff>
          <xdr:row>73</xdr:row>
          <xdr:rowOff>114300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4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74</xdr:row>
          <xdr:rowOff>114300</xdr:rowOff>
        </xdr:from>
        <xdr:to>
          <xdr:col>8</xdr:col>
          <xdr:colOff>600075</xdr:colOff>
          <xdr:row>75</xdr:row>
          <xdr:rowOff>114300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4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76</xdr:row>
          <xdr:rowOff>114300</xdr:rowOff>
        </xdr:from>
        <xdr:to>
          <xdr:col>8</xdr:col>
          <xdr:colOff>600075</xdr:colOff>
          <xdr:row>77</xdr:row>
          <xdr:rowOff>114300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4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78</xdr:row>
          <xdr:rowOff>114300</xdr:rowOff>
        </xdr:from>
        <xdr:to>
          <xdr:col>8</xdr:col>
          <xdr:colOff>600075</xdr:colOff>
          <xdr:row>79</xdr:row>
          <xdr:rowOff>114300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4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80</xdr:row>
          <xdr:rowOff>114300</xdr:rowOff>
        </xdr:from>
        <xdr:to>
          <xdr:col>8</xdr:col>
          <xdr:colOff>600075</xdr:colOff>
          <xdr:row>81</xdr:row>
          <xdr:rowOff>114300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4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82</xdr:row>
          <xdr:rowOff>114300</xdr:rowOff>
        </xdr:from>
        <xdr:to>
          <xdr:col>8</xdr:col>
          <xdr:colOff>600075</xdr:colOff>
          <xdr:row>83</xdr:row>
          <xdr:rowOff>114300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4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84</xdr:row>
          <xdr:rowOff>114300</xdr:rowOff>
        </xdr:from>
        <xdr:to>
          <xdr:col>8</xdr:col>
          <xdr:colOff>600075</xdr:colOff>
          <xdr:row>85</xdr:row>
          <xdr:rowOff>114300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4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86</xdr:row>
          <xdr:rowOff>114300</xdr:rowOff>
        </xdr:from>
        <xdr:to>
          <xdr:col>8</xdr:col>
          <xdr:colOff>600075</xdr:colOff>
          <xdr:row>87</xdr:row>
          <xdr:rowOff>114300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4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88</xdr:row>
          <xdr:rowOff>114300</xdr:rowOff>
        </xdr:from>
        <xdr:to>
          <xdr:col>8</xdr:col>
          <xdr:colOff>600075</xdr:colOff>
          <xdr:row>89</xdr:row>
          <xdr:rowOff>114300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4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90</xdr:row>
          <xdr:rowOff>114300</xdr:rowOff>
        </xdr:from>
        <xdr:to>
          <xdr:col>8</xdr:col>
          <xdr:colOff>600075</xdr:colOff>
          <xdr:row>91</xdr:row>
          <xdr:rowOff>114300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4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92</xdr:row>
          <xdr:rowOff>114300</xdr:rowOff>
        </xdr:from>
        <xdr:to>
          <xdr:col>8</xdr:col>
          <xdr:colOff>600075</xdr:colOff>
          <xdr:row>93</xdr:row>
          <xdr:rowOff>114300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4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94</xdr:row>
          <xdr:rowOff>114300</xdr:rowOff>
        </xdr:from>
        <xdr:to>
          <xdr:col>8</xdr:col>
          <xdr:colOff>600075</xdr:colOff>
          <xdr:row>95</xdr:row>
          <xdr:rowOff>114300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4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96</xdr:row>
          <xdr:rowOff>114300</xdr:rowOff>
        </xdr:from>
        <xdr:to>
          <xdr:col>8</xdr:col>
          <xdr:colOff>600075</xdr:colOff>
          <xdr:row>97</xdr:row>
          <xdr:rowOff>123825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4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98</xdr:row>
          <xdr:rowOff>123825</xdr:rowOff>
        </xdr:from>
        <xdr:to>
          <xdr:col>8</xdr:col>
          <xdr:colOff>600075</xdr:colOff>
          <xdr:row>99</xdr:row>
          <xdr:rowOff>123825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4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100</xdr:row>
          <xdr:rowOff>114300</xdr:rowOff>
        </xdr:from>
        <xdr:to>
          <xdr:col>8</xdr:col>
          <xdr:colOff>600075</xdr:colOff>
          <xdr:row>101</xdr:row>
          <xdr:rowOff>114300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4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102</xdr:row>
          <xdr:rowOff>114300</xdr:rowOff>
        </xdr:from>
        <xdr:to>
          <xdr:col>8</xdr:col>
          <xdr:colOff>600075</xdr:colOff>
          <xdr:row>103</xdr:row>
          <xdr:rowOff>114300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4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104</xdr:row>
          <xdr:rowOff>114300</xdr:rowOff>
        </xdr:from>
        <xdr:to>
          <xdr:col>8</xdr:col>
          <xdr:colOff>600075</xdr:colOff>
          <xdr:row>105</xdr:row>
          <xdr:rowOff>114300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4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106</xdr:row>
          <xdr:rowOff>114300</xdr:rowOff>
        </xdr:from>
        <xdr:to>
          <xdr:col>8</xdr:col>
          <xdr:colOff>600075</xdr:colOff>
          <xdr:row>107</xdr:row>
          <xdr:rowOff>114300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4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108</xdr:row>
          <xdr:rowOff>114300</xdr:rowOff>
        </xdr:from>
        <xdr:to>
          <xdr:col>8</xdr:col>
          <xdr:colOff>600075</xdr:colOff>
          <xdr:row>109</xdr:row>
          <xdr:rowOff>114300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4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110</xdr:row>
          <xdr:rowOff>114300</xdr:rowOff>
        </xdr:from>
        <xdr:to>
          <xdr:col>8</xdr:col>
          <xdr:colOff>600075</xdr:colOff>
          <xdr:row>111</xdr:row>
          <xdr:rowOff>114300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4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112</xdr:row>
          <xdr:rowOff>114300</xdr:rowOff>
        </xdr:from>
        <xdr:to>
          <xdr:col>8</xdr:col>
          <xdr:colOff>600075</xdr:colOff>
          <xdr:row>113</xdr:row>
          <xdr:rowOff>114300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4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114</xdr:row>
          <xdr:rowOff>114300</xdr:rowOff>
        </xdr:from>
        <xdr:to>
          <xdr:col>8</xdr:col>
          <xdr:colOff>600075</xdr:colOff>
          <xdr:row>115</xdr:row>
          <xdr:rowOff>114300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4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116</xdr:row>
          <xdr:rowOff>114300</xdr:rowOff>
        </xdr:from>
        <xdr:to>
          <xdr:col>8</xdr:col>
          <xdr:colOff>600075</xdr:colOff>
          <xdr:row>117</xdr:row>
          <xdr:rowOff>114300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4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118</xdr:row>
          <xdr:rowOff>114300</xdr:rowOff>
        </xdr:from>
        <xdr:to>
          <xdr:col>8</xdr:col>
          <xdr:colOff>600075</xdr:colOff>
          <xdr:row>119</xdr:row>
          <xdr:rowOff>114300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4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120</xdr:row>
          <xdr:rowOff>114300</xdr:rowOff>
        </xdr:from>
        <xdr:to>
          <xdr:col>8</xdr:col>
          <xdr:colOff>600075</xdr:colOff>
          <xdr:row>121</xdr:row>
          <xdr:rowOff>114300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4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122</xdr:row>
          <xdr:rowOff>114300</xdr:rowOff>
        </xdr:from>
        <xdr:to>
          <xdr:col>8</xdr:col>
          <xdr:colOff>600075</xdr:colOff>
          <xdr:row>123</xdr:row>
          <xdr:rowOff>114300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4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124</xdr:row>
          <xdr:rowOff>114300</xdr:rowOff>
        </xdr:from>
        <xdr:to>
          <xdr:col>8</xdr:col>
          <xdr:colOff>600075</xdr:colOff>
          <xdr:row>125</xdr:row>
          <xdr:rowOff>114300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4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126</xdr:row>
          <xdr:rowOff>114300</xdr:rowOff>
        </xdr:from>
        <xdr:to>
          <xdr:col>8</xdr:col>
          <xdr:colOff>600075</xdr:colOff>
          <xdr:row>127</xdr:row>
          <xdr:rowOff>114300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4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128</xdr:row>
          <xdr:rowOff>114300</xdr:rowOff>
        </xdr:from>
        <xdr:to>
          <xdr:col>8</xdr:col>
          <xdr:colOff>600075</xdr:colOff>
          <xdr:row>129</xdr:row>
          <xdr:rowOff>114300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4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130</xdr:row>
          <xdr:rowOff>114300</xdr:rowOff>
        </xdr:from>
        <xdr:to>
          <xdr:col>8</xdr:col>
          <xdr:colOff>600075</xdr:colOff>
          <xdr:row>131</xdr:row>
          <xdr:rowOff>114300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4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132</xdr:row>
          <xdr:rowOff>114300</xdr:rowOff>
        </xdr:from>
        <xdr:to>
          <xdr:col>8</xdr:col>
          <xdr:colOff>600075</xdr:colOff>
          <xdr:row>133</xdr:row>
          <xdr:rowOff>114300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00000000-0008-0000-0400-00004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134</xdr:row>
          <xdr:rowOff>114300</xdr:rowOff>
        </xdr:from>
        <xdr:to>
          <xdr:col>8</xdr:col>
          <xdr:colOff>600075</xdr:colOff>
          <xdr:row>135</xdr:row>
          <xdr:rowOff>114300</xdr:rowOff>
        </xdr:to>
        <xdr:sp macro="" textlink="">
          <xdr:nvSpPr>
            <xdr:cNvPr id="6209" name="Check Box 65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id="{00000000-0008-0000-04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136</xdr:row>
          <xdr:rowOff>114300</xdr:rowOff>
        </xdr:from>
        <xdr:to>
          <xdr:col>8</xdr:col>
          <xdr:colOff>600075</xdr:colOff>
          <xdr:row>137</xdr:row>
          <xdr:rowOff>114300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id="{00000000-0008-0000-04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138</xdr:row>
          <xdr:rowOff>114300</xdr:rowOff>
        </xdr:from>
        <xdr:to>
          <xdr:col>8</xdr:col>
          <xdr:colOff>600075</xdr:colOff>
          <xdr:row>139</xdr:row>
          <xdr:rowOff>114300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id="{00000000-0008-0000-0400-00004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140</xdr:row>
          <xdr:rowOff>114300</xdr:rowOff>
        </xdr:from>
        <xdr:to>
          <xdr:col>8</xdr:col>
          <xdr:colOff>600075</xdr:colOff>
          <xdr:row>141</xdr:row>
          <xdr:rowOff>123825</xdr:rowOff>
        </xdr:to>
        <xdr:sp macro="" textlink="">
          <xdr:nvSpPr>
            <xdr:cNvPr id="6212" name="Check Box 68" hidden="1">
              <a:extLst>
                <a:ext uri="{63B3BB69-23CF-44E3-9099-C40C66FF867C}">
                  <a14:compatExt spid="_x0000_s6212"/>
                </a:ext>
                <a:ext uri="{FF2B5EF4-FFF2-40B4-BE49-F238E27FC236}">
                  <a16:creationId xmlns:a16="http://schemas.microsoft.com/office/drawing/2014/main" id="{00000000-0008-0000-0400-00004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142</xdr:row>
          <xdr:rowOff>123825</xdr:rowOff>
        </xdr:from>
        <xdr:to>
          <xdr:col>8</xdr:col>
          <xdr:colOff>600075</xdr:colOff>
          <xdr:row>143</xdr:row>
          <xdr:rowOff>123825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  <a:ext uri="{FF2B5EF4-FFF2-40B4-BE49-F238E27FC236}">
                  <a16:creationId xmlns:a16="http://schemas.microsoft.com/office/drawing/2014/main" id="{00000000-0008-0000-0400-00004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144</xdr:row>
          <xdr:rowOff>123825</xdr:rowOff>
        </xdr:from>
        <xdr:to>
          <xdr:col>8</xdr:col>
          <xdr:colOff>600075</xdr:colOff>
          <xdr:row>145</xdr:row>
          <xdr:rowOff>123825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id="{00000000-0008-0000-0400-00004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146</xdr:row>
          <xdr:rowOff>123825</xdr:rowOff>
        </xdr:from>
        <xdr:to>
          <xdr:col>8</xdr:col>
          <xdr:colOff>600075</xdr:colOff>
          <xdr:row>147</xdr:row>
          <xdr:rowOff>123825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id="{00000000-0008-0000-0400-00004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148</xdr:row>
          <xdr:rowOff>114300</xdr:rowOff>
        </xdr:from>
        <xdr:to>
          <xdr:col>8</xdr:col>
          <xdr:colOff>600075</xdr:colOff>
          <xdr:row>149</xdr:row>
          <xdr:rowOff>114300</xdr:rowOff>
        </xdr:to>
        <xdr:sp macro="" textlink="">
          <xdr:nvSpPr>
            <xdr:cNvPr id="6216" name="Check Box 72" hidden="1">
              <a:extLst>
                <a:ext uri="{63B3BB69-23CF-44E3-9099-C40C66FF867C}">
                  <a14:compatExt spid="_x0000_s6216"/>
                </a:ext>
                <a:ext uri="{FF2B5EF4-FFF2-40B4-BE49-F238E27FC236}">
                  <a16:creationId xmlns:a16="http://schemas.microsoft.com/office/drawing/2014/main" id="{00000000-0008-0000-0400-00004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150</xdr:row>
          <xdr:rowOff>114300</xdr:rowOff>
        </xdr:from>
        <xdr:to>
          <xdr:col>8</xdr:col>
          <xdr:colOff>600075</xdr:colOff>
          <xdr:row>151</xdr:row>
          <xdr:rowOff>114300</xdr:rowOff>
        </xdr:to>
        <xdr:sp macro="" textlink="">
          <xdr:nvSpPr>
            <xdr:cNvPr id="6217" name="Check Box 73" hidden="1">
              <a:extLst>
                <a:ext uri="{63B3BB69-23CF-44E3-9099-C40C66FF867C}">
                  <a14:compatExt spid="_x0000_s6217"/>
                </a:ext>
                <a:ext uri="{FF2B5EF4-FFF2-40B4-BE49-F238E27FC236}">
                  <a16:creationId xmlns:a16="http://schemas.microsoft.com/office/drawing/2014/main" id="{00000000-0008-0000-0400-00004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152</xdr:row>
          <xdr:rowOff>114300</xdr:rowOff>
        </xdr:from>
        <xdr:to>
          <xdr:col>8</xdr:col>
          <xdr:colOff>600075</xdr:colOff>
          <xdr:row>153</xdr:row>
          <xdr:rowOff>114300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  <a:ext uri="{FF2B5EF4-FFF2-40B4-BE49-F238E27FC236}">
                  <a16:creationId xmlns:a16="http://schemas.microsoft.com/office/drawing/2014/main" id="{00000000-0008-0000-0400-00004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154</xdr:row>
          <xdr:rowOff>114300</xdr:rowOff>
        </xdr:from>
        <xdr:to>
          <xdr:col>8</xdr:col>
          <xdr:colOff>600075</xdr:colOff>
          <xdr:row>155</xdr:row>
          <xdr:rowOff>114300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  <a:ext uri="{FF2B5EF4-FFF2-40B4-BE49-F238E27FC236}">
                  <a16:creationId xmlns:a16="http://schemas.microsoft.com/office/drawing/2014/main" id="{00000000-0008-0000-0400-00004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156</xdr:row>
          <xdr:rowOff>114300</xdr:rowOff>
        </xdr:from>
        <xdr:to>
          <xdr:col>8</xdr:col>
          <xdr:colOff>600075</xdr:colOff>
          <xdr:row>157</xdr:row>
          <xdr:rowOff>114300</xdr:rowOff>
        </xdr:to>
        <xdr:sp macro="" textlink="">
          <xdr:nvSpPr>
            <xdr:cNvPr id="6220" name="Check Box 76" hidden="1">
              <a:extLst>
                <a:ext uri="{63B3BB69-23CF-44E3-9099-C40C66FF867C}">
                  <a14:compatExt spid="_x0000_s6220"/>
                </a:ext>
                <a:ext uri="{FF2B5EF4-FFF2-40B4-BE49-F238E27FC236}">
                  <a16:creationId xmlns:a16="http://schemas.microsoft.com/office/drawing/2014/main" id="{00000000-0008-0000-0400-00004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158</xdr:row>
          <xdr:rowOff>114300</xdr:rowOff>
        </xdr:from>
        <xdr:to>
          <xdr:col>8</xdr:col>
          <xdr:colOff>600075</xdr:colOff>
          <xdr:row>159</xdr:row>
          <xdr:rowOff>114300</xdr:rowOff>
        </xdr:to>
        <xdr:sp macro="" textlink="">
          <xdr:nvSpPr>
            <xdr:cNvPr id="6221" name="Check Box 77" hidden="1">
              <a:extLst>
                <a:ext uri="{63B3BB69-23CF-44E3-9099-C40C66FF867C}">
                  <a14:compatExt spid="_x0000_s6221"/>
                </a:ext>
                <a:ext uri="{FF2B5EF4-FFF2-40B4-BE49-F238E27FC236}">
                  <a16:creationId xmlns:a16="http://schemas.microsoft.com/office/drawing/2014/main" id="{00000000-0008-0000-0400-00004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160</xdr:row>
          <xdr:rowOff>114300</xdr:rowOff>
        </xdr:from>
        <xdr:to>
          <xdr:col>8</xdr:col>
          <xdr:colOff>600075</xdr:colOff>
          <xdr:row>161</xdr:row>
          <xdr:rowOff>114300</xdr:rowOff>
        </xdr:to>
        <xdr:sp macro="" textlink="">
          <xdr:nvSpPr>
            <xdr:cNvPr id="6222" name="Check Box 78" hidden="1">
              <a:extLst>
                <a:ext uri="{63B3BB69-23CF-44E3-9099-C40C66FF867C}">
                  <a14:compatExt spid="_x0000_s6222"/>
                </a:ext>
                <a:ext uri="{FF2B5EF4-FFF2-40B4-BE49-F238E27FC236}">
                  <a16:creationId xmlns:a16="http://schemas.microsoft.com/office/drawing/2014/main" id="{00000000-0008-0000-0400-00004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162</xdr:row>
          <xdr:rowOff>114300</xdr:rowOff>
        </xdr:from>
        <xdr:to>
          <xdr:col>8</xdr:col>
          <xdr:colOff>600075</xdr:colOff>
          <xdr:row>163</xdr:row>
          <xdr:rowOff>114300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  <a:ext uri="{FF2B5EF4-FFF2-40B4-BE49-F238E27FC236}">
                  <a16:creationId xmlns:a16="http://schemas.microsoft.com/office/drawing/2014/main" id="{00000000-0008-0000-0400-00004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164</xdr:row>
          <xdr:rowOff>114300</xdr:rowOff>
        </xdr:from>
        <xdr:to>
          <xdr:col>8</xdr:col>
          <xdr:colOff>600075</xdr:colOff>
          <xdr:row>165</xdr:row>
          <xdr:rowOff>114300</xdr:rowOff>
        </xdr:to>
        <xdr:sp macro="" textlink="">
          <xdr:nvSpPr>
            <xdr:cNvPr id="6224" name="Check Box 80" hidden="1">
              <a:extLst>
                <a:ext uri="{63B3BB69-23CF-44E3-9099-C40C66FF867C}">
                  <a14:compatExt spid="_x0000_s6224"/>
                </a:ext>
                <a:ext uri="{FF2B5EF4-FFF2-40B4-BE49-F238E27FC236}">
                  <a16:creationId xmlns:a16="http://schemas.microsoft.com/office/drawing/2014/main" id="{00000000-0008-0000-0400-00005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166</xdr:row>
          <xdr:rowOff>114300</xdr:rowOff>
        </xdr:from>
        <xdr:to>
          <xdr:col>8</xdr:col>
          <xdr:colOff>600075</xdr:colOff>
          <xdr:row>167</xdr:row>
          <xdr:rowOff>114300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4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168</xdr:row>
          <xdr:rowOff>114300</xdr:rowOff>
        </xdr:from>
        <xdr:to>
          <xdr:col>8</xdr:col>
          <xdr:colOff>600075</xdr:colOff>
          <xdr:row>169</xdr:row>
          <xdr:rowOff>114300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4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170</xdr:row>
          <xdr:rowOff>114300</xdr:rowOff>
        </xdr:from>
        <xdr:to>
          <xdr:col>8</xdr:col>
          <xdr:colOff>600075</xdr:colOff>
          <xdr:row>171</xdr:row>
          <xdr:rowOff>114300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4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172</xdr:row>
          <xdr:rowOff>114300</xdr:rowOff>
        </xdr:from>
        <xdr:to>
          <xdr:col>8</xdr:col>
          <xdr:colOff>600075</xdr:colOff>
          <xdr:row>173</xdr:row>
          <xdr:rowOff>114300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4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174</xdr:row>
          <xdr:rowOff>114300</xdr:rowOff>
        </xdr:from>
        <xdr:to>
          <xdr:col>8</xdr:col>
          <xdr:colOff>600075</xdr:colOff>
          <xdr:row>175</xdr:row>
          <xdr:rowOff>114300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4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176</xdr:row>
          <xdr:rowOff>114300</xdr:rowOff>
        </xdr:from>
        <xdr:to>
          <xdr:col>8</xdr:col>
          <xdr:colOff>600075</xdr:colOff>
          <xdr:row>177</xdr:row>
          <xdr:rowOff>114300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4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178</xdr:row>
          <xdr:rowOff>114300</xdr:rowOff>
        </xdr:from>
        <xdr:to>
          <xdr:col>8</xdr:col>
          <xdr:colOff>600075</xdr:colOff>
          <xdr:row>179</xdr:row>
          <xdr:rowOff>114300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4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180</xdr:row>
          <xdr:rowOff>114300</xdr:rowOff>
        </xdr:from>
        <xdr:to>
          <xdr:col>8</xdr:col>
          <xdr:colOff>600075</xdr:colOff>
          <xdr:row>181</xdr:row>
          <xdr:rowOff>114300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4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182</xdr:row>
          <xdr:rowOff>114300</xdr:rowOff>
        </xdr:from>
        <xdr:to>
          <xdr:col>8</xdr:col>
          <xdr:colOff>600075</xdr:colOff>
          <xdr:row>183</xdr:row>
          <xdr:rowOff>114300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4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184</xdr:row>
          <xdr:rowOff>114300</xdr:rowOff>
        </xdr:from>
        <xdr:to>
          <xdr:col>8</xdr:col>
          <xdr:colOff>600075</xdr:colOff>
          <xdr:row>185</xdr:row>
          <xdr:rowOff>114300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4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7.xml"/><Relationship Id="rId13" Type="http://schemas.openxmlformats.org/officeDocument/2006/relationships/ctrlProp" Target="../ctrlProps/ctrlProp92.xml"/><Relationship Id="rId18" Type="http://schemas.openxmlformats.org/officeDocument/2006/relationships/ctrlProp" Target="../ctrlProps/ctrlProp9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00.xml"/><Relationship Id="rId7" Type="http://schemas.openxmlformats.org/officeDocument/2006/relationships/ctrlProp" Target="../ctrlProps/ctrlProp86.xml"/><Relationship Id="rId12" Type="http://schemas.openxmlformats.org/officeDocument/2006/relationships/ctrlProp" Target="../ctrlProps/ctrlProp91.xml"/><Relationship Id="rId17" Type="http://schemas.openxmlformats.org/officeDocument/2006/relationships/ctrlProp" Target="../ctrlProps/ctrlProp96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95.xml"/><Relationship Id="rId20" Type="http://schemas.openxmlformats.org/officeDocument/2006/relationships/ctrlProp" Target="../ctrlProps/ctrlProp99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85.xml"/><Relationship Id="rId11" Type="http://schemas.openxmlformats.org/officeDocument/2006/relationships/ctrlProp" Target="../ctrlProps/ctrlProp90.xml"/><Relationship Id="rId5" Type="http://schemas.openxmlformats.org/officeDocument/2006/relationships/ctrlProp" Target="../ctrlProps/ctrlProp84.xml"/><Relationship Id="rId15" Type="http://schemas.openxmlformats.org/officeDocument/2006/relationships/ctrlProp" Target="../ctrlProps/ctrlProp94.xml"/><Relationship Id="rId23" Type="http://schemas.openxmlformats.org/officeDocument/2006/relationships/ctrlProp" Target="../ctrlProps/ctrlProp102.xml"/><Relationship Id="rId10" Type="http://schemas.openxmlformats.org/officeDocument/2006/relationships/ctrlProp" Target="../ctrlProps/ctrlProp89.xml"/><Relationship Id="rId19" Type="http://schemas.openxmlformats.org/officeDocument/2006/relationships/ctrlProp" Target="../ctrlProps/ctrlProp98.xml"/><Relationship Id="rId4" Type="http://schemas.openxmlformats.org/officeDocument/2006/relationships/ctrlProp" Target="../ctrlProps/ctrlProp83.xml"/><Relationship Id="rId9" Type="http://schemas.openxmlformats.org/officeDocument/2006/relationships/ctrlProp" Target="../ctrlProps/ctrlProp88.xml"/><Relationship Id="rId14" Type="http://schemas.openxmlformats.org/officeDocument/2006/relationships/ctrlProp" Target="../ctrlProps/ctrlProp93.xml"/><Relationship Id="rId22" Type="http://schemas.openxmlformats.org/officeDocument/2006/relationships/ctrlProp" Target="../ctrlProps/ctrlProp101.xm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25.xml"/><Relationship Id="rId21" Type="http://schemas.openxmlformats.org/officeDocument/2006/relationships/ctrlProp" Target="../ctrlProps/ctrlProp120.xml"/><Relationship Id="rId42" Type="http://schemas.openxmlformats.org/officeDocument/2006/relationships/ctrlProp" Target="../ctrlProps/ctrlProp141.xml"/><Relationship Id="rId47" Type="http://schemas.openxmlformats.org/officeDocument/2006/relationships/ctrlProp" Target="../ctrlProps/ctrlProp146.xml"/><Relationship Id="rId63" Type="http://schemas.openxmlformats.org/officeDocument/2006/relationships/ctrlProp" Target="../ctrlProps/ctrlProp162.xml"/><Relationship Id="rId68" Type="http://schemas.openxmlformats.org/officeDocument/2006/relationships/ctrlProp" Target="../ctrlProps/ctrlProp167.xml"/><Relationship Id="rId84" Type="http://schemas.openxmlformats.org/officeDocument/2006/relationships/ctrlProp" Target="../ctrlProps/ctrlProp183.xml"/><Relationship Id="rId89" Type="http://schemas.openxmlformats.org/officeDocument/2006/relationships/ctrlProp" Target="../ctrlProps/ctrlProp188.xml"/><Relationship Id="rId16" Type="http://schemas.openxmlformats.org/officeDocument/2006/relationships/ctrlProp" Target="../ctrlProps/ctrlProp115.xml"/><Relationship Id="rId11" Type="http://schemas.openxmlformats.org/officeDocument/2006/relationships/ctrlProp" Target="../ctrlProps/ctrlProp110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53" Type="http://schemas.openxmlformats.org/officeDocument/2006/relationships/ctrlProp" Target="../ctrlProps/ctrlProp152.xml"/><Relationship Id="rId58" Type="http://schemas.openxmlformats.org/officeDocument/2006/relationships/ctrlProp" Target="../ctrlProps/ctrlProp157.xml"/><Relationship Id="rId74" Type="http://schemas.openxmlformats.org/officeDocument/2006/relationships/ctrlProp" Target="../ctrlProps/ctrlProp173.xml"/><Relationship Id="rId79" Type="http://schemas.openxmlformats.org/officeDocument/2006/relationships/ctrlProp" Target="../ctrlProps/ctrlProp178.xml"/><Relationship Id="rId5" Type="http://schemas.openxmlformats.org/officeDocument/2006/relationships/ctrlProp" Target="../ctrlProps/ctrlProp104.xml"/><Relationship Id="rId90" Type="http://schemas.openxmlformats.org/officeDocument/2006/relationships/ctrlProp" Target="../ctrlProps/ctrlProp189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43" Type="http://schemas.openxmlformats.org/officeDocument/2006/relationships/ctrlProp" Target="../ctrlProps/ctrlProp142.xml"/><Relationship Id="rId48" Type="http://schemas.openxmlformats.org/officeDocument/2006/relationships/ctrlProp" Target="../ctrlProps/ctrlProp147.xml"/><Relationship Id="rId56" Type="http://schemas.openxmlformats.org/officeDocument/2006/relationships/ctrlProp" Target="../ctrlProps/ctrlProp155.xml"/><Relationship Id="rId64" Type="http://schemas.openxmlformats.org/officeDocument/2006/relationships/ctrlProp" Target="../ctrlProps/ctrlProp163.xml"/><Relationship Id="rId69" Type="http://schemas.openxmlformats.org/officeDocument/2006/relationships/ctrlProp" Target="../ctrlProps/ctrlProp168.xml"/><Relationship Id="rId77" Type="http://schemas.openxmlformats.org/officeDocument/2006/relationships/ctrlProp" Target="../ctrlProps/ctrlProp176.xml"/><Relationship Id="rId8" Type="http://schemas.openxmlformats.org/officeDocument/2006/relationships/ctrlProp" Target="../ctrlProps/ctrlProp107.xml"/><Relationship Id="rId51" Type="http://schemas.openxmlformats.org/officeDocument/2006/relationships/ctrlProp" Target="../ctrlProps/ctrlProp150.xml"/><Relationship Id="rId72" Type="http://schemas.openxmlformats.org/officeDocument/2006/relationships/ctrlProp" Target="../ctrlProps/ctrlProp171.xml"/><Relationship Id="rId80" Type="http://schemas.openxmlformats.org/officeDocument/2006/relationships/ctrlProp" Target="../ctrlProps/ctrlProp179.xml"/><Relationship Id="rId85" Type="http://schemas.openxmlformats.org/officeDocument/2006/relationships/ctrlProp" Target="../ctrlProps/ctrlProp184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46" Type="http://schemas.openxmlformats.org/officeDocument/2006/relationships/ctrlProp" Target="../ctrlProps/ctrlProp145.xml"/><Relationship Id="rId59" Type="http://schemas.openxmlformats.org/officeDocument/2006/relationships/ctrlProp" Target="../ctrlProps/ctrlProp158.xml"/><Relationship Id="rId67" Type="http://schemas.openxmlformats.org/officeDocument/2006/relationships/ctrlProp" Target="../ctrlProps/ctrlProp166.xml"/><Relationship Id="rId20" Type="http://schemas.openxmlformats.org/officeDocument/2006/relationships/ctrlProp" Target="../ctrlProps/ctrlProp119.xml"/><Relationship Id="rId41" Type="http://schemas.openxmlformats.org/officeDocument/2006/relationships/ctrlProp" Target="../ctrlProps/ctrlProp140.xml"/><Relationship Id="rId54" Type="http://schemas.openxmlformats.org/officeDocument/2006/relationships/ctrlProp" Target="../ctrlProps/ctrlProp153.xml"/><Relationship Id="rId62" Type="http://schemas.openxmlformats.org/officeDocument/2006/relationships/ctrlProp" Target="../ctrlProps/ctrlProp161.xml"/><Relationship Id="rId70" Type="http://schemas.openxmlformats.org/officeDocument/2006/relationships/ctrlProp" Target="../ctrlProps/ctrlProp169.xml"/><Relationship Id="rId75" Type="http://schemas.openxmlformats.org/officeDocument/2006/relationships/ctrlProp" Target="../ctrlProps/ctrlProp174.xml"/><Relationship Id="rId83" Type="http://schemas.openxmlformats.org/officeDocument/2006/relationships/ctrlProp" Target="../ctrlProps/ctrlProp182.xml"/><Relationship Id="rId88" Type="http://schemas.openxmlformats.org/officeDocument/2006/relationships/ctrlProp" Target="../ctrlProps/ctrlProp187.xml"/><Relationship Id="rId91" Type="http://schemas.openxmlformats.org/officeDocument/2006/relationships/ctrlProp" Target="../ctrlProps/ctrlProp190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05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49" Type="http://schemas.openxmlformats.org/officeDocument/2006/relationships/ctrlProp" Target="../ctrlProps/ctrlProp148.xml"/><Relationship Id="rId57" Type="http://schemas.openxmlformats.org/officeDocument/2006/relationships/ctrlProp" Target="../ctrlProps/ctrlProp156.xml"/><Relationship Id="rId10" Type="http://schemas.openxmlformats.org/officeDocument/2006/relationships/ctrlProp" Target="../ctrlProps/ctrlProp109.xml"/><Relationship Id="rId31" Type="http://schemas.openxmlformats.org/officeDocument/2006/relationships/ctrlProp" Target="../ctrlProps/ctrlProp130.xml"/><Relationship Id="rId44" Type="http://schemas.openxmlformats.org/officeDocument/2006/relationships/ctrlProp" Target="../ctrlProps/ctrlProp143.xml"/><Relationship Id="rId52" Type="http://schemas.openxmlformats.org/officeDocument/2006/relationships/ctrlProp" Target="../ctrlProps/ctrlProp151.xml"/><Relationship Id="rId60" Type="http://schemas.openxmlformats.org/officeDocument/2006/relationships/ctrlProp" Target="../ctrlProps/ctrlProp159.xml"/><Relationship Id="rId65" Type="http://schemas.openxmlformats.org/officeDocument/2006/relationships/ctrlProp" Target="../ctrlProps/ctrlProp164.xml"/><Relationship Id="rId73" Type="http://schemas.openxmlformats.org/officeDocument/2006/relationships/ctrlProp" Target="../ctrlProps/ctrlProp172.xml"/><Relationship Id="rId78" Type="http://schemas.openxmlformats.org/officeDocument/2006/relationships/ctrlProp" Target="../ctrlProps/ctrlProp177.xml"/><Relationship Id="rId81" Type="http://schemas.openxmlformats.org/officeDocument/2006/relationships/ctrlProp" Target="../ctrlProps/ctrlProp180.xml"/><Relationship Id="rId86" Type="http://schemas.openxmlformats.org/officeDocument/2006/relationships/ctrlProp" Target="../ctrlProps/ctrlProp185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39" Type="http://schemas.openxmlformats.org/officeDocument/2006/relationships/ctrlProp" Target="../ctrlProps/ctrlProp138.xml"/><Relationship Id="rId34" Type="http://schemas.openxmlformats.org/officeDocument/2006/relationships/ctrlProp" Target="../ctrlProps/ctrlProp133.xml"/><Relationship Id="rId50" Type="http://schemas.openxmlformats.org/officeDocument/2006/relationships/ctrlProp" Target="../ctrlProps/ctrlProp149.xml"/><Relationship Id="rId55" Type="http://schemas.openxmlformats.org/officeDocument/2006/relationships/ctrlProp" Target="../ctrlProps/ctrlProp154.xml"/><Relationship Id="rId76" Type="http://schemas.openxmlformats.org/officeDocument/2006/relationships/ctrlProp" Target="../ctrlProps/ctrlProp175.xml"/><Relationship Id="rId7" Type="http://schemas.openxmlformats.org/officeDocument/2006/relationships/ctrlProp" Target="../ctrlProps/ctrlProp106.xml"/><Relationship Id="rId71" Type="http://schemas.openxmlformats.org/officeDocument/2006/relationships/ctrlProp" Target="../ctrlProps/ctrlProp170.xml"/><Relationship Id="rId92" Type="http://schemas.openxmlformats.org/officeDocument/2006/relationships/ctrlProp" Target="../ctrlProps/ctrlProp191.xml"/><Relationship Id="rId2" Type="http://schemas.openxmlformats.org/officeDocument/2006/relationships/drawing" Target="../drawings/drawing5.xml"/><Relationship Id="rId29" Type="http://schemas.openxmlformats.org/officeDocument/2006/relationships/ctrlProp" Target="../ctrlProps/ctrlProp128.xml"/><Relationship Id="rId24" Type="http://schemas.openxmlformats.org/officeDocument/2006/relationships/ctrlProp" Target="../ctrlProps/ctrlProp123.xml"/><Relationship Id="rId40" Type="http://schemas.openxmlformats.org/officeDocument/2006/relationships/ctrlProp" Target="../ctrlProps/ctrlProp139.xml"/><Relationship Id="rId45" Type="http://schemas.openxmlformats.org/officeDocument/2006/relationships/ctrlProp" Target="../ctrlProps/ctrlProp144.xml"/><Relationship Id="rId66" Type="http://schemas.openxmlformats.org/officeDocument/2006/relationships/ctrlProp" Target="../ctrlProps/ctrlProp165.xml"/><Relationship Id="rId87" Type="http://schemas.openxmlformats.org/officeDocument/2006/relationships/ctrlProp" Target="../ctrlProps/ctrlProp186.xml"/><Relationship Id="rId61" Type="http://schemas.openxmlformats.org/officeDocument/2006/relationships/ctrlProp" Target="../ctrlProps/ctrlProp160.xml"/><Relationship Id="rId82" Type="http://schemas.openxmlformats.org/officeDocument/2006/relationships/ctrlProp" Target="../ctrlProps/ctrlProp181.xml"/><Relationship Id="rId19" Type="http://schemas.openxmlformats.org/officeDocument/2006/relationships/ctrlProp" Target="../ctrlProps/ctrlProp11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1"/>
  <dimension ref="K6"/>
  <sheetViews>
    <sheetView showGridLines="0" zoomScaleNormal="100" zoomScaleSheetLayoutView="90" workbookViewId="0">
      <selection activeCell="K17" sqref="K17"/>
    </sheetView>
  </sheetViews>
  <sheetFormatPr defaultRowHeight="12.75" x14ac:dyDescent="0.2"/>
  <sheetData>
    <row r="6" spans="11:11" ht="15" x14ac:dyDescent="0.25">
      <c r="K6" s="92"/>
    </row>
  </sheetData>
  <sheetProtection selectLockedCell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36"/>
  <sheetViews>
    <sheetView showGridLines="0" tabSelected="1" zoomScale="70" zoomScaleNormal="70" zoomScaleSheetLayoutView="75" workbookViewId="0">
      <selection activeCell="M2" sqref="M2"/>
    </sheetView>
  </sheetViews>
  <sheetFormatPr defaultColWidth="9.140625" defaultRowHeight="12.75" x14ac:dyDescent="0.2"/>
  <cols>
    <col min="1" max="1" width="18" customWidth="1"/>
    <col min="2" max="2" width="7.7109375" customWidth="1"/>
    <col min="3" max="3" width="33.28515625" customWidth="1"/>
    <col min="4" max="4" width="16.28515625" customWidth="1"/>
    <col min="5" max="5" width="17" customWidth="1"/>
    <col min="6" max="6" width="14" customWidth="1"/>
    <col min="7" max="7" width="13.42578125" customWidth="1"/>
    <col min="8" max="8" width="7.7109375" customWidth="1"/>
    <col min="9" max="9" width="7" customWidth="1"/>
    <col min="10" max="10" width="13.42578125" customWidth="1"/>
    <col min="11" max="11" width="14.7109375" customWidth="1"/>
    <col min="12" max="12" width="14.28515625" bestFit="1" customWidth="1"/>
    <col min="13" max="13" width="10.85546875" customWidth="1"/>
  </cols>
  <sheetData>
    <row r="1" spans="1:16" s="2" customFormat="1" ht="16.5" customHeight="1" x14ac:dyDescent="0.2">
      <c r="A1" s="1"/>
      <c r="B1" s="1"/>
      <c r="C1" s="1"/>
      <c r="D1" s="1"/>
      <c r="E1" s="1"/>
      <c r="F1" s="1"/>
      <c r="G1" s="1"/>
      <c r="H1" s="1"/>
      <c r="J1" s="3"/>
      <c r="K1" s="112" t="s">
        <v>153</v>
      </c>
      <c r="L1" s="112"/>
      <c r="M1" s="112"/>
      <c r="O1" s="61"/>
    </row>
    <row r="2" spans="1:16" ht="25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6" ht="30" customHeight="1" x14ac:dyDescent="0.2">
      <c r="A3" s="4"/>
      <c r="B3" s="4"/>
      <c r="C3" s="4"/>
      <c r="D3" s="4"/>
      <c r="E3" s="4"/>
      <c r="F3" s="4"/>
      <c r="G3" s="4"/>
      <c r="H3" s="4"/>
      <c r="I3" s="4"/>
      <c r="L3" s="4"/>
      <c r="M3" s="5"/>
    </row>
    <row r="4" spans="1:16" ht="26.25" customHeight="1" x14ac:dyDescent="0.2">
      <c r="A4" s="78" t="s">
        <v>132</v>
      </c>
      <c r="B4" s="128"/>
      <c r="C4" s="128"/>
      <c r="D4" s="128"/>
      <c r="E4" s="4"/>
      <c r="F4" s="4"/>
      <c r="G4" s="4"/>
      <c r="H4" s="4"/>
      <c r="I4" s="4"/>
      <c r="J4" s="4"/>
      <c r="K4" s="4"/>
      <c r="L4" s="4"/>
      <c r="M4" s="5"/>
      <c r="P4" s="90"/>
    </row>
    <row r="5" spans="1:16" ht="23.25" customHeight="1" x14ac:dyDescent="0.2">
      <c r="A5" s="78" t="s">
        <v>7</v>
      </c>
      <c r="B5" s="113"/>
      <c r="C5" s="113"/>
      <c r="D5" s="113"/>
      <c r="E5" s="77" t="s">
        <v>50</v>
      </c>
      <c r="F5" s="41"/>
      <c r="G5" s="114"/>
      <c r="H5" s="114"/>
      <c r="I5" s="114"/>
      <c r="J5" s="114"/>
      <c r="K5" s="8"/>
      <c r="L5" s="9"/>
      <c r="M5" s="5"/>
    </row>
    <row r="6" spans="1:16" ht="17.100000000000001" customHeight="1" x14ac:dyDescent="0.2">
      <c r="A6" s="10"/>
      <c r="B6" s="10"/>
      <c r="C6" s="10"/>
      <c r="D6" s="10"/>
      <c r="E6" s="10"/>
      <c r="F6" s="10"/>
      <c r="G6" s="10"/>
      <c r="H6" s="7"/>
      <c r="I6" s="7"/>
      <c r="K6" s="8"/>
      <c r="L6" s="9"/>
      <c r="M6" s="5"/>
    </row>
    <row r="7" spans="1:16" ht="17.100000000000001" customHeight="1" x14ac:dyDescent="0.2">
      <c r="A7" s="78" t="s">
        <v>5</v>
      </c>
      <c r="B7" s="113"/>
      <c r="C7" s="113"/>
      <c r="D7" s="113"/>
      <c r="E7" s="77" t="s">
        <v>51</v>
      </c>
      <c r="F7" s="94"/>
      <c r="G7" s="94"/>
      <c r="H7" s="94"/>
      <c r="I7" s="94"/>
      <c r="J7" s="94"/>
      <c r="M7" s="5"/>
    </row>
    <row r="8" spans="1:16" ht="9.75" customHeight="1" x14ac:dyDescent="0.2">
      <c r="A8" s="11"/>
      <c r="B8" s="101"/>
      <c r="C8" s="101"/>
      <c r="E8" s="11"/>
      <c r="F8" s="101"/>
      <c r="G8" s="101"/>
      <c r="J8" s="12"/>
      <c r="K8" s="105"/>
      <c r="L8" s="105"/>
      <c r="M8" s="13"/>
    </row>
    <row r="9" spans="1:16" ht="18.75" customHeight="1" x14ac:dyDescent="0.25">
      <c r="A9" s="106" t="s">
        <v>8</v>
      </c>
      <c r="B9" s="106"/>
      <c r="C9" s="106"/>
      <c r="D9" s="106"/>
      <c r="E9" s="106"/>
      <c r="F9" s="106"/>
      <c r="G9" s="106"/>
      <c r="H9" s="106"/>
      <c r="I9" s="106"/>
      <c r="J9" s="11"/>
      <c r="K9" s="105"/>
      <c r="L9" s="105"/>
      <c r="M9" s="13"/>
      <c r="N9" s="93"/>
    </row>
    <row r="10" spans="1:16" ht="6.7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6" s="18" customFormat="1" ht="48" customHeight="1" x14ac:dyDescent="0.2">
      <c r="A11" s="14" t="s">
        <v>0</v>
      </c>
      <c r="B11" s="102" t="s">
        <v>37</v>
      </c>
      <c r="C11" s="103"/>
      <c r="D11" s="15" t="s">
        <v>39</v>
      </c>
      <c r="E11" s="15" t="s">
        <v>38</v>
      </c>
      <c r="F11" s="15" t="s">
        <v>40</v>
      </c>
      <c r="G11" s="16" t="s">
        <v>1</v>
      </c>
      <c r="H11" s="102" t="s">
        <v>4</v>
      </c>
      <c r="I11" s="103"/>
      <c r="J11" s="16" t="s">
        <v>2</v>
      </c>
      <c r="K11" s="15" t="s">
        <v>12</v>
      </c>
      <c r="L11" s="17" t="s">
        <v>6</v>
      </c>
      <c r="M11" s="27" t="s">
        <v>49</v>
      </c>
    </row>
    <row r="12" spans="1:16" ht="24" customHeight="1" x14ac:dyDescent="0.2">
      <c r="A12" s="51"/>
      <c r="B12" s="115"/>
      <c r="C12" s="116"/>
      <c r="D12" s="28"/>
      <c r="E12" s="28"/>
      <c r="F12" s="52"/>
      <c r="G12" s="52"/>
      <c r="H12" s="117"/>
      <c r="I12" s="117"/>
      <c r="J12" s="52"/>
      <c r="K12" s="52"/>
      <c r="L12" s="70">
        <f>SUM(D12:K12)</f>
        <v>0</v>
      </c>
      <c r="M12" s="86"/>
    </row>
    <row r="13" spans="1:16" ht="24" customHeight="1" x14ac:dyDescent="0.2">
      <c r="A13" s="50"/>
      <c r="B13" s="110"/>
      <c r="C13" s="111"/>
      <c r="D13" s="29"/>
      <c r="E13" s="29"/>
      <c r="F13" s="53"/>
      <c r="G13" s="53"/>
      <c r="H13" s="104"/>
      <c r="I13" s="104"/>
      <c r="J13" s="53"/>
      <c r="K13" s="53"/>
      <c r="L13" s="70">
        <f t="shared" ref="L13:L26" si="0">SUM(D13:K13)</f>
        <v>0</v>
      </c>
      <c r="M13" s="86"/>
    </row>
    <row r="14" spans="1:16" ht="24" customHeight="1" x14ac:dyDescent="0.2">
      <c r="A14" s="49"/>
      <c r="B14" s="107"/>
      <c r="C14" s="108"/>
      <c r="D14" s="30"/>
      <c r="E14" s="30"/>
      <c r="F14" s="54"/>
      <c r="G14" s="54"/>
      <c r="H14" s="109"/>
      <c r="I14" s="109"/>
      <c r="J14" s="54"/>
      <c r="K14" s="54"/>
      <c r="L14" s="70">
        <f t="shared" si="0"/>
        <v>0</v>
      </c>
      <c r="M14" s="86"/>
    </row>
    <row r="15" spans="1:16" ht="24" customHeight="1" x14ac:dyDescent="0.2">
      <c r="A15" s="50"/>
      <c r="B15" s="110"/>
      <c r="C15" s="111"/>
      <c r="D15" s="29"/>
      <c r="E15" s="29"/>
      <c r="F15" s="53"/>
      <c r="G15" s="53"/>
      <c r="H15" s="104"/>
      <c r="I15" s="104"/>
      <c r="J15" s="53"/>
      <c r="K15" s="53"/>
      <c r="L15" s="70">
        <f t="shared" si="0"/>
        <v>0</v>
      </c>
      <c r="M15" s="86"/>
    </row>
    <row r="16" spans="1:16" ht="24" customHeight="1" x14ac:dyDescent="0.2">
      <c r="A16" s="49"/>
      <c r="B16" s="107"/>
      <c r="C16" s="108"/>
      <c r="D16" s="30"/>
      <c r="E16" s="30"/>
      <c r="F16" s="54"/>
      <c r="G16" s="54"/>
      <c r="H16" s="109"/>
      <c r="I16" s="109"/>
      <c r="J16" s="54"/>
      <c r="K16" s="54"/>
      <c r="L16" s="70">
        <f t="shared" si="0"/>
        <v>0</v>
      </c>
      <c r="M16" s="86"/>
    </row>
    <row r="17" spans="1:13" ht="24" customHeight="1" x14ac:dyDescent="0.2">
      <c r="A17" s="50"/>
      <c r="B17" s="110"/>
      <c r="C17" s="111"/>
      <c r="D17" s="29"/>
      <c r="E17" s="29"/>
      <c r="F17" s="53"/>
      <c r="G17" s="53"/>
      <c r="H17" s="104"/>
      <c r="I17" s="104"/>
      <c r="J17" s="53"/>
      <c r="K17" s="53"/>
      <c r="L17" s="70">
        <f t="shared" si="0"/>
        <v>0</v>
      </c>
      <c r="M17" s="86"/>
    </row>
    <row r="18" spans="1:13" ht="24" customHeight="1" x14ac:dyDescent="0.2">
      <c r="A18" s="49"/>
      <c r="B18" s="107"/>
      <c r="C18" s="108"/>
      <c r="D18" s="30"/>
      <c r="E18" s="30"/>
      <c r="F18" s="54"/>
      <c r="G18" s="54"/>
      <c r="H18" s="109"/>
      <c r="I18" s="109"/>
      <c r="J18" s="54"/>
      <c r="K18" s="54"/>
      <c r="L18" s="70">
        <f t="shared" si="0"/>
        <v>0</v>
      </c>
      <c r="M18" s="86"/>
    </row>
    <row r="19" spans="1:13" ht="24" customHeight="1" x14ac:dyDescent="0.2">
      <c r="A19" s="50"/>
      <c r="B19" s="118"/>
      <c r="C19" s="119"/>
      <c r="D19" s="31"/>
      <c r="E19" s="31"/>
      <c r="F19" s="55"/>
      <c r="G19" s="55"/>
      <c r="H19" s="124"/>
      <c r="I19" s="125"/>
      <c r="J19" s="55"/>
      <c r="K19" s="55"/>
      <c r="L19" s="70">
        <f t="shared" si="0"/>
        <v>0</v>
      </c>
      <c r="M19" s="86"/>
    </row>
    <row r="20" spans="1:13" ht="24" customHeight="1" x14ac:dyDescent="0.2">
      <c r="A20" s="49"/>
      <c r="B20" s="107"/>
      <c r="C20" s="108"/>
      <c r="D20" s="30"/>
      <c r="E20" s="30"/>
      <c r="F20" s="54"/>
      <c r="G20" s="54"/>
      <c r="H20" s="122"/>
      <c r="I20" s="123"/>
      <c r="J20" s="54"/>
      <c r="K20" s="54"/>
      <c r="L20" s="70">
        <f t="shared" si="0"/>
        <v>0</v>
      </c>
      <c r="M20" s="86"/>
    </row>
    <row r="21" spans="1:13" ht="24" customHeight="1" x14ac:dyDescent="0.2">
      <c r="A21" s="50"/>
      <c r="B21" s="110"/>
      <c r="C21" s="111"/>
      <c r="D21" s="29"/>
      <c r="E21" s="29"/>
      <c r="F21" s="56"/>
      <c r="G21" s="56"/>
      <c r="H21" s="126"/>
      <c r="I21" s="127"/>
      <c r="J21" s="56"/>
      <c r="K21" s="56"/>
      <c r="L21" s="70">
        <f t="shared" si="0"/>
        <v>0</v>
      </c>
      <c r="M21" s="86"/>
    </row>
    <row r="22" spans="1:13" ht="24" customHeight="1" x14ac:dyDescent="0.2">
      <c r="A22" s="49"/>
      <c r="B22" s="107"/>
      <c r="C22" s="108"/>
      <c r="D22" s="30"/>
      <c r="E22" s="30"/>
      <c r="F22" s="54"/>
      <c r="G22" s="54"/>
      <c r="H22" s="122"/>
      <c r="I22" s="123"/>
      <c r="J22" s="54"/>
      <c r="K22" s="54"/>
      <c r="L22" s="70">
        <f t="shared" si="0"/>
        <v>0</v>
      </c>
      <c r="M22" s="86"/>
    </row>
    <row r="23" spans="1:13" ht="24" customHeight="1" x14ac:dyDescent="0.2">
      <c r="A23" s="50"/>
      <c r="B23" s="118"/>
      <c r="C23" s="119"/>
      <c r="D23" s="31"/>
      <c r="E23" s="31"/>
      <c r="F23" s="55"/>
      <c r="G23" s="55"/>
      <c r="H23" s="124"/>
      <c r="I23" s="125"/>
      <c r="J23" s="55"/>
      <c r="K23" s="55"/>
      <c r="L23" s="70">
        <f t="shared" si="0"/>
        <v>0</v>
      </c>
      <c r="M23" s="86"/>
    </row>
    <row r="24" spans="1:13" ht="24" customHeight="1" x14ac:dyDescent="0.2">
      <c r="A24" s="49"/>
      <c r="B24" s="107"/>
      <c r="C24" s="108"/>
      <c r="D24" s="30"/>
      <c r="E24" s="30"/>
      <c r="F24" s="54"/>
      <c r="G24" s="54"/>
      <c r="H24" s="122"/>
      <c r="I24" s="123"/>
      <c r="J24" s="54"/>
      <c r="K24" s="54"/>
      <c r="L24" s="70">
        <f t="shared" si="0"/>
        <v>0</v>
      </c>
      <c r="M24" s="86"/>
    </row>
    <row r="25" spans="1:13" ht="24" customHeight="1" x14ac:dyDescent="0.2">
      <c r="A25" s="50"/>
      <c r="B25" s="118"/>
      <c r="C25" s="119"/>
      <c r="D25" s="31"/>
      <c r="E25" s="31"/>
      <c r="F25" s="55"/>
      <c r="G25" s="55"/>
      <c r="H25" s="124"/>
      <c r="I25" s="125"/>
      <c r="J25" s="55"/>
      <c r="K25" s="55"/>
      <c r="L25" s="70">
        <f t="shared" si="0"/>
        <v>0</v>
      </c>
      <c r="M25" s="86"/>
    </row>
    <row r="26" spans="1:13" ht="24" customHeight="1" x14ac:dyDescent="0.2">
      <c r="A26" s="80"/>
      <c r="B26" s="120"/>
      <c r="C26" s="121"/>
      <c r="D26" s="32"/>
      <c r="E26" s="32"/>
      <c r="F26" s="57"/>
      <c r="G26" s="57"/>
      <c r="H26" s="139"/>
      <c r="I26" s="140"/>
      <c r="J26" s="57"/>
      <c r="K26" s="57"/>
      <c r="L26" s="71">
        <f t="shared" si="0"/>
        <v>0</v>
      </c>
      <c r="M26" s="87"/>
    </row>
    <row r="27" spans="1:13" ht="24" customHeight="1" x14ac:dyDescent="0.2">
      <c r="A27" s="33"/>
      <c r="B27" s="132"/>
      <c r="C27" s="133"/>
      <c r="D27" s="34"/>
      <c r="E27" s="35"/>
      <c r="F27" s="98" t="s">
        <v>35</v>
      </c>
      <c r="G27" s="99"/>
      <c r="H27" s="99"/>
      <c r="I27" s="99"/>
      <c r="J27" s="99"/>
      <c r="K27" s="100"/>
      <c r="L27" s="36">
        <f>+'In-District Mileage Worksheet'!K4</f>
        <v>0</v>
      </c>
      <c r="M27" s="86"/>
    </row>
    <row r="28" spans="1:13" ht="24" customHeight="1" x14ac:dyDescent="0.2">
      <c r="A28" s="37"/>
      <c r="B28" s="134"/>
      <c r="C28" s="135"/>
      <c r="D28" s="38"/>
      <c r="E28" s="39"/>
      <c r="F28" s="95" t="s">
        <v>36</v>
      </c>
      <c r="G28" s="96"/>
      <c r="H28" s="96"/>
      <c r="I28" s="96"/>
      <c r="J28" s="96"/>
      <c r="K28" s="97"/>
      <c r="L28" s="40">
        <f>+'Out-of-District Mileage Wrkst.'!K4</f>
        <v>0</v>
      </c>
      <c r="M28" s="86"/>
    </row>
    <row r="29" spans="1:13" ht="24" customHeight="1" x14ac:dyDescent="0.2">
      <c r="A29" s="37"/>
      <c r="B29" s="134"/>
      <c r="C29" s="135"/>
      <c r="D29" s="38"/>
      <c r="E29" s="39"/>
      <c r="F29" s="95" t="s">
        <v>61</v>
      </c>
      <c r="G29" s="96"/>
      <c r="H29" s="96"/>
      <c r="I29" s="96"/>
      <c r="J29" s="96"/>
      <c r="K29" s="97"/>
      <c r="L29" s="40">
        <f>+'Out-of-District Mileage Lookup'!L4</f>
        <v>0</v>
      </c>
      <c r="M29" s="86"/>
    </row>
    <row r="30" spans="1:13" ht="26.25" customHeight="1" x14ac:dyDescent="0.2">
      <c r="A30" s="41"/>
      <c r="B30" s="42"/>
      <c r="C30" s="43"/>
      <c r="D30" s="66">
        <f t="shared" ref="D30:K30" si="1">SUM(D12:D29)</f>
        <v>0</v>
      </c>
      <c r="E30" s="66">
        <f t="shared" si="1"/>
        <v>0</v>
      </c>
      <c r="F30" s="67">
        <f>SUM(F12:F29)</f>
        <v>0</v>
      </c>
      <c r="G30" s="67">
        <f>SUM(G12:G29)</f>
        <v>0</v>
      </c>
      <c r="H30" s="137">
        <f t="shared" si="1"/>
        <v>0</v>
      </c>
      <c r="I30" s="138"/>
      <c r="J30" s="67">
        <f t="shared" si="1"/>
        <v>0</v>
      </c>
      <c r="K30" s="67">
        <f t="shared" si="1"/>
        <v>0</v>
      </c>
      <c r="L30" s="44"/>
      <c r="M30" s="6"/>
    </row>
    <row r="31" spans="1:13" ht="32.1" customHeight="1" x14ac:dyDescent="0.2">
      <c r="A31" s="45" t="s">
        <v>10</v>
      </c>
      <c r="B31" s="136"/>
      <c r="C31" s="136"/>
      <c r="D31" s="136"/>
      <c r="E31" s="136"/>
      <c r="F31" s="136"/>
      <c r="G31" s="136"/>
      <c r="H31" s="136"/>
      <c r="I31" s="136"/>
      <c r="J31" s="136"/>
      <c r="K31" s="46" t="s">
        <v>3</v>
      </c>
      <c r="L31" s="68">
        <f>SUM(L12:L29)</f>
        <v>0</v>
      </c>
      <c r="M31" s="6"/>
    </row>
    <row r="32" spans="1:13" ht="32.1" customHeight="1" x14ac:dyDescent="0.2">
      <c r="A32" s="41"/>
      <c r="B32" s="130"/>
      <c r="C32" s="130"/>
      <c r="D32" s="130"/>
      <c r="E32" s="130"/>
      <c r="F32" s="130"/>
      <c r="G32" s="130"/>
      <c r="H32" s="130"/>
      <c r="I32" s="130"/>
      <c r="J32" s="130"/>
      <c r="K32" s="47" t="s">
        <v>54</v>
      </c>
      <c r="L32" s="26"/>
      <c r="M32" s="6"/>
    </row>
    <row r="33" spans="1:13" ht="32.1" customHeight="1" x14ac:dyDescent="0.2">
      <c r="A33" s="41"/>
      <c r="B33" s="130"/>
      <c r="C33" s="130"/>
      <c r="D33" s="130"/>
      <c r="E33" s="130"/>
      <c r="F33" s="130"/>
      <c r="G33" s="130"/>
      <c r="H33" s="130"/>
      <c r="I33" s="130"/>
      <c r="J33" s="130"/>
      <c r="K33" s="48" t="s">
        <v>6</v>
      </c>
      <c r="L33" s="69">
        <f>(L31-L32)</f>
        <v>0</v>
      </c>
      <c r="M33" s="6"/>
    </row>
    <row r="34" spans="1:13" ht="22.5" customHeight="1" x14ac:dyDescent="0.2">
      <c r="A34" s="19"/>
    </row>
    <row r="35" spans="1:13" ht="32.1" customHeight="1" x14ac:dyDescent="0.2">
      <c r="A35" s="6" t="s">
        <v>11</v>
      </c>
      <c r="C35" s="6"/>
      <c r="D35" s="41"/>
      <c r="F35" s="6" t="s">
        <v>52</v>
      </c>
      <c r="G35" s="6"/>
      <c r="H35" s="41"/>
      <c r="I35" s="76"/>
      <c r="J35" s="6"/>
      <c r="K35" s="6"/>
      <c r="L35" s="41"/>
    </row>
    <row r="36" spans="1:13" ht="36" customHeight="1" x14ac:dyDescent="0.2">
      <c r="A36" s="6" t="s">
        <v>53</v>
      </c>
      <c r="B36" s="131"/>
      <c r="C36" s="131"/>
      <c r="F36" s="60" t="s">
        <v>53</v>
      </c>
      <c r="G36" s="129"/>
      <c r="H36" s="129"/>
      <c r="I36" s="129"/>
      <c r="J36" s="129"/>
    </row>
  </sheetData>
  <sheetProtection algorithmName="SHA-512" hashValue="7LjIWqRHniAC3intuhbh/lNIiPFCdpRjrToLgQGSWpQgHQ6n3KN0Htlqq7ue5x43c/FsT8GaRoPsLHXisgU86w==" saltValue="jI9BHdZQeFKSgTlzydMeWA==" spinCount="100000" sheet="1" objects="1" scenarios="1"/>
  <protectedRanges>
    <protectedRange sqref="F7" name="Budget Code"/>
    <protectedRange sqref="B7" name="Purpose"/>
    <protectedRange sqref="F5" name="SchoolDepartment"/>
    <protectedRange sqref="B5:C5" name="Name"/>
  </protectedRanges>
  <mergeCells count="55">
    <mergeCell ref="B4:D4"/>
    <mergeCell ref="G36:J36"/>
    <mergeCell ref="B32:J32"/>
    <mergeCell ref="B36:C36"/>
    <mergeCell ref="B33:J33"/>
    <mergeCell ref="B27:C27"/>
    <mergeCell ref="B29:C29"/>
    <mergeCell ref="B31:J31"/>
    <mergeCell ref="H30:I30"/>
    <mergeCell ref="B28:C28"/>
    <mergeCell ref="F28:K28"/>
    <mergeCell ref="H26:I26"/>
    <mergeCell ref="H23:I23"/>
    <mergeCell ref="H22:I22"/>
    <mergeCell ref="H24:I24"/>
    <mergeCell ref="B25:C25"/>
    <mergeCell ref="B26:C26"/>
    <mergeCell ref="B24:C24"/>
    <mergeCell ref="H20:I20"/>
    <mergeCell ref="H19:I19"/>
    <mergeCell ref="H21:I21"/>
    <mergeCell ref="H25:I25"/>
    <mergeCell ref="B23:C23"/>
    <mergeCell ref="K1:M1"/>
    <mergeCell ref="B21:C21"/>
    <mergeCell ref="B5:D5"/>
    <mergeCell ref="B7:D7"/>
    <mergeCell ref="G5:J5"/>
    <mergeCell ref="B15:C15"/>
    <mergeCell ref="B16:C16"/>
    <mergeCell ref="B12:C12"/>
    <mergeCell ref="H11:I11"/>
    <mergeCell ref="H12:I12"/>
    <mergeCell ref="H13:I13"/>
    <mergeCell ref="B19:C19"/>
    <mergeCell ref="B13:C13"/>
    <mergeCell ref="B14:C14"/>
    <mergeCell ref="H14:I14"/>
    <mergeCell ref="H16:I16"/>
    <mergeCell ref="F7:J7"/>
    <mergeCell ref="F29:K29"/>
    <mergeCell ref="F27:K27"/>
    <mergeCell ref="B8:C8"/>
    <mergeCell ref="B11:C11"/>
    <mergeCell ref="F8:G8"/>
    <mergeCell ref="H15:I15"/>
    <mergeCell ref="K8:L8"/>
    <mergeCell ref="K9:L9"/>
    <mergeCell ref="A9:I9"/>
    <mergeCell ref="B22:C22"/>
    <mergeCell ref="H17:I17"/>
    <mergeCell ref="H18:I18"/>
    <mergeCell ref="B18:C18"/>
    <mergeCell ref="B20:C20"/>
    <mergeCell ref="B17:C17"/>
  </mergeCells>
  <phoneticPr fontId="0" type="noConversion"/>
  <printOptions horizontalCentered="1"/>
  <pageMargins left="0.25" right="0.25" top="0.75" bottom="0.75" header="0.3" footer="0.3"/>
  <pageSetup scale="58" orientation="landscape" verticalDpi="200" r:id="rId1"/>
  <headerFooter alignWithMargins="0"/>
  <ignoredErrors>
    <ignoredError sqref="L33 J30:K30 D30:H30" emptyCellReferenc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X172"/>
  <sheetViews>
    <sheetView showGridLines="0" zoomScale="85" zoomScaleNormal="85" zoomScaleSheetLayoutView="85" workbookViewId="0">
      <selection activeCell="A9" sqref="A9:A10"/>
    </sheetView>
  </sheetViews>
  <sheetFormatPr defaultRowHeight="12.75" x14ac:dyDescent="0.2"/>
  <cols>
    <col min="1" max="1" width="11.42578125" customWidth="1"/>
    <col min="2" max="2" width="6.85546875" customWidth="1"/>
    <col min="7" max="7" width="10.5703125" customWidth="1"/>
    <col min="8" max="8" width="10" customWidth="1"/>
    <col min="9" max="9" width="10.5703125" customWidth="1"/>
    <col min="10" max="10" width="11.140625" customWidth="1"/>
    <col min="11" max="11" width="14.5703125" customWidth="1"/>
    <col min="12" max="12" width="9.140625" customWidth="1"/>
    <col min="13" max="13" width="7" style="25" hidden="1" customWidth="1"/>
    <col min="14" max="19" width="9.140625" customWidth="1"/>
    <col min="24" max="24" width="10.28515625" bestFit="1" customWidth="1"/>
  </cols>
  <sheetData>
    <row r="1" spans="1:24" ht="30" x14ac:dyDescent="0.4">
      <c r="A1" s="24"/>
      <c r="B1" s="24"/>
      <c r="C1" s="24"/>
      <c r="D1" s="142" t="s">
        <v>13</v>
      </c>
      <c r="E1" s="142"/>
      <c r="F1" s="142"/>
      <c r="G1" s="142"/>
      <c r="H1" s="142"/>
      <c r="I1" s="142"/>
      <c r="J1" s="142"/>
      <c r="K1" s="142"/>
    </row>
    <row r="2" spans="1:24" ht="30" x14ac:dyDescent="0.4">
      <c r="A2" s="24"/>
      <c r="B2" s="24"/>
      <c r="C2" s="24"/>
      <c r="D2" s="142" t="s">
        <v>43</v>
      </c>
      <c r="E2" s="142"/>
      <c r="F2" s="142"/>
      <c r="G2" s="142"/>
      <c r="H2" s="142"/>
      <c r="I2" s="142"/>
      <c r="J2" s="142"/>
      <c r="K2" s="142"/>
    </row>
    <row r="3" spans="1:24" s="20" customFormat="1" x14ac:dyDescent="0.2">
      <c r="A3" s="72"/>
      <c r="B3" s="72"/>
      <c r="C3" s="72"/>
      <c r="D3" s="73"/>
      <c r="E3" s="73"/>
      <c r="F3" s="73"/>
      <c r="G3" s="73"/>
      <c r="H3" s="73"/>
      <c r="I3" s="73"/>
      <c r="J3" s="73"/>
      <c r="K3" s="73"/>
      <c r="M3" s="82"/>
    </row>
    <row r="4" spans="1:24" ht="18" x14ac:dyDescent="0.25">
      <c r="B4" s="74" t="s">
        <v>56</v>
      </c>
      <c r="K4" s="75">
        <f>SUM(K9:K172)</f>
        <v>0</v>
      </c>
    </row>
    <row r="5" spans="1:24" x14ac:dyDescent="0.2">
      <c r="A5" s="88" t="s">
        <v>137</v>
      </c>
    </row>
    <row r="6" spans="1:24" ht="21.75" customHeight="1" x14ac:dyDescent="0.2">
      <c r="A6" s="20" t="s">
        <v>57</v>
      </c>
      <c r="B6" s="141" t="str">
        <f>IF(+'Expense report'!B5:D5="","",'Expense report'!B5:D5)</f>
        <v/>
      </c>
      <c r="C6" s="141"/>
      <c r="D6" s="141"/>
      <c r="E6" s="141"/>
      <c r="F6" s="141"/>
      <c r="G6" s="141"/>
      <c r="H6" s="141"/>
      <c r="K6" s="58"/>
    </row>
    <row r="7" spans="1:24" x14ac:dyDescent="0.2">
      <c r="A7" s="20"/>
      <c r="B7" s="83" t="s">
        <v>60</v>
      </c>
      <c r="H7" s="83"/>
      <c r="K7" s="89" t="str">
        <f>+'Expense report'!K1:M1</f>
        <v>Updated: 01/2025</v>
      </c>
    </row>
    <row r="8" spans="1:24" ht="37.5" customHeight="1" x14ac:dyDescent="0.2">
      <c r="A8" s="21" t="s">
        <v>47</v>
      </c>
      <c r="B8" s="158" t="s">
        <v>14</v>
      </c>
      <c r="C8" s="159"/>
      <c r="D8" s="159"/>
      <c r="E8" s="159"/>
      <c r="F8" s="159"/>
      <c r="G8" s="14" t="s">
        <v>46</v>
      </c>
      <c r="H8" s="21" t="s">
        <v>41</v>
      </c>
      <c r="I8" s="21" t="s">
        <v>42</v>
      </c>
      <c r="J8" s="21" t="s">
        <v>18</v>
      </c>
      <c r="K8" s="14" t="s">
        <v>6</v>
      </c>
    </row>
    <row r="9" spans="1:24" ht="18" customHeight="1" x14ac:dyDescent="0.2">
      <c r="A9" s="169"/>
      <c r="B9" s="22" t="s">
        <v>16</v>
      </c>
      <c r="C9" s="155"/>
      <c r="D9" s="155"/>
      <c r="E9" s="155"/>
      <c r="F9" s="155"/>
      <c r="G9" s="157" t="str">
        <f>IF(C9="","",VLOOKUP(C9,Rates!$E$5:$AA$27,VLOOKUP(C10,Rates!$E$29:$F$50,2,FALSE),FALSE))</f>
        <v/>
      </c>
      <c r="H9" s="149"/>
      <c r="I9" s="143" t="str">
        <f>IF(M9=TRUE,G9*2,G9)</f>
        <v/>
      </c>
      <c r="J9" s="157" t="str">
        <f>IF(A9="","",VLOOKUP(YEAR(A9),Rates!$B:$C,2,FALSE))</f>
        <v/>
      </c>
      <c r="K9" s="151" t="str">
        <f>IF(I9="","",ROUND(I9*J9,2))</f>
        <v/>
      </c>
      <c r="M9" s="25" t="b">
        <v>0</v>
      </c>
    </row>
    <row r="10" spans="1:24" ht="18" customHeight="1" x14ac:dyDescent="0.2">
      <c r="A10" s="170"/>
      <c r="B10" s="22" t="s">
        <v>15</v>
      </c>
      <c r="C10" s="171"/>
      <c r="D10" s="156"/>
      <c r="E10" s="156"/>
      <c r="F10" s="156"/>
      <c r="G10" s="154"/>
      <c r="H10" s="150"/>
      <c r="I10" s="144"/>
      <c r="J10" s="154"/>
      <c r="K10" s="152"/>
    </row>
    <row r="11" spans="1:24" ht="18" customHeight="1" x14ac:dyDescent="0.2">
      <c r="A11" s="165"/>
      <c r="B11" s="23" t="s">
        <v>16</v>
      </c>
      <c r="C11" s="167"/>
      <c r="D11" s="167"/>
      <c r="E11" s="167"/>
      <c r="F11" s="168"/>
      <c r="G11" s="160" t="str">
        <f>IF(C11="","",VLOOKUP(C11,Rates!$E$5:$AA$27,VLOOKUP(C12,Rates!$E$29:$F$50,2,FALSE),FALSE))</f>
        <v/>
      </c>
      <c r="H11" s="147"/>
      <c r="I11" s="145" t="str">
        <f>IF(M11=TRUE,G11*2,G11)</f>
        <v/>
      </c>
      <c r="J11" s="162" t="str">
        <f>IF(A11="","",VLOOKUP(YEAR(A11),Rates!$B:$C,2,FALSE))</f>
        <v/>
      </c>
      <c r="K11" s="151" t="str">
        <f t="shared" ref="K11" si="0">IF(I11="","",ROUND(I11*J11,2))</f>
        <v/>
      </c>
      <c r="M11" s="25" t="b">
        <v>0</v>
      </c>
      <c r="S11" s="59"/>
    </row>
    <row r="12" spans="1:24" ht="18" customHeight="1" x14ac:dyDescent="0.2">
      <c r="A12" s="166"/>
      <c r="B12" s="23" t="s">
        <v>15</v>
      </c>
      <c r="C12" s="167"/>
      <c r="D12" s="167"/>
      <c r="E12" s="167"/>
      <c r="F12" s="168"/>
      <c r="G12" s="161"/>
      <c r="H12" s="148"/>
      <c r="I12" s="146"/>
      <c r="J12" s="146"/>
      <c r="K12" s="152"/>
    </row>
    <row r="13" spans="1:24" ht="18" customHeight="1" x14ac:dyDescent="0.2">
      <c r="A13" s="163"/>
      <c r="B13" s="22" t="s">
        <v>16</v>
      </c>
      <c r="C13" s="155"/>
      <c r="D13" s="155"/>
      <c r="E13" s="155"/>
      <c r="F13" s="155"/>
      <c r="G13" s="157" t="str">
        <f>IF(C13="","",VLOOKUP(C13,Rates!$E$5:$AA$27,VLOOKUP(C14,Rates!$E$29:$F$50,2,FALSE),FALSE))</f>
        <v/>
      </c>
      <c r="H13" s="149"/>
      <c r="I13" s="143" t="str">
        <f>IF(M13=TRUE,G13*2,G13)</f>
        <v/>
      </c>
      <c r="J13" s="153" t="str">
        <f>IF(A13="","",VLOOKUP(YEAR(A13),Rates!$B:$C,2,FALSE))</f>
        <v/>
      </c>
      <c r="K13" s="151" t="str">
        <f t="shared" ref="K13" si="1">IF(I13="","",ROUND(I13*J13,2))</f>
        <v/>
      </c>
      <c r="M13" s="25" t="b">
        <v>0</v>
      </c>
      <c r="S13" s="58"/>
    </row>
    <row r="14" spans="1:24" ht="18" customHeight="1" x14ac:dyDescent="0.2">
      <c r="A14" s="164"/>
      <c r="B14" s="22" t="s">
        <v>15</v>
      </c>
      <c r="C14" s="156"/>
      <c r="D14" s="156"/>
      <c r="E14" s="156"/>
      <c r="F14" s="156"/>
      <c r="G14" s="154"/>
      <c r="H14" s="150"/>
      <c r="I14" s="144"/>
      <c r="J14" s="154"/>
      <c r="K14" s="152"/>
    </row>
    <row r="15" spans="1:24" ht="18" customHeight="1" x14ac:dyDescent="0.2">
      <c r="A15" s="165"/>
      <c r="B15" s="23" t="s">
        <v>16</v>
      </c>
      <c r="C15" s="167"/>
      <c r="D15" s="167"/>
      <c r="E15" s="167"/>
      <c r="F15" s="168"/>
      <c r="G15" s="160" t="str">
        <f>IF(C15="","",VLOOKUP(C15,Rates!$E$5:$AA$27,VLOOKUP(C16,Rates!$E$29:$F$50,2,FALSE),FALSE))</f>
        <v/>
      </c>
      <c r="H15" s="147"/>
      <c r="I15" s="145" t="str">
        <f>IF(M15=TRUE,G15*2,G15)</f>
        <v/>
      </c>
      <c r="J15" s="162" t="str">
        <f>IF(A15="","",VLOOKUP(YEAR(A15),Rates!$B:$C,2,FALSE))</f>
        <v/>
      </c>
      <c r="K15" s="151" t="str">
        <f t="shared" ref="K15" si="2">IF(I15="","",ROUND(I15*J15,2))</f>
        <v/>
      </c>
      <c r="M15" s="25" t="b">
        <v>0</v>
      </c>
    </row>
    <row r="16" spans="1:24" ht="18" customHeight="1" x14ac:dyDescent="0.2">
      <c r="A16" s="166"/>
      <c r="B16" s="23" t="s">
        <v>15</v>
      </c>
      <c r="C16" s="167"/>
      <c r="D16" s="167"/>
      <c r="E16" s="167"/>
      <c r="F16" s="168"/>
      <c r="G16" s="161"/>
      <c r="H16" s="148"/>
      <c r="I16" s="146"/>
      <c r="J16" s="146"/>
      <c r="K16" s="152"/>
      <c r="X16" s="59"/>
    </row>
    <row r="17" spans="1:24" ht="18" customHeight="1" x14ac:dyDescent="0.2">
      <c r="A17" s="163"/>
      <c r="B17" s="22" t="s">
        <v>16</v>
      </c>
      <c r="C17" s="155"/>
      <c r="D17" s="155"/>
      <c r="E17" s="155"/>
      <c r="F17" s="155"/>
      <c r="G17" s="157" t="str">
        <f>IF(C17="","",VLOOKUP(C17,Rates!$E$5:$AA$27,VLOOKUP(C18,Rates!$E$29:$F$50,2,FALSE),FALSE))</f>
        <v/>
      </c>
      <c r="H17" s="149"/>
      <c r="I17" s="143" t="str">
        <f>IF(M17=TRUE,G17*2,G17)</f>
        <v/>
      </c>
      <c r="J17" s="153" t="str">
        <f>IF(A17="","",VLOOKUP(YEAR(A17),Rates!$B:$C,2,FALSE))</f>
        <v/>
      </c>
      <c r="K17" s="151" t="str">
        <f t="shared" ref="K17" si="3">IF(I17="","",ROUND(I17*J17,2))</f>
        <v/>
      </c>
      <c r="M17" s="25" t="b">
        <v>0</v>
      </c>
      <c r="W17" s="59"/>
    </row>
    <row r="18" spans="1:24" ht="18" customHeight="1" x14ac:dyDescent="0.2">
      <c r="A18" s="164"/>
      <c r="B18" s="22" t="s">
        <v>15</v>
      </c>
      <c r="C18" s="156"/>
      <c r="D18" s="156"/>
      <c r="E18" s="156"/>
      <c r="F18" s="156"/>
      <c r="G18" s="154"/>
      <c r="H18" s="150"/>
      <c r="I18" s="144"/>
      <c r="J18" s="154"/>
      <c r="K18" s="152"/>
    </row>
    <row r="19" spans="1:24" ht="18" customHeight="1" x14ac:dyDescent="0.2">
      <c r="A19" s="165"/>
      <c r="B19" s="23" t="s">
        <v>16</v>
      </c>
      <c r="C19" s="167"/>
      <c r="D19" s="167"/>
      <c r="E19" s="167"/>
      <c r="F19" s="168"/>
      <c r="G19" s="160" t="str">
        <f>IF(C19="","",VLOOKUP(C19,Rates!$E$5:$AA$27,VLOOKUP(C20,Rates!$E$29:$F$50,2,FALSE),FALSE))</f>
        <v/>
      </c>
      <c r="H19" s="147"/>
      <c r="I19" s="145" t="str">
        <f>IF(M19=TRUE,G19*2,G19)</f>
        <v/>
      </c>
      <c r="J19" s="162" t="str">
        <f>IF(A19="","",VLOOKUP(YEAR(A19),Rates!$B:$C,2,FALSE))</f>
        <v/>
      </c>
      <c r="K19" s="151" t="str">
        <f t="shared" ref="K19" si="4">IF(I19="","",ROUND(I19*J19,2))</f>
        <v/>
      </c>
      <c r="M19" s="25" t="b">
        <v>0</v>
      </c>
    </row>
    <row r="20" spans="1:24" ht="18" customHeight="1" x14ac:dyDescent="0.2">
      <c r="A20" s="166"/>
      <c r="B20" s="23" t="s">
        <v>15</v>
      </c>
      <c r="C20" s="167"/>
      <c r="D20" s="167"/>
      <c r="E20" s="167"/>
      <c r="F20" s="168"/>
      <c r="G20" s="161"/>
      <c r="H20" s="148"/>
      <c r="I20" s="146"/>
      <c r="J20" s="146"/>
      <c r="K20" s="152"/>
    </row>
    <row r="21" spans="1:24" ht="18" customHeight="1" x14ac:dyDescent="0.2">
      <c r="A21" s="163"/>
      <c r="B21" s="22" t="s">
        <v>16</v>
      </c>
      <c r="C21" s="155"/>
      <c r="D21" s="155"/>
      <c r="E21" s="155"/>
      <c r="F21" s="155"/>
      <c r="G21" s="157" t="str">
        <f>IF(C21="","",VLOOKUP(C21,Rates!$E$5:$AA$27,VLOOKUP(C22,Rates!$E$29:$F$50,2,FALSE),FALSE))</f>
        <v/>
      </c>
      <c r="H21" s="149"/>
      <c r="I21" s="143" t="str">
        <f>IF(M21=TRUE,G21*2,G21)</f>
        <v/>
      </c>
      <c r="J21" s="153" t="str">
        <f>IF(A21="","",VLOOKUP(YEAR(A21),Rates!$B:$C,2,FALSE))</f>
        <v/>
      </c>
      <c r="K21" s="151" t="str">
        <f t="shared" ref="K21" si="5">IF(I21="","",ROUND(I21*J21,2))</f>
        <v/>
      </c>
      <c r="M21" s="25" t="b">
        <v>0</v>
      </c>
    </row>
    <row r="22" spans="1:24" ht="18" customHeight="1" x14ac:dyDescent="0.2">
      <c r="A22" s="164"/>
      <c r="B22" s="22" t="s">
        <v>15</v>
      </c>
      <c r="C22" s="156"/>
      <c r="D22" s="156"/>
      <c r="E22" s="156"/>
      <c r="F22" s="156"/>
      <c r="G22" s="154"/>
      <c r="H22" s="150"/>
      <c r="I22" s="144"/>
      <c r="J22" s="154"/>
      <c r="K22" s="152"/>
    </row>
    <row r="23" spans="1:24" ht="18" customHeight="1" x14ac:dyDescent="0.2">
      <c r="A23" s="165"/>
      <c r="B23" s="23" t="s">
        <v>16</v>
      </c>
      <c r="C23" s="167"/>
      <c r="D23" s="167"/>
      <c r="E23" s="167"/>
      <c r="F23" s="168"/>
      <c r="G23" s="160" t="str">
        <f>IF(C23="","",VLOOKUP(C23,Rates!$E$5:$AA$27,VLOOKUP(C24,Rates!$E$29:$F$50,2,FALSE),FALSE))</f>
        <v/>
      </c>
      <c r="H23" s="147"/>
      <c r="I23" s="145" t="str">
        <f>IF(M23=TRUE,G23*2,G23)</f>
        <v/>
      </c>
      <c r="J23" s="162" t="str">
        <f>IF(A23="","",VLOOKUP(YEAR(A23),Rates!$B:$C,2,FALSE))</f>
        <v/>
      </c>
      <c r="K23" s="151" t="str">
        <f t="shared" ref="K23" si="6">IF(I23="","",ROUND(I23*J23,2))</f>
        <v/>
      </c>
      <c r="M23" s="25" t="b">
        <v>0</v>
      </c>
    </row>
    <row r="24" spans="1:24" ht="18" customHeight="1" x14ac:dyDescent="0.2">
      <c r="A24" s="166"/>
      <c r="B24" s="23" t="s">
        <v>15</v>
      </c>
      <c r="C24" s="167"/>
      <c r="D24" s="167"/>
      <c r="E24" s="167"/>
      <c r="F24" s="168"/>
      <c r="G24" s="161"/>
      <c r="H24" s="148"/>
      <c r="I24" s="146"/>
      <c r="J24" s="146"/>
      <c r="K24" s="152"/>
    </row>
    <row r="25" spans="1:24" ht="18" customHeight="1" x14ac:dyDescent="0.2">
      <c r="A25" s="163"/>
      <c r="B25" s="22" t="s">
        <v>16</v>
      </c>
      <c r="C25" s="155"/>
      <c r="D25" s="155"/>
      <c r="E25" s="155"/>
      <c r="F25" s="155"/>
      <c r="G25" s="157" t="str">
        <f>IF(C25="","",VLOOKUP(C25,Rates!$E$5:$AA$27,VLOOKUP(C26,Rates!$E$29:$F$50,2,FALSE),FALSE))</f>
        <v/>
      </c>
      <c r="H25" s="149"/>
      <c r="I25" s="143" t="str">
        <f>IF(M25=TRUE,G25*2,G25)</f>
        <v/>
      </c>
      <c r="J25" s="153" t="str">
        <f>IF(A25="","",VLOOKUP(YEAR(A25),Rates!$B:$C,2,FALSE))</f>
        <v/>
      </c>
      <c r="K25" s="151" t="str">
        <f t="shared" ref="K25" si="7">IF(I25="","",ROUND(I25*J25,2))</f>
        <v/>
      </c>
      <c r="M25" s="25" t="b">
        <v>0</v>
      </c>
    </row>
    <row r="26" spans="1:24" ht="18" customHeight="1" x14ac:dyDescent="0.2">
      <c r="A26" s="164"/>
      <c r="B26" s="22" t="s">
        <v>15</v>
      </c>
      <c r="C26" s="156"/>
      <c r="D26" s="156"/>
      <c r="E26" s="156"/>
      <c r="F26" s="156"/>
      <c r="G26" s="154"/>
      <c r="H26" s="150"/>
      <c r="I26" s="144"/>
      <c r="J26" s="154"/>
      <c r="K26" s="152"/>
    </row>
    <row r="27" spans="1:24" ht="18" customHeight="1" x14ac:dyDescent="0.2">
      <c r="A27" s="165"/>
      <c r="B27" s="23" t="s">
        <v>16</v>
      </c>
      <c r="C27" s="167"/>
      <c r="D27" s="167"/>
      <c r="E27" s="167"/>
      <c r="F27" s="168"/>
      <c r="G27" s="160" t="str">
        <f>IF(C27="","",VLOOKUP(C27,Rates!$E$5:$AA$27,VLOOKUP(C28,Rates!$E$29:$F$50,2,FALSE),FALSE))</f>
        <v/>
      </c>
      <c r="H27" s="147"/>
      <c r="I27" s="145" t="str">
        <f>IF(M27=TRUE,G27*2,G27)</f>
        <v/>
      </c>
      <c r="J27" s="162" t="str">
        <f>IF(A27="","",VLOOKUP(YEAR(A27),Rates!$B:$C,2,FALSE))</f>
        <v/>
      </c>
      <c r="K27" s="151" t="str">
        <f t="shared" ref="K27" si="8">IF(I27="","",ROUND(I27*J27,2))</f>
        <v/>
      </c>
      <c r="M27" s="25" t="b">
        <v>0</v>
      </c>
    </row>
    <row r="28" spans="1:24" ht="18" customHeight="1" x14ac:dyDescent="0.2">
      <c r="A28" s="166"/>
      <c r="B28" s="23" t="s">
        <v>15</v>
      </c>
      <c r="C28" s="167"/>
      <c r="D28" s="167"/>
      <c r="E28" s="167"/>
      <c r="F28" s="168"/>
      <c r="G28" s="161"/>
      <c r="H28" s="148"/>
      <c r="I28" s="146"/>
      <c r="J28" s="146"/>
      <c r="K28" s="152"/>
    </row>
    <row r="29" spans="1:24" ht="18" customHeight="1" x14ac:dyDescent="0.2">
      <c r="A29" s="163"/>
      <c r="B29" s="22" t="s">
        <v>16</v>
      </c>
      <c r="C29" s="155"/>
      <c r="D29" s="155"/>
      <c r="E29" s="155"/>
      <c r="F29" s="155"/>
      <c r="G29" s="157" t="str">
        <f>IF(C29="","",VLOOKUP(C29,Rates!$E$5:$AA$27,VLOOKUP(C30,Rates!$E$29:$F$50,2,FALSE),FALSE))</f>
        <v/>
      </c>
      <c r="H29" s="149"/>
      <c r="I29" s="143" t="str">
        <f>IF(M29=TRUE,G29*2,G29)</f>
        <v/>
      </c>
      <c r="J29" s="153" t="str">
        <f>IF(A29="","",VLOOKUP(YEAR(A29),Rates!$B:$C,2,FALSE))</f>
        <v/>
      </c>
      <c r="K29" s="151" t="str">
        <f t="shared" ref="K29" si="9">IF(I29="","",ROUND(I29*J29,2))</f>
        <v/>
      </c>
      <c r="M29" s="25" t="b">
        <v>0</v>
      </c>
    </row>
    <row r="30" spans="1:24" ht="18" customHeight="1" x14ac:dyDescent="0.2">
      <c r="A30" s="164"/>
      <c r="B30" s="22" t="s">
        <v>15</v>
      </c>
      <c r="C30" s="156"/>
      <c r="D30" s="156"/>
      <c r="E30" s="156"/>
      <c r="F30" s="156"/>
      <c r="G30" s="154"/>
      <c r="H30" s="150"/>
      <c r="I30" s="144"/>
      <c r="J30" s="154"/>
      <c r="K30" s="152"/>
      <c r="X30" s="58"/>
    </row>
    <row r="31" spans="1:24" ht="18" customHeight="1" x14ac:dyDescent="0.2">
      <c r="A31" s="165"/>
      <c r="B31" s="23" t="s">
        <v>16</v>
      </c>
      <c r="C31" s="167"/>
      <c r="D31" s="167"/>
      <c r="E31" s="167"/>
      <c r="F31" s="168"/>
      <c r="G31" s="160" t="str">
        <f>IF(C31="","",VLOOKUP(C31,Rates!$E$5:$AA$27,VLOOKUP(C32,Rates!$E$29:$F$50,2,FALSE),FALSE))</f>
        <v/>
      </c>
      <c r="H31" s="147"/>
      <c r="I31" s="145" t="str">
        <f>IF(M31=TRUE,G31*2,G31)</f>
        <v/>
      </c>
      <c r="J31" s="162" t="str">
        <f>IF(A31="","",VLOOKUP(YEAR(A31),Rates!$B:$C,2,FALSE))</f>
        <v/>
      </c>
      <c r="K31" s="151" t="str">
        <f t="shared" ref="K31" si="10">IF(I31="","",ROUND(I31*J31,2))</f>
        <v/>
      </c>
      <c r="M31" s="25" t="b">
        <v>0</v>
      </c>
    </row>
    <row r="32" spans="1:24" ht="18" customHeight="1" x14ac:dyDescent="0.2">
      <c r="A32" s="166"/>
      <c r="B32" s="23" t="s">
        <v>15</v>
      </c>
      <c r="C32" s="167"/>
      <c r="D32" s="167"/>
      <c r="E32" s="167"/>
      <c r="F32" s="168"/>
      <c r="G32" s="161"/>
      <c r="H32" s="148"/>
      <c r="I32" s="146"/>
      <c r="J32" s="146"/>
      <c r="K32" s="152"/>
    </row>
    <row r="33" spans="1:24" ht="18" customHeight="1" x14ac:dyDescent="0.2">
      <c r="A33" s="163"/>
      <c r="B33" s="22" t="s">
        <v>16</v>
      </c>
      <c r="C33" s="155"/>
      <c r="D33" s="155"/>
      <c r="E33" s="155"/>
      <c r="F33" s="155"/>
      <c r="G33" s="157" t="str">
        <f>IF(C33="","",VLOOKUP(C33,Rates!$E$5:$AA$27,VLOOKUP(C34,Rates!$E$29:$F$50,2,FALSE),FALSE))</f>
        <v/>
      </c>
      <c r="H33" s="149"/>
      <c r="I33" s="143" t="str">
        <f>IF(M33=TRUE,G33*2,G33)</f>
        <v/>
      </c>
      <c r="J33" s="153" t="str">
        <f>IF(A33="","",VLOOKUP(YEAR(A33),Rates!$B:$C,2,FALSE))</f>
        <v/>
      </c>
      <c r="K33" s="151" t="str">
        <f t="shared" ref="K33" si="11">IF(I33="","",ROUND(I33*J33,2))</f>
        <v/>
      </c>
      <c r="M33" s="25" t="b">
        <v>0</v>
      </c>
    </row>
    <row r="34" spans="1:24" ht="18" customHeight="1" x14ac:dyDescent="0.2">
      <c r="A34" s="164"/>
      <c r="B34" s="22" t="s">
        <v>15</v>
      </c>
      <c r="C34" s="156"/>
      <c r="D34" s="156"/>
      <c r="E34" s="156"/>
      <c r="F34" s="156"/>
      <c r="G34" s="154"/>
      <c r="H34" s="150"/>
      <c r="I34" s="144"/>
      <c r="J34" s="154"/>
      <c r="K34" s="152"/>
    </row>
    <row r="35" spans="1:24" ht="18" customHeight="1" x14ac:dyDescent="0.2">
      <c r="A35" s="165"/>
      <c r="B35" s="23" t="s">
        <v>16</v>
      </c>
      <c r="C35" s="167"/>
      <c r="D35" s="167"/>
      <c r="E35" s="167"/>
      <c r="F35" s="168"/>
      <c r="G35" s="160" t="str">
        <f>IF(C35="","",VLOOKUP(C35,Rates!$E$5:$AA$27,VLOOKUP(C36,Rates!$E$29:$F$50,2,FALSE),FALSE))</f>
        <v/>
      </c>
      <c r="H35" s="147"/>
      <c r="I35" s="145" t="str">
        <f>IF(M35=TRUE,G35*2,G35)</f>
        <v/>
      </c>
      <c r="J35" s="162" t="str">
        <f>IF(A35="","",VLOOKUP(YEAR(A35),Rates!$B:$C,2,FALSE))</f>
        <v/>
      </c>
      <c r="K35" s="151" t="str">
        <f t="shared" ref="K35" si="12">IF(I35="","",ROUND(I35*J35,2))</f>
        <v/>
      </c>
      <c r="M35" s="25" t="b">
        <v>0</v>
      </c>
    </row>
    <row r="36" spans="1:24" ht="18" customHeight="1" x14ac:dyDescent="0.2">
      <c r="A36" s="166"/>
      <c r="B36" s="23" t="s">
        <v>15</v>
      </c>
      <c r="C36" s="167"/>
      <c r="D36" s="167"/>
      <c r="E36" s="167"/>
      <c r="F36" s="168"/>
      <c r="G36" s="161"/>
      <c r="H36" s="148"/>
      <c r="I36" s="146"/>
      <c r="J36" s="146"/>
      <c r="K36" s="152"/>
    </row>
    <row r="37" spans="1:24" ht="18" customHeight="1" x14ac:dyDescent="0.2">
      <c r="A37" s="163"/>
      <c r="B37" s="22" t="s">
        <v>16</v>
      </c>
      <c r="C37" s="155"/>
      <c r="D37" s="155"/>
      <c r="E37" s="155"/>
      <c r="F37" s="155"/>
      <c r="G37" s="157" t="str">
        <f>IF(C37="","",VLOOKUP(C37,Rates!$E$5:$AA$27,VLOOKUP(C38,Rates!$E$29:$F$50,2,FALSE),FALSE))</f>
        <v/>
      </c>
      <c r="H37" s="149"/>
      <c r="I37" s="143" t="str">
        <f>IF(M37=TRUE,G37*2,G37)</f>
        <v/>
      </c>
      <c r="J37" s="153" t="str">
        <f>IF(A37="","",VLOOKUP(YEAR(A37),Rates!$B:$C,2,FALSE))</f>
        <v/>
      </c>
      <c r="K37" s="151" t="str">
        <f t="shared" ref="K37" si="13">IF(I37="","",ROUND(I37*J37,2))</f>
        <v/>
      </c>
      <c r="M37" s="25" t="b">
        <v>0</v>
      </c>
    </row>
    <row r="38" spans="1:24" ht="18" customHeight="1" x14ac:dyDescent="0.2">
      <c r="A38" s="164"/>
      <c r="B38" s="22" t="s">
        <v>15</v>
      </c>
      <c r="C38" s="156"/>
      <c r="D38" s="156"/>
      <c r="E38" s="156"/>
      <c r="F38" s="156"/>
      <c r="G38" s="154"/>
      <c r="H38" s="150"/>
      <c r="I38" s="144"/>
      <c r="J38" s="154"/>
      <c r="K38" s="152"/>
    </row>
    <row r="39" spans="1:24" ht="18" customHeight="1" x14ac:dyDescent="0.2">
      <c r="A39" s="165"/>
      <c r="B39" s="23" t="s">
        <v>16</v>
      </c>
      <c r="C39" s="167"/>
      <c r="D39" s="167"/>
      <c r="E39" s="167"/>
      <c r="F39" s="168"/>
      <c r="G39" s="160" t="str">
        <f>IF(C39="","",VLOOKUP(C39,Rates!$E$5:$AA$27,VLOOKUP(C40,Rates!$E$29:$F$50,2,FALSE),FALSE))</f>
        <v/>
      </c>
      <c r="H39" s="147"/>
      <c r="I39" s="145" t="str">
        <f>IF(M39=TRUE,G39*2,G39)</f>
        <v/>
      </c>
      <c r="J39" s="162" t="str">
        <f>IF(A39="","",VLOOKUP(YEAR(A39),Rates!$B:$C,2,FALSE))</f>
        <v/>
      </c>
      <c r="K39" s="151" t="str">
        <f t="shared" ref="K39" si="14">IF(I39="","",ROUND(I39*J39,2))</f>
        <v/>
      </c>
      <c r="M39" s="25" t="b">
        <v>0</v>
      </c>
    </row>
    <row r="40" spans="1:24" ht="18" customHeight="1" x14ac:dyDescent="0.2">
      <c r="A40" s="166"/>
      <c r="B40" s="23" t="s">
        <v>15</v>
      </c>
      <c r="C40" s="167"/>
      <c r="D40" s="167"/>
      <c r="E40" s="167"/>
      <c r="F40" s="168"/>
      <c r="G40" s="161"/>
      <c r="H40" s="148"/>
      <c r="I40" s="146"/>
      <c r="J40" s="146"/>
      <c r="K40" s="152"/>
    </row>
    <row r="41" spans="1:24" ht="18" customHeight="1" x14ac:dyDescent="0.2">
      <c r="A41" s="163"/>
      <c r="B41" s="22" t="s">
        <v>16</v>
      </c>
      <c r="C41" s="155"/>
      <c r="D41" s="155"/>
      <c r="E41" s="155"/>
      <c r="F41" s="155"/>
      <c r="G41" s="157" t="str">
        <f>IF(C41="","",VLOOKUP(C41,Rates!$E$5:$AA$27,VLOOKUP(C42,Rates!$E$29:$F$50,2,FALSE),FALSE))</f>
        <v/>
      </c>
      <c r="H41" s="149"/>
      <c r="I41" s="143" t="str">
        <f>IF(M41=TRUE,G41*2,G41)</f>
        <v/>
      </c>
      <c r="J41" s="153" t="str">
        <f>IF(A41="","",VLOOKUP(YEAR(A41),Rates!$B:$C,2,FALSE))</f>
        <v/>
      </c>
      <c r="K41" s="151" t="str">
        <f t="shared" ref="K41" si="15">IF(I41="","",ROUND(I41*J41,2))</f>
        <v/>
      </c>
      <c r="M41" s="25" t="b">
        <v>0</v>
      </c>
    </row>
    <row r="42" spans="1:24" ht="18" customHeight="1" x14ac:dyDescent="0.2">
      <c r="A42" s="164"/>
      <c r="B42" s="22" t="s">
        <v>15</v>
      </c>
      <c r="C42" s="156"/>
      <c r="D42" s="156"/>
      <c r="E42" s="156"/>
      <c r="F42" s="156"/>
      <c r="G42" s="154"/>
      <c r="H42" s="150"/>
      <c r="I42" s="144"/>
      <c r="J42" s="154"/>
      <c r="K42" s="152"/>
    </row>
    <row r="43" spans="1:24" ht="18" customHeight="1" x14ac:dyDescent="0.2">
      <c r="A43" s="165"/>
      <c r="B43" s="23" t="s">
        <v>16</v>
      </c>
      <c r="C43" s="167"/>
      <c r="D43" s="167"/>
      <c r="E43" s="167"/>
      <c r="F43" s="168"/>
      <c r="G43" s="160" t="str">
        <f>IF(C43="","",VLOOKUP(C43,Rates!$E$5:$AA$27,VLOOKUP(C44,Rates!$E$29:$F$50,2,FALSE),FALSE))</f>
        <v/>
      </c>
      <c r="H43" s="147"/>
      <c r="I43" s="145" t="str">
        <f>IF(M43=TRUE,G43*2,G43)</f>
        <v/>
      </c>
      <c r="J43" s="162" t="str">
        <f>IF(A43="","",VLOOKUP(YEAR(A43),Rates!$B:$C,2,FALSE))</f>
        <v/>
      </c>
      <c r="K43" s="151" t="str">
        <f t="shared" ref="K43" si="16">IF(I43="","",ROUND(I43*J43,2))</f>
        <v/>
      </c>
      <c r="M43" s="25" t="b">
        <v>0</v>
      </c>
    </row>
    <row r="44" spans="1:24" ht="18" customHeight="1" x14ac:dyDescent="0.2">
      <c r="A44" s="166"/>
      <c r="B44" s="23" t="s">
        <v>15</v>
      </c>
      <c r="C44" s="167"/>
      <c r="D44" s="167"/>
      <c r="E44" s="167"/>
      <c r="F44" s="168"/>
      <c r="G44" s="161"/>
      <c r="H44" s="148"/>
      <c r="I44" s="146"/>
      <c r="J44" s="146"/>
      <c r="K44" s="152"/>
    </row>
    <row r="45" spans="1:24" ht="18" customHeight="1" x14ac:dyDescent="0.2">
      <c r="A45" s="163"/>
      <c r="B45" s="22" t="s">
        <v>16</v>
      </c>
      <c r="C45" s="155"/>
      <c r="D45" s="155"/>
      <c r="E45" s="155"/>
      <c r="F45" s="155"/>
      <c r="G45" s="157" t="str">
        <f>IF(C45="","",VLOOKUP(C45,Rates!$E$5:$AA$27,VLOOKUP(C46,Rates!$E$29:$F$50,2,FALSE),FALSE))</f>
        <v/>
      </c>
      <c r="H45" s="149"/>
      <c r="I45" s="143" t="str">
        <f>IF(M45=TRUE,G45*2,G45)</f>
        <v/>
      </c>
      <c r="J45" s="153" t="str">
        <f>IF(A45="","",VLOOKUP(YEAR(A45),Rates!$B:$C,2,FALSE))</f>
        <v/>
      </c>
      <c r="K45" s="151" t="str">
        <f t="shared" ref="K45" si="17">IF(I45="","",ROUND(I45*J45,2))</f>
        <v/>
      </c>
      <c r="M45" s="25" t="b">
        <v>0</v>
      </c>
    </row>
    <row r="46" spans="1:24" ht="18" customHeight="1" x14ac:dyDescent="0.2">
      <c r="A46" s="164"/>
      <c r="B46" s="22" t="s">
        <v>15</v>
      </c>
      <c r="C46" s="156"/>
      <c r="D46" s="156"/>
      <c r="E46" s="156"/>
      <c r="F46" s="156"/>
      <c r="G46" s="154"/>
      <c r="H46" s="150"/>
      <c r="I46" s="144"/>
      <c r="J46" s="154"/>
      <c r="K46" s="152"/>
      <c r="X46" s="58"/>
    </row>
    <row r="47" spans="1:24" ht="18" customHeight="1" x14ac:dyDescent="0.2">
      <c r="A47" s="165"/>
      <c r="B47" s="23" t="s">
        <v>16</v>
      </c>
      <c r="C47" s="167"/>
      <c r="D47" s="167"/>
      <c r="E47" s="167"/>
      <c r="F47" s="168"/>
      <c r="G47" s="160" t="str">
        <f>IF(C47="","",VLOOKUP(C47,Rates!$E$5:$AA$27,VLOOKUP(C48,Rates!$E$29:$F$50,2,FALSE),FALSE))</f>
        <v/>
      </c>
      <c r="H47" s="147"/>
      <c r="I47" s="145" t="str">
        <f>IF(M47=TRUE,G47*2,G47)</f>
        <v/>
      </c>
      <c r="J47" s="162" t="str">
        <f>IF(A47="","",VLOOKUP(YEAR(A47),Rates!$B:$C,2,FALSE))</f>
        <v/>
      </c>
      <c r="K47" s="151" t="str">
        <f t="shared" ref="K47" si="18">IF(I47="","",ROUND(I47*J47,2))</f>
        <v/>
      </c>
      <c r="M47" s="25" t="b">
        <v>0</v>
      </c>
    </row>
    <row r="48" spans="1:24" ht="18" customHeight="1" x14ac:dyDescent="0.2">
      <c r="A48" s="166"/>
      <c r="B48" s="23" t="s">
        <v>15</v>
      </c>
      <c r="C48" s="167"/>
      <c r="D48" s="167"/>
      <c r="E48" s="167"/>
      <c r="F48" s="168"/>
      <c r="G48" s="161"/>
      <c r="H48" s="148"/>
      <c r="I48" s="146"/>
      <c r="J48" s="146"/>
      <c r="K48" s="152"/>
    </row>
    <row r="49" spans="1:24" ht="18" customHeight="1" x14ac:dyDescent="0.2">
      <c r="A49" s="163"/>
      <c r="B49" s="22" t="s">
        <v>16</v>
      </c>
      <c r="C49" s="155"/>
      <c r="D49" s="155"/>
      <c r="E49" s="155"/>
      <c r="F49" s="155"/>
      <c r="G49" s="157" t="str">
        <f>IF(C49="","",VLOOKUP(C49,Rates!$E$5:$AA$27,VLOOKUP(C50,Rates!$E$29:$F$50,2,FALSE),FALSE))</f>
        <v/>
      </c>
      <c r="H49" s="149"/>
      <c r="I49" s="143" t="str">
        <f>IF(M49=TRUE,G49*2,G49)</f>
        <v/>
      </c>
      <c r="J49" s="153" t="str">
        <f>IF(A49="","",VLOOKUP(YEAR(A49),Rates!$B:$C,2,FALSE))</f>
        <v/>
      </c>
      <c r="K49" s="151" t="str">
        <f t="shared" ref="K49" si="19">IF(I49="","",ROUND(I49*J49,2))</f>
        <v/>
      </c>
      <c r="M49" s="25" t="b">
        <v>0</v>
      </c>
    </row>
    <row r="50" spans="1:24" ht="18" customHeight="1" x14ac:dyDescent="0.2">
      <c r="A50" s="164"/>
      <c r="B50" s="22" t="s">
        <v>15</v>
      </c>
      <c r="C50" s="156"/>
      <c r="D50" s="156"/>
      <c r="E50" s="156"/>
      <c r="F50" s="156"/>
      <c r="G50" s="154"/>
      <c r="H50" s="150"/>
      <c r="I50" s="144"/>
      <c r="J50" s="154"/>
      <c r="K50" s="152"/>
      <c r="X50" s="58"/>
    </row>
    <row r="51" spans="1:24" ht="18" customHeight="1" x14ac:dyDescent="0.2">
      <c r="A51" s="165"/>
      <c r="B51" s="23" t="s">
        <v>16</v>
      </c>
      <c r="C51" s="167"/>
      <c r="D51" s="167"/>
      <c r="E51" s="167"/>
      <c r="F51" s="168"/>
      <c r="G51" s="160" t="str">
        <f>IF(C51="","",VLOOKUP(C51,Rates!$E$5:$AA$27,VLOOKUP(C52,Rates!$E$29:$F$50,2,FALSE),FALSE))</f>
        <v/>
      </c>
      <c r="H51" s="147"/>
      <c r="I51" s="145" t="str">
        <f>IF(M51=TRUE,G51*2,G51)</f>
        <v/>
      </c>
      <c r="J51" s="162" t="str">
        <f>IF(A51="","",VLOOKUP(YEAR(A51),Rates!$B:$C,2,FALSE))</f>
        <v/>
      </c>
      <c r="K51" s="151" t="str">
        <f t="shared" ref="K51" si="20">IF(I51="","",ROUND(I51*J51,2))</f>
        <v/>
      </c>
      <c r="M51" s="25" t="b">
        <v>0</v>
      </c>
    </row>
    <row r="52" spans="1:24" ht="18" customHeight="1" x14ac:dyDescent="0.2">
      <c r="A52" s="166"/>
      <c r="B52" s="23" t="s">
        <v>15</v>
      </c>
      <c r="C52" s="167"/>
      <c r="D52" s="167"/>
      <c r="E52" s="167"/>
      <c r="F52" s="168"/>
      <c r="G52" s="161"/>
      <c r="H52" s="148"/>
      <c r="I52" s="146"/>
      <c r="J52" s="146"/>
      <c r="K52" s="152"/>
    </row>
    <row r="53" spans="1:24" ht="18" customHeight="1" x14ac:dyDescent="0.2">
      <c r="A53" s="163"/>
      <c r="B53" s="22" t="s">
        <v>16</v>
      </c>
      <c r="C53" s="155"/>
      <c r="D53" s="155"/>
      <c r="E53" s="155"/>
      <c r="F53" s="155"/>
      <c r="G53" s="157" t="str">
        <f>IF(C53="","",VLOOKUP(C53,Rates!$E$5:$AA$27,VLOOKUP(C54,Rates!$E$29:$F$50,2,FALSE),FALSE))</f>
        <v/>
      </c>
      <c r="H53" s="149"/>
      <c r="I53" s="143" t="str">
        <f>IF(M53=TRUE,G53*2,G53)</f>
        <v/>
      </c>
      <c r="J53" s="153" t="str">
        <f>IF(A53="","",VLOOKUP(YEAR(A53),Rates!$B:$C,2,FALSE))</f>
        <v/>
      </c>
      <c r="K53" s="151" t="str">
        <f t="shared" ref="K53" si="21">IF(I53="","",ROUND(I53*J53,2))</f>
        <v/>
      </c>
      <c r="M53" s="25" t="b">
        <v>0</v>
      </c>
    </row>
    <row r="54" spans="1:24" ht="18" customHeight="1" x14ac:dyDescent="0.2">
      <c r="A54" s="164"/>
      <c r="B54" s="22" t="s">
        <v>15</v>
      </c>
      <c r="C54" s="156"/>
      <c r="D54" s="156"/>
      <c r="E54" s="156"/>
      <c r="F54" s="156"/>
      <c r="G54" s="154"/>
      <c r="H54" s="150"/>
      <c r="I54" s="144"/>
      <c r="J54" s="154"/>
      <c r="K54" s="152"/>
    </row>
    <row r="55" spans="1:24" ht="18" customHeight="1" x14ac:dyDescent="0.2">
      <c r="A55" s="165"/>
      <c r="B55" s="23" t="s">
        <v>16</v>
      </c>
      <c r="C55" s="167"/>
      <c r="D55" s="167"/>
      <c r="E55" s="167"/>
      <c r="F55" s="168"/>
      <c r="G55" s="160" t="str">
        <f>IF(C55="","",VLOOKUP(C55,Rates!$E$5:$AA$27,VLOOKUP(C56,Rates!$E$29:$F$50,2,FALSE),FALSE))</f>
        <v/>
      </c>
      <c r="H55" s="147"/>
      <c r="I55" s="145" t="str">
        <f>IF(M55=TRUE,G55*2,G55)</f>
        <v/>
      </c>
      <c r="J55" s="162" t="str">
        <f>IF(A55="","",VLOOKUP(YEAR(A55),Rates!$B:$C,2,FALSE))</f>
        <v/>
      </c>
      <c r="K55" s="151" t="str">
        <f t="shared" ref="K55" si="22">IF(I55="","",ROUND(I55*J55,2))</f>
        <v/>
      </c>
      <c r="M55" s="25" t="b">
        <v>0</v>
      </c>
    </row>
    <row r="56" spans="1:24" ht="18" customHeight="1" x14ac:dyDescent="0.2">
      <c r="A56" s="166"/>
      <c r="B56" s="23" t="s">
        <v>15</v>
      </c>
      <c r="C56" s="167"/>
      <c r="D56" s="167"/>
      <c r="E56" s="167"/>
      <c r="F56" s="168"/>
      <c r="G56" s="161"/>
      <c r="H56" s="148"/>
      <c r="I56" s="146"/>
      <c r="J56" s="146"/>
      <c r="K56" s="152"/>
    </row>
    <row r="57" spans="1:24" ht="18" customHeight="1" x14ac:dyDescent="0.2">
      <c r="A57" s="163"/>
      <c r="B57" s="22" t="s">
        <v>16</v>
      </c>
      <c r="C57" s="155"/>
      <c r="D57" s="155"/>
      <c r="E57" s="155"/>
      <c r="F57" s="155"/>
      <c r="G57" s="157" t="str">
        <f>IF(C57="","",VLOOKUP(C57,Rates!$E$5:$AA$27,VLOOKUP(C58,Rates!$E$29:$F$50,2,FALSE),FALSE))</f>
        <v/>
      </c>
      <c r="H57" s="149"/>
      <c r="I57" s="143" t="str">
        <f>IF(M57=TRUE,G57*2,G57)</f>
        <v/>
      </c>
      <c r="J57" s="153" t="str">
        <f>IF(A57="","",VLOOKUP(YEAR(A57),Rates!$B:$C,2,FALSE))</f>
        <v/>
      </c>
      <c r="K57" s="151" t="str">
        <f t="shared" ref="K57" si="23">IF(I57="","",ROUND(I57*J57,2))</f>
        <v/>
      </c>
      <c r="M57" s="25" t="b">
        <v>0</v>
      </c>
    </row>
    <row r="58" spans="1:24" ht="18" customHeight="1" x14ac:dyDescent="0.2">
      <c r="A58" s="164"/>
      <c r="B58" s="22" t="s">
        <v>15</v>
      </c>
      <c r="C58" s="156"/>
      <c r="D58" s="156"/>
      <c r="E58" s="156"/>
      <c r="F58" s="156"/>
      <c r="G58" s="154"/>
      <c r="H58" s="150"/>
      <c r="I58" s="144"/>
      <c r="J58" s="154"/>
      <c r="K58" s="152"/>
    </row>
    <row r="59" spans="1:24" ht="18" customHeight="1" x14ac:dyDescent="0.2">
      <c r="A59" s="165"/>
      <c r="B59" s="23" t="s">
        <v>16</v>
      </c>
      <c r="C59" s="167"/>
      <c r="D59" s="167"/>
      <c r="E59" s="167"/>
      <c r="F59" s="168"/>
      <c r="G59" s="160" t="str">
        <f>IF(C59="","",VLOOKUP(C59,Rates!$E$5:$AA$27,VLOOKUP(C60,Rates!$E$29:$F$50,2,FALSE),FALSE))</f>
        <v/>
      </c>
      <c r="H59" s="147"/>
      <c r="I59" s="145" t="str">
        <f>IF(M59=TRUE,G59*2,G59)</f>
        <v/>
      </c>
      <c r="J59" s="162" t="str">
        <f>IF(A59="","",VLOOKUP(YEAR(A59),Rates!$B:$C,2,FALSE))</f>
        <v/>
      </c>
      <c r="K59" s="151" t="str">
        <f t="shared" ref="K59" si="24">IF(I59="","",ROUND(I59*J59,2))</f>
        <v/>
      </c>
      <c r="M59" s="25" t="b">
        <v>0</v>
      </c>
    </row>
    <row r="60" spans="1:24" ht="18" customHeight="1" x14ac:dyDescent="0.2">
      <c r="A60" s="166"/>
      <c r="B60" s="23" t="s">
        <v>15</v>
      </c>
      <c r="C60" s="167"/>
      <c r="D60" s="167"/>
      <c r="E60" s="167"/>
      <c r="F60" s="168"/>
      <c r="G60" s="161"/>
      <c r="H60" s="148"/>
      <c r="I60" s="146"/>
      <c r="J60" s="146"/>
      <c r="K60" s="152"/>
    </row>
    <row r="61" spans="1:24" ht="18" customHeight="1" x14ac:dyDescent="0.2">
      <c r="A61" s="163"/>
      <c r="B61" s="22" t="s">
        <v>16</v>
      </c>
      <c r="C61" s="155"/>
      <c r="D61" s="155"/>
      <c r="E61" s="155"/>
      <c r="F61" s="155"/>
      <c r="G61" s="157" t="str">
        <f>IF(C61="","",VLOOKUP(C61,Rates!$E$5:$AA$27,VLOOKUP(C62,Rates!$E$29:$F$50,2,FALSE),FALSE))</f>
        <v/>
      </c>
      <c r="H61" s="149"/>
      <c r="I61" s="143" t="str">
        <f>IF(M61=TRUE,G61*2,G61)</f>
        <v/>
      </c>
      <c r="J61" s="153" t="str">
        <f>IF(A61="","",VLOOKUP(YEAR(A61),Rates!$B:$C,2,FALSE))</f>
        <v/>
      </c>
      <c r="K61" s="151" t="str">
        <f t="shared" ref="K61" si="25">IF(I61="","",ROUND(I61*J61,2))</f>
        <v/>
      </c>
      <c r="M61" s="25" t="b">
        <v>0</v>
      </c>
    </row>
    <row r="62" spans="1:24" ht="18" customHeight="1" x14ac:dyDescent="0.2">
      <c r="A62" s="164"/>
      <c r="B62" s="22" t="s">
        <v>15</v>
      </c>
      <c r="C62" s="156"/>
      <c r="D62" s="156"/>
      <c r="E62" s="156"/>
      <c r="F62" s="156"/>
      <c r="G62" s="154"/>
      <c r="H62" s="150"/>
      <c r="I62" s="144"/>
      <c r="J62" s="154"/>
      <c r="K62" s="152"/>
    </row>
    <row r="63" spans="1:24" ht="18" customHeight="1" x14ac:dyDescent="0.2">
      <c r="A63" s="165"/>
      <c r="B63" s="23" t="s">
        <v>16</v>
      </c>
      <c r="C63" s="167"/>
      <c r="D63" s="167"/>
      <c r="E63" s="167"/>
      <c r="F63" s="168"/>
      <c r="G63" s="160" t="str">
        <f>IF(C63="","",VLOOKUP(C63,Rates!$E$5:$AA$27,VLOOKUP(C64,Rates!$E$29:$F$50,2,FALSE),FALSE))</f>
        <v/>
      </c>
      <c r="H63" s="147"/>
      <c r="I63" s="145" t="str">
        <f>IF(M63=TRUE,G63*2,G63)</f>
        <v/>
      </c>
      <c r="J63" s="162" t="str">
        <f>IF(A63="","",VLOOKUP(YEAR(A63),Rates!$B:$C,2,FALSE))</f>
        <v/>
      </c>
      <c r="K63" s="151" t="str">
        <f t="shared" ref="K63" si="26">IF(I63="","",ROUND(I63*J63,2))</f>
        <v/>
      </c>
      <c r="M63" s="25" t="b">
        <v>0</v>
      </c>
    </row>
    <row r="64" spans="1:24" ht="18" customHeight="1" x14ac:dyDescent="0.2">
      <c r="A64" s="166"/>
      <c r="B64" s="23" t="s">
        <v>15</v>
      </c>
      <c r="C64" s="167"/>
      <c r="D64" s="167"/>
      <c r="E64" s="167"/>
      <c r="F64" s="168"/>
      <c r="G64" s="161"/>
      <c r="H64" s="148"/>
      <c r="I64" s="146"/>
      <c r="J64" s="146"/>
      <c r="K64" s="152"/>
    </row>
    <row r="65" spans="1:24" ht="18" customHeight="1" x14ac:dyDescent="0.2">
      <c r="A65" s="163"/>
      <c r="B65" s="22" t="s">
        <v>16</v>
      </c>
      <c r="C65" s="155"/>
      <c r="D65" s="155"/>
      <c r="E65" s="155"/>
      <c r="F65" s="155"/>
      <c r="G65" s="157" t="str">
        <f>IF(C65="","",VLOOKUP(C65,Rates!$E$5:$AA$27,VLOOKUP(C66,Rates!$E$29:$F$50,2,FALSE),FALSE))</f>
        <v/>
      </c>
      <c r="H65" s="149"/>
      <c r="I65" s="143" t="str">
        <f>IF(M65=TRUE,G65*2,G65)</f>
        <v/>
      </c>
      <c r="J65" s="153" t="str">
        <f>IF(A65="","",VLOOKUP(YEAR(A65),Rates!$B:$C,2,FALSE))</f>
        <v/>
      </c>
      <c r="K65" s="151" t="str">
        <f t="shared" ref="K65" si="27">IF(I65="","",ROUND(I65*J65,2))</f>
        <v/>
      </c>
      <c r="M65" s="25" t="b">
        <v>0</v>
      </c>
    </row>
    <row r="66" spans="1:24" ht="18" customHeight="1" x14ac:dyDescent="0.2">
      <c r="A66" s="164"/>
      <c r="B66" s="22" t="s">
        <v>15</v>
      </c>
      <c r="C66" s="156"/>
      <c r="D66" s="156"/>
      <c r="E66" s="156"/>
      <c r="F66" s="156"/>
      <c r="G66" s="154"/>
      <c r="H66" s="150"/>
      <c r="I66" s="144"/>
      <c r="J66" s="154"/>
      <c r="K66" s="152"/>
      <c r="X66" s="58"/>
    </row>
    <row r="67" spans="1:24" ht="18" customHeight="1" x14ac:dyDescent="0.2">
      <c r="A67" s="165"/>
      <c r="B67" s="23" t="s">
        <v>16</v>
      </c>
      <c r="C67" s="167"/>
      <c r="D67" s="167"/>
      <c r="E67" s="167"/>
      <c r="F67" s="168"/>
      <c r="G67" s="160" t="str">
        <f>IF(C67="","",VLOOKUP(C67,Rates!$E$5:$AA$27,VLOOKUP(C68,Rates!$E$29:$F$50,2,FALSE),FALSE))</f>
        <v/>
      </c>
      <c r="H67" s="147"/>
      <c r="I67" s="145" t="str">
        <f>IF(M67=TRUE,G67*2,G67)</f>
        <v/>
      </c>
      <c r="J67" s="162" t="str">
        <f>IF(A67="","",VLOOKUP(YEAR(A67),Rates!$B:$C,2,FALSE))</f>
        <v/>
      </c>
      <c r="K67" s="151" t="str">
        <f t="shared" ref="K67" si="28">IF(I67="","",ROUND(I67*J67,2))</f>
        <v/>
      </c>
      <c r="M67" s="25" t="b">
        <v>0</v>
      </c>
    </row>
    <row r="68" spans="1:24" ht="18" customHeight="1" x14ac:dyDescent="0.2">
      <c r="A68" s="166"/>
      <c r="B68" s="23" t="s">
        <v>15</v>
      </c>
      <c r="C68" s="167"/>
      <c r="D68" s="167"/>
      <c r="E68" s="167"/>
      <c r="F68" s="168"/>
      <c r="G68" s="161"/>
      <c r="H68" s="148"/>
      <c r="I68" s="146"/>
      <c r="J68" s="146"/>
      <c r="K68" s="152"/>
    </row>
    <row r="69" spans="1:24" ht="18" customHeight="1" x14ac:dyDescent="0.2">
      <c r="A69" s="163"/>
      <c r="B69" s="22" t="s">
        <v>16</v>
      </c>
      <c r="C69" s="155"/>
      <c r="D69" s="155"/>
      <c r="E69" s="155"/>
      <c r="F69" s="155"/>
      <c r="G69" s="157" t="str">
        <f>IF(C69="","",VLOOKUP(C69,Rates!$E$5:$AA$27,VLOOKUP(C70,Rates!$E$29:$F$50,2,FALSE),FALSE))</f>
        <v/>
      </c>
      <c r="H69" s="149"/>
      <c r="I69" s="143" t="str">
        <f>IF(M69=TRUE,G69*2,G69)</f>
        <v/>
      </c>
      <c r="J69" s="153" t="str">
        <f>IF(A69="","",VLOOKUP(YEAR(A69),Rates!$B:$C,2,FALSE))</f>
        <v/>
      </c>
      <c r="K69" s="151" t="str">
        <f t="shared" ref="K69" si="29">IF(I69="","",ROUND(I69*J69,2))</f>
        <v/>
      </c>
      <c r="M69" s="25" t="b">
        <v>0</v>
      </c>
    </row>
    <row r="70" spans="1:24" ht="18" customHeight="1" x14ac:dyDescent="0.2">
      <c r="A70" s="164"/>
      <c r="B70" s="22" t="s">
        <v>15</v>
      </c>
      <c r="C70" s="156"/>
      <c r="D70" s="156"/>
      <c r="E70" s="156"/>
      <c r="F70" s="156"/>
      <c r="G70" s="154"/>
      <c r="H70" s="150"/>
      <c r="I70" s="144"/>
      <c r="J70" s="154"/>
      <c r="K70" s="152"/>
      <c r="X70" s="58"/>
    </row>
    <row r="71" spans="1:24" ht="18" customHeight="1" x14ac:dyDescent="0.2">
      <c r="A71" s="165"/>
      <c r="B71" s="23" t="s">
        <v>16</v>
      </c>
      <c r="C71" s="167"/>
      <c r="D71" s="167"/>
      <c r="E71" s="167"/>
      <c r="F71" s="168"/>
      <c r="G71" s="160" t="str">
        <f>IF(C71="","",VLOOKUP(C71,Rates!$E$5:$AA$27,VLOOKUP(C72,Rates!$E$29:$F$50,2,FALSE),FALSE))</f>
        <v/>
      </c>
      <c r="H71" s="147"/>
      <c r="I71" s="145" t="str">
        <f>IF(M71=TRUE,G71*2,G71)</f>
        <v/>
      </c>
      <c r="J71" s="162" t="str">
        <f>IF(A71="","",VLOOKUP(YEAR(A71),Rates!$B:$C,2,FALSE))</f>
        <v/>
      </c>
      <c r="K71" s="151" t="str">
        <f t="shared" ref="K71" si="30">IF(I71="","",ROUND(I71*J71,2))</f>
        <v/>
      </c>
      <c r="M71" s="25" t="b">
        <v>0</v>
      </c>
    </row>
    <row r="72" spans="1:24" ht="18" customHeight="1" x14ac:dyDescent="0.2">
      <c r="A72" s="166"/>
      <c r="B72" s="23" t="s">
        <v>15</v>
      </c>
      <c r="C72" s="167"/>
      <c r="D72" s="167"/>
      <c r="E72" s="167"/>
      <c r="F72" s="168"/>
      <c r="G72" s="161"/>
      <c r="H72" s="148"/>
      <c r="I72" s="146"/>
      <c r="J72" s="146"/>
      <c r="K72" s="152"/>
    </row>
    <row r="73" spans="1:24" ht="18" customHeight="1" x14ac:dyDescent="0.2">
      <c r="A73" s="163"/>
      <c r="B73" s="22" t="s">
        <v>16</v>
      </c>
      <c r="C73" s="155"/>
      <c r="D73" s="155"/>
      <c r="E73" s="155"/>
      <c r="F73" s="155"/>
      <c r="G73" s="157" t="str">
        <f>IF(C73="","",VLOOKUP(C73,Rates!$E$5:$AA$27,VLOOKUP(C74,Rates!$E$29:$F$50,2,FALSE),FALSE))</f>
        <v/>
      </c>
      <c r="H73" s="149"/>
      <c r="I73" s="143" t="str">
        <f>IF(M73=TRUE,G73*2,G73)</f>
        <v/>
      </c>
      <c r="J73" s="153" t="str">
        <f>IF(A73="","",VLOOKUP(YEAR(A73),Rates!$B:$C,2,FALSE))</f>
        <v/>
      </c>
      <c r="K73" s="151" t="str">
        <f t="shared" ref="K73" si="31">IF(I73="","",ROUND(I73*J73,2))</f>
        <v/>
      </c>
      <c r="M73" s="25" t="b">
        <v>0</v>
      </c>
    </row>
    <row r="74" spans="1:24" ht="18" customHeight="1" x14ac:dyDescent="0.2">
      <c r="A74" s="164"/>
      <c r="B74" s="22" t="s">
        <v>15</v>
      </c>
      <c r="C74" s="156"/>
      <c r="D74" s="156"/>
      <c r="E74" s="156"/>
      <c r="F74" s="156"/>
      <c r="G74" s="154"/>
      <c r="H74" s="150"/>
      <c r="I74" s="144"/>
      <c r="J74" s="154"/>
      <c r="K74" s="152"/>
    </row>
    <row r="75" spans="1:24" ht="18" customHeight="1" x14ac:dyDescent="0.2">
      <c r="A75" s="165"/>
      <c r="B75" s="23" t="s">
        <v>16</v>
      </c>
      <c r="C75" s="167"/>
      <c r="D75" s="167"/>
      <c r="E75" s="167"/>
      <c r="F75" s="168"/>
      <c r="G75" s="160" t="str">
        <f>IF(C75="","",VLOOKUP(C75,Rates!$E$5:$AA$27,VLOOKUP(C76,Rates!$E$29:$F$50,2,FALSE),FALSE))</f>
        <v/>
      </c>
      <c r="H75" s="147"/>
      <c r="I75" s="145" t="str">
        <f>IF(M75=TRUE,G75*2,G75)</f>
        <v/>
      </c>
      <c r="J75" s="162" t="str">
        <f>IF(A75="","",VLOOKUP(YEAR(A75),Rates!$B:$C,2,FALSE))</f>
        <v/>
      </c>
      <c r="K75" s="151" t="str">
        <f t="shared" ref="K75" si="32">IF(I75="","",ROUND(I75*J75,2))</f>
        <v/>
      </c>
      <c r="M75" s="25" t="b">
        <v>0</v>
      </c>
    </row>
    <row r="76" spans="1:24" ht="18" customHeight="1" x14ac:dyDescent="0.2">
      <c r="A76" s="166"/>
      <c r="B76" s="23" t="s">
        <v>15</v>
      </c>
      <c r="C76" s="167"/>
      <c r="D76" s="167"/>
      <c r="E76" s="167"/>
      <c r="F76" s="168"/>
      <c r="G76" s="161"/>
      <c r="H76" s="148"/>
      <c r="I76" s="146"/>
      <c r="J76" s="146"/>
      <c r="K76" s="152"/>
    </row>
    <row r="77" spans="1:24" ht="18" customHeight="1" x14ac:dyDescent="0.2">
      <c r="A77" s="163"/>
      <c r="B77" s="22" t="s">
        <v>16</v>
      </c>
      <c r="C77" s="155"/>
      <c r="D77" s="155"/>
      <c r="E77" s="155"/>
      <c r="F77" s="155"/>
      <c r="G77" s="157" t="str">
        <f>IF(C77="","",VLOOKUP(C77,Rates!$E$5:$AA$27,VLOOKUP(C78,Rates!$E$29:$F$50,2,FALSE),FALSE))</f>
        <v/>
      </c>
      <c r="H77" s="149"/>
      <c r="I77" s="143" t="str">
        <f>IF(M77=TRUE,G77*2,G77)</f>
        <v/>
      </c>
      <c r="J77" s="153" t="str">
        <f>IF(A77="","",VLOOKUP(YEAR(A77),Rates!$B:$C,2,FALSE))</f>
        <v/>
      </c>
      <c r="K77" s="151" t="str">
        <f t="shared" ref="K77" si="33">IF(I77="","",ROUND(I77*J77,2))</f>
        <v/>
      </c>
      <c r="M77" s="25" t="b">
        <v>0</v>
      </c>
    </row>
    <row r="78" spans="1:24" ht="18" customHeight="1" x14ac:dyDescent="0.2">
      <c r="A78" s="164"/>
      <c r="B78" s="22" t="s">
        <v>15</v>
      </c>
      <c r="C78" s="156"/>
      <c r="D78" s="156"/>
      <c r="E78" s="156"/>
      <c r="F78" s="156"/>
      <c r="G78" s="154"/>
      <c r="H78" s="150"/>
      <c r="I78" s="144"/>
      <c r="J78" s="154"/>
      <c r="K78" s="152"/>
    </row>
    <row r="79" spans="1:24" ht="18" customHeight="1" x14ac:dyDescent="0.2">
      <c r="A79" s="165"/>
      <c r="B79" s="23" t="s">
        <v>16</v>
      </c>
      <c r="C79" s="167"/>
      <c r="D79" s="167"/>
      <c r="E79" s="167"/>
      <c r="F79" s="168"/>
      <c r="G79" s="160" t="str">
        <f>IF(C79="","",VLOOKUP(C79,Rates!$E$5:$AA$27,VLOOKUP(C80,Rates!$E$29:$F$50,2,FALSE),FALSE))</f>
        <v/>
      </c>
      <c r="H79" s="147"/>
      <c r="I79" s="145" t="str">
        <f>IF(M79=TRUE,G79*2,G79)</f>
        <v/>
      </c>
      <c r="J79" s="162" t="str">
        <f>IF(A79="","",VLOOKUP(YEAR(A79),Rates!$B:$C,2,FALSE))</f>
        <v/>
      </c>
      <c r="K79" s="151" t="str">
        <f t="shared" ref="K79" si="34">IF(I79="","",ROUND(I79*J79,2))</f>
        <v/>
      </c>
      <c r="M79" s="25" t="b">
        <v>0</v>
      </c>
    </row>
    <row r="80" spans="1:24" ht="18" customHeight="1" x14ac:dyDescent="0.2">
      <c r="A80" s="166"/>
      <c r="B80" s="23" t="s">
        <v>15</v>
      </c>
      <c r="C80" s="167"/>
      <c r="D80" s="167"/>
      <c r="E80" s="167"/>
      <c r="F80" s="168"/>
      <c r="G80" s="161"/>
      <c r="H80" s="148"/>
      <c r="I80" s="146"/>
      <c r="J80" s="146"/>
      <c r="K80" s="152"/>
    </row>
    <row r="81" spans="1:13" ht="18" customHeight="1" x14ac:dyDescent="0.2">
      <c r="A81" s="163"/>
      <c r="B81" s="22" t="s">
        <v>16</v>
      </c>
      <c r="C81" s="155"/>
      <c r="D81" s="155"/>
      <c r="E81" s="155"/>
      <c r="F81" s="155"/>
      <c r="G81" s="157" t="str">
        <f>IF(C81="","",VLOOKUP(C81,Rates!$E$5:$AA$27,VLOOKUP(C82,Rates!$E$29:$F$50,2,FALSE),FALSE))</f>
        <v/>
      </c>
      <c r="H81" s="149"/>
      <c r="I81" s="143" t="str">
        <f>IF(M81=TRUE,G81*2,G81)</f>
        <v/>
      </c>
      <c r="J81" s="153" t="str">
        <f>IF(A81="","",VLOOKUP(YEAR(A81),Rates!$B:$C,2,FALSE))</f>
        <v/>
      </c>
      <c r="K81" s="151" t="str">
        <f t="shared" ref="K81" si="35">IF(I81="","",ROUND(I81*J81,2))</f>
        <v/>
      </c>
      <c r="M81" s="25" t="b">
        <v>0</v>
      </c>
    </row>
    <row r="82" spans="1:13" ht="18" customHeight="1" x14ac:dyDescent="0.2">
      <c r="A82" s="164"/>
      <c r="B82" s="22" t="s">
        <v>15</v>
      </c>
      <c r="C82" s="156"/>
      <c r="D82" s="156"/>
      <c r="E82" s="156"/>
      <c r="F82" s="156"/>
      <c r="G82" s="154"/>
      <c r="H82" s="150"/>
      <c r="I82" s="144"/>
      <c r="J82" s="154"/>
      <c r="K82" s="152"/>
    </row>
    <row r="83" spans="1:13" ht="18" customHeight="1" x14ac:dyDescent="0.2">
      <c r="A83" s="165"/>
      <c r="B83" s="23" t="s">
        <v>16</v>
      </c>
      <c r="C83" s="167"/>
      <c r="D83" s="167"/>
      <c r="E83" s="167"/>
      <c r="F83" s="168"/>
      <c r="G83" s="160" t="str">
        <f>IF(C83="","",VLOOKUP(C83,Rates!$E$5:$AA$27,VLOOKUP(C84,Rates!$E$29:$F$50,2,FALSE),FALSE))</f>
        <v/>
      </c>
      <c r="H83" s="147"/>
      <c r="I83" s="145" t="str">
        <f>IF(M83=TRUE,G83*2,G83)</f>
        <v/>
      </c>
      <c r="J83" s="162" t="str">
        <f>IF(A83="","",VLOOKUP(YEAR(A83),Rates!$B:$C,2,FALSE))</f>
        <v/>
      </c>
      <c r="K83" s="151" t="str">
        <f t="shared" ref="K83" si="36">IF(I83="","",ROUND(I83*J83,2))</f>
        <v/>
      </c>
      <c r="M83" s="25" t="b">
        <v>0</v>
      </c>
    </row>
    <row r="84" spans="1:13" ht="18" customHeight="1" x14ac:dyDescent="0.2">
      <c r="A84" s="166"/>
      <c r="B84" s="23" t="s">
        <v>15</v>
      </c>
      <c r="C84" s="167"/>
      <c r="D84" s="167"/>
      <c r="E84" s="167"/>
      <c r="F84" s="168"/>
      <c r="G84" s="161"/>
      <c r="H84" s="148"/>
      <c r="I84" s="146"/>
      <c r="J84" s="146"/>
      <c r="K84" s="152"/>
    </row>
    <row r="85" spans="1:13" ht="18" customHeight="1" x14ac:dyDescent="0.2">
      <c r="A85" s="163"/>
      <c r="B85" s="22" t="s">
        <v>16</v>
      </c>
      <c r="C85" s="155"/>
      <c r="D85" s="155"/>
      <c r="E85" s="155"/>
      <c r="F85" s="155"/>
      <c r="G85" s="157" t="str">
        <f>IF(C85="","",VLOOKUP(C85,Rates!$E$5:$AA$27,VLOOKUP(C86,Rates!$E$29:$F$50,2,FALSE),FALSE))</f>
        <v/>
      </c>
      <c r="H85" s="149"/>
      <c r="I85" s="143" t="str">
        <f>IF(M85=TRUE,G85*2,G85)</f>
        <v/>
      </c>
      <c r="J85" s="153" t="str">
        <f>IF(A85="","",VLOOKUP(YEAR(A85),Rates!$B:$C,2,FALSE))</f>
        <v/>
      </c>
      <c r="K85" s="151" t="str">
        <f t="shared" ref="K85" si="37">IF(I85="","",ROUND(I85*J85,2))</f>
        <v/>
      </c>
      <c r="M85" s="25" t="b">
        <v>0</v>
      </c>
    </row>
    <row r="86" spans="1:13" ht="18" customHeight="1" x14ac:dyDescent="0.2">
      <c r="A86" s="164"/>
      <c r="B86" s="22" t="s">
        <v>15</v>
      </c>
      <c r="C86" s="156"/>
      <c r="D86" s="156"/>
      <c r="E86" s="156"/>
      <c r="F86" s="156"/>
      <c r="G86" s="154"/>
      <c r="H86" s="150"/>
      <c r="I86" s="144"/>
      <c r="J86" s="154"/>
      <c r="K86" s="152"/>
    </row>
    <row r="87" spans="1:13" ht="18" customHeight="1" x14ac:dyDescent="0.2">
      <c r="A87" s="165"/>
      <c r="B87" s="23" t="s">
        <v>16</v>
      </c>
      <c r="C87" s="167"/>
      <c r="D87" s="167"/>
      <c r="E87" s="167"/>
      <c r="F87" s="168"/>
      <c r="G87" s="160" t="str">
        <f>IF(C87="","",VLOOKUP(C87,Rates!$E$5:$AA$27,VLOOKUP(C88,Rates!$E$29:$F$50,2,FALSE),FALSE))</f>
        <v/>
      </c>
      <c r="H87" s="147"/>
      <c r="I87" s="145" t="str">
        <f>IF(M87=TRUE,G87*2,G87)</f>
        <v/>
      </c>
      <c r="J87" s="162" t="str">
        <f>IF(A87="","",VLOOKUP(YEAR(A87),Rates!$B:$C,2,FALSE))</f>
        <v/>
      </c>
      <c r="K87" s="151" t="str">
        <f t="shared" ref="K87" si="38">IF(I87="","",ROUND(I87*J87,2))</f>
        <v/>
      </c>
      <c r="M87" s="25" t="b">
        <v>0</v>
      </c>
    </row>
    <row r="88" spans="1:13" ht="18" customHeight="1" x14ac:dyDescent="0.2">
      <c r="A88" s="166"/>
      <c r="B88" s="23" t="s">
        <v>15</v>
      </c>
      <c r="C88" s="167"/>
      <c r="D88" s="167"/>
      <c r="E88" s="167"/>
      <c r="F88" s="168"/>
      <c r="G88" s="161"/>
      <c r="H88" s="148"/>
      <c r="I88" s="146"/>
      <c r="J88" s="146"/>
      <c r="K88" s="152"/>
    </row>
    <row r="89" spans="1:13" ht="18" customHeight="1" x14ac:dyDescent="0.2">
      <c r="A89" s="163"/>
      <c r="B89" s="22" t="s">
        <v>16</v>
      </c>
      <c r="C89" s="155"/>
      <c r="D89" s="155"/>
      <c r="E89" s="155"/>
      <c r="F89" s="155"/>
      <c r="G89" s="157" t="str">
        <f>IF(C89="","",VLOOKUP(C89,Rates!$E$5:$AA$27,VLOOKUP(C90,Rates!$E$29:$F$50,2,FALSE),FALSE))</f>
        <v/>
      </c>
      <c r="H89" s="149"/>
      <c r="I89" s="143" t="str">
        <f>IF(M89=TRUE,G89*2,G89)</f>
        <v/>
      </c>
      <c r="J89" s="153" t="str">
        <f>IF(A89="","",VLOOKUP(YEAR(A89),Rates!$B:$C,2,FALSE))</f>
        <v/>
      </c>
      <c r="K89" s="151" t="str">
        <f t="shared" ref="K89" si="39">IF(I89="","",ROUND(I89*J89,2))</f>
        <v/>
      </c>
      <c r="M89" s="25" t="b">
        <v>0</v>
      </c>
    </row>
    <row r="90" spans="1:13" ht="18" customHeight="1" x14ac:dyDescent="0.2">
      <c r="A90" s="164"/>
      <c r="B90" s="22" t="s">
        <v>15</v>
      </c>
      <c r="C90" s="156"/>
      <c r="D90" s="156"/>
      <c r="E90" s="156"/>
      <c r="F90" s="156"/>
      <c r="G90" s="154"/>
      <c r="H90" s="150"/>
      <c r="I90" s="144"/>
      <c r="J90" s="154"/>
      <c r="K90" s="152"/>
    </row>
    <row r="91" spans="1:13" ht="18" customHeight="1" x14ac:dyDescent="0.2">
      <c r="A91" s="165"/>
      <c r="B91" s="23" t="s">
        <v>16</v>
      </c>
      <c r="C91" s="167"/>
      <c r="D91" s="167"/>
      <c r="E91" s="167"/>
      <c r="F91" s="168"/>
      <c r="G91" s="160" t="str">
        <f>IF(C91="","",VLOOKUP(C91,Rates!$E$5:$AA$27,VLOOKUP(C92,Rates!$E$29:$F$50,2,FALSE),FALSE))</f>
        <v/>
      </c>
      <c r="H91" s="147"/>
      <c r="I91" s="145" t="str">
        <f>IF(M91=TRUE,G91*2,G91)</f>
        <v/>
      </c>
      <c r="J91" s="162" t="str">
        <f>IF(A91="","",VLOOKUP(YEAR(A91),Rates!$B:$C,2,FALSE))</f>
        <v/>
      </c>
      <c r="K91" s="151" t="str">
        <f t="shared" ref="K91" si="40">IF(I91="","",ROUND(I91*J91,2))</f>
        <v/>
      </c>
      <c r="M91" s="25" t="b">
        <v>0</v>
      </c>
    </row>
    <row r="92" spans="1:13" ht="18" customHeight="1" x14ac:dyDescent="0.2">
      <c r="A92" s="166"/>
      <c r="B92" s="23" t="s">
        <v>15</v>
      </c>
      <c r="C92" s="167"/>
      <c r="D92" s="167"/>
      <c r="E92" s="167"/>
      <c r="F92" s="168"/>
      <c r="G92" s="161"/>
      <c r="H92" s="148"/>
      <c r="I92" s="146"/>
      <c r="J92" s="146"/>
      <c r="K92" s="152"/>
    </row>
    <row r="93" spans="1:13" ht="18" customHeight="1" x14ac:dyDescent="0.2">
      <c r="A93" s="163"/>
      <c r="B93" s="22" t="s">
        <v>16</v>
      </c>
      <c r="C93" s="155"/>
      <c r="D93" s="155"/>
      <c r="E93" s="155"/>
      <c r="F93" s="155"/>
      <c r="G93" s="157" t="str">
        <f>IF(C93="","",VLOOKUP(C93,Rates!$E$5:$AA$27,VLOOKUP(C94,Rates!$E$29:$F$50,2,FALSE),FALSE))</f>
        <v/>
      </c>
      <c r="H93" s="149"/>
      <c r="I93" s="143" t="str">
        <f>IF(M93=TRUE,G93*2,G93)</f>
        <v/>
      </c>
      <c r="J93" s="153" t="str">
        <f>IF(A93="","",VLOOKUP(YEAR(A93),Rates!$B:$C,2,FALSE))</f>
        <v/>
      </c>
      <c r="K93" s="151" t="str">
        <f t="shared" ref="K93" si="41">IF(I93="","",ROUND(I93*J93,2))</f>
        <v/>
      </c>
      <c r="M93" s="25" t="b">
        <v>0</v>
      </c>
    </row>
    <row r="94" spans="1:13" ht="18" customHeight="1" x14ac:dyDescent="0.2">
      <c r="A94" s="164"/>
      <c r="B94" s="22" t="s">
        <v>15</v>
      </c>
      <c r="C94" s="156"/>
      <c r="D94" s="156"/>
      <c r="E94" s="156"/>
      <c r="F94" s="156"/>
      <c r="G94" s="154"/>
      <c r="H94" s="150"/>
      <c r="I94" s="144"/>
      <c r="J94" s="154"/>
      <c r="K94" s="152"/>
    </row>
    <row r="95" spans="1:13" ht="18" customHeight="1" x14ac:dyDescent="0.2">
      <c r="A95" s="165"/>
      <c r="B95" s="23" t="s">
        <v>16</v>
      </c>
      <c r="C95" s="167"/>
      <c r="D95" s="167"/>
      <c r="E95" s="167"/>
      <c r="F95" s="168"/>
      <c r="G95" s="160" t="str">
        <f>IF(C95="","",VLOOKUP(C95,Rates!$E$5:$AA$27,VLOOKUP(C96,Rates!$E$29:$F$50,2,FALSE),FALSE))</f>
        <v/>
      </c>
      <c r="H95" s="147"/>
      <c r="I95" s="145" t="str">
        <f>IF(M95=TRUE,G95*2,G95)</f>
        <v/>
      </c>
      <c r="J95" s="162" t="str">
        <f>IF(A95="","",VLOOKUP(YEAR(A95),Rates!$B:$C,2,FALSE))</f>
        <v/>
      </c>
      <c r="K95" s="151" t="str">
        <f t="shared" ref="K95" si="42">IF(I95="","",ROUND(I95*J95,2))</f>
        <v/>
      </c>
      <c r="M95" s="25" t="b">
        <v>0</v>
      </c>
    </row>
    <row r="96" spans="1:13" ht="18" customHeight="1" x14ac:dyDescent="0.2">
      <c r="A96" s="166"/>
      <c r="B96" s="23" t="s">
        <v>15</v>
      </c>
      <c r="C96" s="167"/>
      <c r="D96" s="167"/>
      <c r="E96" s="167"/>
      <c r="F96" s="168"/>
      <c r="G96" s="161"/>
      <c r="H96" s="148"/>
      <c r="I96" s="146"/>
      <c r="J96" s="146"/>
      <c r="K96" s="152"/>
    </row>
    <row r="97" spans="1:24" ht="18" customHeight="1" x14ac:dyDescent="0.2">
      <c r="A97" s="163"/>
      <c r="B97" s="22" t="s">
        <v>16</v>
      </c>
      <c r="C97" s="155"/>
      <c r="D97" s="155"/>
      <c r="E97" s="155"/>
      <c r="F97" s="155"/>
      <c r="G97" s="157" t="str">
        <f>IF(C97="","",VLOOKUP(C97,Rates!$E$5:$AA$27,VLOOKUP(C98,Rates!$E$29:$F$50,2,FALSE),FALSE))</f>
        <v/>
      </c>
      <c r="H97" s="149"/>
      <c r="I97" s="143" t="str">
        <f>IF(M97=TRUE,G97*2,G97)</f>
        <v/>
      </c>
      <c r="J97" s="153" t="str">
        <f>IF(A97="","",VLOOKUP(YEAR(A97),Rates!$B:$C,2,FALSE))</f>
        <v/>
      </c>
      <c r="K97" s="151" t="str">
        <f t="shared" ref="K97" si="43">IF(I97="","",ROUND(I97*J97,2))</f>
        <v/>
      </c>
      <c r="M97" s="25" t="b">
        <v>0</v>
      </c>
    </row>
    <row r="98" spans="1:24" ht="18" customHeight="1" x14ac:dyDescent="0.2">
      <c r="A98" s="164"/>
      <c r="B98" s="22" t="s">
        <v>15</v>
      </c>
      <c r="C98" s="156"/>
      <c r="D98" s="156"/>
      <c r="E98" s="156"/>
      <c r="F98" s="156"/>
      <c r="G98" s="154"/>
      <c r="H98" s="150"/>
      <c r="I98" s="144"/>
      <c r="J98" s="154"/>
      <c r="K98" s="152"/>
    </row>
    <row r="99" spans="1:24" ht="18" customHeight="1" x14ac:dyDescent="0.2">
      <c r="A99" s="165"/>
      <c r="B99" s="23" t="s">
        <v>16</v>
      </c>
      <c r="C99" s="167"/>
      <c r="D99" s="167"/>
      <c r="E99" s="167"/>
      <c r="F99" s="168"/>
      <c r="G99" s="160" t="str">
        <f>IF(C99="","",VLOOKUP(C99,Rates!$E$5:$AA$27,VLOOKUP(C100,Rates!$E$29:$F$50,2,FALSE),FALSE))</f>
        <v/>
      </c>
      <c r="H99" s="147"/>
      <c r="I99" s="145" t="str">
        <f>IF(M99=TRUE,G99*2,G99)</f>
        <v/>
      </c>
      <c r="J99" s="162" t="str">
        <f>IF(A99="","",VLOOKUP(YEAR(A99),Rates!$B:$C,2,FALSE))</f>
        <v/>
      </c>
      <c r="K99" s="151" t="str">
        <f t="shared" ref="K99" si="44">IF(I99="","",ROUND(I99*J99,2))</f>
        <v/>
      </c>
      <c r="M99" s="25" t="b">
        <v>0</v>
      </c>
    </row>
    <row r="100" spans="1:24" ht="18" customHeight="1" x14ac:dyDescent="0.2">
      <c r="A100" s="166"/>
      <c r="B100" s="23" t="s">
        <v>15</v>
      </c>
      <c r="C100" s="167"/>
      <c r="D100" s="167"/>
      <c r="E100" s="167"/>
      <c r="F100" s="168"/>
      <c r="G100" s="161"/>
      <c r="H100" s="148"/>
      <c r="I100" s="146"/>
      <c r="J100" s="146"/>
      <c r="K100" s="152"/>
    </row>
    <row r="101" spans="1:24" ht="18" customHeight="1" x14ac:dyDescent="0.2">
      <c r="A101" s="163"/>
      <c r="B101" s="22" t="s">
        <v>16</v>
      </c>
      <c r="C101" s="155"/>
      <c r="D101" s="155"/>
      <c r="E101" s="155"/>
      <c r="F101" s="155"/>
      <c r="G101" s="157" t="str">
        <f>IF(C101="","",VLOOKUP(C101,Rates!$E$5:$AA$27,VLOOKUP(C102,Rates!$E$29:$F$50,2,FALSE),FALSE))</f>
        <v/>
      </c>
      <c r="H101" s="149"/>
      <c r="I101" s="143" t="str">
        <f>IF(M101=TRUE,G101*2,G101)</f>
        <v/>
      </c>
      <c r="J101" s="153" t="str">
        <f>IF(A101="","",VLOOKUP(YEAR(A101),Rates!$B:$C,2,FALSE))</f>
        <v/>
      </c>
      <c r="K101" s="151" t="str">
        <f t="shared" ref="K101" si="45">IF(I101="","",ROUND(I101*J101,2))</f>
        <v/>
      </c>
      <c r="M101" s="25" t="b">
        <v>0</v>
      </c>
    </row>
    <row r="102" spans="1:24" ht="18" customHeight="1" x14ac:dyDescent="0.2">
      <c r="A102" s="164"/>
      <c r="B102" s="22" t="s">
        <v>15</v>
      </c>
      <c r="C102" s="156"/>
      <c r="D102" s="156"/>
      <c r="E102" s="156"/>
      <c r="F102" s="156"/>
      <c r="G102" s="154"/>
      <c r="H102" s="150"/>
      <c r="I102" s="144"/>
      <c r="J102" s="154"/>
      <c r="K102" s="152"/>
      <c r="X102" s="58"/>
    </row>
    <row r="103" spans="1:24" ht="18" customHeight="1" x14ac:dyDescent="0.2">
      <c r="A103" s="165"/>
      <c r="B103" s="23" t="s">
        <v>16</v>
      </c>
      <c r="C103" s="167"/>
      <c r="D103" s="167"/>
      <c r="E103" s="167"/>
      <c r="F103" s="168"/>
      <c r="G103" s="160" t="str">
        <f>IF(C103="","",VLOOKUP(C103,Rates!$E$5:$AA$27,VLOOKUP(C104,Rates!$E$29:$F$50,2,FALSE),FALSE))</f>
        <v/>
      </c>
      <c r="H103" s="147"/>
      <c r="I103" s="145" t="str">
        <f>IF(M103=TRUE,G103*2,G103)</f>
        <v/>
      </c>
      <c r="J103" s="162" t="str">
        <f>IF(A103="","",VLOOKUP(YEAR(A103),Rates!$B:$C,2,FALSE))</f>
        <v/>
      </c>
      <c r="K103" s="151" t="str">
        <f t="shared" ref="K103" si="46">IF(I103="","",ROUND(I103*J103,2))</f>
        <v/>
      </c>
      <c r="M103" s="25" t="b">
        <v>0</v>
      </c>
    </row>
    <row r="104" spans="1:24" ht="18" customHeight="1" x14ac:dyDescent="0.2">
      <c r="A104" s="166"/>
      <c r="B104" s="23" t="s">
        <v>15</v>
      </c>
      <c r="C104" s="167"/>
      <c r="D104" s="167"/>
      <c r="E104" s="167"/>
      <c r="F104" s="168"/>
      <c r="G104" s="161"/>
      <c r="H104" s="148"/>
      <c r="I104" s="146"/>
      <c r="J104" s="146"/>
      <c r="K104" s="152"/>
    </row>
    <row r="105" spans="1:24" ht="18" customHeight="1" x14ac:dyDescent="0.2">
      <c r="A105" s="163"/>
      <c r="B105" s="22" t="s">
        <v>16</v>
      </c>
      <c r="C105" s="155"/>
      <c r="D105" s="155"/>
      <c r="E105" s="155"/>
      <c r="F105" s="155"/>
      <c r="G105" s="157" t="str">
        <f>IF(C105="","",VLOOKUP(C105,Rates!$E$5:$AA$27,VLOOKUP(C106,Rates!$E$29:$F$50,2,FALSE),FALSE))</f>
        <v/>
      </c>
      <c r="H105" s="149"/>
      <c r="I105" s="143" t="str">
        <f>IF(M105=TRUE,G105*2,G105)</f>
        <v/>
      </c>
      <c r="J105" s="153" t="str">
        <f>IF(A105="","",VLOOKUP(YEAR(A105),Rates!$B:$C,2,FALSE))</f>
        <v/>
      </c>
      <c r="K105" s="151" t="str">
        <f t="shared" ref="K105" si="47">IF(I105="","",ROUND(I105*J105,2))</f>
        <v/>
      </c>
      <c r="M105" s="25" t="b">
        <v>0</v>
      </c>
    </row>
    <row r="106" spans="1:24" ht="18" customHeight="1" x14ac:dyDescent="0.2">
      <c r="A106" s="164"/>
      <c r="B106" s="22" t="s">
        <v>15</v>
      </c>
      <c r="C106" s="156"/>
      <c r="D106" s="156"/>
      <c r="E106" s="156"/>
      <c r="F106" s="156"/>
      <c r="G106" s="154"/>
      <c r="H106" s="150"/>
      <c r="I106" s="144"/>
      <c r="J106" s="154"/>
      <c r="K106" s="152"/>
      <c r="X106" s="58"/>
    </row>
    <row r="107" spans="1:24" ht="18" customHeight="1" x14ac:dyDescent="0.2">
      <c r="A107" s="165"/>
      <c r="B107" s="23" t="s">
        <v>16</v>
      </c>
      <c r="C107" s="167"/>
      <c r="D107" s="167"/>
      <c r="E107" s="167"/>
      <c r="F107" s="168"/>
      <c r="G107" s="160" t="str">
        <f>IF(C107="","",VLOOKUP(C107,Rates!$E$5:$AA$27,VLOOKUP(C108,Rates!$E$29:$F$50,2,FALSE),FALSE))</f>
        <v/>
      </c>
      <c r="H107" s="147"/>
      <c r="I107" s="145" t="str">
        <f>IF(M107=TRUE,G107*2,G107)</f>
        <v/>
      </c>
      <c r="J107" s="162" t="str">
        <f>IF(A107="","",VLOOKUP(YEAR(A107),Rates!$B:$C,2,FALSE))</f>
        <v/>
      </c>
      <c r="K107" s="151" t="str">
        <f t="shared" ref="K107" si="48">IF(I107="","",ROUND(I107*J107,2))</f>
        <v/>
      </c>
      <c r="M107" s="25" t="b">
        <v>0</v>
      </c>
    </row>
    <row r="108" spans="1:24" ht="18" customHeight="1" x14ac:dyDescent="0.2">
      <c r="A108" s="166"/>
      <c r="B108" s="23" t="s">
        <v>15</v>
      </c>
      <c r="C108" s="167"/>
      <c r="D108" s="167"/>
      <c r="E108" s="167"/>
      <c r="F108" s="168"/>
      <c r="G108" s="161"/>
      <c r="H108" s="148"/>
      <c r="I108" s="146"/>
      <c r="J108" s="146"/>
      <c r="K108" s="152"/>
    </row>
    <row r="109" spans="1:24" ht="18" customHeight="1" x14ac:dyDescent="0.2">
      <c r="A109" s="163"/>
      <c r="B109" s="22" t="s">
        <v>16</v>
      </c>
      <c r="C109" s="155"/>
      <c r="D109" s="155"/>
      <c r="E109" s="155"/>
      <c r="F109" s="155"/>
      <c r="G109" s="157" t="str">
        <f>IF(C109="","",VLOOKUP(C109,Rates!$E$5:$AA$27,VLOOKUP(C110,Rates!$E$29:$F$50,2,FALSE),FALSE))</f>
        <v/>
      </c>
      <c r="H109" s="149"/>
      <c r="I109" s="143" t="str">
        <f>IF(M109=TRUE,G109*2,G109)</f>
        <v/>
      </c>
      <c r="J109" s="153" t="str">
        <f>IF(A109="","",VLOOKUP(YEAR(A109),Rates!$B:$C,2,FALSE))</f>
        <v/>
      </c>
      <c r="K109" s="151" t="str">
        <f t="shared" ref="K109" si="49">IF(I109="","",ROUND(I109*J109,2))</f>
        <v/>
      </c>
      <c r="M109" s="25" t="b">
        <v>0</v>
      </c>
    </row>
    <row r="110" spans="1:24" ht="18" customHeight="1" x14ac:dyDescent="0.2">
      <c r="A110" s="164"/>
      <c r="B110" s="22" t="s">
        <v>15</v>
      </c>
      <c r="C110" s="156"/>
      <c r="D110" s="156"/>
      <c r="E110" s="156"/>
      <c r="F110" s="156"/>
      <c r="G110" s="154"/>
      <c r="H110" s="150"/>
      <c r="I110" s="144"/>
      <c r="J110" s="154"/>
      <c r="K110" s="152"/>
    </row>
    <row r="111" spans="1:24" ht="18" customHeight="1" x14ac:dyDescent="0.2">
      <c r="A111" s="165"/>
      <c r="B111" s="23" t="s">
        <v>16</v>
      </c>
      <c r="C111" s="167"/>
      <c r="D111" s="167"/>
      <c r="E111" s="167"/>
      <c r="F111" s="168"/>
      <c r="G111" s="160" t="str">
        <f>IF(C111="","",VLOOKUP(C111,Rates!$E$5:$AA$27,VLOOKUP(C112,Rates!$E$29:$F$50,2,FALSE),FALSE))</f>
        <v/>
      </c>
      <c r="H111" s="147"/>
      <c r="I111" s="145" t="str">
        <f>IF(M111=TRUE,G111*2,G111)</f>
        <v/>
      </c>
      <c r="J111" s="162" t="str">
        <f>IF(A111="","",VLOOKUP(YEAR(A111),Rates!$B:$C,2,FALSE))</f>
        <v/>
      </c>
      <c r="K111" s="151" t="str">
        <f t="shared" ref="K111" si="50">IF(I111="","",ROUND(I111*J111,2))</f>
        <v/>
      </c>
      <c r="M111" s="25" t="b">
        <v>0</v>
      </c>
    </row>
    <row r="112" spans="1:24" ht="18" customHeight="1" x14ac:dyDescent="0.2">
      <c r="A112" s="166"/>
      <c r="B112" s="23" t="s">
        <v>15</v>
      </c>
      <c r="C112" s="167"/>
      <c r="D112" s="167"/>
      <c r="E112" s="167"/>
      <c r="F112" s="168"/>
      <c r="G112" s="161"/>
      <c r="H112" s="148"/>
      <c r="I112" s="146"/>
      <c r="J112" s="146"/>
      <c r="K112" s="152"/>
    </row>
    <row r="113" spans="1:13" ht="18" customHeight="1" x14ac:dyDescent="0.2">
      <c r="A113" s="163"/>
      <c r="B113" s="22" t="s">
        <v>16</v>
      </c>
      <c r="C113" s="155"/>
      <c r="D113" s="155"/>
      <c r="E113" s="155"/>
      <c r="F113" s="155"/>
      <c r="G113" s="157" t="str">
        <f>IF(C113="","",VLOOKUP(C113,Rates!$E$5:$AA$27,VLOOKUP(C114,Rates!$E$29:$F$50,2,FALSE),FALSE))</f>
        <v/>
      </c>
      <c r="H113" s="149"/>
      <c r="I113" s="143" t="str">
        <f>IF(M113=TRUE,G113*2,G113)</f>
        <v/>
      </c>
      <c r="J113" s="153" t="str">
        <f>IF(A113="","",VLOOKUP(YEAR(A113),Rates!$B:$C,2,FALSE))</f>
        <v/>
      </c>
      <c r="K113" s="151" t="str">
        <f t="shared" ref="K113" si="51">IF(I113="","",ROUND(I113*J113,2))</f>
        <v/>
      </c>
      <c r="M113" s="25" t="b">
        <v>0</v>
      </c>
    </row>
    <row r="114" spans="1:13" ht="18" customHeight="1" x14ac:dyDescent="0.2">
      <c r="A114" s="164"/>
      <c r="B114" s="22" t="s">
        <v>15</v>
      </c>
      <c r="C114" s="156"/>
      <c r="D114" s="156"/>
      <c r="E114" s="156"/>
      <c r="F114" s="156"/>
      <c r="G114" s="154"/>
      <c r="H114" s="150"/>
      <c r="I114" s="144"/>
      <c r="J114" s="154"/>
      <c r="K114" s="152"/>
    </row>
    <row r="115" spans="1:13" ht="18" customHeight="1" x14ac:dyDescent="0.2">
      <c r="A115" s="165"/>
      <c r="B115" s="23" t="s">
        <v>16</v>
      </c>
      <c r="C115" s="167"/>
      <c r="D115" s="167"/>
      <c r="E115" s="167"/>
      <c r="F115" s="168"/>
      <c r="G115" s="160" t="str">
        <f>IF(C115="","",VLOOKUP(C115,Rates!$E$5:$AA$27,VLOOKUP(C116,Rates!$E$29:$F$50,2,FALSE),FALSE))</f>
        <v/>
      </c>
      <c r="H115" s="147"/>
      <c r="I115" s="145" t="str">
        <f>IF(M115=TRUE,G115*2,G115)</f>
        <v/>
      </c>
      <c r="J115" s="162" t="str">
        <f>IF(A115="","",VLOOKUP(YEAR(A115),Rates!$B:$C,2,FALSE))</f>
        <v/>
      </c>
      <c r="K115" s="151" t="str">
        <f t="shared" ref="K115" si="52">IF(I115="","",ROUND(I115*J115,2))</f>
        <v/>
      </c>
      <c r="M115" s="25" t="b">
        <v>0</v>
      </c>
    </row>
    <row r="116" spans="1:13" ht="18" customHeight="1" x14ac:dyDescent="0.2">
      <c r="A116" s="166"/>
      <c r="B116" s="23" t="s">
        <v>15</v>
      </c>
      <c r="C116" s="167"/>
      <c r="D116" s="167"/>
      <c r="E116" s="167"/>
      <c r="F116" s="168"/>
      <c r="G116" s="161"/>
      <c r="H116" s="148"/>
      <c r="I116" s="146"/>
      <c r="J116" s="146"/>
      <c r="K116" s="152"/>
    </row>
    <row r="117" spans="1:13" ht="18" customHeight="1" x14ac:dyDescent="0.2">
      <c r="A117" s="163"/>
      <c r="B117" s="22" t="s">
        <v>16</v>
      </c>
      <c r="C117" s="155"/>
      <c r="D117" s="155"/>
      <c r="E117" s="155"/>
      <c r="F117" s="155"/>
      <c r="G117" s="157" t="str">
        <f>IF(C117="","",VLOOKUP(C117,Rates!$E$5:$AA$27,VLOOKUP(C118,Rates!$E$29:$F$50,2,FALSE),FALSE))</f>
        <v/>
      </c>
      <c r="H117" s="149"/>
      <c r="I117" s="143" t="str">
        <f>IF(M117=TRUE,G117*2,G117)</f>
        <v/>
      </c>
      <c r="J117" s="153" t="str">
        <f>IF(A117="","",VLOOKUP(YEAR(A117),Rates!$B:$C,2,FALSE))</f>
        <v/>
      </c>
      <c r="K117" s="151" t="str">
        <f t="shared" ref="K117" si="53">IF(I117="","",ROUND(I117*J117,2))</f>
        <v/>
      </c>
      <c r="M117" s="25" t="b">
        <v>0</v>
      </c>
    </row>
    <row r="118" spans="1:13" ht="18" customHeight="1" x14ac:dyDescent="0.2">
      <c r="A118" s="164"/>
      <c r="B118" s="22" t="s">
        <v>15</v>
      </c>
      <c r="C118" s="156"/>
      <c r="D118" s="156"/>
      <c r="E118" s="156"/>
      <c r="F118" s="156"/>
      <c r="G118" s="154"/>
      <c r="H118" s="150"/>
      <c r="I118" s="144"/>
      <c r="J118" s="154"/>
      <c r="K118" s="152"/>
    </row>
    <row r="119" spans="1:13" ht="18" customHeight="1" x14ac:dyDescent="0.2">
      <c r="A119" s="165"/>
      <c r="B119" s="23" t="s">
        <v>16</v>
      </c>
      <c r="C119" s="167"/>
      <c r="D119" s="167"/>
      <c r="E119" s="167"/>
      <c r="F119" s="168"/>
      <c r="G119" s="160" t="str">
        <f>IF(C119="","",VLOOKUP(C119,Rates!$E$5:$AA$27,VLOOKUP(C120,Rates!$E$29:$F$50,2,FALSE),FALSE))</f>
        <v/>
      </c>
      <c r="H119" s="147"/>
      <c r="I119" s="145" t="str">
        <f>IF(M119=TRUE,G119*2,G119)</f>
        <v/>
      </c>
      <c r="J119" s="162" t="str">
        <f>IF(A119="","",VLOOKUP(YEAR(A119),Rates!$B:$C,2,FALSE))</f>
        <v/>
      </c>
      <c r="K119" s="151" t="str">
        <f t="shared" ref="K119" si="54">IF(I119="","",ROUND(I119*J119,2))</f>
        <v/>
      </c>
      <c r="M119" s="25" t="b">
        <v>0</v>
      </c>
    </row>
    <row r="120" spans="1:13" ht="18" customHeight="1" x14ac:dyDescent="0.2">
      <c r="A120" s="166"/>
      <c r="B120" s="23" t="s">
        <v>15</v>
      </c>
      <c r="C120" s="167"/>
      <c r="D120" s="167"/>
      <c r="E120" s="167"/>
      <c r="F120" s="168"/>
      <c r="G120" s="161"/>
      <c r="H120" s="148"/>
      <c r="I120" s="146"/>
      <c r="J120" s="146"/>
      <c r="K120" s="152"/>
    </row>
    <row r="121" spans="1:13" ht="18" customHeight="1" x14ac:dyDescent="0.2">
      <c r="A121" s="163"/>
      <c r="B121" s="22" t="s">
        <v>16</v>
      </c>
      <c r="C121" s="155"/>
      <c r="D121" s="155"/>
      <c r="E121" s="155"/>
      <c r="F121" s="155"/>
      <c r="G121" s="157" t="str">
        <f>IF(C121="","",VLOOKUP(C121,Rates!$E$5:$AA$27,VLOOKUP(C122,Rates!$E$29:$F$50,2,FALSE),FALSE))</f>
        <v/>
      </c>
      <c r="H121" s="149"/>
      <c r="I121" s="143" t="str">
        <f>IF(M121=TRUE,G121*2,G121)</f>
        <v/>
      </c>
      <c r="J121" s="153" t="str">
        <f>IF(A121="","",VLOOKUP(YEAR(A121),Rates!$B:$C,2,FALSE))</f>
        <v/>
      </c>
      <c r="K121" s="151" t="str">
        <f t="shared" ref="K121" si="55">IF(I121="","",ROUND(I121*J121,2))</f>
        <v/>
      </c>
      <c r="M121" s="25" t="b">
        <v>0</v>
      </c>
    </row>
    <row r="122" spans="1:13" ht="18" customHeight="1" x14ac:dyDescent="0.2">
      <c r="A122" s="164"/>
      <c r="B122" s="22" t="s">
        <v>15</v>
      </c>
      <c r="C122" s="156"/>
      <c r="D122" s="156"/>
      <c r="E122" s="156"/>
      <c r="F122" s="156"/>
      <c r="G122" s="154"/>
      <c r="H122" s="150"/>
      <c r="I122" s="144"/>
      <c r="J122" s="154"/>
      <c r="K122" s="152"/>
    </row>
    <row r="123" spans="1:13" ht="18" customHeight="1" x14ac:dyDescent="0.2">
      <c r="A123" s="165"/>
      <c r="B123" s="23" t="s">
        <v>16</v>
      </c>
      <c r="C123" s="167"/>
      <c r="D123" s="167"/>
      <c r="E123" s="167"/>
      <c r="F123" s="168"/>
      <c r="G123" s="160" t="str">
        <f>IF(C123="","",VLOOKUP(C123,Rates!$E$5:$AA$27,VLOOKUP(C124,Rates!$E$29:$F$50,2,FALSE),FALSE))</f>
        <v/>
      </c>
      <c r="H123" s="147"/>
      <c r="I123" s="145" t="str">
        <f>IF(M123=TRUE,G123*2,G123)</f>
        <v/>
      </c>
      <c r="J123" s="162" t="str">
        <f>IF(A123="","",VLOOKUP(YEAR(A123),Rates!$B:$C,2,FALSE))</f>
        <v/>
      </c>
      <c r="K123" s="151" t="str">
        <f t="shared" ref="K123" si="56">IF(I123="","",ROUND(I123*J123,2))</f>
        <v/>
      </c>
      <c r="M123" s="25" t="b">
        <v>0</v>
      </c>
    </row>
    <row r="124" spans="1:13" ht="18" customHeight="1" x14ac:dyDescent="0.2">
      <c r="A124" s="166"/>
      <c r="B124" s="23" t="s">
        <v>15</v>
      </c>
      <c r="C124" s="167"/>
      <c r="D124" s="167"/>
      <c r="E124" s="167"/>
      <c r="F124" s="168"/>
      <c r="G124" s="161"/>
      <c r="H124" s="148"/>
      <c r="I124" s="146"/>
      <c r="J124" s="146"/>
      <c r="K124" s="152"/>
    </row>
    <row r="125" spans="1:13" ht="18" customHeight="1" x14ac:dyDescent="0.2">
      <c r="A125" s="163"/>
      <c r="B125" s="22" t="s">
        <v>16</v>
      </c>
      <c r="C125" s="155"/>
      <c r="D125" s="155"/>
      <c r="E125" s="155"/>
      <c r="F125" s="155"/>
      <c r="G125" s="157" t="str">
        <f>IF(C125="","",VLOOKUP(C125,Rates!$E$5:$AA$27,VLOOKUP(C126,Rates!$E$29:$F$50,2,FALSE),FALSE))</f>
        <v/>
      </c>
      <c r="H125" s="149"/>
      <c r="I125" s="143" t="str">
        <f>IF(M125=TRUE,G125*2,G125)</f>
        <v/>
      </c>
      <c r="J125" s="153" t="str">
        <f>IF(A125="","",VLOOKUP(YEAR(A125),Rates!$B:$C,2,FALSE))</f>
        <v/>
      </c>
      <c r="K125" s="151" t="str">
        <f t="shared" ref="K125" si="57">IF(I125="","",ROUND(I125*J125,2))</f>
        <v/>
      </c>
      <c r="M125" s="25" t="b">
        <v>0</v>
      </c>
    </row>
    <row r="126" spans="1:13" ht="18" customHeight="1" x14ac:dyDescent="0.2">
      <c r="A126" s="164"/>
      <c r="B126" s="22" t="s">
        <v>15</v>
      </c>
      <c r="C126" s="156"/>
      <c r="D126" s="156"/>
      <c r="E126" s="156"/>
      <c r="F126" s="156"/>
      <c r="G126" s="154"/>
      <c r="H126" s="150"/>
      <c r="I126" s="144"/>
      <c r="J126" s="154"/>
      <c r="K126" s="152"/>
    </row>
    <row r="127" spans="1:13" ht="18" customHeight="1" x14ac:dyDescent="0.2">
      <c r="A127" s="165"/>
      <c r="B127" s="23" t="s">
        <v>16</v>
      </c>
      <c r="C127" s="167"/>
      <c r="D127" s="167"/>
      <c r="E127" s="167"/>
      <c r="F127" s="168"/>
      <c r="G127" s="160" t="str">
        <f>IF(C127="","",VLOOKUP(C127,Rates!$E$5:$AA$27,VLOOKUP(C128,Rates!$E$29:$F$50,2,FALSE),FALSE))</f>
        <v/>
      </c>
      <c r="H127" s="147"/>
      <c r="I127" s="145" t="str">
        <f>IF(M127=TRUE,G127*2,G127)</f>
        <v/>
      </c>
      <c r="J127" s="162" t="str">
        <f>IF(A127="","",VLOOKUP(YEAR(A127),Rates!$B:$C,2,FALSE))</f>
        <v/>
      </c>
      <c r="K127" s="151" t="str">
        <f t="shared" ref="K127" si="58">IF(I127="","",ROUND(I127*J127,2))</f>
        <v/>
      </c>
      <c r="M127" s="25" t="b">
        <v>0</v>
      </c>
    </row>
    <row r="128" spans="1:13" ht="18" customHeight="1" x14ac:dyDescent="0.2">
      <c r="A128" s="166"/>
      <c r="B128" s="23" t="s">
        <v>15</v>
      </c>
      <c r="C128" s="167"/>
      <c r="D128" s="167"/>
      <c r="E128" s="167"/>
      <c r="F128" s="168"/>
      <c r="G128" s="161"/>
      <c r="H128" s="148"/>
      <c r="I128" s="146"/>
      <c r="J128" s="146"/>
      <c r="K128" s="152"/>
    </row>
    <row r="129" spans="1:24" ht="18" customHeight="1" x14ac:dyDescent="0.2">
      <c r="A129" s="163"/>
      <c r="B129" s="22" t="s">
        <v>16</v>
      </c>
      <c r="C129" s="155"/>
      <c r="D129" s="155"/>
      <c r="E129" s="155"/>
      <c r="F129" s="155"/>
      <c r="G129" s="157" t="str">
        <f>IF(C129="","",VLOOKUP(C129,Rates!$E$5:$AA$27,VLOOKUP(C130,Rates!$E$29:$F$50,2,FALSE),FALSE))</f>
        <v/>
      </c>
      <c r="H129" s="149"/>
      <c r="I129" s="143" t="str">
        <f>IF(M129=TRUE,G129*2,G129)</f>
        <v/>
      </c>
      <c r="J129" s="153" t="str">
        <f>IF(A129="","",VLOOKUP(YEAR(A129),Rates!$B:$C,2,FALSE))</f>
        <v/>
      </c>
      <c r="K129" s="151" t="str">
        <f t="shared" ref="K129" si="59">IF(I129="","",ROUND(I129*J129,2))</f>
        <v/>
      </c>
      <c r="M129" s="25" t="b">
        <v>0</v>
      </c>
    </row>
    <row r="130" spans="1:24" ht="18" customHeight="1" x14ac:dyDescent="0.2">
      <c r="A130" s="164"/>
      <c r="B130" s="22" t="s">
        <v>15</v>
      </c>
      <c r="C130" s="156"/>
      <c r="D130" s="156"/>
      <c r="E130" s="156"/>
      <c r="F130" s="156"/>
      <c r="G130" s="154"/>
      <c r="H130" s="150"/>
      <c r="I130" s="144"/>
      <c r="J130" s="154"/>
      <c r="K130" s="152"/>
    </row>
    <row r="131" spans="1:24" ht="18" customHeight="1" x14ac:dyDescent="0.2">
      <c r="A131" s="165"/>
      <c r="B131" s="23" t="s">
        <v>16</v>
      </c>
      <c r="C131" s="167"/>
      <c r="D131" s="167"/>
      <c r="E131" s="167"/>
      <c r="F131" s="168"/>
      <c r="G131" s="160" t="str">
        <f>IF(C131="","",VLOOKUP(C131,Rates!$E$5:$AA$27,VLOOKUP(C132,Rates!$E$29:$F$50,2,FALSE),FALSE))</f>
        <v/>
      </c>
      <c r="H131" s="147"/>
      <c r="I131" s="145" t="str">
        <f>IF(M131=TRUE,G131*2,G131)</f>
        <v/>
      </c>
      <c r="J131" s="162" t="str">
        <f>IF(A131="","",VLOOKUP(YEAR(A131),Rates!$B:$C,2,FALSE))</f>
        <v/>
      </c>
      <c r="K131" s="151" t="str">
        <f t="shared" ref="K131" si="60">IF(I131="","",ROUND(I131*J131,2))</f>
        <v/>
      </c>
      <c r="M131" s="25" t="b">
        <v>0</v>
      </c>
    </row>
    <row r="132" spans="1:24" ht="18" customHeight="1" x14ac:dyDescent="0.2">
      <c r="A132" s="166"/>
      <c r="B132" s="23" t="s">
        <v>15</v>
      </c>
      <c r="C132" s="167"/>
      <c r="D132" s="167"/>
      <c r="E132" s="167"/>
      <c r="F132" s="168"/>
      <c r="G132" s="161"/>
      <c r="H132" s="148"/>
      <c r="I132" s="146"/>
      <c r="J132" s="146"/>
      <c r="K132" s="152"/>
    </row>
    <row r="133" spans="1:24" ht="18" customHeight="1" x14ac:dyDescent="0.2">
      <c r="A133" s="163"/>
      <c r="B133" s="22" t="s">
        <v>16</v>
      </c>
      <c r="C133" s="155"/>
      <c r="D133" s="155"/>
      <c r="E133" s="155"/>
      <c r="F133" s="155"/>
      <c r="G133" s="157" t="str">
        <f>IF(C133="","",VLOOKUP(C133,Rates!$E$5:$AA$27,VLOOKUP(C134,Rates!$E$29:$F$50,2,FALSE),FALSE))</f>
        <v/>
      </c>
      <c r="H133" s="149"/>
      <c r="I133" s="143" t="str">
        <f>IF(M133=TRUE,G133*2,G133)</f>
        <v/>
      </c>
      <c r="J133" s="153" t="str">
        <f>IF(A133="","",VLOOKUP(YEAR(A133),Rates!$B:$C,2,FALSE))</f>
        <v/>
      </c>
      <c r="K133" s="151" t="str">
        <f t="shared" ref="K133" si="61">IF(I133="","",ROUND(I133*J133,2))</f>
        <v/>
      </c>
      <c r="M133" s="25" t="b">
        <v>0</v>
      </c>
    </row>
    <row r="134" spans="1:24" ht="18" customHeight="1" x14ac:dyDescent="0.2">
      <c r="A134" s="164"/>
      <c r="B134" s="22" t="s">
        <v>15</v>
      </c>
      <c r="C134" s="156"/>
      <c r="D134" s="156"/>
      <c r="E134" s="156"/>
      <c r="F134" s="156"/>
      <c r="G134" s="154"/>
      <c r="H134" s="150"/>
      <c r="I134" s="144"/>
      <c r="J134" s="154"/>
      <c r="K134" s="152"/>
    </row>
    <row r="135" spans="1:24" ht="18" customHeight="1" x14ac:dyDescent="0.2">
      <c r="A135" s="165"/>
      <c r="B135" s="23" t="s">
        <v>16</v>
      </c>
      <c r="C135" s="167"/>
      <c r="D135" s="167"/>
      <c r="E135" s="167"/>
      <c r="F135" s="168"/>
      <c r="G135" s="160" t="str">
        <f>IF(C135="","",VLOOKUP(C135,Rates!$E$5:$AA$27,VLOOKUP(C136,Rates!$E$29:$F$50,2,FALSE),FALSE))</f>
        <v/>
      </c>
      <c r="H135" s="147"/>
      <c r="I135" s="145" t="str">
        <f>IF(M135=TRUE,G135*2,G135)</f>
        <v/>
      </c>
      <c r="J135" s="162" t="str">
        <f>IF(A135="","",VLOOKUP(YEAR(A135),Rates!$B:$C,2,FALSE))</f>
        <v/>
      </c>
      <c r="K135" s="151" t="str">
        <f t="shared" ref="K135" si="62">IF(I135="","",ROUND(I135*J135,2))</f>
        <v/>
      </c>
      <c r="M135" s="25" t="b">
        <v>0</v>
      </c>
    </row>
    <row r="136" spans="1:24" ht="18" customHeight="1" x14ac:dyDescent="0.2">
      <c r="A136" s="166"/>
      <c r="B136" s="23" t="s">
        <v>15</v>
      </c>
      <c r="C136" s="167"/>
      <c r="D136" s="167"/>
      <c r="E136" s="167"/>
      <c r="F136" s="168"/>
      <c r="G136" s="161"/>
      <c r="H136" s="148"/>
      <c r="I136" s="146"/>
      <c r="J136" s="146"/>
      <c r="K136" s="152"/>
    </row>
    <row r="137" spans="1:24" ht="18" customHeight="1" x14ac:dyDescent="0.2">
      <c r="A137" s="163"/>
      <c r="B137" s="22" t="s">
        <v>16</v>
      </c>
      <c r="C137" s="155"/>
      <c r="D137" s="155"/>
      <c r="E137" s="155"/>
      <c r="F137" s="155"/>
      <c r="G137" s="157" t="str">
        <f>IF(C137="","",VLOOKUP(C137,Rates!$E$5:$AA$27,VLOOKUP(C138,Rates!$E$29:$F$50,2,FALSE),FALSE))</f>
        <v/>
      </c>
      <c r="H137" s="149"/>
      <c r="I137" s="143" t="str">
        <f>IF(M137=TRUE,G137*2,G137)</f>
        <v/>
      </c>
      <c r="J137" s="153" t="str">
        <f>IF(A137="","",VLOOKUP(YEAR(A137),Rates!$B:$C,2,FALSE))</f>
        <v/>
      </c>
      <c r="K137" s="151" t="str">
        <f t="shared" ref="K137" si="63">IF(I137="","",ROUND(I137*J137,2))</f>
        <v/>
      </c>
      <c r="M137" s="25" t="b">
        <v>0</v>
      </c>
    </row>
    <row r="138" spans="1:24" ht="18" customHeight="1" x14ac:dyDescent="0.2">
      <c r="A138" s="164"/>
      <c r="B138" s="22" t="s">
        <v>15</v>
      </c>
      <c r="C138" s="156"/>
      <c r="D138" s="156"/>
      <c r="E138" s="156"/>
      <c r="F138" s="156"/>
      <c r="G138" s="154"/>
      <c r="H138" s="150"/>
      <c r="I138" s="144"/>
      <c r="J138" s="154"/>
      <c r="K138" s="152"/>
    </row>
    <row r="139" spans="1:24" ht="18" customHeight="1" x14ac:dyDescent="0.2">
      <c r="A139" s="165"/>
      <c r="B139" s="23" t="s">
        <v>16</v>
      </c>
      <c r="C139" s="167"/>
      <c r="D139" s="167"/>
      <c r="E139" s="167"/>
      <c r="F139" s="168"/>
      <c r="G139" s="160" t="str">
        <f>IF(C139="","",VLOOKUP(C139,Rates!$E$5:$AA$27,VLOOKUP(C140,Rates!$E$29:$F$50,2,FALSE),FALSE))</f>
        <v/>
      </c>
      <c r="H139" s="147"/>
      <c r="I139" s="145" t="str">
        <f>IF(M139=TRUE,G139*2,G139)</f>
        <v/>
      </c>
      <c r="J139" s="162" t="str">
        <f>IF(A139="","",VLOOKUP(YEAR(A139),Rates!$B:$C,2,FALSE))</f>
        <v/>
      </c>
      <c r="K139" s="151" t="str">
        <f t="shared" ref="K139" si="64">IF(I139="","",ROUND(I139*J139,2))</f>
        <v/>
      </c>
      <c r="M139" s="25" t="b">
        <v>0</v>
      </c>
    </row>
    <row r="140" spans="1:24" ht="18" customHeight="1" x14ac:dyDescent="0.2">
      <c r="A140" s="166"/>
      <c r="B140" s="23" t="s">
        <v>15</v>
      </c>
      <c r="C140" s="167"/>
      <c r="D140" s="167"/>
      <c r="E140" s="167"/>
      <c r="F140" s="168"/>
      <c r="G140" s="161"/>
      <c r="H140" s="148"/>
      <c r="I140" s="146"/>
      <c r="J140" s="146"/>
      <c r="K140" s="152"/>
    </row>
    <row r="141" spans="1:24" ht="18" customHeight="1" x14ac:dyDescent="0.2">
      <c r="A141" s="163"/>
      <c r="B141" s="22" t="s">
        <v>16</v>
      </c>
      <c r="C141" s="155"/>
      <c r="D141" s="155"/>
      <c r="E141" s="155"/>
      <c r="F141" s="155"/>
      <c r="G141" s="157" t="str">
        <f>IF(C141="","",VLOOKUP(C141,Rates!$E$5:$AA$27,VLOOKUP(C142,Rates!$E$29:$F$50,2,FALSE),FALSE))</f>
        <v/>
      </c>
      <c r="H141" s="149"/>
      <c r="I141" s="172" t="str">
        <f>IF(M141=TRUE,G141*2,G141)</f>
        <v/>
      </c>
      <c r="J141" s="153" t="str">
        <f>IF(A141="","",VLOOKUP(YEAR(A141),Rates!$B:$C,2,FALSE))</f>
        <v/>
      </c>
      <c r="K141" s="151" t="str">
        <f t="shared" ref="K141" si="65">IF(I141="","",ROUND(I141*J141,2))</f>
        <v/>
      </c>
      <c r="M141" s="25" t="b">
        <v>0</v>
      </c>
    </row>
    <row r="142" spans="1:24" ht="18" customHeight="1" x14ac:dyDescent="0.2">
      <c r="A142" s="164"/>
      <c r="B142" s="22" t="s">
        <v>15</v>
      </c>
      <c r="C142" s="156"/>
      <c r="D142" s="156"/>
      <c r="E142" s="156"/>
      <c r="F142" s="156"/>
      <c r="G142" s="154"/>
      <c r="H142" s="150"/>
      <c r="I142" s="144"/>
      <c r="J142" s="154"/>
      <c r="K142" s="152"/>
      <c r="X142" s="58"/>
    </row>
    <row r="143" spans="1:24" ht="18" customHeight="1" x14ac:dyDescent="0.2">
      <c r="A143" s="165"/>
      <c r="B143" s="23" t="s">
        <v>16</v>
      </c>
      <c r="C143" s="167"/>
      <c r="D143" s="167"/>
      <c r="E143" s="167"/>
      <c r="F143" s="168"/>
      <c r="G143" s="160" t="str">
        <f>IF(C143="","",VLOOKUP(C143,Rates!$E$5:$AA$27,VLOOKUP(C144,Rates!$E$29:$F$50,2,FALSE),FALSE))</f>
        <v/>
      </c>
      <c r="H143" s="147"/>
      <c r="I143" s="162" t="str">
        <f>IF(M143=TRUE,G143*2,G143)</f>
        <v/>
      </c>
      <c r="J143" s="162" t="str">
        <f>IF(A143="","",VLOOKUP(YEAR(A143),Rates!$B:$C,2,FALSE))</f>
        <v/>
      </c>
      <c r="K143" s="151" t="str">
        <f t="shared" ref="K143" si="66">IF(I143="","",ROUND(I143*J143,2))</f>
        <v/>
      </c>
      <c r="M143" s="25" t="b">
        <v>0</v>
      </c>
    </row>
    <row r="144" spans="1:24" ht="18" customHeight="1" x14ac:dyDescent="0.2">
      <c r="A144" s="166"/>
      <c r="B144" s="23" t="s">
        <v>15</v>
      </c>
      <c r="C144" s="167"/>
      <c r="D144" s="167"/>
      <c r="E144" s="167"/>
      <c r="F144" s="168"/>
      <c r="G144" s="161"/>
      <c r="H144" s="148"/>
      <c r="I144" s="146"/>
      <c r="J144" s="146"/>
      <c r="K144" s="152"/>
    </row>
    <row r="145" spans="1:13" ht="18" customHeight="1" x14ac:dyDescent="0.2">
      <c r="A145" s="163"/>
      <c r="B145" s="22" t="s">
        <v>16</v>
      </c>
      <c r="C145" s="155"/>
      <c r="D145" s="155"/>
      <c r="E145" s="155"/>
      <c r="F145" s="155"/>
      <c r="G145" s="157" t="str">
        <f>IF(C145="","",VLOOKUP(C145,Rates!$E$5:$AA$27,VLOOKUP(C146,Rates!$E$29:$F$50,2,FALSE),FALSE))</f>
        <v/>
      </c>
      <c r="H145" s="149"/>
      <c r="I145" s="143" t="str">
        <f>IF(M145=TRUE,G145*2,G145)</f>
        <v/>
      </c>
      <c r="J145" s="153" t="str">
        <f>IF(A145="","",VLOOKUP(YEAR(A145),Rates!$B:$C,2,FALSE))</f>
        <v/>
      </c>
      <c r="K145" s="151" t="str">
        <f t="shared" ref="K145" si="67">IF(I145="","",ROUND(I145*J145,2))</f>
        <v/>
      </c>
      <c r="M145" s="25" t="b">
        <v>0</v>
      </c>
    </row>
    <row r="146" spans="1:13" ht="18" customHeight="1" x14ac:dyDescent="0.2">
      <c r="A146" s="164"/>
      <c r="B146" s="22" t="s">
        <v>15</v>
      </c>
      <c r="C146" s="156"/>
      <c r="D146" s="156"/>
      <c r="E146" s="156"/>
      <c r="F146" s="156"/>
      <c r="G146" s="154"/>
      <c r="H146" s="150"/>
      <c r="I146" s="144"/>
      <c r="J146" s="154"/>
      <c r="K146" s="152"/>
    </row>
    <row r="147" spans="1:13" ht="18" customHeight="1" x14ac:dyDescent="0.2">
      <c r="A147" s="165"/>
      <c r="B147" s="23" t="s">
        <v>16</v>
      </c>
      <c r="C147" s="167"/>
      <c r="D147" s="167"/>
      <c r="E147" s="167"/>
      <c r="F147" s="168"/>
      <c r="G147" s="160" t="str">
        <f>IF(C147="","",VLOOKUP(C147,Rates!$E$5:$AA$27,VLOOKUP(C148,Rates!$E$29:$F$50,2,FALSE),FALSE))</f>
        <v/>
      </c>
      <c r="H147" s="147"/>
      <c r="I147" s="145" t="str">
        <f>IF(M147=TRUE,G147*2,G147)</f>
        <v/>
      </c>
      <c r="J147" s="162" t="str">
        <f>IF(A147="","",VLOOKUP(YEAR(A147),Rates!$B:$C,2,FALSE))</f>
        <v/>
      </c>
      <c r="K147" s="151" t="str">
        <f t="shared" ref="K147" si="68">IF(I147="","",ROUND(I147*J147,2))</f>
        <v/>
      </c>
      <c r="M147" s="25" t="b">
        <v>0</v>
      </c>
    </row>
    <row r="148" spans="1:13" ht="18" customHeight="1" x14ac:dyDescent="0.2">
      <c r="A148" s="166"/>
      <c r="B148" s="23" t="s">
        <v>15</v>
      </c>
      <c r="C148" s="167"/>
      <c r="D148" s="167"/>
      <c r="E148" s="167"/>
      <c r="F148" s="168"/>
      <c r="G148" s="161"/>
      <c r="H148" s="148"/>
      <c r="I148" s="146"/>
      <c r="J148" s="146"/>
      <c r="K148" s="152"/>
    </row>
    <row r="149" spans="1:13" ht="18" customHeight="1" x14ac:dyDescent="0.2">
      <c r="A149" s="163"/>
      <c r="B149" s="22" t="s">
        <v>16</v>
      </c>
      <c r="C149" s="155"/>
      <c r="D149" s="155"/>
      <c r="E149" s="155"/>
      <c r="F149" s="155"/>
      <c r="G149" s="157" t="str">
        <f>IF(C149="","",VLOOKUP(C149,Rates!$E$5:$AA$27,VLOOKUP(C150,Rates!$E$29:$F$50,2,FALSE),FALSE))</f>
        <v/>
      </c>
      <c r="H149" s="149"/>
      <c r="I149" s="143" t="str">
        <f>IF(M149=TRUE,G149*2,G149)</f>
        <v/>
      </c>
      <c r="J149" s="153" t="str">
        <f>IF(A149="","",VLOOKUP(YEAR(A149),Rates!$B:$C,2,FALSE))</f>
        <v/>
      </c>
      <c r="K149" s="151" t="str">
        <f t="shared" ref="K149" si="69">IF(I149="","",ROUND(I149*J149,2))</f>
        <v/>
      </c>
      <c r="M149" s="25" t="b">
        <v>0</v>
      </c>
    </row>
    <row r="150" spans="1:13" ht="18" customHeight="1" x14ac:dyDescent="0.2">
      <c r="A150" s="164"/>
      <c r="B150" s="22" t="s">
        <v>15</v>
      </c>
      <c r="C150" s="156"/>
      <c r="D150" s="156"/>
      <c r="E150" s="156"/>
      <c r="F150" s="156"/>
      <c r="G150" s="154"/>
      <c r="H150" s="150"/>
      <c r="I150" s="144"/>
      <c r="J150" s="154"/>
      <c r="K150" s="152"/>
    </row>
    <row r="151" spans="1:13" ht="18" customHeight="1" x14ac:dyDescent="0.2">
      <c r="A151" s="165"/>
      <c r="B151" s="23" t="s">
        <v>16</v>
      </c>
      <c r="C151" s="167"/>
      <c r="D151" s="167"/>
      <c r="E151" s="167"/>
      <c r="F151" s="168"/>
      <c r="G151" s="160" t="str">
        <f>IF(C151="","",VLOOKUP(C151,Rates!$E$5:$AA$27,VLOOKUP(C152,Rates!$E$29:$F$50,2,FALSE),FALSE))</f>
        <v/>
      </c>
      <c r="H151" s="147"/>
      <c r="I151" s="145" t="str">
        <f>IF(M151=TRUE,G151*2,G151)</f>
        <v/>
      </c>
      <c r="J151" s="162" t="str">
        <f>IF(A151="","",VLOOKUP(YEAR(A151),Rates!$B:$C,2,FALSE))</f>
        <v/>
      </c>
      <c r="K151" s="151" t="str">
        <f t="shared" ref="K151" si="70">IF(I151="","",ROUND(I151*J151,2))</f>
        <v/>
      </c>
      <c r="M151" s="25" t="b">
        <v>0</v>
      </c>
    </row>
    <row r="152" spans="1:13" ht="18" customHeight="1" x14ac:dyDescent="0.2">
      <c r="A152" s="166"/>
      <c r="B152" s="23" t="s">
        <v>15</v>
      </c>
      <c r="C152" s="167"/>
      <c r="D152" s="167"/>
      <c r="E152" s="167"/>
      <c r="F152" s="168"/>
      <c r="G152" s="161"/>
      <c r="H152" s="148"/>
      <c r="I152" s="146"/>
      <c r="J152" s="146"/>
      <c r="K152" s="152"/>
    </row>
    <row r="153" spans="1:13" ht="18" customHeight="1" x14ac:dyDescent="0.2">
      <c r="A153" s="163"/>
      <c r="B153" s="22" t="s">
        <v>16</v>
      </c>
      <c r="C153" s="155"/>
      <c r="D153" s="155"/>
      <c r="E153" s="155"/>
      <c r="F153" s="155"/>
      <c r="G153" s="157" t="str">
        <f>IF(C153="","",VLOOKUP(C153,Rates!$E$5:$AA$27,VLOOKUP(C154,Rates!$E$29:$F$50,2,FALSE),FALSE))</f>
        <v/>
      </c>
      <c r="H153" s="149"/>
      <c r="I153" s="143" t="str">
        <f>IF(M153=TRUE,G153*2,G153)</f>
        <v/>
      </c>
      <c r="J153" s="153" t="str">
        <f>IF(A153="","",VLOOKUP(YEAR(A153),Rates!$B:$C,2,FALSE))</f>
        <v/>
      </c>
      <c r="K153" s="151" t="str">
        <f t="shared" ref="K153" si="71">IF(I153="","",ROUND(I153*J153,2))</f>
        <v/>
      </c>
      <c r="M153" s="25" t="b">
        <v>0</v>
      </c>
    </row>
    <row r="154" spans="1:13" ht="18" customHeight="1" x14ac:dyDescent="0.2">
      <c r="A154" s="164"/>
      <c r="B154" s="22" t="s">
        <v>15</v>
      </c>
      <c r="C154" s="156"/>
      <c r="D154" s="156"/>
      <c r="E154" s="156"/>
      <c r="F154" s="156"/>
      <c r="G154" s="154"/>
      <c r="H154" s="150"/>
      <c r="I154" s="144"/>
      <c r="J154" s="154"/>
      <c r="K154" s="152"/>
    </row>
    <row r="155" spans="1:13" ht="18" customHeight="1" x14ac:dyDescent="0.2">
      <c r="A155" s="165"/>
      <c r="B155" s="23" t="s">
        <v>16</v>
      </c>
      <c r="C155" s="167"/>
      <c r="D155" s="167"/>
      <c r="E155" s="167"/>
      <c r="F155" s="168"/>
      <c r="G155" s="160" t="str">
        <f>IF(C155="","",VLOOKUP(C155,Rates!$E$5:$AA$27,VLOOKUP(C156,Rates!$E$29:$F$50,2,FALSE),FALSE))</f>
        <v/>
      </c>
      <c r="H155" s="147"/>
      <c r="I155" s="145" t="str">
        <f>IF(M155=TRUE,G155*2,G155)</f>
        <v/>
      </c>
      <c r="J155" s="162" t="str">
        <f>IF(A155="","",VLOOKUP(YEAR(A155),Rates!$B:$C,2,FALSE))</f>
        <v/>
      </c>
      <c r="K155" s="151" t="str">
        <f t="shared" ref="K155" si="72">IF(I155="","",ROUND(I155*J155,2))</f>
        <v/>
      </c>
      <c r="M155" s="25" t="b">
        <v>0</v>
      </c>
    </row>
    <row r="156" spans="1:13" ht="18" customHeight="1" x14ac:dyDescent="0.2">
      <c r="A156" s="166"/>
      <c r="B156" s="23" t="s">
        <v>15</v>
      </c>
      <c r="C156" s="167"/>
      <c r="D156" s="167"/>
      <c r="E156" s="167"/>
      <c r="F156" s="168"/>
      <c r="G156" s="161"/>
      <c r="H156" s="148"/>
      <c r="I156" s="146"/>
      <c r="J156" s="146"/>
      <c r="K156" s="152"/>
    </row>
    <row r="157" spans="1:13" ht="18" customHeight="1" x14ac:dyDescent="0.2">
      <c r="A157" s="163"/>
      <c r="B157" s="22" t="s">
        <v>16</v>
      </c>
      <c r="C157" s="155"/>
      <c r="D157" s="155"/>
      <c r="E157" s="155"/>
      <c r="F157" s="155"/>
      <c r="G157" s="157" t="str">
        <f>IF(C157="","",VLOOKUP(C157,Rates!$E$5:$AA$27,VLOOKUP(C158,Rates!$E$29:$F$50,2,FALSE),FALSE))</f>
        <v/>
      </c>
      <c r="H157" s="149"/>
      <c r="I157" s="143" t="str">
        <f>IF(M157=TRUE,G157*2,G157)</f>
        <v/>
      </c>
      <c r="J157" s="153" t="str">
        <f>IF(A157="","",VLOOKUP(YEAR(A157),Rates!$B:$C,2,FALSE))</f>
        <v/>
      </c>
      <c r="K157" s="151" t="str">
        <f t="shared" ref="K157" si="73">IF(I157="","",ROUND(I157*J157,2))</f>
        <v/>
      </c>
      <c r="M157" s="25" t="b">
        <v>0</v>
      </c>
    </row>
    <row r="158" spans="1:13" ht="18" customHeight="1" x14ac:dyDescent="0.2">
      <c r="A158" s="164"/>
      <c r="B158" s="22" t="s">
        <v>15</v>
      </c>
      <c r="C158" s="156"/>
      <c r="D158" s="156"/>
      <c r="E158" s="156"/>
      <c r="F158" s="156"/>
      <c r="G158" s="154"/>
      <c r="H158" s="150"/>
      <c r="I158" s="144"/>
      <c r="J158" s="154"/>
      <c r="K158" s="152"/>
    </row>
    <row r="159" spans="1:13" ht="18" customHeight="1" x14ac:dyDescent="0.2">
      <c r="A159" s="165"/>
      <c r="B159" s="23" t="s">
        <v>16</v>
      </c>
      <c r="C159" s="167"/>
      <c r="D159" s="167"/>
      <c r="E159" s="167"/>
      <c r="F159" s="168"/>
      <c r="G159" s="160" t="str">
        <f>IF(C159="","",VLOOKUP(C159,Rates!$E$5:$AA$27,VLOOKUP(C160,Rates!$E$29:$F$50,2,FALSE),FALSE))</f>
        <v/>
      </c>
      <c r="H159" s="147"/>
      <c r="I159" s="145" t="str">
        <f>IF(M159=TRUE,G159*2,G159)</f>
        <v/>
      </c>
      <c r="J159" s="162" t="str">
        <f>IF(A159="","",VLOOKUP(YEAR(A159),Rates!$B:$C,2,FALSE))</f>
        <v/>
      </c>
      <c r="K159" s="151" t="str">
        <f t="shared" ref="K159" si="74">IF(I159="","",ROUND(I159*J159,2))</f>
        <v/>
      </c>
      <c r="M159" s="25" t="b">
        <v>0</v>
      </c>
    </row>
    <row r="160" spans="1:13" ht="18" customHeight="1" x14ac:dyDescent="0.2">
      <c r="A160" s="166"/>
      <c r="B160" s="23" t="s">
        <v>15</v>
      </c>
      <c r="C160" s="167"/>
      <c r="D160" s="167"/>
      <c r="E160" s="167"/>
      <c r="F160" s="168"/>
      <c r="G160" s="161"/>
      <c r="H160" s="148"/>
      <c r="I160" s="146"/>
      <c r="J160" s="146"/>
      <c r="K160" s="152"/>
    </row>
    <row r="161" spans="1:13" ht="18" customHeight="1" x14ac:dyDescent="0.2">
      <c r="A161" s="163"/>
      <c r="B161" s="22" t="s">
        <v>16</v>
      </c>
      <c r="C161" s="155"/>
      <c r="D161" s="155"/>
      <c r="E161" s="155"/>
      <c r="F161" s="155"/>
      <c r="G161" s="157" t="str">
        <f>IF(C161="","",VLOOKUP(C161,Rates!$E$5:$AA$27,VLOOKUP(C162,Rates!$E$29:$F$50,2,FALSE),FALSE))</f>
        <v/>
      </c>
      <c r="H161" s="149"/>
      <c r="I161" s="143" t="str">
        <f>IF(M161=TRUE,G161*2,G161)</f>
        <v/>
      </c>
      <c r="J161" s="153" t="str">
        <f>IF(A161="","",VLOOKUP(YEAR(A161),Rates!$B:$C,2,FALSE))</f>
        <v/>
      </c>
      <c r="K161" s="151" t="str">
        <f t="shared" ref="K161" si="75">IF(I161="","",ROUND(I161*J161,2))</f>
        <v/>
      </c>
      <c r="M161" s="25" t="b">
        <v>0</v>
      </c>
    </row>
    <row r="162" spans="1:13" ht="18" customHeight="1" x14ac:dyDescent="0.2">
      <c r="A162" s="164"/>
      <c r="B162" s="22" t="s">
        <v>15</v>
      </c>
      <c r="C162" s="156"/>
      <c r="D162" s="156"/>
      <c r="E162" s="156"/>
      <c r="F162" s="156"/>
      <c r="G162" s="154"/>
      <c r="H162" s="150"/>
      <c r="I162" s="144"/>
      <c r="J162" s="154"/>
      <c r="K162" s="152"/>
    </row>
    <row r="163" spans="1:13" ht="18" customHeight="1" x14ac:dyDescent="0.2">
      <c r="A163" s="165"/>
      <c r="B163" s="23" t="s">
        <v>16</v>
      </c>
      <c r="C163" s="167"/>
      <c r="D163" s="167"/>
      <c r="E163" s="167"/>
      <c r="F163" s="168"/>
      <c r="G163" s="160" t="str">
        <f>IF(C163="","",VLOOKUP(C163,Rates!$E$5:$AA$27,VLOOKUP(C164,Rates!$E$29:$F$50,2,FALSE),FALSE))</f>
        <v/>
      </c>
      <c r="H163" s="147"/>
      <c r="I163" s="145" t="str">
        <f>IF(M163=TRUE,G163*2,G163)</f>
        <v/>
      </c>
      <c r="J163" s="162" t="str">
        <f>IF(A163="","",VLOOKUP(YEAR(A163),Rates!$B:$C,2,FALSE))</f>
        <v/>
      </c>
      <c r="K163" s="151" t="str">
        <f t="shared" ref="K163" si="76">IF(I163="","",ROUND(I163*J163,2))</f>
        <v/>
      </c>
      <c r="M163" s="25" t="b">
        <v>0</v>
      </c>
    </row>
    <row r="164" spans="1:13" ht="18" customHeight="1" x14ac:dyDescent="0.2">
      <c r="A164" s="166"/>
      <c r="B164" s="23" t="s">
        <v>15</v>
      </c>
      <c r="C164" s="167"/>
      <c r="D164" s="167"/>
      <c r="E164" s="167"/>
      <c r="F164" s="168"/>
      <c r="G164" s="161"/>
      <c r="H164" s="148"/>
      <c r="I164" s="146"/>
      <c r="J164" s="146"/>
      <c r="K164" s="152"/>
    </row>
    <row r="165" spans="1:13" ht="18" customHeight="1" x14ac:dyDescent="0.2">
      <c r="A165" s="163"/>
      <c r="B165" s="22" t="s">
        <v>16</v>
      </c>
      <c r="C165" s="155"/>
      <c r="D165" s="155"/>
      <c r="E165" s="155"/>
      <c r="F165" s="155"/>
      <c r="G165" s="157" t="str">
        <f>IF(C165="","",VLOOKUP(C165,Rates!$E$5:$AA$27,VLOOKUP(C166,Rates!$E$29:$F$50,2,FALSE),FALSE))</f>
        <v/>
      </c>
      <c r="H165" s="149"/>
      <c r="I165" s="143" t="str">
        <f>IF(M165=TRUE,G165*2,G165)</f>
        <v/>
      </c>
      <c r="J165" s="153" t="str">
        <f>IF(A165="","",VLOOKUP(YEAR(A165),Rates!$B:$C,2,FALSE))</f>
        <v/>
      </c>
      <c r="K165" s="151" t="str">
        <f t="shared" ref="K165" si="77">IF(I165="","",ROUND(I165*J165,2))</f>
        <v/>
      </c>
      <c r="M165" s="25" t="b">
        <v>0</v>
      </c>
    </row>
    <row r="166" spans="1:13" ht="18" customHeight="1" x14ac:dyDescent="0.2">
      <c r="A166" s="164"/>
      <c r="B166" s="22" t="s">
        <v>15</v>
      </c>
      <c r="C166" s="156"/>
      <c r="D166" s="156"/>
      <c r="E166" s="156"/>
      <c r="F166" s="156"/>
      <c r="G166" s="154"/>
      <c r="H166" s="150"/>
      <c r="I166" s="144"/>
      <c r="J166" s="154"/>
      <c r="K166" s="152"/>
    </row>
    <row r="167" spans="1:13" ht="18" customHeight="1" x14ac:dyDescent="0.2">
      <c r="A167" s="165"/>
      <c r="B167" s="23" t="s">
        <v>16</v>
      </c>
      <c r="C167" s="167"/>
      <c r="D167" s="167"/>
      <c r="E167" s="167"/>
      <c r="F167" s="168"/>
      <c r="G167" s="160" t="str">
        <f>IF(C167="","",VLOOKUP(C167,Rates!$E$5:$AA$27,VLOOKUP(C168,Rates!$E$29:$F$50,2,FALSE),FALSE))</f>
        <v/>
      </c>
      <c r="H167" s="147"/>
      <c r="I167" s="145" t="str">
        <f>IF(M167=TRUE,G167*2,G167)</f>
        <v/>
      </c>
      <c r="J167" s="162" t="str">
        <f>IF(A167="","",VLOOKUP(YEAR(A167),Rates!$B:$C,2,FALSE))</f>
        <v/>
      </c>
      <c r="K167" s="151" t="str">
        <f t="shared" ref="K167" si="78">IF(I167="","",ROUND(I167*J167,2))</f>
        <v/>
      </c>
      <c r="M167" s="25" t="b">
        <v>0</v>
      </c>
    </row>
    <row r="168" spans="1:13" ht="18" customHeight="1" x14ac:dyDescent="0.2">
      <c r="A168" s="166"/>
      <c r="B168" s="23" t="s">
        <v>15</v>
      </c>
      <c r="C168" s="167"/>
      <c r="D168" s="167"/>
      <c r="E168" s="167"/>
      <c r="F168" s="168"/>
      <c r="G168" s="161"/>
      <c r="H168" s="148"/>
      <c r="I168" s="146"/>
      <c r="J168" s="146"/>
      <c r="K168" s="152"/>
    </row>
    <row r="169" spans="1:13" ht="18" customHeight="1" x14ac:dyDescent="0.2">
      <c r="A169" s="163"/>
      <c r="B169" s="22" t="s">
        <v>16</v>
      </c>
      <c r="C169" s="155"/>
      <c r="D169" s="155"/>
      <c r="E169" s="155"/>
      <c r="F169" s="155"/>
      <c r="G169" s="157" t="str">
        <f>IF(C169="","",VLOOKUP(C169,Rates!$E$5:$AA$27,VLOOKUP(C170,Rates!$E$29:$F$50,2,FALSE),FALSE))</f>
        <v/>
      </c>
      <c r="H169" s="149"/>
      <c r="I169" s="143" t="str">
        <f>IF(M169=TRUE,G169*2,G169)</f>
        <v/>
      </c>
      <c r="J169" s="153" t="str">
        <f>IF(A169="","",VLOOKUP(YEAR(A169),Rates!$B:$C,2,FALSE))</f>
        <v/>
      </c>
      <c r="K169" s="151" t="str">
        <f t="shared" ref="K169" si="79">IF(I169="","",ROUND(I169*J169,2))</f>
        <v/>
      </c>
      <c r="M169" s="25" t="b">
        <v>0</v>
      </c>
    </row>
    <row r="170" spans="1:13" ht="18" customHeight="1" x14ac:dyDescent="0.2">
      <c r="A170" s="164"/>
      <c r="B170" s="22" t="s">
        <v>15</v>
      </c>
      <c r="C170" s="156"/>
      <c r="D170" s="156"/>
      <c r="E170" s="156"/>
      <c r="F170" s="156"/>
      <c r="G170" s="154"/>
      <c r="H170" s="150"/>
      <c r="I170" s="144"/>
      <c r="J170" s="154"/>
      <c r="K170" s="152"/>
    </row>
    <row r="171" spans="1:13" ht="18" customHeight="1" x14ac:dyDescent="0.2">
      <c r="A171" s="165"/>
      <c r="B171" s="23" t="s">
        <v>16</v>
      </c>
      <c r="C171" s="167"/>
      <c r="D171" s="167"/>
      <c r="E171" s="167"/>
      <c r="F171" s="168"/>
      <c r="G171" s="160" t="str">
        <f>IF(C171="","",VLOOKUP(C171,Rates!$E$5:$AA$27,VLOOKUP(C172,Rates!$E$29:$F$50,2,FALSE),FALSE))</f>
        <v/>
      </c>
      <c r="H171" s="147"/>
      <c r="I171" s="145" t="str">
        <f>IF(M171=TRUE,G171*2,G171)</f>
        <v/>
      </c>
      <c r="J171" s="162" t="str">
        <f>IF(A171="","",VLOOKUP(YEAR(A171),Rates!$B:$C,2,FALSE))</f>
        <v/>
      </c>
      <c r="K171" s="151" t="str">
        <f t="shared" ref="K171" si="80">IF(I171="","",ROUND(I171*J171,2))</f>
        <v/>
      </c>
      <c r="M171" s="25" t="b">
        <v>0</v>
      </c>
    </row>
    <row r="172" spans="1:13" ht="18" customHeight="1" x14ac:dyDescent="0.2">
      <c r="A172" s="166"/>
      <c r="B172" s="23" t="s">
        <v>15</v>
      </c>
      <c r="C172" s="167"/>
      <c r="D172" s="167"/>
      <c r="E172" s="167"/>
      <c r="F172" s="168"/>
      <c r="G172" s="161"/>
      <c r="H172" s="148"/>
      <c r="I172" s="146"/>
      <c r="J172" s="146"/>
      <c r="K172" s="152"/>
    </row>
  </sheetData>
  <sheetProtection algorithmName="SHA-512" hashValue="KOTL48SjORp2QQa8A2HnKVhBz25we+dLn1E4W5JD7/HX/dJuJgDQguuzjRlM4LOPlWpeXyNjrLrcKng35f8cLA==" saltValue="ZVRhZdvIB8ggktwVZNPjOg==" spinCount="100000" sheet="1" objects="1" scenarios="1" selectLockedCells="1"/>
  <mergeCells count="660">
    <mergeCell ref="J45:J46"/>
    <mergeCell ref="K85:K86"/>
    <mergeCell ref="C86:F86"/>
    <mergeCell ref="A65:A66"/>
    <mergeCell ref="C65:F65"/>
    <mergeCell ref="G65:G66"/>
    <mergeCell ref="H65:H66"/>
    <mergeCell ref="I65:I66"/>
    <mergeCell ref="J65:J66"/>
    <mergeCell ref="K65:K66"/>
    <mergeCell ref="C66:F66"/>
    <mergeCell ref="A85:A86"/>
    <mergeCell ref="C85:F85"/>
    <mergeCell ref="G85:G86"/>
    <mergeCell ref="H85:H86"/>
    <mergeCell ref="I85:I86"/>
    <mergeCell ref="J85:J86"/>
    <mergeCell ref="K81:K82"/>
    <mergeCell ref="C82:F82"/>
    <mergeCell ref="A83:A84"/>
    <mergeCell ref="C83:F83"/>
    <mergeCell ref="G83:G84"/>
    <mergeCell ref="H83:H84"/>
    <mergeCell ref="I83:I84"/>
    <mergeCell ref="A121:A122"/>
    <mergeCell ref="C121:F121"/>
    <mergeCell ref="G121:G122"/>
    <mergeCell ref="H121:H122"/>
    <mergeCell ref="I121:I122"/>
    <mergeCell ref="J121:J122"/>
    <mergeCell ref="K121:K122"/>
    <mergeCell ref="C122:F122"/>
    <mergeCell ref="A101:A102"/>
    <mergeCell ref="C101:F101"/>
    <mergeCell ref="G101:G102"/>
    <mergeCell ref="H101:H102"/>
    <mergeCell ref="I101:I102"/>
    <mergeCell ref="J101:J102"/>
    <mergeCell ref="K117:K118"/>
    <mergeCell ref="C118:F118"/>
    <mergeCell ref="A119:A120"/>
    <mergeCell ref="C119:F119"/>
    <mergeCell ref="G119:G120"/>
    <mergeCell ref="H119:H120"/>
    <mergeCell ref="I119:I120"/>
    <mergeCell ref="J119:J120"/>
    <mergeCell ref="K119:K120"/>
    <mergeCell ref="C120:F120"/>
    <mergeCell ref="K149:K150"/>
    <mergeCell ref="K151:K152"/>
    <mergeCell ref="K153:K154"/>
    <mergeCell ref="A149:A150"/>
    <mergeCell ref="C149:F149"/>
    <mergeCell ref="G149:G150"/>
    <mergeCell ref="H149:H150"/>
    <mergeCell ref="I149:I150"/>
    <mergeCell ref="J149:J150"/>
    <mergeCell ref="A153:A154"/>
    <mergeCell ref="C153:F153"/>
    <mergeCell ref="G153:G154"/>
    <mergeCell ref="H153:H154"/>
    <mergeCell ref="I153:I154"/>
    <mergeCell ref="J153:J154"/>
    <mergeCell ref="C150:F150"/>
    <mergeCell ref="C154:F154"/>
    <mergeCell ref="A151:A152"/>
    <mergeCell ref="C151:F151"/>
    <mergeCell ref="G151:G152"/>
    <mergeCell ref="H151:H152"/>
    <mergeCell ref="I151:I152"/>
    <mergeCell ref="J151:J152"/>
    <mergeCell ref="C152:F152"/>
    <mergeCell ref="K169:K170"/>
    <mergeCell ref="C170:F170"/>
    <mergeCell ref="K171:K172"/>
    <mergeCell ref="C172:F172"/>
    <mergeCell ref="A171:A172"/>
    <mergeCell ref="C171:F171"/>
    <mergeCell ref="G171:G172"/>
    <mergeCell ref="H171:H172"/>
    <mergeCell ref="I171:I172"/>
    <mergeCell ref="J171:J172"/>
    <mergeCell ref="A169:A170"/>
    <mergeCell ref="C169:F169"/>
    <mergeCell ref="G169:G170"/>
    <mergeCell ref="H169:H170"/>
    <mergeCell ref="I169:I170"/>
    <mergeCell ref="J169:J170"/>
    <mergeCell ref="K165:K166"/>
    <mergeCell ref="C166:F166"/>
    <mergeCell ref="A167:A168"/>
    <mergeCell ref="C167:F167"/>
    <mergeCell ref="G167:G168"/>
    <mergeCell ref="H167:H168"/>
    <mergeCell ref="I167:I168"/>
    <mergeCell ref="J167:J168"/>
    <mergeCell ref="K167:K168"/>
    <mergeCell ref="C168:F168"/>
    <mergeCell ref="A165:A166"/>
    <mergeCell ref="C165:F165"/>
    <mergeCell ref="G165:G166"/>
    <mergeCell ref="H165:H166"/>
    <mergeCell ref="I165:I166"/>
    <mergeCell ref="J165:J166"/>
    <mergeCell ref="K161:K162"/>
    <mergeCell ref="C162:F162"/>
    <mergeCell ref="A163:A164"/>
    <mergeCell ref="C163:F163"/>
    <mergeCell ref="G163:G164"/>
    <mergeCell ref="H163:H164"/>
    <mergeCell ref="I163:I164"/>
    <mergeCell ref="J163:J164"/>
    <mergeCell ref="K163:K164"/>
    <mergeCell ref="C164:F164"/>
    <mergeCell ref="A161:A162"/>
    <mergeCell ref="C161:F161"/>
    <mergeCell ref="G161:G162"/>
    <mergeCell ref="H161:H162"/>
    <mergeCell ref="I161:I162"/>
    <mergeCell ref="J161:J162"/>
    <mergeCell ref="A159:A160"/>
    <mergeCell ref="C159:F159"/>
    <mergeCell ref="G159:G160"/>
    <mergeCell ref="H159:H160"/>
    <mergeCell ref="I159:I160"/>
    <mergeCell ref="J159:J160"/>
    <mergeCell ref="K159:K160"/>
    <mergeCell ref="C160:F160"/>
    <mergeCell ref="A155:A156"/>
    <mergeCell ref="C155:F155"/>
    <mergeCell ref="G155:G156"/>
    <mergeCell ref="H155:H156"/>
    <mergeCell ref="I155:I156"/>
    <mergeCell ref="J155:J156"/>
    <mergeCell ref="K157:K158"/>
    <mergeCell ref="C158:F158"/>
    <mergeCell ref="K155:K156"/>
    <mergeCell ref="A157:A158"/>
    <mergeCell ref="C157:F157"/>
    <mergeCell ref="G157:G158"/>
    <mergeCell ref="H157:H158"/>
    <mergeCell ref="I157:I158"/>
    <mergeCell ref="J157:J158"/>
    <mergeCell ref="C156:F156"/>
    <mergeCell ref="G147:G148"/>
    <mergeCell ref="H147:H148"/>
    <mergeCell ref="I147:I148"/>
    <mergeCell ref="J147:J148"/>
    <mergeCell ref="K147:K148"/>
    <mergeCell ref="C148:F148"/>
    <mergeCell ref="A145:A146"/>
    <mergeCell ref="C145:F145"/>
    <mergeCell ref="G145:G146"/>
    <mergeCell ref="H145:H146"/>
    <mergeCell ref="I145:I146"/>
    <mergeCell ref="J145:J146"/>
    <mergeCell ref="K145:K146"/>
    <mergeCell ref="C146:F146"/>
    <mergeCell ref="A147:A148"/>
    <mergeCell ref="C147:F147"/>
    <mergeCell ref="K141:K142"/>
    <mergeCell ref="C142:F142"/>
    <mergeCell ref="A143:A144"/>
    <mergeCell ref="C143:F143"/>
    <mergeCell ref="G143:G144"/>
    <mergeCell ref="H143:H144"/>
    <mergeCell ref="I143:I144"/>
    <mergeCell ref="J143:J144"/>
    <mergeCell ref="K143:K144"/>
    <mergeCell ref="C144:F144"/>
    <mergeCell ref="A141:A142"/>
    <mergeCell ref="C141:F141"/>
    <mergeCell ref="G141:G142"/>
    <mergeCell ref="H141:H142"/>
    <mergeCell ref="I141:I142"/>
    <mergeCell ref="J141:J142"/>
    <mergeCell ref="K135:K136"/>
    <mergeCell ref="C136:F136"/>
    <mergeCell ref="A139:A140"/>
    <mergeCell ref="C139:F139"/>
    <mergeCell ref="G139:G140"/>
    <mergeCell ref="H139:H140"/>
    <mergeCell ref="I139:I140"/>
    <mergeCell ref="J139:J140"/>
    <mergeCell ref="K139:K140"/>
    <mergeCell ref="C140:F140"/>
    <mergeCell ref="A135:A136"/>
    <mergeCell ref="C135:F135"/>
    <mergeCell ref="G135:G136"/>
    <mergeCell ref="H135:H136"/>
    <mergeCell ref="I135:I136"/>
    <mergeCell ref="J135:J136"/>
    <mergeCell ref="A137:A138"/>
    <mergeCell ref="C137:F137"/>
    <mergeCell ref="G137:G138"/>
    <mergeCell ref="H137:H138"/>
    <mergeCell ref="I137:I138"/>
    <mergeCell ref="J137:J138"/>
    <mergeCell ref="K137:K138"/>
    <mergeCell ref="C138:F138"/>
    <mergeCell ref="K131:K132"/>
    <mergeCell ref="C132:F132"/>
    <mergeCell ref="A133:A134"/>
    <mergeCell ref="C133:F133"/>
    <mergeCell ref="G133:G134"/>
    <mergeCell ref="H133:H134"/>
    <mergeCell ref="I133:I134"/>
    <mergeCell ref="J133:J134"/>
    <mergeCell ref="K133:K134"/>
    <mergeCell ref="C134:F134"/>
    <mergeCell ref="A131:A132"/>
    <mergeCell ref="C131:F131"/>
    <mergeCell ref="G131:G132"/>
    <mergeCell ref="H131:H132"/>
    <mergeCell ref="I131:I132"/>
    <mergeCell ref="J131:J132"/>
    <mergeCell ref="K127:K128"/>
    <mergeCell ref="C128:F128"/>
    <mergeCell ref="A129:A130"/>
    <mergeCell ref="C129:F129"/>
    <mergeCell ref="G129:G130"/>
    <mergeCell ref="H129:H130"/>
    <mergeCell ref="I129:I130"/>
    <mergeCell ref="J129:J130"/>
    <mergeCell ref="K129:K130"/>
    <mergeCell ref="C130:F130"/>
    <mergeCell ref="A127:A128"/>
    <mergeCell ref="C127:F127"/>
    <mergeCell ref="G127:G128"/>
    <mergeCell ref="H127:H128"/>
    <mergeCell ref="I127:I128"/>
    <mergeCell ref="J127:J128"/>
    <mergeCell ref="K123:K124"/>
    <mergeCell ref="C124:F124"/>
    <mergeCell ref="A125:A126"/>
    <mergeCell ref="C125:F125"/>
    <mergeCell ref="G125:G126"/>
    <mergeCell ref="H125:H126"/>
    <mergeCell ref="I125:I126"/>
    <mergeCell ref="J125:J126"/>
    <mergeCell ref="K125:K126"/>
    <mergeCell ref="C126:F126"/>
    <mergeCell ref="A123:A124"/>
    <mergeCell ref="C123:F123"/>
    <mergeCell ref="G123:G124"/>
    <mergeCell ref="H123:H124"/>
    <mergeCell ref="I123:I124"/>
    <mergeCell ref="J123:J124"/>
    <mergeCell ref="A117:A118"/>
    <mergeCell ref="C117:F117"/>
    <mergeCell ref="G117:G118"/>
    <mergeCell ref="H117:H118"/>
    <mergeCell ref="I117:I118"/>
    <mergeCell ref="J117:J118"/>
    <mergeCell ref="K113:K114"/>
    <mergeCell ref="C114:F114"/>
    <mergeCell ref="A115:A116"/>
    <mergeCell ref="C115:F115"/>
    <mergeCell ref="G115:G116"/>
    <mergeCell ref="H115:H116"/>
    <mergeCell ref="I115:I116"/>
    <mergeCell ref="J115:J116"/>
    <mergeCell ref="K115:K116"/>
    <mergeCell ref="C116:F116"/>
    <mergeCell ref="A113:A114"/>
    <mergeCell ref="C113:F113"/>
    <mergeCell ref="G113:G114"/>
    <mergeCell ref="H113:H114"/>
    <mergeCell ref="I113:I114"/>
    <mergeCell ref="J113:J114"/>
    <mergeCell ref="K109:K110"/>
    <mergeCell ref="C110:F110"/>
    <mergeCell ref="A111:A112"/>
    <mergeCell ref="C111:F111"/>
    <mergeCell ref="G111:G112"/>
    <mergeCell ref="H111:H112"/>
    <mergeCell ref="I111:I112"/>
    <mergeCell ref="J111:J112"/>
    <mergeCell ref="K111:K112"/>
    <mergeCell ref="C112:F112"/>
    <mergeCell ref="A109:A110"/>
    <mergeCell ref="C109:F109"/>
    <mergeCell ref="G109:G110"/>
    <mergeCell ref="H109:H110"/>
    <mergeCell ref="I109:I110"/>
    <mergeCell ref="J109:J110"/>
    <mergeCell ref="K105:K106"/>
    <mergeCell ref="C106:F106"/>
    <mergeCell ref="A107:A108"/>
    <mergeCell ref="C107:F107"/>
    <mergeCell ref="G107:G108"/>
    <mergeCell ref="H107:H108"/>
    <mergeCell ref="I107:I108"/>
    <mergeCell ref="J107:J108"/>
    <mergeCell ref="K107:K108"/>
    <mergeCell ref="C108:F108"/>
    <mergeCell ref="A105:A106"/>
    <mergeCell ref="C105:F105"/>
    <mergeCell ref="G105:G106"/>
    <mergeCell ref="H105:H106"/>
    <mergeCell ref="I105:I106"/>
    <mergeCell ref="J105:J106"/>
    <mergeCell ref="K99:K100"/>
    <mergeCell ref="C100:F100"/>
    <mergeCell ref="A103:A104"/>
    <mergeCell ref="C103:F103"/>
    <mergeCell ref="G103:G104"/>
    <mergeCell ref="H103:H104"/>
    <mergeCell ref="I103:I104"/>
    <mergeCell ref="J103:J104"/>
    <mergeCell ref="K103:K104"/>
    <mergeCell ref="C104:F104"/>
    <mergeCell ref="A99:A100"/>
    <mergeCell ref="C99:F99"/>
    <mergeCell ref="G99:G100"/>
    <mergeCell ref="H99:H100"/>
    <mergeCell ref="I99:I100"/>
    <mergeCell ref="J99:J100"/>
    <mergeCell ref="K101:K102"/>
    <mergeCell ref="C102:F102"/>
    <mergeCell ref="K95:K96"/>
    <mergeCell ref="C96:F96"/>
    <mergeCell ref="A97:A98"/>
    <mergeCell ref="C97:F97"/>
    <mergeCell ref="G97:G98"/>
    <mergeCell ref="H97:H98"/>
    <mergeCell ref="I97:I98"/>
    <mergeCell ref="J97:J98"/>
    <mergeCell ref="K97:K98"/>
    <mergeCell ref="C98:F98"/>
    <mergeCell ref="A95:A96"/>
    <mergeCell ref="C95:F95"/>
    <mergeCell ref="G95:G96"/>
    <mergeCell ref="H95:H96"/>
    <mergeCell ref="I95:I96"/>
    <mergeCell ref="J95:J96"/>
    <mergeCell ref="K91:K92"/>
    <mergeCell ref="C92:F92"/>
    <mergeCell ref="A93:A94"/>
    <mergeCell ref="C93:F93"/>
    <mergeCell ref="G93:G94"/>
    <mergeCell ref="H93:H94"/>
    <mergeCell ref="I93:I94"/>
    <mergeCell ref="J93:J94"/>
    <mergeCell ref="K93:K94"/>
    <mergeCell ref="C94:F94"/>
    <mergeCell ref="A91:A92"/>
    <mergeCell ref="C91:F91"/>
    <mergeCell ref="G91:G92"/>
    <mergeCell ref="H91:H92"/>
    <mergeCell ref="I91:I92"/>
    <mergeCell ref="J91:J92"/>
    <mergeCell ref="K87:K88"/>
    <mergeCell ref="C88:F88"/>
    <mergeCell ref="A89:A90"/>
    <mergeCell ref="C89:F89"/>
    <mergeCell ref="G89:G90"/>
    <mergeCell ref="H89:H90"/>
    <mergeCell ref="I89:I90"/>
    <mergeCell ref="J89:J90"/>
    <mergeCell ref="K89:K90"/>
    <mergeCell ref="C90:F90"/>
    <mergeCell ref="A87:A88"/>
    <mergeCell ref="C87:F87"/>
    <mergeCell ref="G87:G88"/>
    <mergeCell ref="H87:H88"/>
    <mergeCell ref="I87:I88"/>
    <mergeCell ref="J87:J88"/>
    <mergeCell ref="J83:J84"/>
    <mergeCell ref="K83:K84"/>
    <mergeCell ref="C84:F84"/>
    <mergeCell ref="A81:A82"/>
    <mergeCell ref="C81:F81"/>
    <mergeCell ref="G81:G82"/>
    <mergeCell ref="H81:H82"/>
    <mergeCell ref="I81:I82"/>
    <mergeCell ref="J81:J82"/>
    <mergeCell ref="K77:K78"/>
    <mergeCell ref="C78:F78"/>
    <mergeCell ref="A79:A80"/>
    <mergeCell ref="C79:F79"/>
    <mergeCell ref="G79:G80"/>
    <mergeCell ref="H79:H80"/>
    <mergeCell ref="I79:I80"/>
    <mergeCell ref="J79:J80"/>
    <mergeCell ref="K79:K80"/>
    <mergeCell ref="C80:F80"/>
    <mergeCell ref="A77:A78"/>
    <mergeCell ref="C77:F77"/>
    <mergeCell ref="G77:G78"/>
    <mergeCell ref="H77:H78"/>
    <mergeCell ref="I77:I78"/>
    <mergeCell ref="J77:J78"/>
    <mergeCell ref="K73:K74"/>
    <mergeCell ref="C74:F74"/>
    <mergeCell ref="A75:A76"/>
    <mergeCell ref="C75:F75"/>
    <mergeCell ref="G75:G76"/>
    <mergeCell ref="H75:H76"/>
    <mergeCell ref="I75:I76"/>
    <mergeCell ref="J75:J76"/>
    <mergeCell ref="K75:K76"/>
    <mergeCell ref="C76:F76"/>
    <mergeCell ref="A73:A74"/>
    <mergeCell ref="C73:F73"/>
    <mergeCell ref="G73:G74"/>
    <mergeCell ref="H73:H74"/>
    <mergeCell ref="I73:I74"/>
    <mergeCell ref="J73:J74"/>
    <mergeCell ref="K69:K70"/>
    <mergeCell ref="C70:F70"/>
    <mergeCell ref="A71:A72"/>
    <mergeCell ref="C71:F71"/>
    <mergeCell ref="G71:G72"/>
    <mergeCell ref="H71:H72"/>
    <mergeCell ref="I71:I72"/>
    <mergeCell ref="J71:J72"/>
    <mergeCell ref="K71:K72"/>
    <mergeCell ref="C72:F72"/>
    <mergeCell ref="A69:A70"/>
    <mergeCell ref="C69:F69"/>
    <mergeCell ref="G69:G70"/>
    <mergeCell ref="H69:H70"/>
    <mergeCell ref="I69:I70"/>
    <mergeCell ref="J69:J70"/>
    <mergeCell ref="K63:K64"/>
    <mergeCell ref="C64:F64"/>
    <mergeCell ref="A67:A68"/>
    <mergeCell ref="C67:F67"/>
    <mergeCell ref="G67:G68"/>
    <mergeCell ref="H67:H68"/>
    <mergeCell ref="I67:I68"/>
    <mergeCell ref="J67:J68"/>
    <mergeCell ref="K67:K68"/>
    <mergeCell ref="C68:F68"/>
    <mergeCell ref="A63:A64"/>
    <mergeCell ref="C63:F63"/>
    <mergeCell ref="G63:G64"/>
    <mergeCell ref="H63:H64"/>
    <mergeCell ref="I63:I64"/>
    <mergeCell ref="J63:J64"/>
    <mergeCell ref="K59:K60"/>
    <mergeCell ref="C60:F60"/>
    <mergeCell ref="A61:A62"/>
    <mergeCell ref="C61:F61"/>
    <mergeCell ref="G61:G62"/>
    <mergeCell ref="H61:H62"/>
    <mergeCell ref="I61:I62"/>
    <mergeCell ref="J61:J62"/>
    <mergeCell ref="K61:K62"/>
    <mergeCell ref="C62:F62"/>
    <mergeCell ref="A59:A60"/>
    <mergeCell ref="C59:F59"/>
    <mergeCell ref="G59:G60"/>
    <mergeCell ref="H59:H60"/>
    <mergeCell ref="I59:I60"/>
    <mergeCell ref="J59:J60"/>
    <mergeCell ref="K55:K56"/>
    <mergeCell ref="C56:F56"/>
    <mergeCell ref="A57:A58"/>
    <mergeCell ref="C57:F57"/>
    <mergeCell ref="G57:G58"/>
    <mergeCell ref="H57:H58"/>
    <mergeCell ref="I57:I58"/>
    <mergeCell ref="J57:J58"/>
    <mergeCell ref="K57:K58"/>
    <mergeCell ref="C58:F58"/>
    <mergeCell ref="A55:A56"/>
    <mergeCell ref="C55:F55"/>
    <mergeCell ref="G55:G56"/>
    <mergeCell ref="H55:H56"/>
    <mergeCell ref="I55:I56"/>
    <mergeCell ref="J55:J56"/>
    <mergeCell ref="K51:K52"/>
    <mergeCell ref="C52:F52"/>
    <mergeCell ref="A53:A54"/>
    <mergeCell ref="C53:F53"/>
    <mergeCell ref="G53:G54"/>
    <mergeCell ref="H53:H54"/>
    <mergeCell ref="I53:I54"/>
    <mergeCell ref="J53:J54"/>
    <mergeCell ref="K53:K54"/>
    <mergeCell ref="C54:F54"/>
    <mergeCell ref="A51:A52"/>
    <mergeCell ref="C51:F51"/>
    <mergeCell ref="G51:G52"/>
    <mergeCell ref="H51:H52"/>
    <mergeCell ref="I51:I52"/>
    <mergeCell ref="J51:J52"/>
    <mergeCell ref="K9:K10"/>
    <mergeCell ref="K47:K48"/>
    <mergeCell ref="C48:F48"/>
    <mergeCell ref="A49:A50"/>
    <mergeCell ref="C49:F49"/>
    <mergeCell ref="G49:G50"/>
    <mergeCell ref="H49:H50"/>
    <mergeCell ref="I49:I50"/>
    <mergeCell ref="J49:J50"/>
    <mergeCell ref="K49:K50"/>
    <mergeCell ref="C50:F50"/>
    <mergeCell ref="A47:A48"/>
    <mergeCell ref="C47:F47"/>
    <mergeCell ref="G47:G48"/>
    <mergeCell ref="H47:H48"/>
    <mergeCell ref="I47:I48"/>
    <mergeCell ref="J47:J48"/>
    <mergeCell ref="K45:K46"/>
    <mergeCell ref="C46:F46"/>
    <mergeCell ref="A45:A46"/>
    <mergeCell ref="C45:F45"/>
    <mergeCell ref="G45:G46"/>
    <mergeCell ref="H45:H46"/>
    <mergeCell ref="I45:I46"/>
    <mergeCell ref="A27:A28"/>
    <mergeCell ref="J27:J28"/>
    <mergeCell ref="K27:K28"/>
    <mergeCell ref="C27:F27"/>
    <mergeCell ref="C28:F28"/>
    <mergeCell ref="G27:G28"/>
    <mergeCell ref="J33:J34"/>
    <mergeCell ref="K33:K34"/>
    <mergeCell ref="C33:F33"/>
    <mergeCell ref="C34:F34"/>
    <mergeCell ref="G33:G34"/>
    <mergeCell ref="A31:A32"/>
    <mergeCell ref="G31:G32"/>
    <mergeCell ref="J31:J32"/>
    <mergeCell ref="K31:K32"/>
    <mergeCell ref="C31:F31"/>
    <mergeCell ref="A33:A34"/>
    <mergeCell ref="C32:F32"/>
    <mergeCell ref="A29:A30"/>
    <mergeCell ref="A19:A20"/>
    <mergeCell ref="G19:G20"/>
    <mergeCell ref="J19:J20"/>
    <mergeCell ref="K19:K20"/>
    <mergeCell ref="C19:F19"/>
    <mergeCell ref="C20:F20"/>
    <mergeCell ref="H19:H20"/>
    <mergeCell ref="G25:G26"/>
    <mergeCell ref="J25:J26"/>
    <mergeCell ref="K25:K26"/>
    <mergeCell ref="C25:F25"/>
    <mergeCell ref="C26:F26"/>
    <mergeCell ref="H25:H26"/>
    <mergeCell ref="G23:G24"/>
    <mergeCell ref="J23:J24"/>
    <mergeCell ref="K23:K24"/>
    <mergeCell ref="C23:F23"/>
    <mergeCell ref="C24:F24"/>
    <mergeCell ref="I23:I24"/>
    <mergeCell ref="H23:H24"/>
    <mergeCell ref="A23:A24"/>
    <mergeCell ref="A21:A22"/>
    <mergeCell ref="A25:A26"/>
    <mergeCell ref="A9:A10"/>
    <mergeCell ref="G9:G10"/>
    <mergeCell ref="J9:J10"/>
    <mergeCell ref="A15:A16"/>
    <mergeCell ref="G15:G16"/>
    <mergeCell ref="J15:J16"/>
    <mergeCell ref="H9:H10"/>
    <mergeCell ref="H11:H12"/>
    <mergeCell ref="A11:A12"/>
    <mergeCell ref="H13:H14"/>
    <mergeCell ref="I9:I10"/>
    <mergeCell ref="I11:I12"/>
    <mergeCell ref="I13:I14"/>
    <mergeCell ref="A13:A14"/>
    <mergeCell ref="G13:G14"/>
    <mergeCell ref="J13:J14"/>
    <mergeCell ref="C13:F13"/>
    <mergeCell ref="C14:F14"/>
    <mergeCell ref="C15:F15"/>
    <mergeCell ref="C16:F16"/>
    <mergeCell ref="C9:F9"/>
    <mergeCell ref="C10:F10"/>
    <mergeCell ref="C11:F11"/>
    <mergeCell ref="C12:F12"/>
    <mergeCell ref="G17:G18"/>
    <mergeCell ref="J17:J18"/>
    <mergeCell ref="K17:K18"/>
    <mergeCell ref="C17:F17"/>
    <mergeCell ref="G21:G22"/>
    <mergeCell ref="J21:J22"/>
    <mergeCell ref="K21:K22"/>
    <mergeCell ref="C21:F21"/>
    <mergeCell ref="C22:F22"/>
    <mergeCell ref="A43:A44"/>
    <mergeCell ref="G43:G44"/>
    <mergeCell ref="J43:J44"/>
    <mergeCell ref="K43:K44"/>
    <mergeCell ref="C43:F43"/>
    <mergeCell ref="C44:F44"/>
    <mergeCell ref="H43:H44"/>
    <mergeCell ref="I43:I44"/>
    <mergeCell ref="A37:A38"/>
    <mergeCell ref="G37:G38"/>
    <mergeCell ref="J37:J38"/>
    <mergeCell ref="K37:K38"/>
    <mergeCell ref="C37:F37"/>
    <mergeCell ref="C38:F38"/>
    <mergeCell ref="I37:I38"/>
    <mergeCell ref="H37:H38"/>
    <mergeCell ref="A39:A40"/>
    <mergeCell ref="G39:G40"/>
    <mergeCell ref="J39:J40"/>
    <mergeCell ref="K39:K40"/>
    <mergeCell ref="C39:F39"/>
    <mergeCell ref="C40:F40"/>
    <mergeCell ref="H39:H40"/>
    <mergeCell ref="I39:I40"/>
    <mergeCell ref="K11:K12"/>
    <mergeCell ref="A41:A42"/>
    <mergeCell ref="G41:G42"/>
    <mergeCell ref="J41:J42"/>
    <mergeCell ref="K41:K42"/>
    <mergeCell ref="C41:F41"/>
    <mergeCell ref="C42:F42"/>
    <mergeCell ref="H41:H42"/>
    <mergeCell ref="I41:I42"/>
    <mergeCell ref="A35:A36"/>
    <mergeCell ref="G35:G36"/>
    <mergeCell ref="J35:J36"/>
    <mergeCell ref="K35:K36"/>
    <mergeCell ref="C35:F35"/>
    <mergeCell ref="C36:F36"/>
    <mergeCell ref="H35:H36"/>
    <mergeCell ref="I35:I36"/>
    <mergeCell ref="H15:H16"/>
    <mergeCell ref="H17:H18"/>
    <mergeCell ref="I15:I16"/>
    <mergeCell ref="I17:I18"/>
    <mergeCell ref="I19:I20"/>
    <mergeCell ref="K15:K16"/>
    <mergeCell ref="A17:A18"/>
    <mergeCell ref="B6:H6"/>
    <mergeCell ref="D1:K1"/>
    <mergeCell ref="I25:I26"/>
    <mergeCell ref="I27:I28"/>
    <mergeCell ref="I29:I30"/>
    <mergeCell ref="I31:I32"/>
    <mergeCell ref="I33:I34"/>
    <mergeCell ref="H27:H28"/>
    <mergeCell ref="H29:H30"/>
    <mergeCell ref="H31:H32"/>
    <mergeCell ref="H33:H34"/>
    <mergeCell ref="K13:K14"/>
    <mergeCell ref="I21:I22"/>
    <mergeCell ref="H21:H22"/>
    <mergeCell ref="J29:J30"/>
    <mergeCell ref="K29:K30"/>
    <mergeCell ref="C29:F29"/>
    <mergeCell ref="C30:F30"/>
    <mergeCell ref="G29:G30"/>
    <mergeCell ref="C18:F18"/>
    <mergeCell ref="B8:F8"/>
    <mergeCell ref="D2:K2"/>
    <mergeCell ref="G11:G12"/>
    <mergeCell ref="J11:J12"/>
  </mergeCells>
  <pageMargins left="0.7" right="0.7" top="0.75" bottom="0.75" header="0.3" footer="0.3"/>
  <pageSetup scale="82" orientation="portrait" r:id="rId1"/>
  <headerFooter>
    <oddHeader>&amp;R&amp;8Page &amp;P</oddHeader>
  </headerFooter>
  <rowBreaks count="2" manualBreakCount="2">
    <brk id="88" max="16383" man="1"/>
    <brk id="13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45" r:id="rId4" name="Check Box 97">
              <controlPr defaultSize="0" autoFill="0" autoLine="0" autoPict="0">
                <anchor moveWithCells="1">
                  <from>
                    <xdr:col>7</xdr:col>
                    <xdr:colOff>114300</xdr:colOff>
                    <xdr:row>8</xdr:row>
                    <xdr:rowOff>114300</xdr:rowOff>
                  </from>
                  <to>
                    <xdr:col>7</xdr:col>
                    <xdr:colOff>552450</xdr:colOff>
                    <xdr:row>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5" name="Check Box 98">
              <controlPr defaultSize="0" autoFill="0" autoLine="0" autoPict="0">
                <anchor moveWithCells="1">
                  <from>
                    <xdr:col>7</xdr:col>
                    <xdr:colOff>114300</xdr:colOff>
                    <xdr:row>10</xdr:row>
                    <xdr:rowOff>114300</xdr:rowOff>
                  </from>
                  <to>
                    <xdr:col>7</xdr:col>
                    <xdr:colOff>561975</xdr:colOff>
                    <xdr:row>11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6" name="Check Box 99">
              <controlPr defaultSize="0" autoFill="0" autoLine="0" autoPict="0">
                <anchor moveWithCells="1">
                  <from>
                    <xdr:col>7</xdr:col>
                    <xdr:colOff>114300</xdr:colOff>
                    <xdr:row>12</xdr:row>
                    <xdr:rowOff>114300</xdr:rowOff>
                  </from>
                  <to>
                    <xdr:col>7</xdr:col>
                    <xdr:colOff>561975</xdr:colOff>
                    <xdr:row>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7" name="Check Box 100">
              <controlPr defaultSize="0" autoFill="0" autoLine="0" autoPict="0">
                <anchor moveWithCells="1">
                  <from>
                    <xdr:col>7</xdr:col>
                    <xdr:colOff>114300</xdr:colOff>
                    <xdr:row>14</xdr:row>
                    <xdr:rowOff>114300</xdr:rowOff>
                  </from>
                  <to>
                    <xdr:col>7</xdr:col>
                    <xdr:colOff>561975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8" name="Check Box 101">
              <controlPr defaultSize="0" autoFill="0" autoLine="0" autoPict="0">
                <anchor moveWithCells="1">
                  <from>
                    <xdr:col>7</xdr:col>
                    <xdr:colOff>114300</xdr:colOff>
                    <xdr:row>16</xdr:row>
                    <xdr:rowOff>114300</xdr:rowOff>
                  </from>
                  <to>
                    <xdr:col>7</xdr:col>
                    <xdr:colOff>561975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9" name="Check Box 102">
              <controlPr defaultSize="0" autoFill="0" autoLine="0" autoPict="0">
                <anchor moveWithCells="1">
                  <from>
                    <xdr:col>7</xdr:col>
                    <xdr:colOff>114300</xdr:colOff>
                    <xdr:row>18</xdr:row>
                    <xdr:rowOff>114300</xdr:rowOff>
                  </from>
                  <to>
                    <xdr:col>7</xdr:col>
                    <xdr:colOff>561975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10" name="Check Box 103">
              <controlPr defaultSize="0" autoFill="0" autoLine="0" autoPict="0">
                <anchor moveWithCells="1">
                  <from>
                    <xdr:col>7</xdr:col>
                    <xdr:colOff>114300</xdr:colOff>
                    <xdr:row>20</xdr:row>
                    <xdr:rowOff>114300</xdr:rowOff>
                  </from>
                  <to>
                    <xdr:col>7</xdr:col>
                    <xdr:colOff>561975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11" name="Check Box 104">
              <controlPr defaultSize="0" autoFill="0" autoLine="0" autoPict="0">
                <anchor moveWithCells="1">
                  <from>
                    <xdr:col>7</xdr:col>
                    <xdr:colOff>114300</xdr:colOff>
                    <xdr:row>22</xdr:row>
                    <xdr:rowOff>114300</xdr:rowOff>
                  </from>
                  <to>
                    <xdr:col>7</xdr:col>
                    <xdr:colOff>561975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12" name="Check Box 105">
              <controlPr defaultSize="0" autoFill="0" autoLine="0" autoPict="0">
                <anchor moveWithCells="1">
                  <from>
                    <xdr:col>7</xdr:col>
                    <xdr:colOff>114300</xdr:colOff>
                    <xdr:row>24</xdr:row>
                    <xdr:rowOff>114300</xdr:rowOff>
                  </from>
                  <to>
                    <xdr:col>7</xdr:col>
                    <xdr:colOff>561975</xdr:colOff>
                    <xdr:row>25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13" name="Check Box 106">
              <controlPr defaultSize="0" autoFill="0" autoLine="0" autoPict="0">
                <anchor moveWithCells="1">
                  <from>
                    <xdr:col>7</xdr:col>
                    <xdr:colOff>114300</xdr:colOff>
                    <xdr:row>26</xdr:row>
                    <xdr:rowOff>114300</xdr:rowOff>
                  </from>
                  <to>
                    <xdr:col>7</xdr:col>
                    <xdr:colOff>561975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14" name="Check Box 107">
              <controlPr defaultSize="0" autoFill="0" autoLine="0" autoPict="0">
                <anchor moveWithCells="1">
                  <from>
                    <xdr:col>7</xdr:col>
                    <xdr:colOff>114300</xdr:colOff>
                    <xdr:row>28</xdr:row>
                    <xdr:rowOff>114300</xdr:rowOff>
                  </from>
                  <to>
                    <xdr:col>7</xdr:col>
                    <xdr:colOff>561975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15" name="Check Box 108">
              <controlPr defaultSize="0" autoFill="0" autoLine="0" autoPict="0">
                <anchor moveWithCells="1">
                  <from>
                    <xdr:col>7</xdr:col>
                    <xdr:colOff>114300</xdr:colOff>
                    <xdr:row>30</xdr:row>
                    <xdr:rowOff>114300</xdr:rowOff>
                  </from>
                  <to>
                    <xdr:col>7</xdr:col>
                    <xdr:colOff>561975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16" name="Check Box 109">
              <controlPr defaultSize="0" autoFill="0" autoLine="0" autoPict="0">
                <anchor moveWithCells="1">
                  <from>
                    <xdr:col>7</xdr:col>
                    <xdr:colOff>114300</xdr:colOff>
                    <xdr:row>32</xdr:row>
                    <xdr:rowOff>114300</xdr:rowOff>
                  </from>
                  <to>
                    <xdr:col>7</xdr:col>
                    <xdr:colOff>561975</xdr:colOff>
                    <xdr:row>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17" name="Check Box 110">
              <controlPr defaultSize="0" autoFill="0" autoLine="0" autoPict="0">
                <anchor moveWithCells="1">
                  <from>
                    <xdr:col>7</xdr:col>
                    <xdr:colOff>114300</xdr:colOff>
                    <xdr:row>34</xdr:row>
                    <xdr:rowOff>114300</xdr:rowOff>
                  </from>
                  <to>
                    <xdr:col>7</xdr:col>
                    <xdr:colOff>561975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18" name="Check Box 111">
              <controlPr defaultSize="0" autoFill="0" autoLine="0" autoPict="0">
                <anchor moveWithCells="1">
                  <from>
                    <xdr:col>7</xdr:col>
                    <xdr:colOff>114300</xdr:colOff>
                    <xdr:row>36</xdr:row>
                    <xdr:rowOff>114300</xdr:rowOff>
                  </from>
                  <to>
                    <xdr:col>7</xdr:col>
                    <xdr:colOff>561975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19" name="Check Box 112">
              <controlPr defaultSize="0" autoFill="0" autoLine="0" autoPict="0">
                <anchor moveWithCells="1">
                  <from>
                    <xdr:col>7</xdr:col>
                    <xdr:colOff>114300</xdr:colOff>
                    <xdr:row>38</xdr:row>
                    <xdr:rowOff>114300</xdr:rowOff>
                  </from>
                  <to>
                    <xdr:col>7</xdr:col>
                    <xdr:colOff>561975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20" name="Check Box 113">
              <controlPr defaultSize="0" autoFill="0" autoLine="0" autoPict="0">
                <anchor moveWithCells="1">
                  <from>
                    <xdr:col>7</xdr:col>
                    <xdr:colOff>114300</xdr:colOff>
                    <xdr:row>40</xdr:row>
                    <xdr:rowOff>114300</xdr:rowOff>
                  </from>
                  <to>
                    <xdr:col>7</xdr:col>
                    <xdr:colOff>561975</xdr:colOff>
                    <xdr:row>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21" name="Check Box 114">
              <controlPr defaultSize="0" autoFill="0" autoLine="0" autoPict="0">
                <anchor moveWithCells="1">
                  <from>
                    <xdr:col>7</xdr:col>
                    <xdr:colOff>114300</xdr:colOff>
                    <xdr:row>42</xdr:row>
                    <xdr:rowOff>114300</xdr:rowOff>
                  </from>
                  <to>
                    <xdr:col>7</xdr:col>
                    <xdr:colOff>561975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" r:id="rId22" name="Check Box 211">
              <controlPr defaultSize="0" autoFill="0" autoLine="0" autoPict="0">
                <anchor moveWithCells="1">
                  <from>
                    <xdr:col>7</xdr:col>
                    <xdr:colOff>114300</xdr:colOff>
                    <xdr:row>46</xdr:row>
                    <xdr:rowOff>114300</xdr:rowOff>
                  </from>
                  <to>
                    <xdr:col>7</xdr:col>
                    <xdr:colOff>561975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r:id="rId23" name="Check Box 212">
              <controlPr defaultSize="0" autoFill="0" autoLine="0" autoPict="0">
                <anchor moveWithCells="1">
                  <from>
                    <xdr:col>7</xdr:col>
                    <xdr:colOff>114300</xdr:colOff>
                    <xdr:row>48</xdr:row>
                    <xdr:rowOff>114300</xdr:rowOff>
                  </from>
                  <to>
                    <xdr:col>7</xdr:col>
                    <xdr:colOff>561975</xdr:colOff>
                    <xdr:row>49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" r:id="rId24" name="Check Box 213">
              <controlPr defaultSize="0" autoFill="0" autoLine="0" autoPict="0">
                <anchor moveWithCells="1">
                  <from>
                    <xdr:col>7</xdr:col>
                    <xdr:colOff>114300</xdr:colOff>
                    <xdr:row>50</xdr:row>
                    <xdr:rowOff>114300</xdr:rowOff>
                  </from>
                  <to>
                    <xdr:col>7</xdr:col>
                    <xdr:colOff>561975</xdr:colOff>
                    <xdr:row>51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r:id="rId25" name="Check Box 214">
              <controlPr defaultSize="0" autoFill="0" autoLine="0" autoPict="0">
                <anchor moveWithCells="1">
                  <from>
                    <xdr:col>7</xdr:col>
                    <xdr:colOff>114300</xdr:colOff>
                    <xdr:row>52</xdr:row>
                    <xdr:rowOff>114300</xdr:rowOff>
                  </from>
                  <to>
                    <xdr:col>7</xdr:col>
                    <xdr:colOff>561975</xdr:colOff>
                    <xdr:row>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r:id="rId26" name="Check Box 215">
              <controlPr defaultSize="0" autoFill="0" autoLine="0" autoPict="0">
                <anchor moveWithCells="1">
                  <from>
                    <xdr:col>7</xdr:col>
                    <xdr:colOff>114300</xdr:colOff>
                    <xdr:row>54</xdr:row>
                    <xdr:rowOff>114300</xdr:rowOff>
                  </from>
                  <to>
                    <xdr:col>7</xdr:col>
                    <xdr:colOff>561975</xdr:colOff>
                    <xdr:row>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r:id="rId27" name="Check Box 216">
              <controlPr defaultSize="0" autoFill="0" autoLine="0" autoPict="0">
                <anchor moveWithCells="1">
                  <from>
                    <xdr:col>7</xdr:col>
                    <xdr:colOff>114300</xdr:colOff>
                    <xdr:row>56</xdr:row>
                    <xdr:rowOff>114300</xdr:rowOff>
                  </from>
                  <to>
                    <xdr:col>7</xdr:col>
                    <xdr:colOff>561975</xdr:colOff>
                    <xdr:row>57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" r:id="rId28" name="Check Box 217">
              <controlPr defaultSize="0" autoFill="0" autoLine="0" autoPict="0">
                <anchor moveWithCells="1">
                  <from>
                    <xdr:col>7</xdr:col>
                    <xdr:colOff>114300</xdr:colOff>
                    <xdr:row>58</xdr:row>
                    <xdr:rowOff>114300</xdr:rowOff>
                  </from>
                  <to>
                    <xdr:col>7</xdr:col>
                    <xdr:colOff>561975</xdr:colOff>
                    <xdr:row>59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r:id="rId29" name="Check Box 218">
              <controlPr defaultSize="0" autoFill="0" autoLine="0" autoPict="0">
                <anchor moveWithCells="1">
                  <from>
                    <xdr:col>7</xdr:col>
                    <xdr:colOff>114300</xdr:colOff>
                    <xdr:row>60</xdr:row>
                    <xdr:rowOff>114300</xdr:rowOff>
                  </from>
                  <to>
                    <xdr:col>7</xdr:col>
                    <xdr:colOff>561975</xdr:colOff>
                    <xdr:row>61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" r:id="rId30" name="Check Box 219">
              <controlPr defaultSize="0" autoFill="0" autoLine="0" autoPict="0">
                <anchor moveWithCells="1">
                  <from>
                    <xdr:col>7</xdr:col>
                    <xdr:colOff>114300</xdr:colOff>
                    <xdr:row>62</xdr:row>
                    <xdr:rowOff>114300</xdr:rowOff>
                  </from>
                  <to>
                    <xdr:col>7</xdr:col>
                    <xdr:colOff>561975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" r:id="rId31" name="Check Box 220">
              <controlPr defaultSize="0" autoFill="0" autoLine="0" autoPict="0">
                <anchor moveWithCells="1">
                  <from>
                    <xdr:col>7</xdr:col>
                    <xdr:colOff>114300</xdr:colOff>
                    <xdr:row>66</xdr:row>
                    <xdr:rowOff>114300</xdr:rowOff>
                  </from>
                  <to>
                    <xdr:col>7</xdr:col>
                    <xdr:colOff>561975</xdr:colOff>
                    <xdr:row>67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r:id="rId32" name="Check Box 221">
              <controlPr defaultSize="0" autoFill="0" autoLine="0" autoPict="0">
                <anchor moveWithCells="1">
                  <from>
                    <xdr:col>7</xdr:col>
                    <xdr:colOff>114300</xdr:colOff>
                    <xdr:row>68</xdr:row>
                    <xdr:rowOff>114300</xdr:rowOff>
                  </from>
                  <to>
                    <xdr:col>7</xdr:col>
                    <xdr:colOff>561975</xdr:colOff>
                    <xdr:row>69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33" name="Check Box 222">
              <controlPr defaultSize="0" autoFill="0" autoLine="0" autoPict="0">
                <anchor moveWithCells="1">
                  <from>
                    <xdr:col>7</xdr:col>
                    <xdr:colOff>114300</xdr:colOff>
                    <xdr:row>70</xdr:row>
                    <xdr:rowOff>114300</xdr:rowOff>
                  </from>
                  <to>
                    <xdr:col>7</xdr:col>
                    <xdr:colOff>561975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r:id="rId34" name="Check Box 223">
              <controlPr defaultSize="0" autoFill="0" autoLine="0" autoPict="0">
                <anchor moveWithCells="1">
                  <from>
                    <xdr:col>7</xdr:col>
                    <xdr:colOff>114300</xdr:colOff>
                    <xdr:row>72</xdr:row>
                    <xdr:rowOff>114300</xdr:rowOff>
                  </from>
                  <to>
                    <xdr:col>7</xdr:col>
                    <xdr:colOff>561975</xdr:colOff>
                    <xdr:row>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35" name="Check Box 224">
              <controlPr defaultSize="0" autoFill="0" autoLine="0" autoPict="0">
                <anchor moveWithCells="1">
                  <from>
                    <xdr:col>7</xdr:col>
                    <xdr:colOff>114300</xdr:colOff>
                    <xdr:row>74</xdr:row>
                    <xdr:rowOff>114300</xdr:rowOff>
                  </from>
                  <to>
                    <xdr:col>7</xdr:col>
                    <xdr:colOff>561975</xdr:colOff>
                    <xdr:row>75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36" name="Check Box 225">
              <controlPr defaultSize="0" autoFill="0" autoLine="0" autoPict="0">
                <anchor moveWithCells="1">
                  <from>
                    <xdr:col>7</xdr:col>
                    <xdr:colOff>114300</xdr:colOff>
                    <xdr:row>76</xdr:row>
                    <xdr:rowOff>114300</xdr:rowOff>
                  </from>
                  <to>
                    <xdr:col>7</xdr:col>
                    <xdr:colOff>561975</xdr:colOff>
                    <xdr:row>77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" r:id="rId37" name="Check Box 226">
              <controlPr defaultSize="0" autoFill="0" autoLine="0" autoPict="0">
                <anchor moveWithCells="1">
                  <from>
                    <xdr:col>7</xdr:col>
                    <xdr:colOff>114300</xdr:colOff>
                    <xdr:row>78</xdr:row>
                    <xdr:rowOff>114300</xdr:rowOff>
                  </from>
                  <to>
                    <xdr:col>7</xdr:col>
                    <xdr:colOff>561975</xdr:colOff>
                    <xdr:row>79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r:id="rId38" name="Check Box 227">
              <controlPr defaultSize="0" autoFill="0" autoLine="0" autoPict="0">
                <anchor moveWithCells="1">
                  <from>
                    <xdr:col>7</xdr:col>
                    <xdr:colOff>114300</xdr:colOff>
                    <xdr:row>80</xdr:row>
                    <xdr:rowOff>114300</xdr:rowOff>
                  </from>
                  <to>
                    <xdr:col>7</xdr:col>
                    <xdr:colOff>561975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39" name="Check Box 228">
              <controlPr defaultSize="0" autoFill="0" autoLine="0" autoPict="0">
                <anchor moveWithCells="1">
                  <from>
                    <xdr:col>7</xdr:col>
                    <xdr:colOff>114300</xdr:colOff>
                    <xdr:row>82</xdr:row>
                    <xdr:rowOff>114300</xdr:rowOff>
                  </from>
                  <to>
                    <xdr:col>7</xdr:col>
                    <xdr:colOff>561975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" r:id="rId40" name="Check Box 229">
              <controlPr defaultSize="0" autoFill="0" autoLine="0" autoPict="0">
                <anchor moveWithCells="1">
                  <from>
                    <xdr:col>7</xdr:col>
                    <xdr:colOff>114300</xdr:colOff>
                    <xdr:row>86</xdr:row>
                    <xdr:rowOff>114300</xdr:rowOff>
                  </from>
                  <to>
                    <xdr:col>7</xdr:col>
                    <xdr:colOff>561975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41" name="Check Box 230">
              <controlPr defaultSize="0" autoFill="0" autoLine="0" autoPict="0">
                <anchor moveWithCells="1">
                  <from>
                    <xdr:col>7</xdr:col>
                    <xdr:colOff>114300</xdr:colOff>
                    <xdr:row>88</xdr:row>
                    <xdr:rowOff>114300</xdr:rowOff>
                  </from>
                  <to>
                    <xdr:col>7</xdr:col>
                    <xdr:colOff>561975</xdr:colOff>
                    <xdr:row>89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" r:id="rId42" name="Check Box 231">
              <controlPr defaultSize="0" autoFill="0" autoLine="0" autoPict="0">
                <anchor moveWithCells="1">
                  <from>
                    <xdr:col>7</xdr:col>
                    <xdr:colOff>114300</xdr:colOff>
                    <xdr:row>90</xdr:row>
                    <xdr:rowOff>114300</xdr:rowOff>
                  </from>
                  <to>
                    <xdr:col>7</xdr:col>
                    <xdr:colOff>561975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" r:id="rId43" name="Check Box 232">
              <controlPr defaultSize="0" autoFill="0" autoLine="0" autoPict="0">
                <anchor moveWithCells="1">
                  <from>
                    <xdr:col>7</xdr:col>
                    <xdr:colOff>114300</xdr:colOff>
                    <xdr:row>92</xdr:row>
                    <xdr:rowOff>114300</xdr:rowOff>
                  </from>
                  <to>
                    <xdr:col>7</xdr:col>
                    <xdr:colOff>561975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1" r:id="rId44" name="Check Box 233">
              <controlPr defaultSize="0" autoFill="0" autoLine="0" autoPict="0">
                <anchor moveWithCells="1">
                  <from>
                    <xdr:col>7</xdr:col>
                    <xdr:colOff>114300</xdr:colOff>
                    <xdr:row>94</xdr:row>
                    <xdr:rowOff>114300</xdr:rowOff>
                  </from>
                  <to>
                    <xdr:col>7</xdr:col>
                    <xdr:colOff>561975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2" r:id="rId45" name="Check Box 234">
              <controlPr defaultSize="0" autoFill="0" autoLine="0" autoPict="0">
                <anchor moveWithCells="1">
                  <from>
                    <xdr:col>7</xdr:col>
                    <xdr:colOff>114300</xdr:colOff>
                    <xdr:row>96</xdr:row>
                    <xdr:rowOff>114300</xdr:rowOff>
                  </from>
                  <to>
                    <xdr:col>7</xdr:col>
                    <xdr:colOff>561975</xdr:colOff>
                    <xdr:row>97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r:id="rId46" name="Check Box 235">
              <controlPr defaultSize="0" autoFill="0" autoLine="0" autoPict="0">
                <anchor moveWithCells="1">
                  <from>
                    <xdr:col>7</xdr:col>
                    <xdr:colOff>114300</xdr:colOff>
                    <xdr:row>98</xdr:row>
                    <xdr:rowOff>114300</xdr:rowOff>
                  </from>
                  <to>
                    <xdr:col>7</xdr:col>
                    <xdr:colOff>561975</xdr:colOff>
                    <xdr:row>99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" r:id="rId47" name="Check Box 236">
              <controlPr defaultSize="0" autoFill="0" autoLine="0" autoPict="0">
                <anchor moveWithCells="1">
                  <from>
                    <xdr:col>7</xdr:col>
                    <xdr:colOff>114300</xdr:colOff>
                    <xdr:row>102</xdr:row>
                    <xdr:rowOff>114300</xdr:rowOff>
                  </from>
                  <to>
                    <xdr:col>7</xdr:col>
                    <xdr:colOff>561975</xdr:colOff>
                    <xdr:row>103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r:id="rId48" name="Check Box 237">
              <controlPr defaultSize="0" autoFill="0" autoLine="0" autoPict="0">
                <anchor moveWithCells="1">
                  <from>
                    <xdr:col>7</xdr:col>
                    <xdr:colOff>114300</xdr:colOff>
                    <xdr:row>104</xdr:row>
                    <xdr:rowOff>114300</xdr:rowOff>
                  </from>
                  <to>
                    <xdr:col>7</xdr:col>
                    <xdr:colOff>561975</xdr:colOff>
                    <xdr:row>105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r:id="rId49" name="Check Box 238">
              <controlPr defaultSize="0" autoFill="0" autoLine="0" autoPict="0">
                <anchor moveWithCells="1">
                  <from>
                    <xdr:col>7</xdr:col>
                    <xdr:colOff>114300</xdr:colOff>
                    <xdr:row>106</xdr:row>
                    <xdr:rowOff>114300</xdr:rowOff>
                  </from>
                  <to>
                    <xdr:col>7</xdr:col>
                    <xdr:colOff>561975</xdr:colOff>
                    <xdr:row>107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" r:id="rId50" name="Check Box 239">
              <controlPr defaultSize="0" autoFill="0" autoLine="0" autoPict="0">
                <anchor moveWithCells="1">
                  <from>
                    <xdr:col>7</xdr:col>
                    <xdr:colOff>114300</xdr:colOff>
                    <xdr:row>108</xdr:row>
                    <xdr:rowOff>114300</xdr:rowOff>
                  </from>
                  <to>
                    <xdr:col>7</xdr:col>
                    <xdr:colOff>561975</xdr:colOff>
                    <xdr:row>109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r:id="rId51" name="Check Box 240">
              <controlPr defaultSize="0" autoFill="0" autoLine="0" autoPict="0">
                <anchor moveWithCells="1">
                  <from>
                    <xdr:col>7</xdr:col>
                    <xdr:colOff>114300</xdr:colOff>
                    <xdr:row>110</xdr:row>
                    <xdr:rowOff>114300</xdr:rowOff>
                  </from>
                  <to>
                    <xdr:col>7</xdr:col>
                    <xdr:colOff>561975</xdr:colOff>
                    <xdr:row>111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" r:id="rId52" name="Check Box 241">
              <controlPr defaultSize="0" autoFill="0" autoLine="0" autoPict="0">
                <anchor moveWithCells="1">
                  <from>
                    <xdr:col>7</xdr:col>
                    <xdr:colOff>114300</xdr:colOff>
                    <xdr:row>112</xdr:row>
                    <xdr:rowOff>114300</xdr:rowOff>
                  </from>
                  <to>
                    <xdr:col>7</xdr:col>
                    <xdr:colOff>561975</xdr:colOff>
                    <xdr:row>113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" r:id="rId53" name="Check Box 242">
              <controlPr defaultSize="0" autoFill="0" autoLine="0" autoPict="0">
                <anchor moveWithCells="1">
                  <from>
                    <xdr:col>7</xdr:col>
                    <xdr:colOff>114300</xdr:colOff>
                    <xdr:row>114</xdr:row>
                    <xdr:rowOff>114300</xdr:rowOff>
                  </from>
                  <to>
                    <xdr:col>7</xdr:col>
                    <xdr:colOff>561975</xdr:colOff>
                    <xdr:row>115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" r:id="rId54" name="Check Box 243">
              <controlPr defaultSize="0" autoFill="0" autoLine="0" autoPict="0">
                <anchor moveWithCells="1">
                  <from>
                    <xdr:col>7</xdr:col>
                    <xdr:colOff>114300</xdr:colOff>
                    <xdr:row>116</xdr:row>
                    <xdr:rowOff>114300</xdr:rowOff>
                  </from>
                  <to>
                    <xdr:col>7</xdr:col>
                    <xdr:colOff>561975</xdr:colOff>
                    <xdr:row>117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" r:id="rId55" name="Check Box 244">
              <controlPr defaultSize="0" autoFill="0" autoLine="0" autoPict="0">
                <anchor moveWithCells="1">
                  <from>
                    <xdr:col>7</xdr:col>
                    <xdr:colOff>114300</xdr:colOff>
                    <xdr:row>118</xdr:row>
                    <xdr:rowOff>114300</xdr:rowOff>
                  </from>
                  <to>
                    <xdr:col>7</xdr:col>
                    <xdr:colOff>561975</xdr:colOff>
                    <xdr:row>119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" r:id="rId56" name="Check Box 245">
              <controlPr defaultSize="0" autoFill="0" autoLine="0" autoPict="0">
                <anchor moveWithCells="1">
                  <from>
                    <xdr:col>7</xdr:col>
                    <xdr:colOff>114300</xdr:colOff>
                    <xdr:row>122</xdr:row>
                    <xdr:rowOff>114300</xdr:rowOff>
                  </from>
                  <to>
                    <xdr:col>7</xdr:col>
                    <xdr:colOff>561975</xdr:colOff>
                    <xdr:row>123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" r:id="rId57" name="Check Box 246">
              <controlPr defaultSize="0" autoFill="0" autoLine="0" autoPict="0">
                <anchor moveWithCells="1">
                  <from>
                    <xdr:col>7</xdr:col>
                    <xdr:colOff>114300</xdr:colOff>
                    <xdr:row>124</xdr:row>
                    <xdr:rowOff>114300</xdr:rowOff>
                  </from>
                  <to>
                    <xdr:col>7</xdr:col>
                    <xdr:colOff>561975</xdr:colOff>
                    <xdr:row>125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" r:id="rId58" name="Check Box 247">
              <controlPr defaultSize="0" autoFill="0" autoLine="0" autoPict="0">
                <anchor moveWithCells="1">
                  <from>
                    <xdr:col>7</xdr:col>
                    <xdr:colOff>114300</xdr:colOff>
                    <xdr:row>126</xdr:row>
                    <xdr:rowOff>114300</xdr:rowOff>
                  </from>
                  <to>
                    <xdr:col>7</xdr:col>
                    <xdr:colOff>561975</xdr:colOff>
                    <xdr:row>127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" r:id="rId59" name="Check Box 248">
              <controlPr defaultSize="0" autoFill="0" autoLine="0" autoPict="0">
                <anchor moveWithCells="1">
                  <from>
                    <xdr:col>7</xdr:col>
                    <xdr:colOff>114300</xdr:colOff>
                    <xdr:row>128</xdr:row>
                    <xdr:rowOff>114300</xdr:rowOff>
                  </from>
                  <to>
                    <xdr:col>7</xdr:col>
                    <xdr:colOff>561975</xdr:colOff>
                    <xdr:row>129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7" r:id="rId60" name="Check Box 249">
              <controlPr defaultSize="0" autoFill="0" autoLine="0" autoPict="0">
                <anchor moveWithCells="1">
                  <from>
                    <xdr:col>7</xdr:col>
                    <xdr:colOff>114300</xdr:colOff>
                    <xdr:row>130</xdr:row>
                    <xdr:rowOff>114300</xdr:rowOff>
                  </from>
                  <to>
                    <xdr:col>7</xdr:col>
                    <xdr:colOff>561975</xdr:colOff>
                    <xdr:row>131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8" r:id="rId61" name="Check Box 250">
              <controlPr defaultSize="0" autoFill="0" autoLine="0" autoPict="0">
                <anchor moveWithCells="1">
                  <from>
                    <xdr:col>7</xdr:col>
                    <xdr:colOff>114300</xdr:colOff>
                    <xdr:row>132</xdr:row>
                    <xdr:rowOff>114300</xdr:rowOff>
                  </from>
                  <to>
                    <xdr:col>7</xdr:col>
                    <xdr:colOff>561975</xdr:colOff>
                    <xdr:row>133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9" r:id="rId62" name="Check Box 251">
              <controlPr defaultSize="0" autoFill="0" autoLine="0" autoPict="0">
                <anchor moveWithCells="1">
                  <from>
                    <xdr:col>7</xdr:col>
                    <xdr:colOff>114300</xdr:colOff>
                    <xdr:row>134</xdr:row>
                    <xdr:rowOff>114300</xdr:rowOff>
                  </from>
                  <to>
                    <xdr:col>7</xdr:col>
                    <xdr:colOff>561975</xdr:colOff>
                    <xdr:row>135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0" r:id="rId63" name="Check Box 252">
              <controlPr defaultSize="0" autoFill="0" autoLine="0" autoPict="0">
                <anchor moveWithCells="1">
                  <from>
                    <xdr:col>7</xdr:col>
                    <xdr:colOff>114300</xdr:colOff>
                    <xdr:row>138</xdr:row>
                    <xdr:rowOff>114300</xdr:rowOff>
                  </from>
                  <to>
                    <xdr:col>7</xdr:col>
                    <xdr:colOff>561975</xdr:colOff>
                    <xdr:row>139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1" r:id="rId64" name="Check Box 253">
              <controlPr defaultSize="0" autoFill="0" autoLine="0" autoPict="0">
                <anchor moveWithCells="1">
                  <from>
                    <xdr:col>7</xdr:col>
                    <xdr:colOff>114300</xdr:colOff>
                    <xdr:row>140</xdr:row>
                    <xdr:rowOff>114300</xdr:rowOff>
                  </from>
                  <to>
                    <xdr:col>7</xdr:col>
                    <xdr:colOff>561975</xdr:colOff>
                    <xdr:row>141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2" r:id="rId65" name="Check Box 254">
              <controlPr defaultSize="0" autoFill="0" autoLine="0" autoPict="0">
                <anchor moveWithCells="1">
                  <from>
                    <xdr:col>7</xdr:col>
                    <xdr:colOff>114300</xdr:colOff>
                    <xdr:row>142</xdr:row>
                    <xdr:rowOff>114300</xdr:rowOff>
                  </from>
                  <to>
                    <xdr:col>7</xdr:col>
                    <xdr:colOff>561975</xdr:colOff>
                    <xdr:row>143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3" r:id="rId66" name="Check Box 255">
              <controlPr defaultSize="0" autoFill="0" autoLine="0" autoPict="0">
                <anchor moveWithCells="1">
                  <from>
                    <xdr:col>7</xdr:col>
                    <xdr:colOff>114300</xdr:colOff>
                    <xdr:row>144</xdr:row>
                    <xdr:rowOff>114300</xdr:rowOff>
                  </from>
                  <to>
                    <xdr:col>7</xdr:col>
                    <xdr:colOff>561975</xdr:colOff>
                    <xdr:row>145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4" r:id="rId67" name="Check Box 256">
              <controlPr defaultSize="0" autoFill="0" autoLine="0" autoPict="0">
                <anchor moveWithCells="1">
                  <from>
                    <xdr:col>7</xdr:col>
                    <xdr:colOff>114300</xdr:colOff>
                    <xdr:row>146</xdr:row>
                    <xdr:rowOff>114300</xdr:rowOff>
                  </from>
                  <to>
                    <xdr:col>7</xdr:col>
                    <xdr:colOff>561975</xdr:colOff>
                    <xdr:row>147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" r:id="rId68" name="Check Box 257">
              <controlPr defaultSize="0" autoFill="0" autoLine="0" autoPict="0">
                <anchor moveWithCells="1">
                  <from>
                    <xdr:col>7</xdr:col>
                    <xdr:colOff>114300</xdr:colOff>
                    <xdr:row>148</xdr:row>
                    <xdr:rowOff>114300</xdr:rowOff>
                  </from>
                  <to>
                    <xdr:col>7</xdr:col>
                    <xdr:colOff>561975</xdr:colOff>
                    <xdr:row>149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6" r:id="rId69" name="Check Box 258">
              <controlPr defaultSize="0" autoFill="0" autoLine="0" autoPict="0">
                <anchor moveWithCells="1">
                  <from>
                    <xdr:col>7</xdr:col>
                    <xdr:colOff>114300</xdr:colOff>
                    <xdr:row>150</xdr:row>
                    <xdr:rowOff>114300</xdr:rowOff>
                  </from>
                  <to>
                    <xdr:col>7</xdr:col>
                    <xdr:colOff>561975</xdr:colOff>
                    <xdr:row>151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7" r:id="rId70" name="Check Box 259">
              <controlPr defaultSize="0" autoFill="0" autoLine="0" autoPict="0">
                <anchor moveWithCells="1">
                  <from>
                    <xdr:col>7</xdr:col>
                    <xdr:colOff>114300</xdr:colOff>
                    <xdr:row>152</xdr:row>
                    <xdr:rowOff>114300</xdr:rowOff>
                  </from>
                  <to>
                    <xdr:col>7</xdr:col>
                    <xdr:colOff>561975</xdr:colOff>
                    <xdr:row>153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8" r:id="rId71" name="Check Box 260">
              <controlPr defaultSize="0" autoFill="0" autoLine="0" autoPict="0">
                <anchor moveWithCells="1">
                  <from>
                    <xdr:col>7</xdr:col>
                    <xdr:colOff>114300</xdr:colOff>
                    <xdr:row>154</xdr:row>
                    <xdr:rowOff>114300</xdr:rowOff>
                  </from>
                  <to>
                    <xdr:col>7</xdr:col>
                    <xdr:colOff>561975</xdr:colOff>
                    <xdr:row>155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9" r:id="rId72" name="Check Box 261">
              <controlPr defaultSize="0" autoFill="0" autoLine="0" autoPict="0">
                <anchor moveWithCells="1">
                  <from>
                    <xdr:col>7</xdr:col>
                    <xdr:colOff>114300</xdr:colOff>
                    <xdr:row>158</xdr:row>
                    <xdr:rowOff>114300</xdr:rowOff>
                  </from>
                  <to>
                    <xdr:col>7</xdr:col>
                    <xdr:colOff>561975</xdr:colOff>
                    <xdr:row>159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0" r:id="rId73" name="Check Box 262">
              <controlPr defaultSize="0" autoFill="0" autoLine="0" autoPict="0">
                <anchor moveWithCells="1">
                  <from>
                    <xdr:col>7</xdr:col>
                    <xdr:colOff>114300</xdr:colOff>
                    <xdr:row>160</xdr:row>
                    <xdr:rowOff>114300</xdr:rowOff>
                  </from>
                  <to>
                    <xdr:col>7</xdr:col>
                    <xdr:colOff>561975</xdr:colOff>
                    <xdr:row>161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1" r:id="rId74" name="Check Box 263">
              <controlPr defaultSize="0" autoFill="0" autoLine="0" autoPict="0">
                <anchor moveWithCells="1">
                  <from>
                    <xdr:col>7</xdr:col>
                    <xdr:colOff>114300</xdr:colOff>
                    <xdr:row>162</xdr:row>
                    <xdr:rowOff>114300</xdr:rowOff>
                  </from>
                  <to>
                    <xdr:col>7</xdr:col>
                    <xdr:colOff>561975</xdr:colOff>
                    <xdr:row>163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2" r:id="rId75" name="Check Box 264">
              <controlPr defaultSize="0" autoFill="0" autoLine="0" autoPict="0">
                <anchor moveWithCells="1">
                  <from>
                    <xdr:col>7</xdr:col>
                    <xdr:colOff>114300</xdr:colOff>
                    <xdr:row>164</xdr:row>
                    <xdr:rowOff>114300</xdr:rowOff>
                  </from>
                  <to>
                    <xdr:col>7</xdr:col>
                    <xdr:colOff>561975</xdr:colOff>
                    <xdr:row>165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3" r:id="rId76" name="Check Box 265">
              <controlPr defaultSize="0" autoFill="0" autoLine="0" autoPict="0">
                <anchor moveWithCells="1">
                  <from>
                    <xdr:col>7</xdr:col>
                    <xdr:colOff>114300</xdr:colOff>
                    <xdr:row>166</xdr:row>
                    <xdr:rowOff>114300</xdr:rowOff>
                  </from>
                  <to>
                    <xdr:col>7</xdr:col>
                    <xdr:colOff>561975</xdr:colOff>
                    <xdr:row>167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4" r:id="rId77" name="Check Box 266">
              <controlPr defaultSize="0" autoFill="0" autoLine="0" autoPict="0">
                <anchor moveWithCells="1">
                  <from>
                    <xdr:col>7</xdr:col>
                    <xdr:colOff>114300</xdr:colOff>
                    <xdr:row>168</xdr:row>
                    <xdr:rowOff>114300</xdr:rowOff>
                  </from>
                  <to>
                    <xdr:col>7</xdr:col>
                    <xdr:colOff>561975</xdr:colOff>
                    <xdr:row>169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5" r:id="rId78" name="Check Box 267">
              <controlPr defaultSize="0" autoFill="0" autoLine="0" autoPict="0">
                <anchor moveWithCells="1">
                  <from>
                    <xdr:col>7</xdr:col>
                    <xdr:colOff>114300</xdr:colOff>
                    <xdr:row>170</xdr:row>
                    <xdr:rowOff>114300</xdr:rowOff>
                  </from>
                  <to>
                    <xdr:col>7</xdr:col>
                    <xdr:colOff>561975</xdr:colOff>
                    <xdr:row>171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3" r:id="rId79" name="Check Box 275">
              <controlPr defaultSize="0" autoFill="0" autoLine="0" autoPict="0">
                <anchor moveWithCells="1">
                  <from>
                    <xdr:col>7</xdr:col>
                    <xdr:colOff>114300</xdr:colOff>
                    <xdr:row>136</xdr:row>
                    <xdr:rowOff>114300</xdr:rowOff>
                  </from>
                  <to>
                    <xdr:col>7</xdr:col>
                    <xdr:colOff>561975</xdr:colOff>
                    <xdr:row>137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4" r:id="rId80" name="Check Box 276">
              <controlPr defaultSize="0" autoFill="0" autoLine="0" autoPict="0">
                <anchor moveWithCells="1">
                  <from>
                    <xdr:col>7</xdr:col>
                    <xdr:colOff>114300</xdr:colOff>
                    <xdr:row>156</xdr:row>
                    <xdr:rowOff>114300</xdr:rowOff>
                  </from>
                  <to>
                    <xdr:col>7</xdr:col>
                    <xdr:colOff>561975</xdr:colOff>
                    <xdr:row>157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5" r:id="rId81" name="Check Box 277">
              <controlPr defaultSize="0" autoFill="0" autoLine="0" autoPict="0">
                <anchor moveWithCells="1">
                  <from>
                    <xdr:col>7</xdr:col>
                    <xdr:colOff>114300</xdr:colOff>
                    <xdr:row>120</xdr:row>
                    <xdr:rowOff>114300</xdr:rowOff>
                  </from>
                  <to>
                    <xdr:col>7</xdr:col>
                    <xdr:colOff>561975</xdr:colOff>
                    <xdr:row>121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6" r:id="rId82" name="Check Box 278">
              <controlPr defaultSize="0" autoFill="0" autoLine="0" autoPict="0">
                <anchor moveWithCells="1">
                  <from>
                    <xdr:col>7</xdr:col>
                    <xdr:colOff>114300</xdr:colOff>
                    <xdr:row>100</xdr:row>
                    <xdr:rowOff>114300</xdr:rowOff>
                  </from>
                  <to>
                    <xdr:col>7</xdr:col>
                    <xdr:colOff>561975</xdr:colOff>
                    <xdr:row>101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7" r:id="rId83" name="Check Box 279">
              <controlPr defaultSize="0" autoFill="0" autoLine="0" autoPict="0">
                <anchor moveWithCells="1">
                  <from>
                    <xdr:col>7</xdr:col>
                    <xdr:colOff>114300</xdr:colOff>
                    <xdr:row>84</xdr:row>
                    <xdr:rowOff>114300</xdr:rowOff>
                  </from>
                  <to>
                    <xdr:col>7</xdr:col>
                    <xdr:colOff>561975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8" r:id="rId84" name="Check Box 280">
              <controlPr defaultSize="0" autoFill="0" autoLine="0" autoPict="0">
                <anchor moveWithCells="1">
                  <from>
                    <xdr:col>7</xdr:col>
                    <xdr:colOff>114300</xdr:colOff>
                    <xdr:row>64</xdr:row>
                    <xdr:rowOff>114300</xdr:rowOff>
                  </from>
                  <to>
                    <xdr:col>7</xdr:col>
                    <xdr:colOff>561975</xdr:colOff>
                    <xdr:row>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9" r:id="rId85" name="Check Box 281">
              <controlPr defaultSize="0" autoFill="0" autoLine="0" autoPict="0">
                <anchor moveWithCells="1">
                  <from>
                    <xdr:col>7</xdr:col>
                    <xdr:colOff>114300</xdr:colOff>
                    <xdr:row>44</xdr:row>
                    <xdr:rowOff>114300</xdr:rowOff>
                  </from>
                  <to>
                    <xdr:col>7</xdr:col>
                    <xdr:colOff>561975</xdr:colOff>
                    <xdr:row>45</xdr:row>
                    <xdr:rowOff>114300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Rates!$A$2:$A$24</xm:f>
          </x14:formula1>
          <xm:sqref>C9:F172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M48"/>
  <sheetViews>
    <sheetView showGridLines="0" zoomScale="85" zoomScaleNormal="85" zoomScaleSheetLayoutView="75" workbookViewId="0">
      <selection activeCell="C9" sqref="C9:F9"/>
    </sheetView>
  </sheetViews>
  <sheetFormatPr defaultRowHeight="12.75" x14ac:dyDescent="0.2"/>
  <cols>
    <col min="1" max="1" width="11.5703125" customWidth="1"/>
    <col min="2" max="2" width="6.85546875" customWidth="1"/>
    <col min="7" max="7" width="10" bestFit="1" customWidth="1"/>
    <col min="8" max="9" width="10.5703125" customWidth="1"/>
    <col min="10" max="10" width="11.140625" customWidth="1"/>
    <col min="11" max="11" width="15" customWidth="1"/>
    <col min="12" max="12" width="9.140625" customWidth="1"/>
    <col min="13" max="13" width="9.140625" style="25" hidden="1" customWidth="1"/>
  </cols>
  <sheetData>
    <row r="1" spans="1:13" ht="30" x14ac:dyDescent="0.4">
      <c r="A1" s="24" t="s">
        <v>34</v>
      </c>
      <c r="B1" s="24"/>
      <c r="C1" s="24"/>
      <c r="D1" s="142" t="s">
        <v>44</v>
      </c>
      <c r="E1" s="142"/>
      <c r="F1" s="142"/>
      <c r="G1" s="142"/>
      <c r="H1" s="142"/>
      <c r="I1" s="142"/>
      <c r="J1" s="142"/>
      <c r="K1" s="142"/>
    </row>
    <row r="2" spans="1:13" ht="30" x14ac:dyDescent="0.4">
      <c r="A2" s="24"/>
      <c r="B2" s="24"/>
      <c r="C2" s="24"/>
      <c r="D2" s="142" t="s">
        <v>45</v>
      </c>
      <c r="E2" s="142"/>
      <c r="F2" s="142"/>
      <c r="G2" s="142"/>
      <c r="H2" s="142"/>
      <c r="I2" s="142"/>
      <c r="J2" s="142"/>
      <c r="K2" s="142"/>
    </row>
    <row r="3" spans="1:13" ht="8.25" customHeight="1" x14ac:dyDescent="0.2"/>
    <row r="4" spans="1:13" ht="18" x14ac:dyDescent="0.25">
      <c r="A4" s="79" t="s">
        <v>58</v>
      </c>
      <c r="K4" s="75">
        <f>SUM(K8:K169)</f>
        <v>0</v>
      </c>
    </row>
    <row r="5" spans="1:13" x14ac:dyDescent="0.2">
      <c r="A5" s="20"/>
      <c r="B5" s="88" t="s">
        <v>133</v>
      </c>
    </row>
    <row r="6" spans="1:13" ht="22.5" customHeight="1" x14ac:dyDescent="0.2">
      <c r="A6" s="20" t="s">
        <v>57</v>
      </c>
      <c r="B6" s="141" t="str">
        <f>IF(+'Expense report'!B5:D5="","",'Expense report'!B5:D5)</f>
        <v/>
      </c>
      <c r="C6" s="141"/>
      <c r="D6" s="141"/>
      <c r="E6" s="141"/>
      <c r="F6" s="141"/>
      <c r="G6" s="141"/>
      <c r="H6" s="141"/>
    </row>
    <row r="7" spans="1:13" ht="12.75" customHeight="1" x14ac:dyDescent="0.2">
      <c r="B7" s="83" t="s">
        <v>60</v>
      </c>
      <c r="H7" s="83"/>
      <c r="K7" s="89" t="str">
        <f>+'Expense report'!K1:M1</f>
        <v>Updated: 01/2025</v>
      </c>
    </row>
    <row r="8" spans="1:13" ht="37.5" customHeight="1" x14ac:dyDescent="0.2">
      <c r="A8" s="21" t="s">
        <v>47</v>
      </c>
      <c r="B8" s="158" t="s">
        <v>48</v>
      </c>
      <c r="C8" s="178"/>
      <c r="D8" s="178"/>
      <c r="E8" s="178"/>
      <c r="F8" s="178"/>
      <c r="G8" s="14" t="s">
        <v>17</v>
      </c>
      <c r="H8" s="21" t="s">
        <v>41</v>
      </c>
      <c r="I8" s="21" t="s">
        <v>42</v>
      </c>
      <c r="J8" s="21" t="s">
        <v>18</v>
      </c>
      <c r="K8" s="14" t="s">
        <v>6</v>
      </c>
    </row>
    <row r="9" spans="1:13" ht="17.25" customHeight="1" x14ac:dyDescent="0.2">
      <c r="A9" s="163"/>
      <c r="B9" s="22" t="s">
        <v>16</v>
      </c>
      <c r="C9" s="155"/>
      <c r="D9" s="155"/>
      <c r="E9" s="155"/>
      <c r="F9" s="155"/>
      <c r="G9" s="149"/>
      <c r="H9" s="177" t="s">
        <v>34</v>
      </c>
      <c r="I9" s="143">
        <f>IF(M9=TRUE,G9*2,G9)</f>
        <v>0</v>
      </c>
      <c r="J9" s="157" t="str">
        <f>IF(A9="","",VLOOKUP(YEAR(A9),Rates!$B:$C,2,FALSE))</f>
        <v/>
      </c>
      <c r="K9" s="151" t="str">
        <f>IF(G9="","",ROUND(I9*J9,2))</f>
        <v/>
      </c>
      <c r="M9" s="25" t="b">
        <v>0</v>
      </c>
    </row>
    <row r="10" spans="1:13" ht="18" customHeight="1" x14ac:dyDescent="0.2">
      <c r="A10" s="164"/>
      <c r="B10" s="22" t="s">
        <v>15</v>
      </c>
      <c r="C10" s="156"/>
      <c r="D10" s="156"/>
      <c r="E10" s="156"/>
      <c r="F10" s="156"/>
      <c r="G10" s="150"/>
      <c r="H10" s="150"/>
      <c r="I10" s="144"/>
      <c r="J10" s="154"/>
      <c r="K10" s="152"/>
    </row>
    <row r="11" spans="1:13" ht="18" customHeight="1" x14ac:dyDescent="0.2">
      <c r="A11" s="173"/>
      <c r="B11" s="23" t="s">
        <v>16</v>
      </c>
      <c r="C11" s="167"/>
      <c r="D11" s="167"/>
      <c r="E11" s="167"/>
      <c r="F11" s="168"/>
      <c r="G11" s="147"/>
      <c r="H11" s="147"/>
      <c r="I11" s="145">
        <f>IF(M11=TRUE,G11*2,G11)</f>
        <v>0</v>
      </c>
      <c r="J11" s="162" t="str">
        <f>IF(A11="","",VLOOKUP(YEAR(A11),Rates!$B:$C,2,FALSE))</f>
        <v/>
      </c>
      <c r="K11" s="151" t="str">
        <f>IF(G11="","",ROUND(I11*J11,2))</f>
        <v/>
      </c>
      <c r="M11" s="25" t="b">
        <v>0</v>
      </c>
    </row>
    <row r="12" spans="1:13" ht="18" customHeight="1" x14ac:dyDescent="0.2">
      <c r="A12" s="174"/>
      <c r="B12" s="23" t="s">
        <v>15</v>
      </c>
      <c r="C12" s="167"/>
      <c r="D12" s="167"/>
      <c r="E12" s="167"/>
      <c r="F12" s="168"/>
      <c r="G12" s="148"/>
      <c r="H12" s="148"/>
      <c r="I12" s="146"/>
      <c r="J12" s="146"/>
      <c r="K12" s="152"/>
    </row>
    <row r="13" spans="1:13" ht="18" customHeight="1" x14ac:dyDescent="0.2">
      <c r="A13" s="175"/>
      <c r="B13" s="22" t="s">
        <v>16</v>
      </c>
      <c r="C13" s="155"/>
      <c r="D13" s="155"/>
      <c r="E13" s="155"/>
      <c r="F13" s="155"/>
      <c r="G13" s="149"/>
      <c r="H13" s="177" t="s">
        <v>34</v>
      </c>
      <c r="I13" s="143">
        <f>IF(M13=TRUE,G13*2,G13)</f>
        <v>0</v>
      </c>
      <c r="J13" s="157" t="str">
        <f>IF(A13="","",VLOOKUP(YEAR(A13),Rates!$B:$C,2,FALSE))</f>
        <v/>
      </c>
      <c r="K13" s="151" t="str">
        <f>IF(G13="","",ROUND(I13*J13,2))</f>
        <v/>
      </c>
      <c r="M13" s="25" t="b">
        <v>0</v>
      </c>
    </row>
    <row r="14" spans="1:13" ht="18" customHeight="1" x14ac:dyDescent="0.2">
      <c r="A14" s="176"/>
      <c r="B14" s="22" t="s">
        <v>15</v>
      </c>
      <c r="C14" s="156"/>
      <c r="D14" s="156"/>
      <c r="E14" s="156"/>
      <c r="F14" s="156"/>
      <c r="G14" s="150"/>
      <c r="H14" s="150"/>
      <c r="I14" s="144"/>
      <c r="J14" s="154"/>
      <c r="K14" s="152"/>
    </row>
    <row r="15" spans="1:13" ht="18" customHeight="1" x14ac:dyDescent="0.2">
      <c r="A15" s="173"/>
      <c r="B15" s="23" t="s">
        <v>16</v>
      </c>
      <c r="C15" s="167"/>
      <c r="D15" s="167"/>
      <c r="E15" s="167"/>
      <c r="F15" s="168"/>
      <c r="G15" s="147"/>
      <c r="H15" s="147"/>
      <c r="I15" s="145">
        <f>IF(M15=TRUE,G15*2,G15)</f>
        <v>0</v>
      </c>
      <c r="J15" s="162" t="str">
        <f>IF(A15="","",VLOOKUP(YEAR(A15),Rates!$B:$C,2,FALSE))</f>
        <v/>
      </c>
      <c r="K15" s="151" t="str">
        <f>IF(G15="","",ROUND(I15*J15,2))</f>
        <v/>
      </c>
      <c r="M15" s="25" t="b">
        <v>0</v>
      </c>
    </row>
    <row r="16" spans="1:13" ht="18" customHeight="1" x14ac:dyDescent="0.2">
      <c r="A16" s="174"/>
      <c r="B16" s="23" t="s">
        <v>15</v>
      </c>
      <c r="C16" s="167"/>
      <c r="D16" s="167"/>
      <c r="E16" s="167"/>
      <c r="F16" s="168"/>
      <c r="G16" s="148"/>
      <c r="H16" s="148"/>
      <c r="I16" s="146"/>
      <c r="J16" s="146"/>
      <c r="K16" s="152"/>
    </row>
    <row r="17" spans="1:13" ht="18" customHeight="1" x14ac:dyDescent="0.2">
      <c r="A17" s="175"/>
      <c r="B17" s="22" t="s">
        <v>16</v>
      </c>
      <c r="C17" s="155"/>
      <c r="D17" s="155"/>
      <c r="E17" s="155"/>
      <c r="F17" s="155"/>
      <c r="G17" s="149"/>
      <c r="H17" s="177" t="s">
        <v>34</v>
      </c>
      <c r="I17" s="143">
        <f>IF(M17=TRUE,G17*2,G17)</f>
        <v>0</v>
      </c>
      <c r="J17" s="157" t="str">
        <f>IF(A17="","",VLOOKUP(YEAR(A17),Rates!$B:$C,2,FALSE))</f>
        <v/>
      </c>
      <c r="K17" s="151" t="str">
        <f>IF(G17="","",ROUND(I17*J17,2))</f>
        <v/>
      </c>
      <c r="M17" s="25" t="b">
        <v>0</v>
      </c>
    </row>
    <row r="18" spans="1:13" ht="18" customHeight="1" x14ac:dyDescent="0.2">
      <c r="A18" s="176"/>
      <c r="B18" s="22" t="s">
        <v>15</v>
      </c>
      <c r="C18" s="156"/>
      <c r="D18" s="156"/>
      <c r="E18" s="156"/>
      <c r="F18" s="156"/>
      <c r="G18" s="150"/>
      <c r="H18" s="150"/>
      <c r="I18" s="144"/>
      <c r="J18" s="154"/>
      <c r="K18" s="152"/>
    </row>
    <row r="19" spans="1:13" ht="18" customHeight="1" x14ac:dyDescent="0.2">
      <c r="A19" s="173"/>
      <c r="B19" s="23" t="s">
        <v>16</v>
      </c>
      <c r="C19" s="167"/>
      <c r="D19" s="167"/>
      <c r="E19" s="167"/>
      <c r="F19" s="168"/>
      <c r="G19" s="147"/>
      <c r="H19" s="147"/>
      <c r="I19" s="145">
        <f>IF(M19=TRUE,G19*2,G19)</f>
        <v>0</v>
      </c>
      <c r="J19" s="162" t="str">
        <f>IF(A19="","",VLOOKUP(YEAR(A19),Rates!$B:$C,2,FALSE))</f>
        <v/>
      </c>
      <c r="K19" s="151" t="str">
        <f>IF(G19="","",ROUND(I19*J19,2))</f>
        <v/>
      </c>
      <c r="M19" s="25" t="b">
        <v>0</v>
      </c>
    </row>
    <row r="20" spans="1:13" ht="18" customHeight="1" x14ac:dyDescent="0.2">
      <c r="A20" s="174"/>
      <c r="B20" s="23" t="s">
        <v>15</v>
      </c>
      <c r="C20" s="167"/>
      <c r="D20" s="167"/>
      <c r="E20" s="167"/>
      <c r="F20" s="168"/>
      <c r="G20" s="148"/>
      <c r="H20" s="148"/>
      <c r="I20" s="146"/>
      <c r="J20" s="146"/>
      <c r="K20" s="152"/>
    </row>
    <row r="21" spans="1:13" ht="18" customHeight="1" x14ac:dyDescent="0.2">
      <c r="A21" s="175"/>
      <c r="B21" s="22" t="s">
        <v>16</v>
      </c>
      <c r="C21" s="155"/>
      <c r="D21" s="155"/>
      <c r="E21" s="155"/>
      <c r="F21" s="155"/>
      <c r="G21" s="149"/>
      <c r="H21" s="177" t="s">
        <v>34</v>
      </c>
      <c r="I21" s="143">
        <f>IF(M21=TRUE,G21*2,G21)</f>
        <v>0</v>
      </c>
      <c r="J21" s="157" t="str">
        <f>IF(A21="","",VLOOKUP(YEAR(A21),Rates!$B:$C,2,FALSE))</f>
        <v/>
      </c>
      <c r="K21" s="151" t="str">
        <f>IF(G21="","",ROUND(I21*J21,2))</f>
        <v/>
      </c>
      <c r="M21" s="25" t="b">
        <v>0</v>
      </c>
    </row>
    <row r="22" spans="1:13" ht="18" customHeight="1" x14ac:dyDescent="0.2">
      <c r="A22" s="176"/>
      <c r="B22" s="22" t="s">
        <v>15</v>
      </c>
      <c r="C22" s="156"/>
      <c r="D22" s="156"/>
      <c r="E22" s="156"/>
      <c r="F22" s="156"/>
      <c r="G22" s="150"/>
      <c r="H22" s="150"/>
      <c r="I22" s="144"/>
      <c r="J22" s="154"/>
      <c r="K22" s="152"/>
    </row>
    <row r="23" spans="1:13" ht="18" customHeight="1" x14ac:dyDescent="0.2">
      <c r="A23" s="173"/>
      <c r="B23" s="23" t="s">
        <v>16</v>
      </c>
      <c r="C23" s="167"/>
      <c r="D23" s="167"/>
      <c r="E23" s="167"/>
      <c r="F23" s="168"/>
      <c r="G23" s="147"/>
      <c r="H23" s="147"/>
      <c r="I23" s="145">
        <f>IF(M23=TRUE,G23*2,G23)</f>
        <v>0</v>
      </c>
      <c r="J23" s="162" t="str">
        <f>IF(A23="","",VLOOKUP(YEAR(A23),Rates!$B:$C,2,FALSE))</f>
        <v/>
      </c>
      <c r="K23" s="151" t="str">
        <f>IF(G23="","",ROUND(I23*J23,2))</f>
        <v/>
      </c>
      <c r="M23" s="25" t="b">
        <v>0</v>
      </c>
    </row>
    <row r="24" spans="1:13" ht="18" customHeight="1" x14ac:dyDescent="0.2">
      <c r="A24" s="174"/>
      <c r="B24" s="23" t="s">
        <v>15</v>
      </c>
      <c r="C24" s="167"/>
      <c r="D24" s="167"/>
      <c r="E24" s="167"/>
      <c r="F24" s="168"/>
      <c r="G24" s="148"/>
      <c r="H24" s="148"/>
      <c r="I24" s="146"/>
      <c r="J24" s="146"/>
      <c r="K24" s="152"/>
    </row>
    <row r="25" spans="1:13" ht="18" customHeight="1" x14ac:dyDescent="0.2">
      <c r="A25" s="175"/>
      <c r="B25" s="22" t="s">
        <v>16</v>
      </c>
      <c r="C25" s="155"/>
      <c r="D25" s="155"/>
      <c r="E25" s="155"/>
      <c r="F25" s="155"/>
      <c r="G25" s="149"/>
      <c r="H25" s="177" t="s">
        <v>34</v>
      </c>
      <c r="I25" s="143">
        <f>IF(M25=TRUE,G25*2,G25)</f>
        <v>0</v>
      </c>
      <c r="J25" s="157" t="str">
        <f>IF(A25="","",VLOOKUP(YEAR(A25),Rates!$B:$C,2,FALSE))</f>
        <v/>
      </c>
      <c r="K25" s="151" t="str">
        <f>IF(G25="","",ROUND(I25*J25,2))</f>
        <v/>
      </c>
      <c r="M25" s="25" t="b">
        <v>0</v>
      </c>
    </row>
    <row r="26" spans="1:13" ht="18" customHeight="1" x14ac:dyDescent="0.2">
      <c r="A26" s="176"/>
      <c r="B26" s="22" t="s">
        <v>15</v>
      </c>
      <c r="C26" s="156"/>
      <c r="D26" s="156"/>
      <c r="E26" s="156"/>
      <c r="F26" s="156"/>
      <c r="G26" s="150"/>
      <c r="H26" s="150"/>
      <c r="I26" s="144"/>
      <c r="J26" s="154"/>
      <c r="K26" s="152"/>
    </row>
    <row r="27" spans="1:13" ht="18" customHeight="1" x14ac:dyDescent="0.2">
      <c r="A27" s="173"/>
      <c r="B27" s="23" t="s">
        <v>16</v>
      </c>
      <c r="C27" s="167"/>
      <c r="D27" s="167"/>
      <c r="E27" s="167"/>
      <c r="F27" s="168"/>
      <c r="G27" s="147"/>
      <c r="H27" s="147"/>
      <c r="I27" s="145">
        <f>IF(M27=TRUE,G27*2,G27)</f>
        <v>0</v>
      </c>
      <c r="J27" s="162" t="str">
        <f>IF(A27="","",VLOOKUP(YEAR(A27),Rates!$B:$C,2,FALSE))</f>
        <v/>
      </c>
      <c r="K27" s="151" t="str">
        <f>IF(G27="","",ROUND(I27*J27,2))</f>
        <v/>
      </c>
      <c r="M27" s="25" t="b">
        <v>0</v>
      </c>
    </row>
    <row r="28" spans="1:13" ht="18" customHeight="1" x14ac:dyDescent="0.2">
      <c r="A28" s="174"/>
      <c r="B28" s="23" t="s">
        <v>15</v>
      </c>
      <c r="C28" s="167"/>
      <c r="D28" s="167"/>
      <c r="E28" s="167"/>
      <c r="F28" s="168"/>
      <c r="G28" s="148"/>
      <c r="H28" s="148"/>
      <c r="I28" s="146"/>
      <c r="J28" s="146"/>
      <c r="K28" s="152"/>
    </row>
    <row r="29" spans="1:13" ht="18" customHeight="1" x14ac:dyDescent="0.2">
      <c r="A29" s="175"/>
      <c r="B29" s="22" t="s">
        <v>16</v>
      </c>
      <c r="C29" s="155"/>
      <c r="D29" s="155"/>
      <c r="E29" s="155"/>
      <c r="F29" s="155"/>
      <c r="G29" s="149"/>
      <c r="H29" s="177" t="s">
        <v>34</v>
      </c>
      <c r="I29" s="143">
        <f>IF(M29=TRUE,G29*2,G29)</f>
        <v>0</v>
      </c>
      <c r="J29" s="157" t="str">
        <f>IF(A29="","",VLOOKUP(YEAR(A29),Rates!$B:$C,2,FALSE))</f>
        <v/>
      </c>
      <c r="K29" s="151" t="str">
        <f>IF(G29="","",ROUND(I29*J29,2))</f>
        <v/>
      </c>
      <c r="M29" s="25" t="b">
        <v>0</v>
      </c>
    </row>
    <row r="30" spans="1:13" ht="18" customHeight="1" x14ac:dyDescent="0.2">
      <c r="A30" s="176"/>
      <c r="B30" s="22" t="s">
        <v>15</v>
      </c>
      <c r="C30" s="156"/>
      <c r="D30" s="156"/>
      <c r="E30" s="156"/>
      <c r="F30" s="156"/>
      <c r="G30" s="150"/>
      <c r="H30" s="150"/>
      <c r="I30" s="144"/>
      <c r="J30" s="154"/>
      <c r="K30" s="152"/>
    </row>
    <row r="31" spans="1:13" ht="18" customHeight="1" x14ac:dyDescent="0.2">
      <c r="A31" s="173"/>
      <c r="B31" s="23" t="s">
        <v>16</v>
      </c>
      <c r="C31" s="167"/>
      <c r="D31" s="167"/>
      <c r="E31" s="167"/>
      <c r="F31" s="168"/>
      <c r="G31" s="147"/>
      <c r="H31" s="147"/>
      <c r="I31" s="145">
        <f>IF(M31=TRUE,G31*2,G31)</f>
        <v>0</v>
      </c>
      <c r="J31" s="162" t="str">
        <f>IF(A31="","",VLOOKUP(YEAR(A31),Rates!$B:$C,2,FALSE))</f>
        <v/>
      </c>
      <c r="K31" s="151" t="str">
        <f>IF(G31="","",ROUND(I31*J31,2))</f>
        <v/>
      </c>
      <c r="M31" s="25" t="b">
        <v>0</v>
      </c>
    </row>
    <row r="32" spans="1:13" ht="18" customHeight="1" x14ac:dyDescent="0.2">
      <c r="A32" s="174"/>
      <c r="B32" s="23" t="s">
        <v>15</v>
      </c>
      <c r="C32" s="167"/>
      <c r="D32" s="167"/>
      <c r="E32" s="167"/>
      <c r="F32" s="168"/>
      <c r="G32" s="148"/>
      <c r="H32" s="148"/>
      <c r="I32" s="146"/>
      <c r="J32" s="146"/>
      <c r="K32" s="152"/>
    </row>
    <row r="33" spans="1:13" ht="18" customHeight="1" x14ac:dyDescent="0.2">
      <c r="A33" s="175"/>
      <c r="B33" s="22" t="s">
        <v>16</v>
      </c>
      <c r="C33" s="155"/>
      <c r="D33" s="155"/>
      <c r="E33" s="155"/>
      <c r="F33" s="155"/>
      <c r="G33" s="149"/>
      <c r="H33" s="177" t="s">
        <v>34</v>
      </c>
      <c r="I33" s="143">
        <f>IF(M33=TRUE,G33*2,G33)</f>
        <v>0</v>
      </c>
      <c r="J33" s="157" t="str">
        <f>IF(A33="","",VLOOKUP(YEAR(A33),Rates!$B:$C,2,FALSE))</f>
        <v/>
      </c>
      <c r="K33" s="151" t="str">
        <f>IF(G33="","",ROUND(I33*J33,2))</f>
        <v/>
      </c>
      <c r="M33" s="25" t="b">
        <v>0</v>
      </c>
    </row>
    <row r="34" spans="1:13" ht="18" customHeight="1" x14ac:dyDescent="0.2">
      <c r="A34" s="176"/>
      <c r="B34" s="22" t="s">
        <v>15</v>
      </c>
      <c r="C34" s="156"/>
      <c r="D34" s="156"/>
      <c r="E34" s="156"/>
      <c r="F34" s="156"/>
      <c r="G34" s="150"/>
      <c r="H34" s="150"/>
      <c r="I34" s="144"/>
      <c r="J34" s="154"/>
      <c r="K34" s="152"/>
    </row>
    <row r="35" spans="1:13" ht="18" customHeight="1" x14ac:dyDescent="0.2">
      <c r="A35" s="173"/>
      <c r="B35" s="23" t="s">
        <v>16</v>
      </c>
      <c r="C35" s="167"/>
      <c r="D35" s="167"/>
      <c r="E35" s="167"/>
      <c r="F35" s="168"/>
      <c r="G35" s="147"/>
      <c r="H35" s="147"/>
      <c r="I35" s="145">
        <f>IF(M35=TRUE,G35*2,G35)</f>
        <v>0</v>
      </c>
      <c r="J35" s="162" t="str">
        <f>IF(A35="","",VLOOKUP(YEAR(A35),Rates!$B:$C,2,FALSE))</f>
        <v/>
      </c>
      <c r="K35" s="151" t="str">
        <f>IF(G35="","",ROUND(I35*J35,2))</f>
        <v/>
      </c>
      <c r="M35" s="25" t="b">
        <v>0</v>
      </c>
    </row>
    <row r="36" spans="1:13" ht="18" customHeight="1" x14ac:dyDescent="0.2">
      <c r="A36" s="174"/>
      <c r="B36" s="23" t="s">
        <v>15</v>
      </c>
      <c r="C36" s="167"/>
      <c r="D36" s="167"/>
      <c r="E36" s="167"/>
      <c r="F36" s="168"/>
      <c r="G36" s="148"/>
      <c r="H36" s="148"/>
      <c r="I36" s="146"/>
      <c r="J36" s="146"/>
      <c r="K36" s="152"/>
    </row>
    <row r="37" spans="1:13" ht="18" customHeight="1" x14ac:dyDescent="0.2">
      <c r="A37" s="175"/>
      <c r="B37" s="22" t="s">
        <v>16</v>
      </c>
      <c r="C37" s="155"/>
      <c r="D37" s="155"/>
      <c r="E37" s="155"/>
      <c r="F37" s="155"/>
      <c r="G37" s="149"/>
      <c r="H37" s="177" t="s">
        <v>34</v>
      </c>
      <c r="I37" s="143">
        <f>IF(M37=TRUE,G37*2,G37)</f>
        <v>0</v>
      </c>
      <c r="J37" s="157" t="str">
        <f>IF(A37="","",VLOOKUP(YEAR(A37),Rates!$B:$C,2,FALSE))</f>
        <v/>
      </c>
      <c r="K37" s="151" t="str">
        <f>IF(G37="","",ROUND(I37*J37,2))</f>
        <v/>
      </c>
      <c r="M37" s="25" t="b">
        <v>0</v>
      </c>
    </row>
    <row r="38" spans="1:13" ht="18" customHeight="1" x14ac:dyDescent="0.2">
      <c r="A38" s="176"/>
      <c r="B38" s="22" t="s">
        <v>15</v>
      </c>
      <c r="C38" s="156"/>
      <c r="D38" s="156"/>
      <c r="E38" s="156"/>
      <c r="F38" s="156"/>
      <c r="G38" s="150"/>
      <c r="H38" s="150"/>
      <c r="I38" s="144"/>
      <c r="J38" s="154"/>
      <c r="K38" s="152"/>
    </row>
    <row r="39" spans="1:13" ht="18" customHeight="1" x14ac:dyDescent="0.2">
      <c r="A39" s="173"/>
      <c r="B39" s="23" t="s">
        <v>16</v>
      </c>
      <c r="C39" s="167"/>
      <c r="D39" s="167"/>
      <c r="E39" s="167"/>
      <c r="F39" s="168"/>
      <c r="G39" s="147"/>
      <c r="H39" s="147"/>
      <c r="I39" s="145">
        <f>IF(M39=TRUE,G39*2,G39)</f>
        <v>0</v>
      </c>
      <c r="J39" s="162" t="str">
        <f>IF(A39="","",VLOOKUP(YEAR(A39),Rates!$B:$C,2,FALSE))</f>
        <v/>
      </c>
      <c r="K39" s="151" t="str">
        <f>IF(G39="","",ROUND(I39*J39,2))</f>
        <v/>
      </c>
      <c r="M39" s="25" t="b">
        <v>0</v>
      </c>
    </row>
    <row r="40" spans="1:13" ht="18" customHeight="1" x14ac:dyDescent="0.2">
      <c r="A40" s="174"/>
      <c r="B40" s="23" t="s">
        <v>15</v>
      </c>
      <c r="C40" s="167"/>
      <c r="D40" s="167"/>
      <c r="E40" s="167"/>
      <c r="F40" s="168"/>
      <c r="G40" s="148"/>
      <c r="H40" s="148"/>
      <c r="I40" s="146"/>
      <c r="J40" s="146"/>
      <c r="K40" s="152"/>
    </row>
    <row r="41" spans="1:13" ht="18" customHeight="1" x14ac:dyDescent="0.2">
      <c r="A41" s="175"/>
      <c r="B41" s="22" t="s">
        <v>16</v>
      </c>
      <c r="C41" s="155"/>
      <c r="D41" s="155"/>
      <c r="E41" s="155"/>
      <c r="F41" s="155"/>
      <c r="G41" s="149"/>
      <c r="H41" s="177" t="s">
        <v>34</v>
      </c>
      <c r="I41" s="143">
        <f>IF(M41=TRUE,G41*2,G41)</f>
        <v>0</v>
      </c>
      <c r="J41" s="157" t="str">
        <f>IF(A41="","",VLOOKUP(YEAR(A41),Rates!$B:$C,2,FALSE))</f>
        <v/>
      </c>
      <c r="K41" s="151" t="str">
        <f>IF(G41="","",ROUND(I41*J41,2))</f>
        <v/>
      </c>
      <c r="M41" s="25" t="b">
        <v>0</v>
      </c>
    </row>
    <row r="42" spans="1:13" ht="18" customHeight="1" x14ac:dyDescent="0.2">
      <c r="A42" s="176"/>
      <c r="B42" s="22" t="s">
        <v>15</v>
      </c>
      <c r="C42" s="156"/>
      <c r="D42" s="156"/>
      <c r="E42" s="156"/>
      <c r="F42" s="156"/>
      <c r="G42" s="150"/>
      <c r="H42" s="150"/>
      <c r="I42" s="144"/>
      <c r="J42" s="154"/>
      <c r="K42" s="152"/>
    </row>
    <row r="43" spans="1:13" ht="18" customHeight="1" x14ac:dyDescent="0.2">
      <c r="A43" s="173"/>
      <c r="B43" s="23" t="s">
        <v>16</v>
      </c>
      <c r="C43" s="167"/>
      <c r="D43" s="167"/>
      <c r="E43" s="167"/>
      <c r="F43" s="168"/>
      <c r="G43" s="147"/>
      <c r="H43" s="147"/>
      <c r="I43" s="145">
        <f>IF(M43=TRUE,G43*2,G43)</f>
        <v>0</v>
      </c>
      <c r="J43" s="162" t="str">
        <f>IF(A43="","",VLOOKUP(YEAR(A43),Rates!$B:$C,2,FALSE))</f>
        <v/>
      </c>
      <c r="K43" s="151" t="str">
        <f>IF(G43="","",ROUND(I43*J43,2))</f>
        <v/>
      </c>
      <c r="M43" s="25" t="b">
        <v>0</v>
      </c>
    </row>
    <row r="44" spans="1:13" ht="18" customHeight="1" x14ac:dyDescent="0.2">
      <c r="A44" s="174"/>
      <c r="B44" s="23" t="s">
        <v>15</v>
      </c>
      <c r="C44" s="167"/>
      <c r="D44" s="167"/>
      <c r="E44" s="167"/>
      <c r="F44" s="168"/>
      <c r="G44" s="148"/>
      <c r="H44" s="148"/>
      <c r="I44" s="146"/>
      <c r="J44" s="146"/>
      <c r="K44" s="152"/>
    </row>
    <row r="45" spans="1:13" ht="18" customHeight="1" x14ac:dyDescent="0.2">
      <c r="A45" s="175"/>
      <c r="B45" s="22" t="s">
        <v>16</v>
      </c>
      <c r="C45" s="155"/>
      <c r="D45" s="155"/>
      <c r="E45" s="155"/>
      <c r="F45" s="155"/>
      <c r="G45" s="149"/>
      <c r="H45" s="177" t="s">
        <v>34</v>
      </c>
      <c r="I45" s="143">
        <f>IF(M45=TRUE,G45*2,G45)</f>
        <v>0</v>
      </c>
      <c r="J45" s="157" t="str">
        <f>IF(A45="","",VLOOKUP(YEAR(A45),Rates!$B:$C,2,FALSE))</f>
        <v/>
      </c>
      <c r="K45" s="151" t="str">
        <f>IF(G45="","",ROUND(I45*J45,2))</f>
        <v/>
      </c>
      <c r="M45" s="25" t="b">
        <v>0</v>
      </c>
    </row>
    <row r="46" spans="1:13" ht="18" customHeight="1" x14ac:dyDescent="0.2">
      <c r="A46" s="176"/>
      <c r="B46" s="22" t="s">
        <v>15</v>
      </c>
      <c r="C46" s="156"/>
      <c r="D46" s="156"/>
      <c r="E46" s="156"/>
      <c r="F46" s="156"/>
      <c r="G46" s="150"/>
      <c r="H46" s="150"/>
      <c r="I46" s="144"/>
      <c r="J46" s="154"/>
      <c r="K46" s="152"/>
    </row>
    <row r="47" spans="1:13" ht="18" customHeight="1" x14ac:dyDescent="0.2">
      <c r="A47" s="173"/>
      <c r="B47" s="23" t="s">
        <v>16</v>
      </c>
      <c r="C47" s="167"/>
      <c r="D47" s="167"/>
      <c r="E47" s="167"/>
      <c r="F47" s="168"/>
      <c r="G47" s="147"/>
      <c r="H47" s="147"/>
      <c r="I47" s="145">
        <f>IF(M47=TRUE,G47*2,G47)</f>
        <v>0</v>
      </c>
      <c r="J47" s="162" t="str">
        <f>IF(A47="","",VLOOKUP(YEAR(A47),Rates!$B:$C,2,FALSE))</f>
        <v/>
      </c>
      <c r="K47" s="151" t="str">
        <f>IF(G47="","",ROUND(I47*J47,2))</f>
        <v/>
      </c>
      <c r="M47" s="25" t="b">
        <v>0</v>
      </c>
    </row>
    <row r="48" spans="1:13" ht="18" customHeight="1" x14ac:dyDescent="0.2">
      <c r="A48" s="174"/>
      <c r="B48" s="23" t="s">
        <v>15</v>
      </c>
      <c r="C48" s="167"/>
      <c r="D48" s="167"/>
      <c r="E48" s="167"/>
      <c r="F48" s="168"/>
      <c r="G48" s="148"/>
      <c r="H48" s="148"/>
      <c r="I48" s="146"/>
      <c r="J48" s="146"/>
      <c r="K48" s="152"/>
    </row>
  </sheetData>
  <sheetProtection algorithmName="SHA-512" hashValue="snBd/15+bJDNI8j+jxkrOgs/3MYuYr1ZvM6rkn6jwvjAGMxKfyawELFMgTRnhXQNu83A5w4Wz3VaNcRGkhbf7Q==" saltValue="R5+wxi7xDr2r9n+aOCY4Ng==" spinCount="100000" sheet="1" objects="1" scenarios="1" selectLockedCells="1"/>
  <mergeCells count="164">
    <mergeCell ref="B8:F8"/>
    <mergeCell ref="C9:F9"/>
    <mergeCell ref="C10:F10"/>
    <mergeCell ref="C11:F11"/>
    <mergeCell ref="C12:F12"/>
    <mergeCell ref="G9:G10"/>
    <mergeCell ref="G11:G12"/>
    <mergeCell ref="A9:A10"/>
    <mergeCell ref="H9:H10"/>
    <mergeCell ref="J9:J10"/>
    <mergeCell ref="K9:K10"/>
    <mergeCell ref="I9:I10"/>
    <mergeCell ref="A11:A12"/>
    <mergeCell ref="H11:H12"/>
    <mergeCell ref="J11:J12"/>
    <mergeCell ref="K11:K12"/>
    <mergeCell ref="I11:I12"/>
    <mergeCell ref="A13:A14"/>
    <mergeCell ref="H13:H14"/>
    <mergeCell ref="J13:J14"/>
    <mergeCell ref="K13:K14"/>
    <mergeCell ref="I13:I14"/>
    <mergeCell ref="A15:A16"/>
    <mergeCell ref="H15:H16"/>
    <mergeCell ref="J15:J16"/>
    <mergeCell ref="K15:K16"/>
    <mergeCell ref="I15:I16"/>
    <mergeCell ref="C13:F13"/>
    <mergeCell ref="C14:F14"/>
    <mergeCell ref="C15:F15"/>
    <mergeCell ref="C16:F16"/>
    <mergeCell ref="G13:G14"/>
    <mergeCell ref="G15:G16"/>
    <mergeCell ref="A17:A18"/>
    <mergeCell ref="H17:H18"/>
    <mergeCell ref="J17:J18"/>
    <mergeCell ref="K17:K18"/>
    <mergeCell ref="I17:I18"/>
    <mergeCell ref="A19:A20"/>
    <mergeCell ref="H19:H20"/>
    <mergeCell ref="J19:J20"/>
    <mergeCell ref="K19:K20"/>
    <mergeCell ref="I19:I20"/>
    <mergeCell ref="C17:F17"/>
    <mergeCell ref="C18:F18"/>
    <mergeCell ref="C19:F19"/>
    <mergeCell ref="C20:F20"/>
    <mergeCell ref="G17:G18"/>
    <mergeCell ref="G19:G20"/>
    <mergeCell ref="A21:A22"/>
    <mergeCell ref="H21:H22"/>
    <mergeCell ref="J21:J22"/>
    <mergeCell ref="K21:K22"/>
    <mergeCell ref="I21:I22"/>
    <mergeCell ref="A23:A24"/>
    <mergeCell ref="H23:H24"/>
    <mergeCell ref="J23:J24"/>
    <mergeCell ref="K23:K24"/>
    <mergeCell ref="I23:I24"/>
    <mergeCell ref="C21:F21"/>
    <mergeCell ref="C22:F22"/>
    <mergeCell ref="C23:F23"/>
    <mergeCell ref="C24:F24"/>
    <mergeCell ref="G21:G22"/>
    <mergeCell ref="G23:G24"/>
    <mergeCell ref="A25:A26"/>
    <mergeCell ref="H25:H26"/>
    <mergeCell ref="J25:J26"/>
    <mergeCell ref="K25:K26"/>
    <mergeCell ref="I25:I26"/>
    <mergeCell ref="A27:A28"/>
    <mergeCell ref="H27:H28"/>
    <mergeCell ref="J27:J28"/>
    <mergeCell ref="K27:K28"/>
    <mergeCell ref="I27:I28"/>
    <mergeCell ref="C25:F25"/>
    <mergeCell ref="C26:F26"/>
    <mergeCell ref="C27:F27"/>
    <mergeCell ref="C28:F28"/>
    <mergeCell ref="G25:G26"/>
    <mergeCell ref="G27:G28"/>
    <mergeCell ref="A29:A30"/>
    <mergeCell ref="H29:H30"/>
    <mergeCell ref="J29:J30"/>
    <mergeCell ref="K29:K30"/>
    <mergeCell ref="I29:I30"/>
    <mergeCell ref="A31:A32"/>
    <mergeCell ref="H31:H32"/>
    <mergeCell ref="J31:J32"/>
    <mergeCell ref="K31:K32"/>
    <mergeCell ref="I31:I32"/>
    <mergeCell ref="C29:F29"/>
    <mergeCell ref="C30:F30"/>
    <mergeCell ref="C31:F31"/>
    <mergeCell ref="C32:F32"/>
    <mergeCell ref="G29:G30"/>
    <mergeCell ref="G31:G32"/>
    <mergeCell ref="H33:H34"/>
    <mergeCell ref="J33:J34"/>
    <mergeCell ref="K33:K34"/>
    <mergeCell ref="I33:I34"/>
    <mergeCell ref="A35:A36"/>
    <mergeCell ref="H35:H36"/>
    <mergeCell ref="J35:J36"/>
    <mergeCell ref="K35:K36"/>
    <mergeCell ref="I35:I36"/>
    <mergeCell ref="C33:F33"/>
    <mergeCell ref="C34:F34"/>
    <mergeCell ref="C35:F35"/>
    <mergeCell ref="G33:G34"/>
    <mergeCell ref="G35:G36"/>
    <mergeCell ref="D1:K1"/>
    <mergeCell ref="D2:K2"/>
    <mergeCell ref="A43:A44"/>
    <mergeCell ref="H43:H44"/>
    <mergeCell ref="J43:J44"/>
    <mergeCell ref="K43:K44"/>
    <mergeCell ref="I43:I44"/>
    <mergeCell ref="A41:A42"/>
    <mergeCell ref="A37:A38"/>
    <mergeCell ref="H37:H38"/>
    <mergeCell ref="J37:J38"/>
    <mergeCell ref="K37:K38"/>
    <mergeCell ref="I37:I38"/>
    <mergeCell ref="B6:H6"/>
    <mergeCell ref="K41:K42"/>
    <mergeCell ref="I41:I42"/>
    <mergeCell ref="A39:A40"/>
    <mergeCell ref="H39:H40"/>
    <mergeCell ref="J39:J40"/>
    <mergeCell ref="K39:K40"/>
    <mergeCell ref="I39:I40"/>
    <mergeCell ref="H41:H42"/>
    <mergeCell ref="J41:J42"/>
    <mergeCell ref="A33:A34"/>
    <mergeCell ref="A47:A48"/>
    <mergeCell ref="H47:H48"/>
    <mergeCell ref="I47:I48"/>
    <mergeCell ref="J47:J48"/>
    <mergeCell ref="K47:K48"/>
    <mergeCell ref="A45:A46"/>
    <mergeCell ref="H45:H46"/>
    <mergeCell ref="I45:I46"/>
    <mergeCell ref="J45:J46"/>
    <mergeCell ref="K45:K46"/>
    <mergeCell ref="C45:F45"/>
    <mergeCell ref="C46:F46"/>
    <mergeCell ref="C47:F47"/>
    <mergeCell ref="C48:F48"/>
    <mergeCell ref="G37:G38"/>
    <mergeCell ref="G39:G40"/>
    <mergeCell ref="G41:G42"/>
    <mergeCell ref="G43:G44"/>
    <mergeCell ref="G45:G46"/>
    <mergeCell ref="G47:G48"/>
    <mergeCell ref="C36:F36"/>
    <mergeCell ref="C37:F37"/>
    <mergeCell ref="C38:F38"/>
    <mergeCell ref="C39:F39"/>
    <mergeCell ref="C40:F40"/>
    <mergeCell ref="C41:F41"/>
    <mergeCell ref="C42:F42"/>
    <mergeCell ref="C43:F43"/>
    <mergeCell ref="C44:F44"/>
  </mergeCells>
  <pageMargins left="0.7" right="0.7" top="0.75" bottom="0.5" header="0.3" footer="0.3"/>
  <pageSetup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12" r:id="rId4" name="Check Box 16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8</xdr:row>
                    <xdr:rowOff>114300</xdr:rowOff>
                  </from>
                  <to>
                    <xdr:col>7</xdr:col>
                    <xdr:colOff>571500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5" name="Check Box 17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10</xdr:row>
                    <xdr:rowOff>114300</xdr:rowOff>
                  </from>
                  <to>
                    <xdr:col>7</xdr:col>
                    <xdr:colOff>581025</xdr:colOff>
                    <xdr:row>11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6" name="Check Box 18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12</xdr:row>
                    <xdr:rowOff>114300</xdr:rowOff>
                  </from>
                  <to>
                    <xdr:col>7</xdr:col>
                    <xdr:colOff>581025</xdr:colOff>
                    <xdr:row>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7" name="Check Box 19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14</xdr:row>
                    <xdr:rowOff>114300</xdr:rowOff>
                  </from>
                  <to>
                    <xdr:col>7</xdr:col>
                    <xdr:colOff>581025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8" name="Check Box 20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16</xdr:row>
                    <xdr:rowOff>114300</xdr:rowOff>
                  </from>
                  <to>
                    <xdr:col>7</xdr:col>
                    <xdr:colOff>581025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9" name="Check Box 21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18</xdr:row>
                    <xdr:rowOff>114300</xdr:rowOff>
                  </from>
                  <to>
                    <xdr:col>7</xdr:col>
                    <xdr:colOff>581025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10" name="Check Box 22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20</xdr:row>
                    <xdr:rowOff>114300</xdr:rowOff>
                  </from>
                  <to>
                    <xdr:col>7</xdr:col>
                    <xdr:colOff>581025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1" name="Check Box 23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22</xdr:row>
                    <xdr:rowOff>114300</xdr:rowOff>
                  </from>
                  <to>
                    <xdr:col>7</xdr:col>
                    <xdr:colOff>581025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12" name="Check Box 24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24</xdr:row>
                    <xdr:rowOff>114300</xdr:rowOff>
                  </from>
                  <to>
                    <xdr:col>7</xdr:col>
                    <xdr:colOff>581025</xdr:colOff>
                    <xdr:row>25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13" name="Check Box 25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26</xdr:row>
                    <xdr:rowOff>114300</xdr:rowOff>
                  </from>
                  <to>
                    <xdr:col>7</xdr:col>
                    <xdr:colOff>581025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14" name="Check Box 26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28</xdr:row>
                    <xdr:rowOff>114300</xdr:rowOff>
                  </from>
                  <to>
                    <xdr:col>7</xdr:col>
                    <xdr:colOff>581025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15" name="Check Box 27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30</xdr:row>
                    <xdr:rowOff>114300</xdr:rowOff>
                  </from>
                  <to>
                    <xdr:col>7</xdr:col>
                    <xdr:colOff>581025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16" name="Check Box 28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32</xdr:row>
                    <xdr:rowOff>114300</xdr:rowOff>
                  </from>
                  <to>
                    <xdr:col>7</xdr:col>
                    <xdr:colOff>581025</xdr:colOff>
                    <xdr:row>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17" name="Check Box 29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34</xdr:row>
                    <xdr:rowOff>114300</xdr:rowOff>
                  </from>
                  <to>
                    <xdr:col>7</xdr:col>
                    <xdr:colOff>581025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18" name="Check Box 30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36</xdr:row>
                    <xdr:rowOff>114300</xdr:rowOff>
                  </from>
                  <to>
                    <xdr:col>7</xdr:col>
                    <xdr:colOff>581025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19" name="Check Box 31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38</xdr:row>
                    <xdr:rowOff>114300</xdr:rowOff>
                  </from>
                  <to>
                    <xdr:col>7</xdr:col>
                    <xdr:colOff>581025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20" name="Check Box 32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40</xdr:row>
                    <xdr:rowOff>114300</xdr:rowOff>
                  </from>
                  <to>
                    <xdr:col>7</xdr:col>
                    <xdr:colOff>581025</xdr:colOff>
                    <xdr:row>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21" name="Check Box 33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42</xdr:row>
                    <xdr:rowOff>114300</xdr:rowOff>
                  </from>
                  <to>
                    <xdr:col>7</xdr:col>
                    <xdr:colOff>581025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22" name="Check Box 131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44</xdr:row>
                    <xdr:rowOff>114300</xdr:rowOff>
                  </from>
                  <to>
                    <xdr:col>7</xdr:col>
                    <xdr:colOff>581025</xdr:colOff>
                    <xdr:row>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r:id="rId23" name="Check Box 132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46</xdr:row>
                    <xdr:rowOff>114300</xdr:rowOff>
                  </from>
                  <to>
                    <xdr:col>7</xdr:col>
                    <xdr:colOff>581025</xdr:colOff>
                    <xdr:row>47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P186"/>
  <sheetViews>
    <sheetView showGridLines="0" zoomScale="85" zoomScaleNormal="85" zoomScaleSheetLayoutView="75" workbookViewId="0">
      <selection activeCell="A9" sqref="A9:A10"/>
    </sheetView>
  </sheetViews>
  <sheetFormatPr defaultRowHeight="12.75" x14ac:dyDescent="0.2"/>
  <cols>
    <col min="1" max="1" width="11.5703125" customWidth="1"/>
    <col min="2" max="2" width="6.85546875" customWidth="1"/>
    <col min="8" max="10" width="10.5703125" customWidth="1"/>
    <col min="11" max="11" width="11.140625" customWidth="1"/>
    <col min="12" max="12" width="15" customWidth="1"/>
    <col min="14" max="14" width="9.140625" style="25" hidden="1" customWidth="1"/>
  </cols>
  <sheetData>
    <row r="1" spans="1:16" ht="30" x14ac:dyDescent="0.4">
      <c r="A1" s="24" t="s">
        <v>34</v>
      </c>
      <c r="B1" s="24"/>
      <c r="C1" s="24"/>
      <c r="D1" s="24"/>
      <c r="E1" s="142" t="s">
        <v>44</v>
      </c>
      <c r="F1" s="142"/>
      <c r="G1" s="142"/>
      <c r="H1" s="142"/>
      <c r="I1" s="142"/>
      <c r="J1" s="142"/>
      <c r="K1" s="142"/>
      <c r="L1" s="142"/>
    </row>
    <row r="2" spans="1:16" ht="30" x14ac:dyDescent="0.4">
      <c r="A2" s="24"/>
      <c r="B2" s="24"/>
      <c r="C2" s="24"/>
      <c r="D2" s="24"/>
      <c r="E2" s="142" t="s">
        <v>62</v>
      </c>
      <c r="F2" s="142"/>
      <c r="G2" s="142"/>
      <c r="H2" s="142"/>
      <c r="I2" s="142"/>
      <c r="J2" s="142"/>
      <c r="K2" s="142"/>
      <c r="L2" s="142"/>
    </row>
    <row r="3" spans="1:16" ht="8.25" customHeight="1" x14ac:dyDescent="0.2"/>
    <row r="4" spans="1:16" ht="18" x14ac:dyDescent="0.25">
      <c r="A4" s="79" t="s">
        <v>99</v>
      </c>
      <c r="L4" s="75">
        <f>SUM(L8:L301)</f>
        <v>0</v>
      </c>
    </row>
    <row r="5" spans="1:16" x14ac:dyDescent="0.2">
      <c r="A5" s="20"/>
    </row>
    <row r="6" spans="1:16" ht="22.5" customHeight="1" x14ac:dyDescent="0.2">
      <c r="A6" s="20" t="s">
        <v>57</v>
      </c>
      <c r="B6" s="141" t="str">
        <f>IF(+'Expense report'!B5:D5="","",'Expense report'!B5:D5)</f>
        <v/>
      </c>
      <c r="C6" s="141"/>
      <c r="D6" s="141"/>
      <c r="E6" s="141"/>
      <c r="F6" s="141"/>
      <c r="G6" s="141"/>
      <c r="H6" s="141"/>
    </row>
    <row r="7" spans="1:16" ht="12.75" customHeight="1" x14ac:dyDescent="0.2">
      <c r="B7" s="83" t="s">
        <v>60</v>
      </c>
      <c r="H7" s="83"/>
      <c r="L7" s="89" t="str">
        <f>+'Expense report'!K1</f>
        <v>Updated: 01/2025</v>
      </c>
    </row>
    <row r="8" spans="1:16" ht="37.5" customHeight="1" x14ac:dyDescent="0.2">
      <c r="A8" s="21" t="s">
        <v>47</v>
      </c>
      <c r="B8" s="185" t="s">
        <v>101</v>
      </c>
      <c r="C8" s="159"/>
      <c r="D8" s="159"/>
      <c r="E8" s="159"/>
      <c r="F8" s="159"/>
      <c r="G8" s="159"/>
      <c r="H8" s="21" t="s">
        <v>17</v>
      </c>
      <c r="I8" s="21" t="s">
        <v>41</v>
      </c>
      <c r="J8" s="21" t="s">
        <v>42</v>
      </c>
      <c r="K8" s="21" t="s">
        <v>18</v>
      </c>
      <c r="L8" s="14" t="s">
        <v>6</v>
      </c>
    </row>
    <row r="9" spans="1:16" ht="17.25" customHeight="1" x14ac:dyDescent="0.2">
      <c r="A9" s="163"/>
      <c r="B9" s="22" t="s">
        <v>16</v>
      </c>
      <c r="C9" s="155"/>
      <c r="D9" s="155"/>
      <c r="E9" s="155"/>
      <c r="F9" s="155"/>
      <c r="G9" s="186"/>
      <c r="H9" s="157" t="str">
        <f>IF(C9="","",VLOOKUP(C9,Rates!$AE$4:$CP$53,VLOOKUP(C10,Rates!$AE$55:$AF$104,2,FALSE),FALSE))</f>
        <v/>
      </c>
      <c r="I9" s="183"/>
      <c r="J9" s="179" t="str">
        <f>IF(H9="","",IF($N9=FALSE,H9,H9*2))</f>
        <v/>
      </c>
      <c r="K9" s="157" t="str">
        <f>IF(A9="","",VLOOKUP(YEAR(A9),Rates!$B:$C,2,FALSE))</f>
        <v/>
      </c>
      <c r="L9" s="151" t="str">
        <f>IF(H9="","",ROUND(J9*K9,2))</f>
        <v/>
      </c>
      <c r="N9" s="84" t="b">
        <v>0</v>
      </c>
      <c r="P9" s="90"/>
    </row>
    <row r="10" spans="1:16" ht="18" customHeight="1" x14ac:dyDescent="0.2">
      <c r="A10" s="164"/>
      <c r="B10" s="22" t="s">
        <v>15</v>
      </c>
      <c r="C10" s="156"/>
      <c r="D10" s="156"/>
      <c r="E10" s="156"/>
      <c r="F10" s="156"/>
      <c r="G10" s="184"/>
      <c r="H10" s="154"/>
      <c r="I10" s="150"/>
      <c r="J10" s="161"/>
      <c r="K10" s="154"/>
      <c r="L10" s="152"/>
      <c r="P10" s="91"/>
    </row>
    <row r="11" spans="1:16" ht="18" customHeight="1" x14ac:dyDescent="0.2">
      <c r="A11" s="173"/>
      <c r="B11" s="23" t="s">
        <v>16</v>
      </c>
      <c r="C11" s="167"/>
      <c r="D11" s="167"/>
      <c r="E11" s="167"/>
      <c r="F11" s="167"/>
      <c r="G11" s="168"/>
      <c r="H11" s="180" t="str">
        <f>IF(C11="","",VLOOKUP(C11,Rates!$AE$4:$CP$53,VLOOKUP(C12,Rates!$AE$55:$AF$104,2,FALSE),FALSE))</f>
        <v/>
      </c>
      <c r="I11" s="147"/>
      <c r="J11" s="180" t="str">
        <f>IF(H11="","",IF($N11=FALSE,H11,H11*2))</f>
        <v/>
      </c>
      <c r="K11" s="181" t="str">
        <f>IF(A11="","",VLOOKUP(YEAR(A11),Rates!$B:$C,2,FALSE))</f>
        <v/>
      </c>
      <c r="L11" s="151" t="str">
        <f t="shared" ref="L11" si="0">IF(H11="","",ROUND(J11*K11,2))</f>
        <v/>
      </c>
      <c r="N11" s="25" t="b">
        <v>0</v>
      </c>
    </row>
    <row r="12" spans="1:16" ht="18" customHeight="1" x14ac:dyDescent="0.2">
      <c r="A12" s="174"/>
      <c r="B12" s="23" t="s">
        <v>15</v>
      </c>
      <c r="C12" s="167"/>
      <c r="D12" s="167"/>
      <c r="E12" s="167"/>
      <c r="F12" s="167"/>
      <c r="G12" s="168"/>
      <c r="H12" s="148"/>
      <c r="I12" s="148"/>
      <c r="J12" s="148"/>
      <c r="K12" s="182"/>
      <c r="L12" s="152"/>
    </row>
    <row r="13" spans="1:16" ht="18" customHeight="1" x14ac:dyDescent="0.2">
      <c r="A13" s="175"/>
      <c r="B13" s="22" t="s">
        <v>16</v>
      </c>
      <c r="C13" s="155"/>
      <c r="D13" s="155"/>
      <c r="E13" s="155"/>
      <c r="F13" s="155"/>
      <c r="G13" s="155"/>
      <c r="H13" s="157" t="str">
        <f>IF(C13="","",VLOOKUP(C13,Rates!$AE$4:$CP$53,VLOOKUP(C14,Rates!$AE$55:$AF$104,2,FALSE),FALSE))</f>
        <v/>
      </c>
      <c r="I13" s="149"/>
      <c r="J13" s="179" t="str">
        <f>IF(H13="","",IF($N13=FALSE,H13,H13*2))</f>
        <v/>
      </c>
      <c r="K13" s="157" t="str">
        <f>IF(A13="","",VLOOKUP(YEAR(A13),Rates!$B:$C,2,FALSE))</f>
        <v/>
      </c>
      <c r="L13" s="151" t="str">
        <f t="shared" ref="L13" si="1">IF(H13="","",ROUND(J13*K13,2))</f>
        <v/>
      </c>
      <c r="N13" s="25" t="b">
        <v>0</v>
      </c>
    </row>
    <row r="14" spans="1:16" ht="18" customHeight="1" x14ac:dyDescent="0.2">
      <c r="A14" s="176"/>
      <c r="B14" s="22" t="s">
        <v>15</v>
      </c>
      <c r="C14" s="156"/>
      <c r="D14" s="156"/>
      <c r="E14" s="156"/>
      <c r="F14" s="156"/>
      <c r="G14" s="156"/>
      <c r="H14" s="154"/>
      <c r="I14" s="150"/>
      <c r="J14" s="161"/>
      <c r="K14" s="154"/>
      <c r="L14" s="152"/>
    </row>
    <row r="15" spans="1:16" ht="18" customHeight="1" x14ac:dyDescent="0.2">
      <c r="A15" s="173"/>
      <c r="B15" s="23" t="s">
        <v>16</v>
      </c>
      <c r="C15" s="167"/>
      <c r="D15" s="167"/>
      <c r="E15" s="167"/>
      <c r="F15" s="167"/>
      <c r="G15" s="168"/>
      <c r="H15" s="180" t="str">
        <f>IF(C15="","",VLOOKUP(C15,Rates!$AE$4:$CP$53,VLOOKUP(C16,Rates!$AE$55:$AF$104,2,FALSE),FALSE))</f>
        <v/>
      </c>
      <c r="I15" s="147"/>
      <c r="J15" s="180" t="str">
        <f>IF(H15="","",IF($N15=FALSE,H15,H15*2))</f>
        <v/>
      </c>
      <c r="K15" s="181" t="str">
        <f>IF(A15="","",VLOOKUP(YEAR(A15),Rates!$B:$C,2,FALSE))</f>
        <v/>
      </c>
      <c r="L15" s="151" t="str">
        <f t="shared" ref="L15" si="2">IF(H15="","",ROUND(J15*K15,2))</f>
        <v/>
      </c>
      <c r="N15" s="25" t="b">
        <v>0</v>
      </c>
    </row>
    <row r="16" spans="1:16" ht="18" customHeight="1" x14ac:dyDescent="0.2">
      <c r="A16" s="174"/>
      <c r="B16" s="23" t="s">
        <v>15</v>
      </c>
      <c r="C16" s="167"/>
      <c r="D16" s="167"/>
      <c r="E16" s="167"/>
      <c r="F16" s="167"/>
      <c r="G16" s="168"/>
      <c r="H16" s="148"/>
      <c r="I16" s="148"/>
      <c r="J16" s="148"/>
      <c r="K16" s="182"/>
      <c r="L16" s="152"/>
    </row>
    <row r="17" spans="1:14" ht="18" customHeight="1" x14ac:dyDescent="0.2">
      <c r="A17" s="175"/>
      <c r="B17" s="22" t="s">
        <v>16</v>
      </c>
      <c r="C17" s="155"/>
      <c r="D17" s="155"/>
      <c r="E17" s="155"/>
      <c r="F17" s="155"/>
      <c r="G17" s="155"/>
      <c r="H17" s="157" t="str">
        <f>IF(C17="","",VLOOKUP(C17,Rates!$AE$4:$CP$53,VLOOKUP(C18,Rates!$AE$55:$AF$104,2,FALSE),FALSE))</f>
        <v/>
      </c>
      <c r="I17" s="149"/>
      <c r="J17" s="179" t="str">
        <f>IF(H17="","",IF($N17=FALSE,H17,H17*2))</f>
        <v/>
      </c>
      <c r="K17" s="157" t="str">
        <f>IF(A17="","",VLOOKUP(YEAR(A17),Rates!$B:$C,2,FALSE))</f>
        <v/>
      </c>
      <c r="L17" s="151" t="str">
        <f t="shared" ref="L17" si="3">IF(H17="","",ROUND(J17*K17,2))</f>
        <v/>
      </c>
      <c r="N17" s="25" t="b">
        <v>0</v>
      </c>
    </row>
    <row r="18" spans="1:14" ht="18" customHeight="1" x14ac:dyDescent="0.2">
      <c r="A18" s="176"/>
      <c r="B18" s="22" t="s">
        <v>15</v>
      </c>
      <c r="C18" s="156"/>
      <c r="D18" s="156"/>
      <c r="E18" s="156"/>
      <c r="F18" s="156"/>
      <c r="G18" s="156"/>
      <c r="H18" s="154"/>
      <c r="I18" s="150"/>
      <c r="J18" s="161"/>
      <c r="K18" s="154"/>
      <c r="L18" s="152"/>
    </row>
    <row r="19" spans="1:14" ht="18" customHeight="1" x14ac:dyDescent="0.2">
      <c r="A19" s="173"/>
      <c r="B19" s="23" t="s">
        <v>16</v>
      </c>
      <c r="C19" s="167"/>
      <c r="D19" s="167"/>
      <c r="E19" s="167"/>
      <c r="F19" s="167"/>
      <c r="G19" s="168"/>
      <c r="H19" s="180" t="str">
        <f>IF(C19="","",VLOOKUP(C19,Rates!$AE$4:$CP$53,VLOOKUP(C20,Rates!$AE$55:$AF$104,2,FALSE),FALSE))</f>
        <v/>
      </c>
      <c r="I19" s="147"/>
      <c r="J19" s="180" t="str">
        <f>IF(H19="","",IF($N19=FALSE,H19,H19*2))</f>
        <v/>
      </c>
      <c r="K19" s="181" t="str">
        <f>IF(A19="","",VLOOKUP(YEAR(A19),Rates!$B:$C,2,FALSE))</f>
        <v/>
      </c>
      <c r="L19" s="151" t="str">
        <f t="shared" ref="L19" si="4">IF(H19="","",ROUND(J19*K19,2))</f>
        <v/>
      </c>
      <c r="N19" s="25" t="b">
        <v>0</v>
      </c>
    </row>
    <row r="20" spans="1:14" ht="18" customHeight="1" x14ac:dyDescent="0.2">
      <c r="A20" s="174"/>
      <c r="B20" s="23" t="s">
        <v>15</v>
      </c>
      <c r="C20" s="167"/>
      <c r="D20" s="167"/>
      <c r="E20" s="167"/>
      <c r="F20" s="167"/>
      <c r="G20" s="168"/>
      <c r="H20" s="148"/>
      <c r="I20" s="148"/>
      <c r="J20" s="148"/>
      <c r="K20" s="182"/>
      <c r="L20" s="152"/>
    </row>
    <row r="21" spans="1:14" ht="18" customHeight="1" x14ac:dyDescent="0.2">
      <c r="A21" s="175"/>
      <c r="B21" s="22" t="s">
        <v>16</v>
      </c>
      <c r="C21" s="155"/>
      <c r="D21" s="155"/>
      <c r="E21" s="155"/>
      <c r="F21" s="155"/>
      <c r="G21" s="155"/>
      <c r="H21" s="157" t="str">
        <f>IF(C21="","",VLOOKUP(C21,Rates!$AE$4:$CP$53,VLOOKUP(C22,Rates!$AE$55:$AF$104,2,FALSE),FALSE))</f>
        <v/>
      </c>
      <c r="I21" s="149"/>
      <c r="J21" s="179" t="str">
        <f>IF(H21="","",IF($N21=FALSE,H21,H21*2))</f>
        <v/>
      </c>
      <c r="K21" s="157" t="str">
        <f>IF(A21="","",VLOOKUP(YEAR(A21),Rates!$B:$C,2,FALSE))</f>
        <v/>
      </c>
      <c r="L21" s="151" t="str">
        <f t="shared" ref="L21" si="5">IF(H21="","",ROUND(J21*K21,2))</f>
        <v/>
      </c>
      <c r="N21" s="25" t="b">
        <v>0</v>
      </c>
    </row>
    <row r="22" spans="1:14" ht="18" customHeight="1" x14ac:dyDescent="0.2">
      <c r="A22" s="176"/>
      <c r="B22" s="22" t="s">
        <v>15</v>
      </c>
      <c r="C22" s="156"/>
      <c r="D22" s="156"/>
      <c r="E22" s="156"/>
      <c r="F22" s="156"/>
      <c r="G22" s="156"/>
      <c r="H22" s="154"/>
      <c r="I22" s="150"/>
      <c r="J22" s="161"/>
      <c r="K22" s="154"/>
      <c r="L22" s="152"/>
    </row>
    <row r="23" spans="1:14" ht="18" customHeight="1" x14ac:dyDescent="0.2">
      <c r="A23" s="173"/>
      <c r="B23" s="23" t="s">
        <v>16</v>
      </c>
      <c r="C23" s="167"/>
      <c r="D23" s="167"/>
      <c r="E23" s="167"/>
      <c r="F23" s="167"/>
      <c r="G23" s="168"/>
      <c r="H23" s="180" t="str">
        <f>IF(C23="","",VLOOKUP(C23,Rates!$AE$4:$CP$53,VLOOKUP(C24,Rates!$AE$55:$AF$104,2,FALSE),FALSE))</f>
        <v/>
      </c>
      <c r="I23" s="147"/>
      <c r="J23" s="180" t="str">
        <f>IF(H23="","",IF($N23=FALSE,H23,H23*2))</f>
        <v/>
      </c>
      <c r="K23" s="181" t="str">
        <f>IF(A23="","",VLOOKUP(YEAR(A23),Rates!$B:$C,2,FALSE))</f>
        <v/>
      </c>
      <c r="L23" s="151" t="str">
        <f t="shared" ref="L23" si="6">IF(H23="","",ROUND(J23*K23,2))</f>
        <v/>
      </c>
      <c r="N23" s="25" t="b">
        <v>0</v>
      </c>
    </row>
    <row r="24" spans="1:14" ht="18" customHeight="1" x14ac:dyDescent="0.2">
      <c r="A24" s="174"/>
      <c r="B24" s="23" t="s">
        <v>15</v>
      </c>
      <c r="C24" s="167"/>
      <c r="D24" s="167"/>
      <c r="E24" s="167"/>
      <c r="F24" s="167"/>
      <c r="G24" s="168"/>
      <c r="H24" s="148"/>
      <c r="I24" s="148"/>
      <c r="J24" s="148"/>
      <c r="K24" s="182"/>
      <c r="L24" s="152"/>
    </row>
    <row r="25" spans="1:14" ht="18" customHeight="1" x14ac:dyDescent="0.2">
      <c r="A25" s="175"/>
      <c r="B25" s="22" t="s">
        <v>16</v>
      </c>
      <c r="C25" s="155"/>
      <c r="D25" s="155"/>
      <c r="E25" s="155"/>
      <c r="F25" s="155"/>
      <c r="G25" s="155"/>
      <c r="H25" s="157" t="str">
        <f>IF(C25="","",VLOOKUP(C25,Rates!$AE$4:$CP$53,VLOOKUP(C26,Rates!$AE$55:$AF$104,2,FALSE),FALSE))</f>
        <v/>
      </c>
      <c r="I25" s="149"/>
      <c r="J25" s="179" t="str">
        <f>IF(H25="","",IF($N25=FALSE,H25,H25*2))</f>
        <v/>
      </c>
      <c r="K25" s="157" t="str">
        <f>IF(A25="","",VLOOKUP(YEAR(A25),Rates!$B:$C,2,FALSE))</f>
        <v/>
      </c>
      <c r="L25" s="151" t="str">
        <f t="shared" ref="L25" si="7">IF(H25="","",ROUND(J25*K25,2))</f>
        <v/>
      </c>
      <c r="N25" s="25" t="b">
        <v>0</v>
      </c>
    </row>
    <row r="26" spans="1:14" ht="18" customHeight="1" x14ac:dyDescent="0.2">
      <c r="A26" s="176"/>
      <c r="B26" s="22" t="s">
        <v>15</v>
      </c>
      <c r="C26" s="156"/>
      <c r="D26" s="156"/>
      <c r="E26" s="156"/>
      <c r="F26" s="156"/>
      <c r="G26" s="156"/>
      <c r="H26" s="154"/>
      <c r="I26" s="150"/>
      <c r="J26" s="161"/>
      <c r="K26" s="154"/>
      <c r="L26" s="152"/>
    </row>
    <row r="27" spans="1:14" ht="18" customHeight="1" x14ac:dyDescent="0.2">
      <c r="A27" s="173"/>
      <c r="B27" s="23" t="s">
        <v>16</v>
      </c>
      <c r="C27" s="167"/>
      <c r="D27" s="167"/>
      <c r="E27" s="167"/>
      <c r="F27" s="167"/>
      <c r="G27" s="168"/>
      <c r="H27" s="180" t="str">
        <f>IF(C27="","",VLOOKUP(C27,Rates!$AE$4:$CP$53,VLOOKUP(C28,Rates!$AE$55:$AF$104,2,FALSE),FALSE))</f>
        <v/>
      </c>
      <c r="I27" s="147"/>
      <c r="J27" s="180" t="str">
        <f>IF(H27="","",IF($N27=FALSE,H27,H27*2))</f>
        <v/>
      </c>
      <c r="K27" s="181" t="str">
        <f>IF(A27="","",VLOOKUP(YEAR(A27),Rates!$B:$C,2,FALSE))</f>
        <v/>
      </c>
      <c r="L27" s="151" t="str">
        <f t="shared" ref="L27" si="8">IF(H27="","",ROUND(J27*K27,2))</f>
        <v/>
      </c>
      <c r="N27" s="25" t="b">
        <v>0</v>
      </c>
    </row>
    <row r="28" spans="1:14" ht="18" customHeight="1" x14ac:dyDescent="0.2">
      <c r="A28" s="174"/>
      <c r="B28" s="23" t="s">
        <v>15</v>
      </c>
      <c r="C28" s="167"/>
      <c r="D28" s="167"/>
      <c r="E28" s="167"/>
      <c r="F28" s="167"/>
      <c r="G28" s="168"/>
      <c r="H28" s="148"/>
      <c r="I28" s="148"/>
      <c r="J28" s="148"/>
      <c r="K28" s="182"/>
      <c r="L28" s="152"/>
    </row>
    <row r="29" spans="1:14" ht="18" customHeight="1" x14ac:dyDescent="0.2">
      <c r="A29" s="175"/>
      <c r="B29" s="22" t="s">
        <v>16</v>
      </c>
      <c r="C29" s="155"/>
      <c r="D29" s="155"/>
      <c r="E29" s="155"/>
      <c r="F29" s="155"/>
      <c r="G29" s="155"/>
      <c r="H29" s="157" t="str">
        <f>IF(C29="","",VLOOKUP(C29,Rates!$AE$4:$CP$53,VLOOKUP(C30,Rates!$AE$55:$AF$104,2,FALSE),FALSE))</f>
        <v/>
      </c>
      <c r="I29" s="149"/>
      <c r="J29" s="179" t="str">
        <f>IF(H29="","",IF($N29=FALSE,H29,H29*2))</f>
        <v/>
      </c>
      <c r="K29" s="157" t="str">
        <f>IF(A29="","",VLOOKUP(YEAR(A29),Rates!$B:$C,2,FALSE))</f>
        <v/>
      </c>
      <c r="L29" s="151" t="str">
        <f t="shared" ref="L29" si="9">IF(H29="","",ROUND(J29*K29,2))</f>
        <v/>
      </c>
      <c r="N29" s="25" t="b">
        <v>0</v>
      </c>
    </row>
    <row r="30" spans="1:14" ht="18" customHeight="1" x14ac:dyDescent="0.2">
      <c r="A30" s="176"/>
      <c r="B30" s="22" t="s">
        <v>15</v>
      </c>
      <c r="C30" s="156"/>
      <c r="D30" s="156"/>
      <c r="E30" s="156"/>
      <c r="F30" s="156"/>
      <c r="G30" s="156"/>
      <c r="H30" s="154"/>
      <c r="I30" s="150"/>
      <c r="J30" s="161"/>
      <c r="K30" s="154"/>
      <c r="L30" s="152"/>
    </row>
    <row r="31" spans="1:14" ht="18" customHeight="1" x14ac:dyDescent="0.2">
      <c r="A31" s="173"/>
      <c r="B31" s="23" t="s">
        <v>16</v>
      </c>
      <c r="C31" s="167"/>
      <c r="D31" s="167"/>
      <c r="E31" s="167"/>
      <c r="F31" s="167"/>
      <c r="G31" s="168"/>
      <c r="H31" s="180" t="str">
        <f>IF(C31="","",VLOOKUP(C31,Rates!$AE$4:$CP$53,VLOOKUP(C32,Rates!$AE$55:$AF$104,2,FALSE),FALSE))</f>
        <v/>
      </c>
      <c r="I31" s="147"/>
      <c r="J31" s="180" t="str">
        <f>IF(H31="","",IF($N31=FALSE,H31,H31*2))</f>
        <v/>
      </c>
      <c r="K31" s="181" t="str">
        <f>IF(A31="","",VLOOKUP(YEAR(A31),Rates!$B:$C,2,FALSE))</f>
        <v/>
      </c>
      <c r="L31" s="151" t="str">
        <f t="shared" ref="L31" si="10">IF(H31="","",ROUND(J31*K31,2))</f>
        <v/>
      </c>
      <c r="N31" s="25" t="b">
        <v>0</v>
      </c>
    </row>
    <row r="32" spans="1:14" ht="18" customHeight="1" x14ac:dyDescent="0.2">
      <c r="A32" s="174"/>
      <c r="B32" s="23" t="s">
        <v>15</v>
      </c>
      <c r="C32" s="167"/>
      <c r="D32" s="167"/>
      <c r="E32" s="167"/>
      <c r="F32" s="167"/>
      <c r="G32" s="168"/>
      <c r="H32" s="148"/>
      <c r="I32" s="148"/>
      <c r="J32" s="148"/>
      <c r="K32" s="182"/>
      <c r="L32" s="152"/>
    </row>
    <row r="33" spans="1:14" ht="18" customHeight="1" x14ac:dyDescent="0.2">
      <c r="A33" s="175"/>
      <c r="B33" s="22" t="s">
        <v>16</v>
      </c>
      <c r="C33" s="155"/>
      <c r="D33" s="155"/>
      <c r="E33" s="155"/>
      <c r="F33" s="155"/>
      <c r="G33" s="155"/>
      <c r="H33" s="157" t="str">
        <f>IF(C33="","",VLOOKUP(C33,Rates!$AE$4:$CP$53,VLOOKUP(C34,Rates!$AE$55:$AF$104,2,FALSE),FALSE))</f>
        <v/>
      </c>
      <c r="I33" s="149"/>
      <c r="J33" s="179" t="str">
        <f>IF(H33="","",IF($N33=FALSE,H33,H33*2))</f>
        <v/>
      </c>
      <c r="K33" s="157" t="str">
        <f>IF(A33="","",VLOOKUP(YEAR(A33),Rates!$B:$C,2,FALSE))</f>
        <v/>
      </c>
      <c r="L33" s="151" t="str">
        <f t="shared" ref="L33" si="11">IF(H33="","",ROUND(J33*K33,2))</f>
        <v/>
      </c>
      <c r="N33" s="25" t="b">
        <v>0</v>
      </c>
    </row>
    <row r="34" spans="1:14" ht="18" customHeight="1" x14ac:dyDescent="0.2">
      <c r="A34" s="176"/>
      <c r="B34" s="22" t="s">
        <v>15</v>
      </c>
      <c r="C34" s="156"/>
      <c r="D34" s="156"/>
      <c r="E34" s="156"/>
      <c r="F34" s="156"/>
      <c r="G34" s="156"/>
      <c r="H34" s="154"/>
      <c r="I34" s="150"/>
      <c r="J34" s="161"/>
      <c r="K34" s="154"/>
      <c r="L34" s="152"/>
    </row>
    <row r="35" spans="1:14" ht="18" customHeight="1" x14ac:dyDescent="0.2">
      <c r="A35" s="173"/>
      <c r="B35" s="23" t="s">
        <v>16</v>
      </c>
      <c r="C35" s="167"/>
      <c r="D35" s="167"/>
      <c r="E35" s="167"/>
      <c r="F35" s="167"/>
      <c r="G35" s="168"/>
      <c r="H35" s="180" t="str">
        <f>IF(C35="","",VLOOKUP(C35,Rates!$AE$4:$CP$53,VLOOKUP(C36,Rates!$AE$55:$AF$104,2,FALSE),FALSE))</f>
        <v/>
      </c>
      <c r="I35" s="147"/>
      <c r="J35" s="180" t="str">
        <f>IF(H35="","",IF($N35=FALSE,H35,H35*2))</f>
        <v/>
      </c>
      <c r="K35" s="181" t="str">
        <f>IF(A35="","",VLOOKUP(YEAR(A35),Rates!$B:$C,2,FALSE))</f>
        <v/>
      </c>
      <c r="L35" s="151" t="str">
        <f t="shared" ref="L35" si="12">IF(H35="","",ROUND(J35*K35,2))</f>
        <v/>
      </c>
      <c r="N35" s="25" t="b">
        <v>0</v>
      </c>
    </row>
    <row r="36" spans="1:14" ht="18" customHeight="1" x14ac:dyDescent="0.2">
      <c r="A36" s="174"/>
      <c r="B36" s="23" t="s">
        <v>15</v>
      </c>
      <c r="C36" s="167"/>
      <c r="D36" s="167"/>
      <c r="E36" s="167"/>
      <c r="F36" s="167"/>
      <c r="G36" s="168"/>
      <c r="H36" s="148"/>
      <c r="I36" s="148"/>
      <c r="J36" s="148"/>
      <c r="K36" s="182"/>
      <c r="L36" s="152"/>
    </row>
    <row r="37" spans="1:14" ht="18" customHeight="1" x14ac:dyDescent="0.2">
      <c r="A37" s="175"/>
      <c r="B37" s="22" t="s">
        <v>16</v>
      </c>
      <c r="C37" s="155"/>
      <c r="D37" s="155"/>
      <c r="E37" s="155"/>
      <c r="F37" s="155"/>
      <c r="G37" s="155"/>
      <c r="H37" s="157" t="str">
        <f>IF(C37="","",VLOOKUP(C37,Rates!$AE$4:$CP$53,VLOOKUP(C38,Rates!$AE$55:$AF$104,2,FALSE),FALSE))</f>
        <v/>
      </c>
      <c r="I37" s="149"/>
      <c r="J37" s="179" t="str">
        <f>IF(H37="","",IF($N37=FALSE,H37,H37*2))</f>
        <v/>
      </c>
      <c r="K37" s="157" t="str">
        <f>IF(A37="","",VLOOKUP(YEAR(A37),Rates!$B:$C,2,FALSE))</f>
        <v/>
      </c>
      <c r="L37" s="151" t="str">
        <f t="shared" ref="L37" si="13">IF(H37="","",ROUND(J37*K37,2))</f>
        <v/>
      </c>
      <c r="N37" s="25" t="b">
        <v>0</v>
      </c>
    </row>
    <row r="38" spans="1:14" ht="18" customHeight="1" x14ac:dyDescent="0.2">
      <c r="A38" s="176"/>
      <c r="B38" s="22" t="s">
        <v>15</v>
      </c>
      <c r="C38" s="156"/>
      <c r="D38" s="156"/>
      <c r="E38" s="156"/>
      <c r="F38" s="156"/>
      <c r="G38" s="156"/>
      <c r="H38" s="154"/>
      <c r="I38" s="150"/>
      <c r="J38" s="161"/>
      <c r="K38" s="154"/>
      <c r="L38" s="152"/>
    </row>
    <row r="39" spans="1:14" ht="18" customHeight="1" x14ac:dyDescent="0.2">
      <c r="A39" s="173"/>
      <c r="B39" s="23" t="s">
        <v>16</v>
      </c>
      <c r="C39" s="167"/>
      <c r="D39" s="167"/>
      <c r="E39" s="167"/>
      <c r="F39" s="167"/>
      <c r="G39" s="168"/>
      <c r="H39" s="180" t="str">
        <f>IF(C39="","",VLOOKUP(C39,Rates!$AE$4:$CP$53,VLOOKUP(C40,Rates!$AE$55:$AF$104,2,FALSE),FALSE))</f>
        <v/>
      </c>
      <c r="I39" s="147"/>
      <c r="J39" s="180" t="str">
        <f>IF(H39="","",IF($N39=FALSE,H39,H39*2))</f>
        <v/>
      </c>
      <c r="K39" s="181" t="str">
        <f>IF(A39="","",VLOOKUP(YEAR(A39),Rates!$B:$C,2,FALSE))</f>
        <v/>
      </c>
      <c r="L39" s="151" t="str">
        <f t="shared" ref="L39" si="14">IF(H39="","",ROUND(J39*K39,2))</f>
        <v/>
      </c>
      <c r="N39" s="25" t="b">
        <v>0</v>
      </c>
    </row>
    <row r="40" spans="1:14" ht="18" customHeight="1" x14ac:dyDescent="0.2">
      <c r="A40" s="174"/>
      <c r="B40" s="23" t="s">
        <v>15</v>
      </c>
      <c r="C40" s="167"/>
      <c r="D40" s="167"/>
      <c r="E40" s="167"/>
      <c r="F40" s="167"/>
      <c r="G40" s="168"/>
      <c r="H40" s="148"/>
      <c r="I40" s="148"/>
      <c r="J40" s="148"/>
      <c r="K40" s="182"/>
      <c r="L40" s="152"/>
    </row>
    <row r="41" spans="1:14" ht="18" customHeight="1" x14ac:dyDescent="0.2">
      <c r="A41" s="175"/>
      <c r="B41" s="22" t="s">
        <v>16</v>
      </c>
      <c r="C41" s="155"/>
      <c r="D41" s="155"/>
      <c r="E41" s="155"/>
      <c r="F41" s="155"/>
      <c r="G41" s="155"/>
      <c r="H41" s="157" t="str">
        <f>IF(C41="","",VLOOKUP(C41,Rates!$AE$4:$CP$53,VLOOKUP(C42,Rates!$AE$55:$AF$104,2,FALSE),FALSE))</f>
        <v/>
      </c>
      <c r="I41" s="149"/>
      <c r="J41" s="179" t="str">
        <f>IF(H41="","",IF($N41=FALSE,H41,H41*2))</f>
        <v/>
      </c>
      <c r="K41" s="157" t="str">
        <f>IF(A41="","",VLOOKUP(YEAR(A41),Rates!$B:$C,2,FALSE))</f>
        <v/>
      </c>
      <c r="L41" s="151" t="str">
        <f t="shared" ref="L41" si="15">IF(H41="","",ROUND(J41*K41,2))</f>
        <v/>
      </c>
      <c r="N41" s="25" t="b">
        <v>0</v>
      </c>
    </row>
    <row r="42" spans="1:14" ht="18" customHeight="1" x14ac:dyDescent="0.2">
      <c r="A42" s="176"/>
      <c r="B42" s="22" t="s">
        <v>15</v>
      </c>
      <c r="C42" s="156"/>
      <c r="D42" s="156"/>
      <c r="E42" s="156"/>
      <c r="F42" s="156"/>
      <c r="G42" s="156"/>
      <c r="H42" s="154"/>
      <c r="I42" s="150"/>
      <c r="J42" s="161"/>
      <c r="K42" s="154"/>
      <c r="L42" s="152"/>
    </row>
    <row r="43" spans="1:14" ht="18" customHeight="1" x14ac:dyDescent="0.2">
      <c r="A43" s="173"/>
      <c r="B43" s="23" t="s">
        <v>16</v>
      </c>
      <c r="C43" s="167"/>
      <c r="D43" s="167"/>
      <c r="E43" s="167"/>
      <c r="F43" s="167"/>
      <c r="G43" s="168"/>
      <c r="H43" s="180" t="str">
        <f>IF(C43="","",VLOOKUP(C43,Rates!$AE$4:$CP$53,VLOOKUP(C44,Rates!$AE$55:$AF$104,2,FALSE),FALSE))</f>
        <v/>
      </c>
      <c r="I43" s="147"/>
      <c r="J43" s="180" t="str">
        <f>IF(H43="","",IF($N43=FALSE,H43,H43*2))</f>
        <v/>
      </c>
      <c r="K43" s="181" t="str">
        <f>IF(A43="","",VLOOKUP(YEAR(A43),Rates!$B:$C,2,FALSE))</f>
        <v/>
      </c>
      <c r="L43" s="151" t="str">
        <f t="shared" ref="L43" si="16">IF(H43="","",ROUND(J43*K43,2))</f>
        <v/>
      </c>
      <c r="N43" s="25" t="b">
        <v>0</v>
      </c>
    </row>
    <row r="44" spans="1:14" ht="18" customHeight="1" x14ac:dyDescent="0.2">
      <c r="A44" s="174"/>
      <c r="B44" s="23" t="s">
        <v>15</v>
      </c>
      <c r="C44" s="167"/>
      <c r="D44" s="167"/>
      <c r="E44" s="167"/>
      <c r="F44" s="167"/>
      <c r="G44" s="168"/>
      <c r="H44" s="148"/>
      <c r="I44" s="148"/>
      <c r="J44" s="148"/>
      <c r="K44" s="182"/>
      <c r="L44" s="152"/>
    </row>
    <row r="45" spans="1:14" ht="18" customHeight="1" x14ac:dyDescent="0.2">
      <c r="A45" s="175"/>
      <c r="B45" s="22" t="s">
        <v>16</v>
      </c>
      <c r="C45" s="155"/>
      <c r="D45" s="155"/>
      <c r="E45" s="155"/>
      <c r="F45" s="155"/>
      <c r="G45" s="155"/>
      <c r="H45" s="157" t="str">
        <f>IF(C45="","",VLOOKUP(C45,Rates!$AE$4:$CP$53,VLOOKUP(C46,Rates!$AE$55:$AF$104,2,FALSE),FALSE))</f>
        <v/>
      </c>
      <c r="I45" s="149"/>
      <c r="J45" s="179" t="str">
        <f>IF(H45="","",IF($N45=FALSE,H45,H45*2))</f>
        <v/>
      </c>
      <c r="K45" s="157" t="str">
        <f>IF(A45="","",VLOOKUP(YEAR(A45),Rates!$B:$C,2,FALSE))</f>
        <v/>
      </c>
      <c r="L45" s="151" t="str">
        <f t="shared" ref="L45" si="17">IF(H45="","",ROUND(J45*K45,2))</f>
        <v/>
      </c>
      <c r="N45" s="25" t="b">
        <v>0</v>
      </c>
    </row>
    <row r="46" spans="1:14" ht="18" customHeight="1" x14ac:dyDescent="0.2">
      <c r="A46" s="176"/>
      <c r="B46" s="22" t="s">
        <v>15</v>
      </c>
      <c r="C46" s="156"/>
      <c r="D46" s="156"/>
      <c r="E46" s="156"/>
      <c r="F46" s="156"/>
      <c r="G46" s="156"/>
      <c r="H46" s="154"/>
      <c r="I46" s="150"/>
      <c r="J46" s="161"/>
      <c r="K46" s="154"/>
      <c r="L46" s="152"/>
    </row>
    <row r="47" spans="1:14" ht="18" customHeight="1" x14ac:dyDescent="0.2">
      <c r="A47" s="173"/>
      <c r="B47" s="23" t="s">
        <v>16</v>
      </c>
      <c r="C47" s="167"/>
      <c r="D47" s="167"/>
      <c r="E47" s="167"/>
      <c r="F47" s="167"/>
      <c r="G47" s="168"/>
      <c r="H47" s="180" t="str">
        <f>IF(C47="","",VLOOKUP(C47,Rates!$AE$4:$CP$53,VLOOKUP(C48,Rates!$AE$55:$AF$104,2,FALSE),FALSE))</f>
        <v/>
      </c>
      <c r="I47" s="147"/>
      <c r="J47" s="180" t="str">
        <f>IF(H47="","",IF($N47=FALSE,H47,H47*2))</f>
        <v/>
      </c>
      <c r="K47" s="181" t="str">
        <f>IF(A47="","",VLOOKUP(YEAR(A47),Rates!$B:$C,2,FALSE))</f>
        <v/>
      </c>
      <c r="L47" s="151" t="str">
        <f t="shared" ref="L47" si="18">IF(H47="","",ROUND(J47*K47,2))</f>
        <v/>
      </c>
      <c r="N47" s="25" t="b">
        <v>0</v>
      </c>
    </row>
    <row r="48" spans="1:14" ht="18" customHeight="1" x14ac:dyDescent="0.2">
      <c r="A48" s="174"/>
      <c r="B48" s="23" t="s">
        <v>15</v>
      </c>
      <c r="C48" s="167"/>
      <c r="D48" s="167"/>
      <c r="E48" s="167"/>
      <c r="F48" s="167"/>
      <c r="G48" s="168"/>
      <c r="H48" s="148"/>
      <c r="I48" s="148"/>
      <c r="J48" s="148"/>
      <c r="K48" s="182"/>
      <c r="L48" s="152"/>
    </row>
    <row r="49" spans="1:16" ht="18" customHeight="1" x14ac:dyDescent="0.2">
      <c r="A49" s="175"/>
      <c r="B49" s="22" t="s">
        <v>16</v>
      </c>
      <c r="C49" s="155"/>
      <c r="D49" s="155"/>
      <c r="E49" s="155"/>
      <c r="F49" s="155"/>
      <c r="G49" s="155"/>
      <c r="H49" s="157" t="str">
        <f>IF(C49="","",VLOOKUP(C49,Rates!$AE$4:$CP$53,VLOOKUP(C50,Rates!$AE$55:$AF$104,2,FALSE),FALSE))</f>
        <v/>
      </c>
      <c r="I49" s="149"/>
      <c r="J49" s="179" t="str">
        <f>IF(H49="","",IF($N49=FALSE,H49,H49*2))</f>
        <v/>
      </c>
      <c r="K49" s="157" t="str">
        <f>IF(A49="","",VLOOKUP(YEAR(A49),Rates!$B:$C,2,FALSE))</f>
        <v/>
      </c>
      <c r="L49" s="151" t="str">
        <f t="shared" ref="L49" si="19">IF(H49="","",ROUND(J49*K49,2))</f>
        <v/>
      </c>
      <c r="N49" s="25" t="b">
        <v>0</v>
      </c>
    </row>
    <row r="50" spans="1:16" ht="18" customHeight="1" x14ac:dyDescent="0.2">
      <c r="A50" s="176"/>
      <c r="B50" s="22" t="s">
        <v>15</v>
      </c>
      <c r="C50" s="156"/>
      <c r="D50" s="156"/>
      <c r="E50" s="156"/>
      <c r="F50" s="156"/>
      <c r="G50" s="156"/>
      <c r="H50" s="154"/>
      <c r="I50" s="150"/>
      <c r="J50" s="161"/>
      <c r="K50" s="154"/>
      <c r="L50" s="152"/>
    </row>
    <row r="51" spans="1:16" ht="18" customHeight="1" x14ac:dyDescent="0.2">
      <c r="A51" s="173"/>
      <c r="B51" s="23" t="s">
        <v>16</v>
      </c>
      <c r="C51" s="167"/>
      <c r="D51" s="167"/>
      <c r="E51" s="167"/>
      <c r="F51" s="167"/>
      <c r="G51" s="168"/>
      <c r="H51" s="180" t="str">
        <f>IF(C51="","",VLOOKUP(C51,Rates!$AE$4:$CP$53,VLOOKUP(C52,Rates!$AE$55:$AF$104,2,FALSE),FALSE))</f>
        <v/>
      </c>
      <c r="I51" s="147"/>
      <c r="J51" s="180" t="str">
        <f>IF(H51="","",IF($N51=FALSE,H51,H51*2))</f>
        <v/>
      </c>
      <c r="K51" s="181" t="str">
        <f>IF(A51="","",VLOOKUP(YEAR(A51),Rates!$B:$C,2,FALSE))</f>
        <v/>
      </c>
      <c r="L51" s="151" t="str">
        <f t="shared" ref="L51" si="20">IF(H51="","",ROUND(J51*K51,2))</f>
        <v/>
      </c>
      <c r="N51" s="25" t="b">
        <v>0</v>
      </c>
    </row>
    <row r="52" spans="1:16" ht="18" customHeight="1" x14ac:dyDescent="0.2">
      <c r="A52" s="174"/>
      <c r="B52" s="23" t="s">
        <v>15</v>
      </c>
      <c r="C52" s="167"/>
      <c r="D52" s="167"/>
      <c r="E52" s="167"/>
      <c r="F52" s="167"/>
      <c r="G52" s="168"/>
      <c r="H52" s="148"/>
      <c r="I52" s="148"/>
      <c r="J52" s="148"/>
      <c r="K52" s="182"/>
      <c r="L52" s="152"/>
    </row>
    <row r="53" spans="1:16" ht="17.25" customHeight="1" x14ac:dyDescent="0.2">
      <c r="A53" s="163"/>
      <c r="B53" s="22" t="s">
        <v>16</v>
      </c>
      <c r="C53" s="155"/>
      <c r="D53" s="155"/>
      <c r="E53" s="155"/>
      <c r="F53" s="155"/>
      <c r="G53" s="155"/>
      <c r="H53" s="157" t="str">
        <f>IF(C53="","",VLOOKUP(C53,Rates!$AE$4:$CP$53,VLOOKUP(C54,Rates!$AE$55:$AF$104,2,FALSE),FALSE))</f>
        <v/>
      </c>
      <c r="I53" s="183"/>
      <c r="J53" s="179" t="str">
        <f>IF(H53="","",IF($N53=FALSE,H53,H53*2))</f>
        <v/>
      </c>
      <c r="K53" s="157" t="str">
        <f>IF(A53="","",VLOOKUP(YEAR(A53),Rates!$B:$C,2,FALSE))</f>
        <v/>
      </c>
      <c r="L53" s="151" t="str">
        <f>IF(H53="","",ROUND(J53*K53,2))</f>
        <v/>
      </c>
      <c r="N53" s="84" t="b">
        <v>0</v>
      </c>
      <c r="P53" s="90"/>
    </row>
    <row r="54" spans="1:16" ht="18" customHeight="1" x14ac:dyDescent="0.2">
      <c r="A54" s="164"/>
      <c r="B54" s="22" t="s">
        <v>15</v>
      </c>
      <c r="C54" s="156"/>
      <c r="D54" s="156"/>
      <c r="E54" s="156"/>
      <c r="F54" s="156"/>
      <c r="G54" s="156"/>
      <c r="H54" s="154"/>
      <c r="I54" s="150"/>
      <c r="J54" s="161"/>
      <c r="K54" s="154"/>
      <c r="L54" s="152"/>
      <c r="P54" s="91"/>
    </row>
    <row r="55" spans="1:16" ht="18" customHeight="1" x14ac:dyDescent="0.2">
      <c r="A55" s="173"/>
      <c r="B55" s="23" t="s">
        <v>16</v>
      </c>
      <c r="C55" s="167"/>
      <c r="D55" s="167"/>
      <c r="E55" s="167"/>
      <c r="F55" s="167"/>
      <c r="G55" s="168"/>
      <c r="H55" s="180" t="str">
        <f>IF(C55="","",VLOOKUP(C55,Rates!$AE$4:$CP$53,VLOOKUP(C56,Rates!$AE$55:$AF$104,2,FALSE),FALSE))</f>
        <v/>
      </c>
      <c r="I55" s="147"/>
      <c r="J55" s="180" t="str">
        <f>IF(H55="","",IF($N55=FALSE,H55,H55*2))</f>
        <v/>
      </c>
      <c r="K55" s="181" t="str">
        <f>IF(A55="","",VLOOKUP(YEAR(A55),Rates!$B:$C,2,FALSE))</f>
        <v/>
      </c>
      <c r="L55" s="151" t="str">
        <f t="shared" ref="L55" si="21">IF(H55="","",ROUND(J55*K55,2))</f>
        <v/>
      </c>
      <c r="N55" s="25" t="b">
        <v>0</v>
      </c>
    </row>
    <row r="56" spans="1:16" ht="18" customHeight="1" x14ac:dyDescent="0.2">
      <c r="A56" s="174"/>
      <c r="B56" s="23" t="s">
        <v>15</v>
      </c>
      <c r="C56" s="167"/>
      <c r="D56" s="167"/>
      <c r="E56" s="167"/>
      <c r="F56" s="167"/>
      <c r="G56" s="168"/>
      <c r="H56" s="148"/>
      <c r="I56" s="148"/>
      <c r="J56" s="148"/>
      <c r="K56" s="182"/>
      <c r="L56" s="152"/>
    </row>
    <row r="57" spans="1:16" ht="18" customHeight="1" x14ac:dyDescent="0.2">
      <c r="A57" s="175"/>
      <c r="B57" s="22" t="s">
        <v>16</v>
      </c>
      <c r="C57" s="155"/>
      <c r="D57" s="155"/>
      <c r="E57" s="155"/>
      <c r="F57" s="155"/>
      <c r="G57" s="155"/>
      <c r="H57" s="157" t="str">
        <f>IF(C57="","",VLOOKUP(C57,Rates!$AE$4:$CP$53,VLOOKUP(C58,Rates!$AE$55:$AF$104,2,FALSE),FALSE))</f>
        <v/>
      </c>
      <c r="I57" s="149"/>
      <c r="J57" s="179" t="str">
        <f>IF(H57="","",IF($N57=FALSE,H57,H57*2))</f>
        <v/>
      </c>
      <c r="K57" s="157" t="str">
        <f>IF(A57="","",VLOOKUP(YEAR(A57),Rates!$B:$C,2,FALSE))</f>
        <v/>
      </c>
      <c r="L57" s="151" t="str">
        <f t="shared" ref="L57" si="22">IF(H57="","",ROUND(J57*K57,2))</f>
        <v/>
      </c>
      <c r="N57" s="25" t="b">
        <v>0</v>
      </c>
    </row>
    <row r="58" spans="1:16" ht="18" customHeight="1" x14ac:dyDescent="0.2">
      <c r="A58" s="176"/>
      <c r="B58" s="22" t="s">
        <v>15</v>
      </c>
      <c r="C58" s="156"/>
      <c r="D58" s="156"/>
      <c r="E58" s="156"/>
      <c r="F58" s="156"/>
      <c r="G58" s="156"/>
      <c r="H58" s="154"/>
      <c r="I58" s="150"/>
      <c r="J58" s="161"/>
      <c r="K58" s="154"/>
      <c r="L58" s="152"/>
    </row>
    <row r="59" spans="1:16" ht="18" customHeight="1" x14ac:dyDescent="0.2">
      <c r="A59" s="173"/>
      <c r="B59" s="23" t="s">
        <v>16</v>
      </c>
      <c r="C59" s="167"/>
      <c r="D59" s="167"/>
      <c r="E59" s="167"/>
      <c r="F59" s="167"/>
      <c r="G59" s="168"/>
      <c r="H59" s="180" t="str">
        <f>IF(C59="","",VLOOKUP(C59,Rates!$AE$4:$CP$53,VLOOKUP(C60,Rates!$AE$55:$AF$104,2,FALSE),FALSE))</f>
        <v/>
      </c>
      <c r="I59" s="147"/>
      <c r="J59" s="180" t="str">
        <f>IF(H59="","",IF($N59=FALSE,H59,H59*2))</f>
        <v/>
      </c>
      <c r="K59" s="181" t="str">
        <f>IF(A59="","",VLOOKUP(YEAR(A59),Rates!$B:$C,2,FALSE))</f>
        <v/>
      </c>
      <c r="L59" s="151" t="str">
        <f t="shared" ref="L59" si="23">IF(H59="","",ROUND(J59*K59,2))</f>
        <v/>
      </c>
      <c r="N59" s="25" t="b">
        <v>0</v>
      </c>
    </row>
    <row r="60" spans="1:16" ht="18" customHeight="1" x14ac:dyDescent="0.2">
      <c r="A60" s="174"/>
      <c r="B60" s="23" t="s">
        <v>15</v>
      </c>
      <c r="C60" s="167"/>
      <c r="D60" s="167"/>
      <c r="E60" s="167"/>
      <c r="F60" s="167"/>
      <c r="G60" s="168"/>
      <c r="H60" s="148"/>
      <c r="I60" s="148"/>
      <c r="J60" s="148"/>
      <c r="K60" s="182"/>
      <c r="L60" s="152"/>
    </row>
    <row r="61" spans="1:16" ht="18" customHeight="1" x14ac:dyDescent="0.2">
      <c r="A61" s="175"/>
      <c r="B61" s="22" t="s">
        <v>16</v>
      </c>
      <c r="C61" s="155"/>
      <c r="D61" s="155"/>
      <c r="E61" s="155"/>
      <c r="F61" s="155"/>
      <c r="G61" s="155"/>
      <c r="H61" s="157" t="str">
        <f>IF(C61="","",VLOOKUP(C61,Rates!$AE$4:$CP$53,VLOOKUP(C62,Rates!$AE$55:$AF$104,2,FALSE),FALSE))</f>
        <v/>
      </c>
      <c r="I61" s="149"/>
      <c r="J61" s="179" t="str">
        <f>IF(H61="","",IF($N61=FALSE,H61,H61*2))</f>
        <v/>
      </c>
      <c r="K61" s="157" t="str">
        <f>IF(A61="","",VLOOKUP(YEAR(A61),Rates!$B:$C,2,FALSE))</f>
        <v/>
      </c>
      <c r="L61" s="151" t="str">
        <f t="shared" ref="L61" si="24">IF(H61="","",ROUND(J61*K61,2))</f>
        <v/>
      </c>
      <c r="N61" s="25" t="b">
        <v>0</v>
      </c>
    </row>
    <row r="62" spans="1:16" ht="18" customHeight="1" x14ac:dyDescent="0.2">
      <c r="A62" s="176"/>
      <c r="B62" s="22" t="s">
        <v>15</v>
      </c>
      <c r="C62" s="156"/>
      <c r="D62" s="156"/>
      <c r="E62" s="156"/>
      <c r="F62" s="156"/>
      <c r="G62" s="156"/>
      <c r="H62" s="154"/>
      <c r="I62" s="150"/>
      <c r="J62" s="161"/>
      <c r="K62" s="154"/>
      <c r="L62" s="152"/>
    </row>
    <row r="63" spans="1:16" ht="18" customHeight="1" x14ac:dyDescent="0.2">
      <c r="A63" s="173"/>
      <c r="B63" s="23" t="s">
        <v>16</v>
      </c>
      <c r="C63" s="167"/>
      <c r="D63" s="167"/>
      <c r="E63" s="167"/>
      <c r="F63" s="167"/>
      <c r="G63" s="168"/>
      <c r="H63" s="180" t="str">
        <f>IF(C63="","",VLOOKUP(C63,Rates!$AE$4:$CP$53,VLOOKUP(C64,Rates!$AE$55:$AF$104,2,FALSE),FALSE))</f>
        <v/>
      </c>
      <c r="I63" s="147"/>
      <c r="J63" s="180" t="str">
        <f>IF(H63="","",IF($N63=FALSE,H63,H63*2))</f>
        <v/>
      </c>
      <c r="K63" s="181" t="str">
        <f>IF(A63="","",VLOOKUP(YEAR(A63),Rates!$B:$C,2,FALSE))</f>
        <v/>
      </c>
      <c r="L63" s="151" t="str">
        <f t="shared" ref="L63" si="25">IF(H63="","",ROUND(J63*K63,2))</f>
        <v/>
      </c>
      <c r="N63" s="25" t="b">
        <v>0</v>
      </c>
    </row>
    <row r="64" spans="1:16" ht="18" customHeight="1" x14ac:dyDescent="0.2">
      <c r="A64" s="174"/>
      <c r="B64" s="23" t="s">
        <v>15</v>
      </c>
      <c r="C64" s="167"/>
      <c r="D64" s="167"/>
      <c r="E64" s="167"/>
      <c r="F64" s="167"/>
      <c r="G64" s="168"/>
      <c r="H64" s="148"/>
      <c r="I64" s="148"/>
      <c r="J64" s="148"/>
      <c r="K64" s="182"/>
      <c r="L64" s="152"/>
    </row>
    <row r="65" spans="1:14" ht="18" customHeight="1" x14ac:dyDescent="0.2">
      <c r="A65" s="175"/>
      <c r="B65" s="22" t="s">
        <v>16</v>
      </c>
      <c r="C65" s="155"/>
      <c r="D65" s="155"/>
      <c r="E65" s="155"/>
      <c r="F65" s="155"/>
      <c r="G65" s="155"/>
      <c r="H65" s="157" t="str">
        <f>IF(C65="","",VLOOKUP(C65,Rates!$AE$4:$CP$53,VLOOKUP(C66,Rates!$AE$55:$AF$104,2,FALSE),FALSE))</f>
        <v/>
      </c>
      <c r="I65" s="149"/>
      <c r="J65" s="179" t="str">
        <f>IF(H65="","",IF($N65=FALSE,H65,H65*2))</f>
        <v/>
      </c>
      <c r="K65" s="157" t="str">
        <f>IF(A65="","",VLOOKUP(YEAR(A65),Rates!$B:$C,2,FALSE))</f>
        <v/>
      </c>
      <c r="L65" s="151" t="str">
        <f t="shared" ref="L65" si="26">IF(H65="","",ROUND(J65*K65,2))</f>
        <v/>
      </c>
      <c r="N65" s="25" t="b">
        <v>0</v>
      </c>
    </row>
    <row r="66" spans="1:14" ht="18" customHeight="1" x14ac:dyDescent="0.2">
      <c r="A66" s="176"/>
      <c r="B66" s="22" t="s">
        <v>15</v>
      </c>
      <c r="C66" s="156"/>
      <c r="D66" s="156"/>
      <c r="E66" s="156"/>
      <c r="F66" s="156"/>
      <c r="G66" s="156"/>
      <c r="H66" s="154"/>
      <c r="I66" s="150"/>
      <c r="J66" s="161"/>
      <c r="K66" s="154"/>
      <c r="L66" s="152"/>
    </row>
    <row r="67" spans="1:14" ht="18" customHeight="1" x14ac:dyDescent="0.2">
      <c r="A67" s="173"/>
      <c r="B67" s="23" t="s">
        <v>16</v>
      </c>
      <c r="C67" s="167"/>
      <c r="D67" s="167"/>
      <c r="E67" s="167"/>
      <c r="F67" s="167"/>
      <c r="G67" s="168"/>
      <c r="H67" s="180" t="str">
        <f>IF(C67="","",VLOOKUP(C67,Rates!$AE$4:$CP$53,VLOOKUP(C68,Rates!$AE$55:$AF$104,2,FALSE),FALSE))</f>
        <v/>
      </c>
      <c r="I67" s="147"/>
      <c r="J67" s="180" t="str">
        <f>IF(H67="","",IF($N67=FALSE,H67,H67*2))</f>
        <v/>
      </c>
      <c r="K67" s="181" t="str">
        <f>IF(A67="","",VLOOKUP(YEAR(A67),Rates!$B:$C,2,FALSE))</f>
        <v/>
      </c>
      <c r="L67" s="151" t="str">
        <f t="shared" ref="L67" si="27">IF(H67="","",ROUND(J67*K67,2))</f>
        <v/>
      </c>
      <c r="N67" s="25" t="b">
        <v>0</v>
      </c>
    </row>
    <row r="68" spans="1:14" ht="18" customHeight="1" x14ac:dyDescent="0.2">
      <c r="A68" s="174"/>
      <c r="B68" s="23" t="s">
        <v>15</v>
      </c>
      <c r="C68" s="167"/>
      <c r="D68" s="167"/>
      <c r="E68" s="167"/>
      <c r="F68" s="167"/>
      <c r="G68" s="168"/>
      <c r="H68" s="148"/>
      <c r="I68" s="148"/>
      <c r="J68" s="148"/>
      <c r="K68" s="182"/>
      <c r="L68" s="152"/>
    </row>
    <row r="69" spans="1:14" ht="18" customHeight="1" x14ac:dyDescent="0.2">
      <c r="A69" s="175"/>
      <c r="B69" s="22" t="s">
        <v>16</v>
      </c>
      <c r="C69" s="155"/>
      <c r="D69" s="155"/>
      <c r="E69" s="155"/>
      <c r="F69" s="155"/>
      <c r="G69" s="155"/>
      <c r="H69" s="157" t="str">
        <f>IF(C69="","",VLOOKUP(C69,Rates!$AE$4:$CP$53,VLOOKUP(C70,Rates!$AE$55:$AF$104,2,FALSE),FALSE))</f>
        <v/>
      </c>
      <c r="I69" s="149"/>
      <c r="J69" s="179" t="str">
        <f>IF(H69="","",IF($N69=FALSE,H69,H69*2))</f>
        <v/>
      </c>
      <c r="K69" s="157" t="str">
        <f>IF(A69="","",VLOOKUP(YEAR(A69),Rates!$B:$C,2,FALSE))</f>
        <v/>
      </c>
      <c r="L69" s="151" t="str">
        <f t="shared" ref="L69" si="28">IF(H69="","",ROUND(J69*K69,2))</f>
        <v/>
      </c>
      <c r="N69" s="25" t="b">
        <v>0</v>
      </c>
    </row>
    <row r="70" spans="1:14" ht="18" customHeight="1" x14ac:dyDescent="0.2">
      <c r="A70" s="176"/>
      <c r="B70" s="22" t="s">
        <v>15</v>
      </c>
      <c r="C70" s="156"/>
      <c r="D70" s="156"/>
      <c r="E70" s="156"/>
      <c r="F70" s="156"/>
      <c r="G70" s="156"/>
      <c r="H70" s="154"/>
      <c r="I70" s="150"/>
      <c r="J70" s="161"/>
      <c r="K70" s="154"/>
      <c r="L70" s="152"/>
    </row>
    <row r="71" spans="1:14" ht="18" customHeight="1" x14ac:dyDescent="0.2">
      <c r="A71" s="173"/>
      <c r="B71" s="23" t="s">
        <v>16</v>
      </c>
      <c r="C71" s="167"/>
      <c r="D71" s="167"/>
      <c r="E71" s="167"/>
      <c r="F71" s="167"/>
      <c r="G71" s="168"/>
      <c r="H71" s="180" t="str">
        <f>IF(C71="","",VLOOKUP(C71,Rates!$AE$4:$CP$53,VLOOKUP(C72,Rates!$AE$55:$AF$104,2,FALSE),FALSE))</f>
        <v/>
      </c>
      <c r="I71" s="147"/>
      <c r="J71" s="180" t="str">
        <f>IF(H71="","",IF($N71=FALSE,H71,H71*2))</f>
        <v/>
      </c>
      <c r="K71" s="181" t="str">
        <f>IF(A71="","",VLOOKUP(YEAR(A71),Rates!$B:$C,2,FALSE))</f>
        <v/>
      </c>
      <c r="L71" s="151" t="str">
        <f t="shared" ref="L71" si="29">IF(H71="","",ROUND(J71*K71,2))</f>
        <v/>
      </c>
      <c r="N71" s="25" t="b">
        <v>0</v>
      </c>
    </row>
    <row r="72" spans="1:14" ht="18" customHeight="1" x14ac:dyDescent="0.2">
      <c r="A72" s="174"/>
      <c r="B72" s="23" t="s">
        <v>15</v>
      </c>
      <c r="C72" s="167"/>
      <c r="D72" s="167"/>
      <c r="E72" s="167"/>
      <c r="F72" s="167"/>
      <c r="G72" s="168"/>
      <c r="H72" s="148"/>
      <c r="I72" s="148"/>
      <c r="J72" s="148"/>
      <c r="K72" s="182"/>
      <c r="L72" s="152"/>
    </row>
    <row r="73" spans="1:14" ht="18" customHeight="1" x14ac:dyDescent="0.2">
      <c r="A73" s="175"/>
      <c r="B73" s="22" t="s">
        <v>16</v>
      </c>
      <c r="C73" s="155"/>
      <c r="D73" s="155"/>
      <c r="E73" s="155"/>
      <c r="F73" s="155"/>
      <c r="G73" s="155"/>
      <c r="H73" s="157" t="str">
        <f>IF(C73="","",VLOOKUP(C73,Rates!$AE$4:$CP$53,VLOOKUP(C74,Rates!$AE$55:$AF$104,2,FALSE),FALSE))</f>
        <v/>
      </c>
      <c r="I73" s="149"/>
      <c r="J73" s="179" t="str">
        <f>IF(H73="","",IF($N73=FALSE,H73,H73*2))</f>
        <v/>
      </c>
      <c r="K73" s="157" t="str">
        <f>IF(A73="","",VLOOKUP(YEAR(A73),Rates!$B:$C,2,FALSE))</f>
        <v/>
      </c>
      <c r="L73" s="151" t="str">
        <f t="shared" ref="L73" si="30">IF(H73="","",ROUND(J73*K73,2))</f>
        <v/>
      </c>
      <c r="N73" s="25" t="b">
        <v>0</v>
      </c>
    </row>
    <row r="74" spans="1:14" ht="18" customHeight="1" x14ac:dyDescent="0.2">
      <c r="A74" s="176"/>
      <c r="B74" s="22" t="s">
        <v>15</v>
      </c>
      <c r="C74" s="156"/>
      <c r="D74" s="156"/>
      <c r="E74" s="156"/>
      <c r="F74" s="156"/>
      <c r="G74" s="156"/>
      <c r="H74" s="154"/>
      <c r="I74" s="150"/>
      <c r="J74" s="161"/>
      <c r="K74" s="154"/>
      <c r="L74" s="152"/>
    </row>
    <row r="75" spans="1:14" ht="18" customHeight="1" x14ac:dyDescent="0.2">
      <c r="A75" s="173"/>
      <c r="B75" s="23" t="s">
        <v>16</v>
      </c>
      <c r="C75" s="167"/>
      <c r="D75" s="167"/>
      <c r="E75" s="167"/>
      <c r="F75" s="167"/>
      <c r="G75" s="168"/>
      <c r="H75" s="180" t="str">
        <f>IF(C75="","",VLOOKUP(C75,Rates!$AE$4:$CP$53,VLOOKUP(C76,Rates!$AE$55:$AF$104,2,FALSE),FALSE))</f>
        <v/>
      </c>
      <c r="I75" s="147"/>
      <c r="J75" s="180" t="str">
        <f>IF(H75="","",IF($N75=FALSE,H75,H75*2))</f>
        <v/>
      </c>
      <c r="K75" s="181" t="str">
        <f>IF(A75="","",VLOOKUP(YEAR(A75),Rates!$B:$C,2,FALSE))</f>
        <v/>
      </c>
      <c r="L75" s="151" t="str">
        <f t="shared" ref="L75" si="31">IF(H75="","",ROUND(J75*K75,2))</f>
        <v/>
      </c>
      <c r="N75" s="25" t="b">
        <v>0</v>
      </c>
    </row>
    <row r="76" spans="1:14" ht="18" customHeight="1" x14ac:dyDescent="0.2">
      <c r="A76" s="174"/>
      <c r="B76" s="23" t="s">
        <v>15</v>
      </c>
      <c r="C76" s="167"/>
      <c r="D76" s="167"/>
      <c r="E76" s="167"/>
      <c r="F76" s="167"/>
      <c r="G76" s="168"/>
      <c r="H76" s="148"/>
      <c r="I76" s="148"/>
      <c r="J76" s="148"/>
      <c r="K76" s="182"/>
      <c r="L76" s="152"/>
    </row>
    <row r="77" spans="1:14" ht="18" customHeight="1" x14ac:dyDescent="0.2">
      <c r="A77" s="175"/>
      <c r="B77" s="22" t="s">
        <v>16</v>
      </c>
      <c r="C77" s="155"/>
      <c r="D77" s="155"/>
      <c r="E77" s="155"/>
      <c r="F77" s="155"/>
      <c r="G77" s="155"/>
      <c r="H77" s="157" t="str">
        <f>IF(C77="","",VLOOKUP(C77,Rates!$AE$4:$CP$53,VLOOKUP(C78,Rates!$AE$55:$AF$104,2,FALSE),FALSE))</f>
        <v/>
      </c>
      <c r="I77" s="149"/>
      <c r="J77" s="179" t="str">
        <f>IF(H77="","",IF($N77=FALSE,H77,H77*2))</f>
        <v/>
      </c>
      <c r="K77" s="157" t="str">
        <f>IF(A77="","",VLOOKUP(YEAR(A77),Rates!$B:$C,2,FALSE))</f>
        <v/>
      </c>
      <c r="L77" s="151" t="str">
        <f t="shared" ref="L77" si="32">IF(H77="","",ROUND(J77*K77,2))</f>
        <v/>
      </c>
      <c r="N77" s="25" t="b">
        <v>0</v>
      </c>
    </row>
    <row r="78" spans="1:14" ht="18" customHeight="1" x14ac:dyDescent="0.2">
      <c r="A78" s="176"/>
      <c r="B78" s="22" t="s">
        <v>15</v>
      </c>
      <c r="C78" s="156"/>
      <c r="D78" s="156"/>
      <c r="E78" s="156"/>
      <c r="F78" s="156"/>
      <c r="G78" s="156"/>
      <c r="H78" s="154"/>
      <c r="I78" s="150"/>
      <c r="J78" s="161"/>
      <c r="K78" s="154"/>
      <c r="L78" s="152"/>
    </row>
    <row r="79" spans="1:14" ht="18" customHeight="1" x14ac:dyDescent="0.2">
      <c r="A79" s="173"/>
      <c r="B79" s="23" t="s">
        <v>16</v>
      </c>
      <c r="C79" s="167"/>
      <c r="D79" s="167"/>
      <c r="E79" s="167"/>
      <c r="F79" s="167"/>
      <c r="G79" s="168"/>
      <c r="H79" s="180" t="str">
        <f>IF(C79="","",VLOOKUP(C79,Rates!$AE$4:$CP$53,VLOOKUP(C80,Rates!$AE$55:$AF$104,2,FALSE),FALSE))</f>
        <v/>
      </c>
      <c r="I79" s="147"/>
      <c r="J79" s="180" t="str">
        <f>IF(H79="","",IF($N79=FALSE,H79,H79*2))</f>
        <v/>
      </c>
      <c r="K79" s="181" t="str">
        <f>IF(A79="","",VLOOKUP(YEAR(A79),Rates!$B:$C,2,FALSE))</f>
        <v/>
      </c>
      <c r="L79" s="151" t="str">
        <f t="shared" ref="L79" si="33">IF(H79="","",ROUND(J79*K79,2))</f>
        <v/>
      </c>
      <c r="N79" s="25" t="b">
        <v>0</v>
      </c>
    </row>
    <row r="80" spans="1:14" ht="18" customHeight="1" x14ac:dyDescent="0.2">
      <c r="A80" s="174"/>
      <c r="B80" s="23" t="s">
        <v>15</v>
      </c>
      <c r="C80" s="167"/>
      <c r="D80" s="167"/>
      <c r="E80" s="167"/>
      <c r="F80" s="167"/>
      <c r="G80" s="168"/>
      <c r="H80" s="148"/>
      <c r="I80" s="148"/>
      <c r="J80" s="148"/>
      <c r="K80" s="182"/>
      <c r="L80" s="152"/>
    </row>
    <row r="81" spans="1:14" ht="18" customHeight="1" x14ac:dyDescent="0.2">
      <c r="A81" s="175"/>
      <c r="B81" s="22" t="s">
        <v>16</v>
      </c>
      <c r="C81" s="155"/>
      <c r="D81" s="155"/>
      <c r="E81" s="155"/>
      <c r="F81" s="155"/>
      <c r="G81" s="155"/>
      <c r="H81" s="157" t="str">
        <f>IF(C81="","",VLOOKUP(C81,Rates!$AE$4:$CP$53,VLOOKUP(C82,Rates!$AE$55:$AF$104,2,FALSE),FALSE))</f>
        <v/>
      </c>
      <c r="I81" s="149"/>
      <c r="J81" s="179" t="str">
        <f>IF(H81="","",IF($N81=FALSE,H81,H81*2))</f>
        <v/>
      </c>
      <c r="K81" s="157" t="str">
        <f>IF(A81="","",VLOOKUP(YEAR(A81),Rates!$B:$C,2,FALSE))</f>
        <v/>
      </c>
      <c r="L81" s="151" t="str">
        <f t="shared" ref="L81" si="34">IF(H81="","",ROUND(J81*K81,2))</f>
        <v/>
      </c>
      <c r="N81" s="25" t="b">
        <v>0</v>
      </c>
    </row>
    <row r="82" spans="1:14" ht="18" customHeight="1" x14ac:dyDescent="0.2">
      <c r="A82" s="176"/>
      <c r="B82" s="22" t="s">
        <v>15</v>
      </c>
      <c r="C82" s="156"/>
      <c r="D82" s="156"/>
      <c r="E82" s="156"/>
      <c r="F82" s="156"/>
      <c r="G82" s="156"/>
      <c r="H82" s="154"/>
      <c r="I82" s="150"/>
      <c r="J82" s="161"/>
      <c r="K82" s="154"/>
      <c r="L82" s="152"/>
    </row>
    <row r="83" spans="1:14" ht="18" customHeight="1" x14ac:dyDescent="0.2">
      <c r="A83" s="173"/>
      <c r="B83" s="23" t="s">
        <v>16</v>
      </c>
      <c r="C83" s="167"/>
      <c r="D83" s="167"/>
      <c r="E83" s="167"/>
      <c r="F83" s="167"/>
      <c r="G83" s="168"/>
      <c r="H83" s="180" t="str">
        <f>IF(C83="","",VLOOKUP(C83,Rates!$AE$4:$CP$53,VLOOKUP(C84,Rates!$AE$55:$AF$104,2,FALSE),FALSE))</f>
        <v/>
      </c>
      <c r="I83" s="147"/>
      <c r="J83" s="180" t="str">
        <f>IF(H83="","",IF($N83=FALSE,H83,H83*2))</f>
        <v/>
      </c>
      <c r="K83" s="181" t="str">
        <f>IF(A83="","",VLOOKUP(YEAR(A83),Rates!$B:$C,2,FALSE))</f>
        <v/>
      </c>
      <c r="L83" s="151" t="str">
        <f t="shared" ref="L83" si="35">IF(H83="","",ROUND(J83*K83,2))</f>
        <v/>
      </c>
      <c r="N83" s="25" t="b">
        <v>0</v>
      </c>
    </row>
    <row r="84" spans="1:14" ht="18" customHeight="1" x14ac:dyDescent="0.2">
      <c r="A84" s="174"/>
      <c r="B84" s="23" t="s">
        <v>15</v>
      </c>
      <c r="C84" s="167"/>
      <c r="D84" s="167"/>
      <c r="E84" s="167"/>
      <c r="F84" s="167"/>
      <c r="G84" s="168"/>
      <c r="H84" s="148"/>
      <c r="I84" s="148"/>
      <c r="J84" s="148"/>
      <c r="K84" s="182"/>
      <c r="L84" s="152"/>
    </row>
    <row r="85" spans="1:14" ht="18" customHeight="1" x14ac:dyDescent="0.2">
      <c r="A85" s="175"/>
      <c r="B85" s="22" t="s">
        <v>16</v>
      </c>
      <c r="C85" s="155"/>
      <c r="D85" s="155"/>
      <c r="E85" s="155"/>
      <c r="F85" s="155"/>
      <c r="G85" s="155"/>
      <c r="H85" s="157" t="str">
        <f>IF(C85="","",VLOOKUP(C85,Rates!$AE$4:$CP$53,VLOOKUP(C86,Rates!$AE$55:$AF$104,2,FALSE),FALSE))</f>
        <v/>
      </c>
      <c r="I85" s="149"/>
      <c r="J85" s="179" t="str">
        <f>IF(H85="","",IF($N85=FALSE,H85,H85*2))</f>
        <v/>
      </c>
      <c r="K85" s="157" t="str">
        <f>IF(A85="","",VLOOKUP(YEAR(A85),Rates!$B:$C,2,FALSE))</f>
        <v/>
      </c>
      <c r="L85" s="151" t="str">
        <f t="shared" ref="L85" si="36">IF(H85="","",ROUND(J85*K85,2))</f>
        <v/>
      </c>
      <c r="N85" s="25" t="b">
        <v>0</v>
      </c>
    </row>
    <row r="86" spans="1:14" ht="18" customHeight="1" x14ac:dyDescent="0.2">
      <c r="A86" s="176"/>
      <c r="B86" s="22" t="s">
        <v>15</v>
      </c>
      <c r="C86" s="156"/>
      <c r="D86" s="156"/>
      <c r="E86" s="156"/>
      <c r="F86" s="156"/>
      <c r="G86" s="156"/>
      <c r="H86" s="154"/>
      <c r="I86" s="150"/>
      <c r="J86" s="161"/>
      <c r="K86" s="154"/>
      <c r="L86" s="152"/>
    </row>
    <row r="87" spans="1:14" ht="18" customHeight="1" x14ac:dyDescent="0.2">
      <c r="A87" s="173"/>
      <c r="B87" s="23" t="s">
        <v>16</v>
      </c>
      <c r="C87" s="167"/>
      <c r="D87" s="167"/>
      <c r="E87" s="167"/>
      <c r="F87" s="167"/>
      <c r="G87" s="168"/>
      <c r="H87" s="180" t="str">
        <f>IF(C87="","",VLOOKUP(C87,Rates!$AE$4:$CP$53,VLOOKUP(C88,Rates!$AE$55:$AF$104,2,FALSE),FALSE))</f>
        <v/>
      </c>
      <c r="I87" s="147"/>
      <c r="J87" s="180" t="str">
        <f>IF(H87="","",IF($N87=FALSE,H87,H87*2))</f>
        <v/>
      </c>
      <c r="K87" s="181" t="str">
        <f>IF(A87="","",VLOOKUP(YEAR(A87),Rates!$B:$C,2,FALSE))</f>
        <v/>
      </c>
      <c r="L87" s="151" t="str">
        <f t="shared" ref="L87" si="37">IF(H87="","",ROUND(J87*K87,2))</f>
        <v/>
      </c>
      <c r="N87" s="25" t="b">
        <v>0</v>
      </c>
    </row>
    <row r="88" spans="1:14" ht="18" customHeight="1" x14ac:dyDescent="0.2">
      <c r="A88" s="174"/>
      <c r="B88" s="23" t="s">
        <v>15</v>
      </c>
      <c r="C88" s="167"/>
      <c r="D88" s="167"/>
      <c r="E88" s="167"/>
      <c r="F88" s="167"/>
      <c r="G88" s="168"/>
      <c r="H88" s="148"/>
      <c r="I88" s="148"/>
      <c r="J88" s="148"/>
      <c r="K88" s="182"/>
      <c r="L88" s="152"/>
    </row>
    <row r="89" spans="1:14" ht="18" customHeight="1" x14ac:dyDescent="0.2">
      <c r="A89" s="175"/>
      <c r="B89" s="22" t="s">
        <v>16</v>
      </c>
      <c r="C89" s="155"/>
      <c r="D89" s="155"/>
      <c r="E89" s="155"/>
      <c r="F89" s="155"/>
      <c r="G89" s="155"/>
      <c r="H89" s="157" t="str">
        <f>IF(C89="","",VLOOKUP(C89,Rates!$AE$4:$CP$53,VLOOKUP(C90,Rates!$AE$55:$AF$104,2,FALSE),FALSE))</f>
        <v/>
      </c>
      <c r="I89" s="149"/>
      <c r="J89" s="179" t="str">
        <f>IF(H89="","",IF($N89=FALSE,H89,H89*2))</f>
        <v/>
      </c>
      <c r="K89" s="157" t="str">
        <f>IF(A89="","",VLOOKUP(YEAR(A89),Rates!$B:$C,2,FALSE))</f>
        <v/>
      </c>
      <c r="L89" s="151" t="str">
        <f t="shared" ref="L89" si="38">IF(H89="","",ROUND(J89*K89,2))</f>
        <v/>
      </c>
      <c r="N89" s="25" t="b">
        <v>0</v>
      </c>
    </row>
    <row r="90" spans="1:14" ht="18" customHeight="1" x14ac:dyDescent="0.2">
      <c r="A90" s="176"/>
      <c r="B90" s="22" t="s">
        <v>15</v>
      </c>
      <c r="C90" s="156"/>
      <c r="D90" s="156"/>
      <c r="E90" s="156"/>
      <c r="F90" s="156"/>
      <c r="G90" s="156"/>
      <c r="H90" s="154"/>
      <c r="I90" s="150"/>
      <c r="J90" s="161"/>
      <c r="K90" s="154"/>
      <c r="L90" s="152"/>
    </row>
    <row r="91" spans="1:14" ht="18" customHeight="1" x14ac:dyDescent="0.2">
      <c r="A91" s="173"/>
      <c r="B91" s="23" t="s">
        <v>16</v>
      </c>
      <c r="C91" s="167"/>
      <c r="D91" s="167"/>
      <c r="E91" s="167"/>
      <c r="F91" s="167"/>
      <c r="G91" s="168"/>
      <c r="H91" s="180" t="str">
        <f>IF(C91="","",VLOOKUP(C91,Rates!$AE$4:$CP$53,VLOOKUP(C92,Rates!$AE$55:$AF$104,2,FALSE),FALSE))</f>
        <v/>
      </c>
      <c r="I91" s="147"/>
      <c r="J91" s="180" t="str">
        <f>IF(H91="","",IF($N91=FALSE,H91,H91*2))</f>
        <v/>
      </c>
      <c r="K91" s="181" t="str">
        <f>IF(A91="","",VLOOKUP(YEAR(A91),Rates!$B:$C,2,FALSE))</f>
        <v/>
      </c>
      <c r="L91" s="151" t="str">
        <f t="shared" ref="L91" si="39">IF(H91="","",ROUND(J91*K91,2))</f>
        <v/>
      </c>
      <c r="N91" s="25" t="b">
        <v>0</v>
      </c>
    </row>
    <row r="92" spans="1:14" ht="18" customHeight="1" x14ac:dyDescent="0.2">
      <c r="A92" s="174"/>
      <c r="B92" s="23" t="s">
        <v>15</v>
      </c>
      <c r="C92" s="167"/>
      <c r="D92" s="167"/>
      <c r="E92" s="167"/>
      <c r="F92" s="167"/>
      <c r="G92" s="168"/>
      <c r="H92" s="148"/>
      <c r="I92" s="148"/>
      <c r="J92" s="148"/>
      <c r="K92" s="182"/>
      <c r="L92" s="152"/>
    </row>
    <row r="93" spans="1:14" ht="18" customHeight="1" x14ac:dyDescent="0.2">
      <c r="A93" s="175"/>
      <c r="B93" s="22" t="s">
        <v>16</v>
      </c>
      <c r="C93" s="155"/>
      <c r="D93" s="155"/>
      <c r="E93" s="155"/>
      <c r="F93" s="155"/>
      <c r="G93" s="155"/>
      <c r="H93" s="157" t="str">
        <f>IF(C93="","",VLOOKUP(C93,Rates!$AE$4:$CP$53,VLOOKUP(C94,Rates!$AE$55:$AF$104,2,FALSE),FALSE))</f>
        <v/>
      </c>
      <c r="I93" s="149"/>
      <c r="J93" s="179" t="str">
        <f>IF(H93="","",IF($N93=FALSE,H93,H93*2))</f>
        <v/>
      </c>
      <c r="K93" s="157" t="str">
        <f>IF(A93="","",VLOOKUP(YEAR(A93),Rates!$B:$C,2,FALSE))</f>
        <v/>
      </c>
      <c r="L93" s="151" t="str">
        <f t="shared" ref="L93" si="40">IF(H93="","",ROUND(J93*K93,2))</f>
        <v/>
      </c>
      <c r="N93" s="25" t="b">
        <v>0</v>
      </c>
    </row>
    <row r="94" spans="1:14" ht="18" customHeight="1" x14ac:dyDescent="0.2">
      <c r="A94" s="176"/>
      <c r="B94" s="22" t="s">
        <v>15</v>
      </c>
      <c r="C94" s="156"/>
      <c r="D94" s="156"/>
      <c r="E94" s="156"/>
      <c r="F94" s="156"/>
      <c r="G94" s="156"/>
      <c r="H94" s="154"/>
      <c r="I94" s="150"/>
      <c r="J94" s="161"/>
      <c r="K94" s="154"/>
      <c r="L94" s="152"/>
    </row>
    <row r="95" spans="1:14" ht="18" customHeight="1" x14ac:dyDescent="0.2">
      <c r="A95" s="173"/>
      <c r="B95" s="23" t="s">
        <v>16</v>
      </c>
      <c r="C95" s="167"/>
      <c r="D95" s="167"/>
      <c r="E95" s="167"/>
      <c r="F95" s="167"/>
      <c r="G95" s="168"/>
      <c r="H95" s="180" t="str">
        <f>IF(C95="","",VLOOKUP(C95,Rates!$AE$4:$CP$53,VLOOKUP(C96,Rates!$AE$55:$AF$104,2,FALSE),FALSE))</f>
        <v/>
      </c>
      <c r="I95" s="147"/>
      <c r="J95" s="180" t="str">
        <f>IF(H95="","",IF($N95=FALSE,H95,H95*2))</f>
        <v/>
      </c>
      <c r="K95" s="181" t="str">
        <f>IF(A95="","",VLOOKUP(YEAR(A95),Rates!$B:$C,2,FALSE))</f>
        <v/>
      </c>
      <c r="L95" s="151" t="str">
        <f t="shared" ref="L95" si="41">IF(H95="","",ROUND(J95*K95,2))</f>
        <v/>
      </c>
      <c r="N95" s="25" t="b">
        <v>0</v>
      </c>
    </row>
    <row r="96" spans="1:14" ht="18" customHeight="1" x14ac:dyDescent="0.2">
      <c r="A96" s="174"/>
      <c r="B96" s="23" t="s">
        <v>15</v>
      </c>
      <c r="C96" s="167"/>
      <c r="D96" s="167"/>
      <c r="E96" s="167"/>
      <c r="F96" s="167"/>
      <c r="G96" s="168"/>
      <c r="H96" s="148"/>
      <c r="I96" s="148"/>
      <c r="J96" s="148"/>
      <c r="K96" s="182"/>
      <c r="L96" s="152"/>
    </row>
    <row r="97" spans="1:16" ht="17.25" customHeight="1" x14ac:dyDescent="0.2">
      <c r="A97" s="163"/>
      <c r="B97" s="22" t="s">
        <v>16</v>
      </c>
      <c r="C97" s="155"/>
      <c r="D97" s="155"/>
      <c r="E97" s="155"/>
      <c r="F97" s="155"/>
      <c r="G97" s="155"/>
      <c r="H97" s="157" t="str">
        <f>IF(C97="","",VLOOKUP(C97,Rates!$AE$4:$CP$53,VLOOKUP(C98,Rates!$AE$55:$AF$104,2,FALSE),FALSE))</f>
        <v/>
      </c>
      <c r="I97" s="183"/>
      <c r="J97" s="179" t="str">
        <f>IF(H97="","",IF($N97=FALSE,H97,H97*2))</f>
        <v/>
      </c>
      <c r="K97" s="157" t="str">
        <f>IF(A97="","",VLOOKUP(YEAR(A97),Rates!$B:$C,2,FALSE))</f>
        <v/>
      </c>
      <c r="L97" s="151" t="str">
        <f>IF(H97="","",ROUND(J97*K97,2))</f>
        <v/>
      </c>
      <c r="N97" s="84" t="b">
        <v>0</v>
      </c>
      <c r="P97" s="90"/>
    </row>
    <row r="98" spans="1:16" ht="18" customHeight="1" x14ac:dyDescent="0.2">
      <c r="A98" s="164"/>
      <c r="B98" s="22" t="s">
        <v>15</v>
      </c>
      <c r="C98" s="156"/>
      <c r="D98" s="156"/>
      <c r="E98" s="156"/>
      <c r="F98" s="156"/>
      <c r="G98" s="156"/>
      <c r="H98" s="154"/>
      <c r="I98" s="150"/>
      <c r="J98" s="161"/>
      <c r="K98" s="154"/>
      <c r="L98" s="152"/>
      <c r="P98" s="91"/>
    </row>
    <row r="99" spans="1:16" ht="18" customHeight="1" x14ac:dyDescent="0.2">
      <c r="A99" s="173"/>
      <c r="B99" s="23" t="s">
        <v>16</v>
      </c>
      <c r="C99" s="167"/>
      <c r="D99" s="167"/>
      <c r="E99" s="167"/>
      <c r="F99" s="167"/>
      <c r="G99" s="168"/>
      <c r="H99" s="180" t="str">
        <f>IF(C99="","",VLOOKUP(C99,Rates!$AE$4:$CP$53,VLOOKUP(C100,Rates!$AE$55:$AF$104,2,FALSE),FALSE))</f>
        <v/>
      </c>
      <c r="I99" s="147"/>
      <c r="J99" s="180" t="str">
        <f>IF(H99="","",IF($N99=FALSE,H99,H99*2))</f>
        <v/>
      </c>
      <c r="K99" s="181" t="str">
        <f>IF(A99="","",VLOOKUP(YEAR(A99),Rates!$B:$C,2,FALSE))</f>
        <v/>
      </c>
      <c r="L99" s="151" t="str">
        <f t="shared" ref="L99" si="42">IF(H99="","",ROUND(J99*K99,2))</f>
        <v/>
      </c>
      <c r="N99" s="25" t="b">
        <v>0</v>
      </c>
    </row>
    <row r="100" spans="1:16" ht="18" customHeight="1" x14ac:dyDescent="0.2">
      <c r="A100" s="174"/>
      <c r="B100" s="23" t="s">
        <v>15</v>
      </c>
      <c r="C100" s="167"/>
      <c r="D100" s="167"/>
      <c r="E100" s="167"/>
      <c r="F100" s="167"/>
      <c r="G100" s="168"/>
      <c r="H100" s="148"/>
      <c r="I100" s="148"/>
      <c r="J100" s="148"/>
      <c r="K100" s="182"/>
      <c r="L100" s="152"/>
    </row>
    <row r="101" spans="1:16" ht="18" customHeight="1" x14ac:dyDescent="0.2">
      <c r="A101" s="175"/>
      <c r="B101" s="22" t="s">
        <v>16</v>
      </c>
      <c r="C101" s="155"/>
      <c r="D101" s="155"/>
      <c r="E101" s="155"/>
      <c r="F101" s="155"/>
      <c r="G101" s="155"/>
      <c r="H101" s="157" t="str">
        <f>IF(C101="","",VLOOKUP(C101,Rates!$AE$4:$CP$53,VLOOKUP(C102,Rates!$AE$55:$AF$104,2,FALSE),FALSE))</f>
        <v/>
      </c>
      <c r="I101" s="149"/>
      <c r="J101" s="179" t="str">
        <f>IF(H101="","",IF($N101=FALSE,H101,H101*2))</f>
        <v/>
      </c>
      <c r="K101" s="157" t="str">
        <f>IF(A101="","",VLOOKUP(YEAR(A101),Rates!$B:$C,2,FALSE))</f>
        <v/>
      </c>
      <c r="L101" s="151" t="str">
        <f t="shared" ref="L101" si="43">IF(H101="","",ROUND(J101*K101,2))</f>
        <v/>
      </c>
      <c r="N101" s="25" t="b">
        <v>0</v>
      </c>
    </row>
    <row r="102" spans="1:16" ht="18" customHeight="1" x14ac:dyDescent="0.2">
      <c r="A102" s="176"/>
      <c r="B102" s="22" t="s">
        <v>15</v>
      </c>
      <c r="C102" s="156"/>
      <c r="D102" s="156"/>
      <c r="E102" s="156"/>
      <c r="F102" s="156"/>
      <c r="G102" s="156"/>
      <c r="H102" s="154"/>
      <c r="I102" s="150"/>
      <c r="J102" s="161"/>
      <c r="K102" s="154"/>
      <c r="L102" s="152"/>
    </row>
    <row r="103" spans="1:16" ht="18" customHeight="1" x14ac:dyDescent="0.2">
      <c r="A103" s="173"/>
      <c r="B103" s="23" t="s">
        <v>16</v>
      </c>
      <c r="C103" s="167"/>
      <c r="D103" s="167"/>
      <c r="E103" s="167"/>
      <c r="F103" s="167"/>
      <c r="G103" s="168"/>
      <c r="H103" s="180" t="str">
        <f>IF(C103="","",VLOOKUP(C103,Rates!$AE$4:$CP$53,VLOOKUP(C104,Rates!$AE$55:$AF$104,2,FALSE),FALSE))</f>
        <v/>
      </c>
      <c r="I103" s="147"/>
      <c r="J103" s="180" t="str">
        <f>IF(H103="","",IF($N103=FALSE,H103,H103*2))</f>
        <v/>
      </c>
      <c r="K103" s="181" t="str">
        <f>IF(A103="","",VLOOKUP(YEAR(A103),Rates!$B:$C,2,FALSE))</f>
        <v/>
      </c>
      <c r="L103" s="151" t="str">
        <f t="shared" ref="L103" si="44">IF(H103="","",ROUND(J103*K103,2))</f>
        <v/>
      </c>
      <c r="N103" s="25" t="b">
        <v>0</v>
      </c>
    </row>
    <row r="104" spans="1:16" ht="18" customHeight="1" x14ac:dyDescent="0.2">
      <c r="A104" s="174"/>
      <c r="B104" s="23" t="s">
        <v>15</v>
      </c>
      <c r="C104" s="167"/>
      <c r="D104" s="167"/>
      <c r="E104" s="167"/>
      <c r="F104" s="167"/>
      <c r="G104" s="168"/>
      <c r="H104" s="148"/>
      <c r="I104" s="148"/>
      <c r="J104" s="148"/>
      <c r="K104" s="182"/>
      <c r="L104" s="152"/>
    </row>
    <row r="105" spans="1:16" ht="18" customHeight="1" x14ac:dyDescent="0.2">
      <c r="A105" s="175"/>
      <c r="B105" s="22" t="s">
        <v>16</v>
      </c>
      <c r="C105" s="155"/>
      <c r="D105" s="155"/>
      <c r="E105" s="155"/>
      <c r="F105" s="155"/>
      <c r="G105" s="155"/>
      <c r="H105" s="157" t="str">
        <f>IF(C105="","",VLOOKUP(C105,Rates!$AE$4:$CP$53,VLOOKUP(C106,Rates!$AE$55:$AF$104,2,FALSE),FALSE))</f>
        <v/>
      </c>
      <c r="I105" s="149"/>
      <c r="J105" s="179" t="str">
        <f>IF(H105="","",IF($N105=FALSE,H105,H105*2))</f>
        <v/>
      </c>
      <c r="K105" s="157" t="str">
        <f>IF(A105="","",VLOOKUP(YEAR(A105),Rates!$B:$C,2,FALSE))</f>
        <v/>
      </c>
      <c r="L105" s="151" t="str">
        <f t="shared" ref="L105" si="45">IF(H105="","",ROUND(J105*K105,2))</f>
        <v/>
      </c>
      <c r="N105" s="25" t="b">
        <v>0</v>
      </c>
    </row>
    <row r="106" spans="1:16" ht="18" customHeight="1" x14ac:dyDescent="0.2">
      <c r="A106" s="176"/>
      <c r="B106" s="22" t="s">
        <v>15</v>
      </c>
      <c r="C106" s="156"/>
      <c r="D106" s="156"/>
      <c r="E106" s="156"/>
      <c r="F106" s="156"/>
      <c r="G106" s="156"/>
      <c r="H106" s="154"/>
      <c r="I106" s="150"/>
      <c r="J106" s="161"/>
      <c r="K106" s="154"/>
      <c r="L106" s="152"/>
    </row>
    <row r="107" spans="1:16" ht="18" customHeight="1" x14ac:dyDescent="0.2">
      <c r="A107" s="173"/>
      <c r="B107" s="23" t="s">
        <v>16</v>
      </c>
      <c r="C107" s="167"/>
      <c r="D107" s="167"/>
      <c r="E107" s="167"/>
      <c r="F107" s="167"/>
      <c r="G107" s="168"/>
      <c r="H107" s="180" t="str">
        <f>IF(C107="","",VLOOKUP(C107,Rates!$AE$4:$CP$53,VLOOKUP(C108,Rates!$AE$55:$AF$104,2,FALSE),FALSE))</f>
        <v/>
      </c>
      <c r="I107" s="147"/>
      <c r="J107" s="180" t="str">
        <f>IF(H107="","",IF($N107=FALSE,H107,H107*2))</f>
        <v/>
      </c>
      <c r="K107" s="181" t="str">
        <f>IF(A107="","",VLOOKUP(YEAR(A107),Rates!$B:$C,2,FALSE))</f>
        <v/>
      </c>
      <c r="L107" s="151" t="str">
        <f t="shared" ref="L107" si="46">IF(H107="","",ROUND(J107*K107,2))</f>
        <v/>
      </c>
      <c r="N107" s="25" t="b">
        <v>0</v>
      </c>
    </row>
    <row r="108" spans="1:16" ht="18" customHeight="1" x14ac:dyDescent="0.2">
      <c r="A108" s="174"/>
      <c r="B108" s="23" t="s">
        <v>15</v>
      </c>
      <c r="C108" s="167"/>
      <c r="D108" s="167"/>
      <c r="E108" s="167"/>
      <c r="F108" s="167"/>
      <c r="G108" s="168"/>
      <c r="H108" s="148"/>
      <c r="I108" s="148"/>
      <c r="J108" s="148"/>
      <c r="K108" s="182"/>
      <c r="L108" s="152"/>
    </row>
    <row r="109" spans="1:16" ht="18" customHeight="1" x14ac:dyDescent="0.2">
      <c r="A109" s="175"/>
      <c r="B109" s="22" t="s">
        <v>16</v>
      </c>
      <c r="C109" s="155"/>
      <c r="D109" s="155"/>
      <c r="E109" s="155"/>
      <c r="F109" s="155"/>
      <c r="G109" s="155"/>
      <c r="H109" s="157" t="str">
        <f>IF(C109="","",VLOOKUP(C109,Rates!$AE$4:$CP$53,VLOOKUP(C110,Rates!$AE$55:$AF$104,2,FALSE),FALSE))</f>
        <v/>
      </c>
      <c r="I109" s="149"/>
      <c r="J109" s="179" t="str">
        <f>IF(H109="","",IF($N109=FALSE,H109,H109*2))</f>
        <v/>
      </c>
      <c r="K109" s="157" t="str">
        <f>IF(A109="","",VLOOKUP(YEAR(A109),Rates!$B:$C,2,FALSE))</f>
        <v/>
      </c>
      <c r="L109" s="151" t="str">
        <f t="shared" ref="L109" si="47">IF(H109="","",ROUND(J109*K109,2))</f>
        <v/>
      </c>
      <c r="N109" s="25" t="b">
        <v>0</v>
      </c>
    </row>
    <row r="110" spans="1:16" ht="18" customHeight="1" x14ac:dyDescent="0.2">
      <c r="A110" s="176"/>
      <c r="B110" s="22" t="s">
        <v>15</v>
      </c>
      <c r="C110" s="156"/>
      <c r="D110" s="156"/>
      <c r="E110" s="156"/>
      <c r="F110" s="156"/>
      <c r="G110" s="156"/>
      <c r="H110" s="154"/>
      <c r="I110" s="150"/>
      <c r="J110" s="161"/>
      <c r="K110" s="154"/>
      <c r="L110" s="152"/>
    </row>
    <row r="111" spans="1:16" ht="18" customHeight="1" x14ac:dyDescent="0.2">
      <c r="A111" s="173"/>
      <c r="B111" s="23" t="s">
        <v>16</v>
      </c>
      <c r="C111" s="167"/>
      <c r="D111" s="167"/>
      <c r="E111" s="167"/>
      <c r="F111" s="167"/>
      <c r="G111" s="168"/>
      <c r="H111" s="180" t="str">
        <f>IF(C111="","",VLOOKUP(C111,Rates!$AE$4:$CP$53,VLOOKUP(C112,Rates!$AE$55:$AF$104,2,FALSE),FALSE))</f>
        <v/>
      </c>
      <c r="I111" s="147"/>
      <c r="J111" s="180" t="str">
        <f>IF(H111="","",IF($N111=FALSE,H111,H111*2))</f>
        <v/>
      </c>
      <c r="K111" s="181" t="str">
        <f>IF(A111="","",VLOOKUP(YEAR(A111),Rates!$B:$C,2,FALSE))</f>
        <v/>
      </c>
      <c r="L111" s="151" t="str">
        <f t="shared" ref="L111" si="48">IF(H111="","",ROUND(J111*K111,2))</f>
        <v/>
      </c>
      <c r="N111" s="25" t="b">
        <v>0</v>
      </c>
    </row>
    <row r="112" spans="1:16" ht="18" customHeight="1" x14ac:dyDescent="0.2">
      <c r="A112" s="174"/>
      <c r="B112" s="23" t="s">
        <v>15</v>
      </c>
      <c r="C112" s="167"/>
      <c r="D112" s="167"/>
      <c r="E112" s="167"/>
      <c r="F112" s="167"/>
      <c r="G112" s="168"/>
      <c r="H112" s="148"/>
      <c r="I112" s="148"/>
      <c r="J112" s="148"/>
      <c r="K112" s="182"/>
      <c r="L112" s="152"/>
    </row>
    <row r="113" spans="1:14" ht="18" customHeight="1" x14ac:dyDescent="0.2">
      <c r="A113" s="175"/>
      <c r="B113" s="22" t="s">
        <v>16</v>
      </c>
      <c r="C113" s="155"/>
      <c r="D113" s="155"/>
      <c r="E113" s="155"/>
      <c r="F113" s="155"/>
      <c r="G113" s="155"/>
      <c r="H113" s="157" t="str">
        <f>IF(C113="","",VLOOKUP(C113,Rates!$AE$4:$CP$53,VLOOKUP(C114,Rates!$AE$55:$AF$104,2,FALSE),FALSE))</f>
        <v/>
      </c>
      <c r="I113" s="149"/>
      <c r="J113" s="179" t="str">
        <f>IF(H113="","",IF($N113=FALSE,H113,H113*2))</f>
        <v/>
      </c>
      <c r="K113" s="157" t="str">
        <f>IF(A113="","",VLOOKUP(YEAR(A113),Rates!$B:$C,2,FALSE))</f>
        <v/>
      </c>
      <c r="L113" s="151" t="str">
        <f t="shared" ref="L113" si="49">IF(H113="","",ROUND(J113*K113,2))</f>
        <v/>
      </c>
      <c r="N113" s="25" t="b">
        <v>0</v>
      </c>
    </row>
    <row r="114" spans="1:14" ht="18" customHeight="1" x14ac:dyDescent="0.2">
      <c r="A114" s="176"/>
      <c r="B114" s="22" t="s">
        <v>15</v>
      </c>
      <c r="C114" s="156"/>
      <c r="D114" s="156"/>
      <c r="E114" s="156"/>
      <c r="F114" s="156"/>
      <c r="G114" s="156"/>
      <c r="H114" s="154"/>
      <c r="I114" s="150"/>
      <c r="J114" s="161"/>
      <c r="K114" s="154"/>
      <c r="L114" s="152"/>
    </row>
    <row r="115" spans="1:14" ht="18" customHeight="1" x14ac:dyDescent="0.2">
      <c r="A115" s="173"/>
      <c r="B115" s="23" t="s">
        <v>16</v>
      </c>
      <c r="C115" s="167"/>
      <c r="D115" s="167"/>
      <c r="E115" s="167"/>
      <c r="F115" s="167"/>
      <c r="G115" s="168"/>
      <c r="H115" s="180" t="str">
        <f>IF(C115="","",VLOOKUP(C115,Rates!$AE$4:$CP$53,VLOOKUP(C116,Rates!$AE$55:$AF$104,2,FALSE),FALSE))</f>
        <v/>
      </c>
      <c r="I115" s="147"/>
      <c r="J115" s="180" t="str">
        <f>IF(H115="","",IF($N115=FALSE,H115,H115*2))</f>
        <v/>
      </c>
      <c r="K115" s="181" t="str">
        <f>IF(A115="","",VLOOKUP(YEAR(A115),Rates!$B:$C,2,FALSE))</f>
        <v/>
      </c>
      <c r="L115" s="151" t="str">
        <f t="shared" ref="L115" si="50">IF(H115="","",ROUND(J115*K115,2))</f>
        <v/>
      </c>
      <c r="N115" s="25" t="b">
        <v>0</v>
      </c>
    </row>
    <row r="116" spans="1:14" ht="18" customHeight="1" x14ac:dyDescent="0.2">
      <c r="A116" s="174"/>
      <c r="B116" s="23" t="s">
        <v>15</v>
      </c>
      <c r="C116" s="167"/>
      <c r="D116" s="167"/>
      <c r="E116" s="167"/>
      <c r="F116" s="167"/>
      <c r="G116" s="168"/>
      <c r="H116" s="148"/>
      <c r="I116" s="148"/>
      <c r="J116" s="148"/>
      <c r="K116" s="182"/>
      <c r="L116" s="152"/>
    </row>
    <row r="117" spans="1:14" ht="18" customHeight="1" x14ac:dyDescent="0.2">
      <c r="A117" s="175"/>
      <c r="B117" s="22" t="s">
        <v>16</v>
      </c>
      <c r="C117" s="155"/>
      <c r="D117" s="155"/>
      <c r="E117" s="155"/>
      <c r="F117" s="155"/>
      <c r="G117" s="155"/>
      <c r="H117" s="157" t="str">
        <f>IF(C117="","",VLOOKUP(C117,Rates!$AE$4:$CP$53,VLOOKUP(C118,Rates!$AE$55:$AF$104,2,FALSE),FALSE))</f>
        <v/>
      </c>
      <c r="I117" s="149"/>
      <c r="J117" s="179" t="str">
        <f>IF(H117="","",IF($N117=FALSE,H117,H117*2))</f>
        <v/>
      </c>
      <c r="K117" s="157" t="str">
        <f>IF(A117="","",VLOOKUP(YEAR(A117),Rates!$B:$C,2,FALSE))</f>
        <v/>
      </c>
      <c r="L117" s="151" t="str">
        <f t="shared" ref="L117" si="51">IF(H117="","",ROUND(J117*K117,2))</f>
        <v/>
      </c>
      <c r="N117" s="25" t="b">
        <v>0</v>
      </c>
    </row>
    <row r="118" spans="1:14" ht="18" customHeight="1" x14ac:dyDescent="0.2">
      <c r="A118" s="176"/>
      <c r="B118" s="22" t="s">
        <v>15</v>
      </c>
      <c r="C118" s="156"/>
      <c r="D118" s="156"/>
      <c r="E118" s="156"/>
      <c r="F118" s="156"/>
      <c r="G118" s="156"/>
      <c r="H118" s="154"/>
      <c r="I118" s="150"/>
      <c r="J118" s="161"/>
      <c r="K118" s="154"/>
      <c r="L118" s="152"/>
    </row>
    <row r="119" spans="1:14" ht="18" customHeight="1" x14ac:dyDescent="0.2">
      <c r="A119" s="173"/>
      <c r="B119" s="23" t="s">
        <v>16</v>
      </c>
      <c r="C119" s="167"/>
      <c r="D119" s="167"/>
      <c r="E119" s="167"/>
      <c r="F119" s="167"/>
      <c r="G119" s="168"/>
      <c r="H119" s="180" t="str">
        <f>IF(C119="","",VLOOKUP(C119,Rates!$AE$4:$CP$53,VLOOKUP(C120,Rates!$AE$55:$AF$104,2,FALSE),FALSE))</f>
        <v/>
      </c>
      <c r="I119" s="147"/>
      <c r="J119" s="180" t="str">
        <f>IF(H119="","",IF($N119=FALSE,H119,H119*2))</f>
        <v/>
      </c>
      <c r="K119" s="181" t="str">
        <f>IF(A119="","",VLOOKUP(YEAR(A119),Rates!$B:$C,2,FALSE))</f>
        <v/>
      </c>
      <c r="L119" s="151" t="str">
        <f t="shared" ref="L119" si="52">IF(H119="","",ROUND(J119*K119,2))</f>
        <v/>
      </c>
      <c r="N119" s="25" t="b">
        <v>0</v>
      </c>
    </row>
    <row r="120" spans="1:14" ht="18" customHeight="1" x14ac:dyDescent="0.2">
      <c r="A120" s="174"/>
      <c r="B120" s="23" t="s">
        <v>15</v>
      </c>
      <c r="C120" s="167"/>
      <c r="D120" s="167"/>
      <c r="E120" s="167"/>
      <c r="F120" s="167"/>
      <c r="G120" s="168"/>
      <c r="H120" s="148"/>
      <c r="I120" s="148"/>
      <c r="J120" s="148"/>
      <c r="K120" s="182"/>
      <c r="L120" s="152"/>
    </row>
    <row r="121" spans="1:14" ht="18" customHeight="1" x14ac:dyDescent="0.2">
      <c r="A121" s="175"/>
      <c r="B121" s="22" t="s">
        <v>16</v>
      </c>
      <c r="C121" s="155"/>
      <c r="D121" s="155"/>
      <c r="E121" s="155"/>
      <c r="F121" s="155"/>
      <c r="G121" s="155"/>
      <c r="H121" s="157" t="str">
        <f>IF(C121="","",VLOOKUP(C121,Rates!$AE$4:$CP$53,VLOOKUP(C122,Rates!$AE$55:$AF$104,2,FALSE),FALSE))</f>
        <v/>
      </c>
      <c r="I121" s="149"/>
      <c r="J121" s="179" t="str">
        <f>IF(H121="","",IF($N121=FALSE,H121,H121*2))</f>
        <v/>
      </c>
      <c r="K121" s="157" t="str">
        <f>IF(A121="","",VLOOKUP(YEAR(A121),Rates!$B:$C,2,FALSE))</f>
        <v/>
      </c>
      <c r="L121" s="151" t="str">
        <f t="shared" ref="L121" si="53">IF(H121="","",ROUND(J121*K121,2))</f>
        <v/>
      </c>
      <c r="N121" s="25" t="b">
        <v>0</v>
      </c>
    </row>
    <row r="122" spans="1:14" ht="18" customHeight="1" x14ac:dyDescent="0.2">
      <c r="A122" s="176"/>
      <c r="B122" s="22" t="s">
        <v>15</v>
      </c>
      <c r="C122" s="156"/>
      <c r="D122" s="156"/>
      <c r="E122" s="156"/>
      <c r="F122" s="156"/>
      <c r="G122" s="156"/>
      <c r="H122" s="154"/>
      <c r="I122" s="150"/>
      <c r="J122" s="161"/>
      <c r="K122" s="154"/>
      <c r="L122" s="152"/>
    </row>
    <row r="123" spans="1:14" ht="18" customHeight="1" x14ac:dyDescent="0.2">
      <c r="A123" s="173"/>
      <c r="B123" s="23" t="s">
        <v>16</v>
      </c>
      <c r="C123" s="167"/>
      <c r="D123" s="167"/>
      <c r="E123" s="167"/>
      <c r="F123" s="167"/>
      <c r="G123" s="168"/>
      <c r="H123" s="180" t="str">
        <f>IF(C123="","",VLOOKUP(C123,Rates!$AE$4:$CP$53,VLOOKUP(C124,Rates!$AE$55:$AF$104,2,FALSE),FALSE))</f>
        <v/>
      </c>
      <c r="I123" s="147"/>
      <c r="J123" s="180" t="str">
        <f>IF(H123="","",IF($N123=FALSE,H123,H123*2))</f>
        <v/>
      </c>
      <c r="K123" s="181" t="str">
        <f>IF(A123="","",VLOOKUP(YEAR(A123),Rates!$B:$C,2,FALSE))</f>
        <v/>
      </c>
      <c r="L123" s="151" t="str">
        <f t="shared" ref="L123" si="54">IF(H123="","",ROUND(J123*K123,2))</f>
        <v/>
      </c>
      <c r="N123" s="25" t="b">
        <v>0</v>
      </c>
    </row>
    <row r="124" spans="1:14" ht="18" customHeight="1" x14ac:dyDescent="0.2">
      <c r="A124" s="174"/>
      <c r="B124" s="23" t="s">
        <v>15</v>
      </c>
      <c r="C124" s="167"/>
      <c r="D124" s="167"/>
      <c r="E124" s="167"/>
      <c r="F124" s="167"/>
      <c r="G124" s="168"/>
      <c r="H124" s="148"/>
      <c r="I124" s="148"/>
      <c r="J124" s="148"/>
      <c r="K124" s="182"/>
      <c r="L124" s="152"/>
    </row>
    <row r="125" spans="1:14" ht="18" customHeight="1" x14ac:dyDescent="0.2">
      <c r="A125" s="175"/>
      <c r="B125" s="22" t="s">
        <v>16</v>
      </c>
      <c r="C125" s="155"/>
      <c r="D125" s="155"/>
      <c r="E125" s="155"/>
      <c r="F125" s="155"/>
      <c r="G125" s="155"/>
      <c r="H125" s="157" t="str">
        <f>IF(C125="","",VLOOKUP(C125,Rates!$AE$4:$CP$53,VLOOKUP(C126,Rates!$AE$55:$AF$104,2,FALSE),FALSE))</f>
        <v/>
      </c>
      <c r="I125" s="149"/>
      <c r="J125" s="179" t="str">
        <f>IF(H125="","",IF($N125=FALSE,H125,H125*2))</f>
        <v/>
      </c>
      <c r="K125" s="157" t="str">
        <f>IF(A125="","",VLOOKUP(YEAR(A125),Rates!$B:$C,2,FALSE))</f>
        <v/>
      </c>
      <c r="L125" s="151" t="str">
        <f t="shared" ref="L125" si="55">IF(H125="","",ROUND(J125*K125,2))</f>
        <v/>
      </c>
      <c r="N125" s="25" t="b">
        <v>0</v>
      </c>
    </row>
    <row r="126" spans="1:14" ht="18" customHeight="1" x14ac:dyDescent="0.2">
      <c r="A126" s="176"/>
      <c r="B126" s="22" t="s">
        <v>15</v>
      </c>
      <c r="C126" s="156"/>
      <c r="D126" s="156"/>
      <c r="E126" s="156"/>
      <c r="F126" s="156"/>
      <c r="G126" s="156"/>
      <c r="H126" s="154"/>
      <c r="I126" s="150"/>
      <c r="J126" s="161"/>
      <c r="K126" s="154"/>
      <c r="L126" s="152"/>
    </row>
    <row r="127" spans="1:14" ht="18" customHeight="1" x14ac:dyDescent="0.2">
      <c r="A127" s="173"/>
      <c r="B127" s="23" t="s">
        <v>16</v>
      </c>
      <c r="C127" s="167"/>
      <c r="D127" s="167"/>
      <c r="E127" s="167"/>
      <c r="F127" s="167"/>
      <c r="G127" s="168"/>
      <c r="H127" s="180" t="str">
        <f>IF(C127="","",VLOOKUP(C127,Rates!$AE$4:$CP$53,VLOOKUP(C128,Rates!$AE$55:$AF$104,2,FALSE),FALSE))</f>
        <v/>
      </c>
      <c r="I127" s="147"/>
      <c r="J127" s="180" t="str">
        <f>IF(H127="","",IF($N127=FALSE,H127,H127*2))</f>
        <v/>
      </c>
      <c r="K127" s="181" t="str">
        <f>IF(A127="","",VLOOKUP(YEAR(A127),Rates!$B:$C,2,FALSE))</f>
        <v/>
      </c>
      <c r="L127" s="151" t="str">
        <f t="shared" ref="L127" si="56">IF(H127="","",ROUND(J127*K127,2))</f>
        <v/>
      </c>
      <c r="N127" s="25" t="b">
        <v>0</v>
      </c>
    </row>
    <row r="128" spans="1:14" ht="18" customHeight="1" x14ac:dyDescent="0.2">
      <c r="A128" s="174"/>
      <c r="B128" s="23" t="s">
        <v>15</v>
      </c>
      <c r="C128" s="167"/>
      <c r="D128" s="167"/>
      <c r="E128" s="167"/>
      <c r="F128" s="167"/>
      <c r="G128" s="168"/>
      <c r="H128" s="148"/>
      <c r="I128" s="148"/>
      <c r="J128" s="148"/>
      <c r="K128" s="182"/>
      <c r="L128" s="152"/>
    </row>
    <row r="129" spans="1:16" ht="18" customHeight="1" x14ac:dyDescent="0.2">
      <c r="A129" s="175"/>
      <c r="B129" s="22" t="s">
        <v>16</v>
      </c>
      <c r="C129" s="155"/>
      <c r="D129" s="155"/>
      <c r="E129" s="155"/>
      <c r="F129" s="155"/>
      <c r="G129" s="155"/>
      <c r="H129" s="157" t="str">
        <f>IF(C129="","",VLOOKUP(C129,Rates!$AE$4:$CP$53,VLOOKUP(C130,Rates!$AE$55:$AF$104,2,FALSE),FALSE))</f>
        <v/>
      </c>
      <c r="I129" s="149"/>
      <c r="J129" s="179" t="str">
        <f>IF(H129="","",IF($N129=FALSE,H129,H129*2))</f>
        <v/>
      </c>
      <c r="K129" s="157" t="str">
        <f>IF(A129="","",VLOOKUP(YEAR(A129),Rates!$B:$C,2,FALSE))</f>
        <v/>
      </c>
      <c r="L129" s="151" t="str">
        <f t="shared" ref="L129" si="57">IF(H129="","",ROUND(J129*K129,2))</f>
        <v/>
      </c>
      <c r="N129" s="25" t="b">
        <v>0</v>
      </c>
    </row>
    <row r="130" spans="1:16" ht="18" customHeight="1" x14ac:dyDescent="0.2">
      <c r="A130" s="176"/>
      <c r="B130" s="22" t="s">
        <v>15</v>
      </c>
      <c r="C130" s="156"/>
      <c r="D130" s="156"/>
      <c r="E130" s="156"/>
      <c r="F130" s="156"/>
      <c r="G130" s="156"/>
      <c r="H130" s="154"/>
      <c r="I130" s="150"/>
      <c r="J130" s="161"/>
      <c r="K130" s="154"/>
      <c r="L130" s="152"/>
    </row>
    <row r="131" spans="1:16" ht="18" customHeight="1" x14ac:dyDescent="0.2">
      <c r="A131" s="173"/>
      <c r="B131" s="23" t="s">
        <v>16</v>
      </c>
      <c r="C131" s="167"/>
      <c r="D131" s="167"/>
      <c r="E131" s="167"/>
      <c r="F131" s="167"/>
      <c r="G131" s="168"/>
      <c r="H131" s="180" t="str">
        <f>IF(C131="","",VLOOKUP(C131,Rates!$AE$4:$CP$53,VLOOKUP(C132,Rates!$AE$55:$AF$104,2,FALSE),FALSE))</f>
        <v/>
      </c>
      <c r="I131" s="147"/>
      <c r="J131" s="180" t="str">
        <f>IF(H131="","",IF($N131=FALSE,H131,H131*2))</f>
        <v/>
      </c>
      <c r="K131" s="181" t="str">
        <f>IF(A131="","",VLOOKUP(YEAR(A131),Rates!$B:$C,2,FALSE))</f>
        <v/>
      </c>
      <c r="L131" s="151" t="str">
        <f t="shared" ref="L131" si="58">IF(H131="","",ROUND(J131*K131,2))</f>
        <v/>
      </c>
      <c r="N131" s="25" t="b">
        <v>0</v>
      </c>
    </row>
    <row r="132" spans="1:16" ht="18" customHeight="1" x14ac:dyDescent="0.2">
      <c r="A132" s="174"/>
      <c r="B132" s="23" t="s">
        <v>15</v>
      </c>
      <c r="C132" s="167"/>
      <c r="D132" s="167"/>
      <c r="E132" s="167"/>
      <c r="F132" s="167"/>
      <c r="G132" s="168"/>
      <c r="H132" s="148"/>
      <c r="I132" s="148"/>
      <c r="J132" s="148"/>
      <c r="K132" s="182"/>
      <c r="L132" s="152"/>
    </row>
    <row r="133" spans="1:16" ht="18" customHeight="1" x14ac:dyDescent="0.2">
      <c r="A133" s="175"/>
      <c r="B133" s="22" t="s">
        <v>16</v>
      </c>
      <c r="C133" s="155"/>
      <c r="D133" s="155"/>
      <c r="E133" s="155"/>
      <c r="F133" s="155"/>
      <c r="G133" s="155"/>
      <c r="H133" s="157" t="str">
        <f>IF(C133="","",VLOOKUP(C133,Rates!$AE$4:$CP$53,VLOOKUP(C134,Rates!$AE$55:$AF$104,2,FALSE),FALSE))</f>
        <v/>
      </c>
      <c r="I133" s="149"/>
      <c r="J133" s="179" t="str">
        <f>IF(H133="","",IF($N133=FALSE,H133,H133*2))</f>
        <v/>
      </c>
      <c r="K133" s="157" t="str">
        <f>IF(A133="","",VLOOKUP(YEAR(A133),Rates!$B:$C,2,FALSE))</f>
        <v/>
      </c>
      <c r="L133" s="151" t="str">
        <f t="shared" ref="L133" si="59">IF(H133="","",ROUND(J133*K133,2))</f>
        <v/>
      </c>
      <c r="N133" s="25" t="b">
        <v>0</v>
      </c>
    </row>
    <row r="134" spans="1:16" ht="18" customHeight="1" x14ac:dyDescent="0.2">
      <c r="A134" s="176"/>
      <c r="B134" s="22" t="s">
        <v>15</v>
      </c>
      <c r="C134" s="156"/>
      <c r="D134" s="156"/>
      <c r="E134" s="156"/>
      <c r="F134" s="156"/>
      <c r="G134" s="156"/>
      <c r="H134" s="154"/>
      <c r="I134" s="150"/>
      <c r="J134" s="161"/>
      <c r="K134" s="154"/>
      <c r="L134" s="152"/>
    </row>
    <row r="135" spans="1:16" ht="18" customHeight="1" x14ac:dyDescent="0.2">
      <c r="A135" s="173"/>
      <c r="B135" s="23" t="s">
        <v>16</v>
      </c>
      <c r="C135" s="167"/>
      <c r="D135" s="167"/>
      <c r="E135" s="167"/>
      <c r="F135" s="167"/>
      <c r="G135" s="168"/>
      <c r="H135" s="180" t="str">
        <f>IF(C135="","",VLOOKUP(C135,Rates!$AE$4:$CP$53,VLOOKUP(C136,Rates!$AE$55:$AF$104,2,FALSE),FALSE))</f>
        <v/>
      </c>
      <c r="I135" s="147"/>
      <c r="J135" s="180" t="str">
        <f>IF(H135="","",IF($N135=FALSE,H135,H135*2))</f>
        <v/>
      </c>
      <c r="K135" s="181" t="str">
        <f>IF(A135="","",VLOOKUP(YEAR(A135),Rates!$B:$C,2,FALSE))</f>
        <v/>
      </c>
      <c r="L135" s="151" t="str">
        <f t="shared" ref="L135" si="60">IF(H135="","",ROUND(J135*K135,2))</f>
        <v/>
      </c>
      <c r="N135" s="25" t="b">
        <v>0</v>
      </c>
    </row>
    <row r="136" spans="1:16" ht="18" customHeight="1" x14ac:dyDescent="0.2">
      <c r="A136" s="174"/>
      <c r="B136" s="23" t="s">
        <v>15</v>
      </c>
      <c r="C136" s="167"/>
      <c r="D136" s="167"/>
      <c r="E136" s="167"/>
      <c r="F136" s="167"/>
      <c r="G136" s="168"/>
      <c r="H136" s="148"/>
      <c r="I136" s="148"/>
      <c r="J136" s="148"/>
      <c r="K136" s="182"/>
      <c r="L136" s="152"/>
    </row>
    <row r="137" spans="1:16" ht="18" customHeight="1" x14ac:dyDescent="0.2">
      <c r="A137" s="175"/>
      <c r="B137" s="22" t="s">
        <v>16</v>
      </c>
      <c r="C137" s="155"/>
      <c r="D137" s="155"/>
      <c r="E137" s="155"/>
      <c r="F137" s="155"/>
      <c r="G137" s="155"/>
      <c r="H137" s="157" t="str">
        <f>IF(C137="","",VLOOKUP(C137,Rates!$AE$4:$CP$53,VLOOKUP(C138,Rates!$AE$55:$AF$104,2,FALSE),FALSE))</f>
        <v/>
      </c>
      <c r="I137" s="149"/>
      <c r="J137" s="179" t="str">
        <f>IF(H137="","",IF($N137=FALSE,H137,H137*2))</f>
        <v/>
      </c>
      <c r="K137" s="157" t="str">
        <f>IF(A137="","",VLOOKUP(YEAR(A137),Rates!$B:$C,2,FALSE))</f>
        <v/>
      </c>
      <c r="L137" s="151" t="str">
        <f t="shared" ref="L137" si="61">IF(H137="","",ROUND(J137*K137,2))</f>
        <v/>
      </c>
      <c r="N137" s="25" t="b">
        <v>0</v>
      </c>
    </row>
    <row r="138" spans="1:16" ht="18" customHeight="1" x14ac:dyDescent="0.2">
      <c r="A138" s="176"/>
      <c r="B138" s="22" t="s">
        <v>15</v>
      </c>
      <c r="C138" s="156"/>
      <c r="D138" s="156"/>
      <c r="E138" s="156"/>
      <c r="F138" s="156"/>
      <c r="G138" s="156"/>
      <c r="H138" s="154"/>
      <c r="I138" s="150"/>
      <c r="J138" s="161"/>
      <c r="K138" s="154"/>
      <c r="L138" s="152"/>
    </row>
    <row r="139" spans="1:16" ht="18" customHeight="1" x14ac:dyDescent="0.2">
      <c r="A139" s="173"/>
      <c r="B139" s="23" t="s">
        <v>16</v>
      </c>
      <c r="C139" s="167"/>
      <c r="D139" s="167"/>
      <c r="E139" s="167"/>
      <c r="F139" s="167"/>
      <c r="G139" s="168"/>
      <c r="H139" s="180" t="str">
        <f>IF(C139="","",VLOOKUP(C139,Rates!$AE$4:$CP$53,VLOOKUP(C140,Rates!$AE$55:$AF$104,2,FALSE),FALSE))</f>
        <v/>
      </c>
      <c r="I139" s="147"/>
      <c r="J139" s="180" t="str">
        <f>IF(H139="","",IF($N139=FALSE,H139,H139*2))</f>
        <v/>
      </c>
      <c r="K139" s="181" t="str">
        <f>IF(A139="","",VLOOKUP(YEAR(A139),Rates!$B:$C,2,FALSE))</f>
        <v/>
      </c>
      <c r="L139" s="151" t="str">
        <f t="shared" ref="L139" si="62">IF(H139="","",ROUND(J139*K139,2))</f>
        <v/>
      </c>
      <c r="N139" s="25" t="b">
        <v>0</v>
      </c>
    </row>
    <row r="140" spans="1:16" ht="18" customHeight="1" x14ac:dyDescent="0.2">
      <c r="A140" s="174"/>
      <c r="B140" s="23" t="s">
        <v>15</v>
      </c>
      <c r="C140" s="167"/>
      <c r="D140" s="167"/>
      <c r="E140" s="167"/>
      <c r="F140" s="167"/>
      <c r="G140" s="168"/>
      <c r="H140" s="148"/>
      <c r="I140" s="148"/>
      <c r="J140" s="148"/>
      <c r="K140" s="182"/>
      <c r="L140" s="152"/>
    </row>
    <row r="141" spans="1:16" ht="17.25" customHeight="1" x14ac:dyDescent="0.2">
      <c r="A141" s="163"/>
      <c r="B141" s="22" t="s">
        <v>16</v>
      </c>
      <c r="C141" s="155"/>
      <c r="D141" s="155"/>
      <c r="E141" s="155"/>
      <c r="F141" s="155"/>
      <c r="G141" s="155"/>
      <c r="H141" s="157" t="str">
        <f>IF(C141="","",VLOOKUP(C141,Rates!$AE$4:$CP$53,VLOOKUP(C142,Rates!$AE$55:$AF$104,2,FALSE),FALSE))</f>
        <v/>
      </c>
      <c r="I141" s="183"/>
      <c r="J141" s="179" t="str">
        <f>IF(H141="","",IF($N141=FALSE,H141,H141*2))</f>
        <v/>
      </c>
      <c r="K141" s="157" t="str">
        <f>IF(A141="","",VLOOKUP(YEAR(A141),Rates!$B:$C,2,FALSE))</f>
        <v/>
      </c>
      <c r="L141" s="151" t="str">
        <f>IF(H141="","",ROUND(J141*K141,2))</f>
        <v/>
      </c>
      <c r="N141" s="84" t="b">
        <v>0</v>
      </c>
      <c r="P141" s="90"/>
    </row>
    <row r="142" spans="1:16" ht="18" customHeight="1" x14ac:dyDescent="0.2">
      <c r="A142" s="164"/>
      <c r="B142" s="22" t="s">
        <v>15</v>
      </c>
      <c r="C142" s="156"/>
      <c r="D142" s="156"/>
      <c r="E142" s="156"/>
      <c r="F142" s="156"/>
      <c r="G142" s="156"/>
      <c r="H142" s="154"/>
      <c r="I142" s="150"/>
      <c r="J142" s="161"/>
      <c r="K142" s="154"/>
      <c r="L142" s="152"/>
      <c r="P142" s="91"/>
    </row>
    <row r="143" spans="1:16" ht="18" customHeight="1" x14ac:dyDescent="0.2">
      <c r="A143" s="173"/>
      <c r="B143" s="23" t="s">
        <v>16</v>
      </c>
      <c r="C143" s="167"/>
      <c r="D143" s="167"/>
      <c r="E143" s="167"/>
      <c r="F143" s="167"/>
      <c r="G143" s="168"/>
      <c r="H143" s="180" t="str">
        <f>IF(C143="","",VLOOKUP(C143,Rates!$AE$4:$CP$53,VLOOKUP(C144,Rates!$AE$55:$AF$104,2,FALSE),FALSE))</f>
        <v/>
      </c>
      <c r="I143" s="147"/>
      <c r="J143" s="180" t="str">
        <f>IF(H143="","",IF($N143=FALSE,H143,H143*2))</f>
        <v/>
      </c>
      <c r="K143" s="181" t="str">
        <f>IF(A143="","",VLOOKUP(YEAR(A143),Rates!$B:$C,2,FALSE))</f>
        <v/>
      </c>
      <c r="L143" s="151" t="str">
        <f t="shared" ref="L143" si="63">IF(H143="","",ROUND(J143*K143,2))</f>
        <v/>
      </c>
      <c r="N143" s="25" t="b">
        <v>0</v>
      </c>
    </row>
    <row r="144" spans="1:16" ht="18" customHeight="1" x14ac:dyDescent="0.2">
      <c r="A144" s="174"/>
      <c r="B144" s="23" t="s">
        <v>15</v>
      </c>
      <c r="C144" s="167"/>
      <c r="D144" s="167"/>
      <c r="E144" s="167"/>
      <c r="F144" s="167"/>
      <c r="G144" s="168"/>
      <c r="H144" s="148"/>
      <c r="I144" s="148"/>
      <c r="J144" s="148"/>
      <c r="K144" s="182"/>
      <c r="L144" s="152"/>
    </row>
    <row r="145" spans="1:14" ht="18" customHeight="1" x14ac:dyDescent="0.2">
      <c r="A145" s="175"/>
      <c r="B145" s="22" t="s">
        <v>16</v>
      </c>
      <c r="C145" s="155"/>
      <c r="D145" s="155"/>
      <c r="E145" s="155"/>
      <c r="F145" s="155"/>
      <c r="G145" s="155"/>
      <c r="H145" s="157" t="str">
        <f>IF(C145="","",VLOOKUP(C145,Rates!$AE$4:$CP$53,VLOOKUP(C146,Rates!$AE$55:$AF$104,2,FALSE),FALSE))</f>
        <v/>
      </c>
      <c r="I145" s="149"/>
      <c r="J145" s="179" t="str">
        <f>IF(H145="","",IF($N145=FALSE,H145,H145*2))</f>
        <v/>
      </c>
      <c r="K145" s="157" t="str">
        <f>IF(A145="","",VLOOKUP(YEAR(A145),Rates!$B:$C,2,FALSE))</f>
        <v/>
      </c>
      <c r="L145" s="151" t="str">
        <f t="shared" ref="L145" si="64">IF(H145="","",ROUND(J145*K145,2))</f>
        <v/>
      </c>
      <c r="N145" s="25" t="b">
        <v>0</v>
      </c>
    </row>
    <row r="146" spans="1:14" ht="18" customHeight="1" x14ac:dyDescent="0.2">
      <c r="A146" s="176"/>
      <c r="B146" s="22" t="s">
        <v>15</v>
      </c>
      <c r="C146" s="156"/>
      <c r="D146" s="156"/>
      <c r="E146" s="156"/>
      <c r="F146" s="156"/>
      <c r="G146" s="156"/>
      <c r="H146" s="154"/>
      <c r="I146" s="150"/>
      <c r="J146" s="161"/>
      <c r="K146" s="154"/>
      <c r="L146" s="152"/>
    </row>
    <row r="147" spans="1:14" ht="18" customHeight="1" x14ac:dyDescent="0.2">
      <c r="A147" s="173"/>
      <c r="B147" s="23" t="s">
        <v>16</v>
      </c>
      <c r="C147" s="167"/>
      <c r="D147" s="167"/>
      <c r="E147" s="167"/>
      <c r="F147" s="167"/>
      <c r="G147" s="168"/>
      <c r="H147" s="180" t="str">
        <f>IF(C147="","",VLOOKUP(C147,Rates!$AE$4:$CP$53,VLOOKUP(C148,Rates!$AE$55:$AF$104,2,FALSE),FALSE))</f>
        <v/>
      </c>
      <c r="I147" s="147"/>
      <c r="J147" s="180" t="str">
        <f>IF(H147="","",IF($N147=FALSE,H147,H147*2))</f>
        <v/>
      </c>
      <c r="K147" s="181" t="str">
        <f>IF(A147="","",VLOOKUP(YEAR(A147),Rates!$B:$C,2,FALSE))</f>
        <v/>
      </c>
      <c r="L147" s="151" t="str">
        <f t="shared" ref="L147" si="65">IF(H147="","",ROUND(J147*K147,2))</f>
        <v/>
      </c>
      <c r="N147" s="25" t="b">
        <v>0</v>
      </c>
    </row>
    <row r="148" spans="1:14" ht="18" customHeight="1" x14ac:dyDescent="0.2">
      <c r="A148" s="174"/>
      <c r="B148" s="23" t="s">
        <v>15</v>
      </c>
      <c r="C148" s="167"/>
      <c r="D148" s="167"/>
      <c r="E148" s="167"/>
      <c r="F148" s="167"/>
      <c r="G148" s="168"/>
      <c r="H148" s="148"/>
      <c r="I148" s="148"/>
      <c r="J148" s="148"/>
      <c r="K148" s="182"/>
      <c r="L148" s="152"/>
    </row>
    <row r="149" spans="1:14" ht="18" customHeight="1" x14ac:dyDescent="0.2">
      <c r="A149" s="175"/>
      <c r="B149" s="22" t="s">
        <v>16</v>
      </c>
      <c r="C149" s="155"/>
      <c r="D149" s="155"/>
      <c r="E149" s="155"/>
      <c r="F149" s="155"/>
      <c r="G149" s="155"/>
      <c r="H149" s="157" t="str">
        <f>IF(C149="","",VLOOKUP(C149,Rates!$AE$4:$CP$53,VLOOKUP(C150,Rates!$AE$55:$AF$104,2,FALSE),FALSE))</f>
        <v/>
      </c>
      <c r="I149" s="149"/>
      <c r="J149" s="179" t="str">
        <f>IF(H149="","",IF($N149=FALSE,H149,H149*2))</f>
        <v/>
      </c>
      <c r="K149" s="157" t="str">
        <f>IF(A149="","",VLOOKUP(YEAR(A149),Rates!$B:$C,2,FALSE))</f>
        <v/>
      </c>
      <c r="L149" s="151" t="str">
        <f t="shared" ref="L149" si="66">IF(H149="","",ROUND(J149*K149,2))</f>
        <v/>
      </c>
      <c r="N149" s="25" t="b">
        <v>0</v>
      </c>
    </row>
    <row r="150" spans="1:14" ht="18" customHeight="1" x14ac:dyDescent="0.2">
      <c r="A150" s="176"/>
      <c r="B150" s="22" t="s">
        <v>15</v>
      </c>
      <c r="C150" s="156"/>
      <c r="D150" s="156"/>
      <c r="E150" s="156"/>
      <c r="F150" s="156"/>
      <c r="G150" s="156"/>
      <c r="H150" s="154"/>
      <c r="I150" s="150"/>
      <c r="J150" s="161"/>
      <c r="K150" s="154"/>
      <c r="L150" s="152"/>
    </row>
    <row r="151" spans="1:14" ht="18" customHeight="1" x14ac:dyDescent="0.2">
      <c r="A151" s="173"/>
      <c r="B151" s="23" t="s">
        <v>16</v>
      </c>
      <c r="C151" s="167"/>
      <c r="D151" s="167"/>
      <c r="E151" s="167"/>
      <c r="F151" s="167"/>
      <c r="G151" s="168"/>
      <c r="H151" s="180" t="str">
        <f>IF(C151="","",VLOOKUP(C151,Rates!$AE$4:$CP$53,VLOOKUP(C152,Rates!$AE$55:$AF$104,2,FALSE),FALSE))</f>
        <v/>
      </c>
      <c r="I151" s="147"/>
      <c r="J151" s="180" t="str">
        <f>IF(H151="","",IF($N151=FALSE,H151,H151*2))</f>
        <v/>
      </c>
      <c r="K151" s="181" t="str">
        <f>IF(A151="","",VLOOKUP(YEAR(A151),Rates!$B:$C,2,FALSE))</f>
        <v/>
      </c>
      <c r="L151" s="151" t="str">
        <f t="shared" ref="L151" si="67">IF(H151="","",ROUND(J151*K151,2))</f>
        <v/>
      </c>
      <c r="N151" s="25" t="b">
        <v>0</v>
      </c>
    </row>
    <row r="152" spans="1:14" ht="18" customHeight="1" x14ac:dyDescent="0.2">
      <c r="A152" s="174"/>
      <c r="B152" s="23" t="s">
        <v>15</v>
      </c>
      <c r="C152" s="167"/>
      <c r="D152" s="167"/>
      <c r="E152" s="167"/>
      <c r="F152" s="167"/>
      <c r="G152" s="168"/>
      <c r="H152" s="148"/>
      <c r="I152" s="148"/>
      <c r="J152" s="148"/>
      <c r="K152" s="182"/>
      <c r="L152" s="152"/>
    </row>
    <row r="153" spans="1:14" ht="18" customHeight="1" x14ac:dyDescent="0.2">
      <c r="A153" s="175"/>
      <c r="B153" s="22" t="s">
        <v>16</v>
      </c>
      <c r="C153" s="155"/>
      <c r="D153" s="155"/>
      <c r="E153" s="155"/>
      <c r="F153" s="155"/>
      <c r="G153" s="155"/>
      <c r="H153" s="157" t="str">
        <f>IF(C153="","",VLOOKUP(C153,Rates!$AE$4:$CP$53,VLOOKUP(C154,Rates!$AE$55:$AF$104,2,FALSE),FALSE))</f>
        <v/>
      </c>
      <c r="I153" s="149"/>
      <c r="J153" s="179" t="str">
        <f>IF(H153="","",IF($N153=FALSE,H153,H153*2))</f>
        <v/>
      </c>
      <c r="K153" s="157" t="str">
        <f>IF(A153="","",VLOOKUP(YEAR(A153),Rates!$B:$C,2,FALSE))</f>
        <v/>
      </c>
      <c r="L153" s="151" t="str">
        <f t="shared" ref="L153" si="68">IF(H153="","",ROUND(J153*K153,2))</f>
        <v/>
      </c>
      <c r="N153" s="25" t="b">
        <v>0</v>
      </c>
    </row>
    <row r="154" spans="1:14" ht="18" customHeight="1" x14ac:dyDescent="0.2">
      <c r="A154" s="176"/>
      <c r="B154" s="22" t="s">
        <v>15</v>
      </c>
      <c r="C154" s="156"/>
      <c r="D154" s="156"/>
      <c r="E154" s="156"/>
      <c r="F154" s="156"/>
      <c r="G154" s="156"/>
      <c r="H154" s="154"/>
      <c r="I154" s="150"/>
      <c r="J154" s="161"/>
      <c r="K154" s="154"/>
      <c r="L154" s="152"/>
    </row>
    <row r="155" spans="1:14" ht="18" customHeight="1" x14ac:dyDescent="0.2">
      <c r="A155" s="173"/>
      <c r="B155" s="23" t="s">
        <v>16</v>
      </c>
      <c r="C155" s="167"/>
      <c r="D155" s="167"/>
      <c r="E155" s="167"/>
      <c r="F155" s="167"/>
      <c r="G155" s="168"/>
      <c r="H155" s="180" t="str">
        <f>IF(C155="","",VLOOKUP(C155,Rates!$AE$4:$CP$53,VLOOKUP(C156,Rates!$AE$55:$AF$104,2,FALSE),FALSE))</f>
        <v/>
      </c>
      <c r="I155" s="147"/>
      <c r="J155" s="180" t="str">
        <f>IF(H155="","",IF($N155=FALSE,H155,H155*2))</f>
        <v/>
      </c>
      <c r="K155" s="181" t="str">
        <f>IF(A155="","",VLOOKUP(YEAR(A155),Rates!$B:$C,2,FALSE))</f>
        <v/>
      </c>
      <c r="L155" s="151" t="str">
        <f t="shared" ref="L155" si="69">IF(H155="","",ROUND(J155*K155,2))</f>
        <v/>
      </c>
      <c r="N155" s="25" t="b">
        <v>0</v>
      </c>
    </row>
    <row r="156" spans="1:14" ht="18" customHeight="1" x14ac:dyDescent="0.2">
      <c r="A156" s="174"/>
      <c r="B156" s="23" t="s">
        <v>15</v>
      </c>
      <c r="C156" s="167"/>
      <c r="D156" s="167"/>
      <c r="E156" s="167"/>
      <c r="F156" s="167"/>
      <c r="G156" s="168"/>
      <c r="H156" s="148"/>
      <c r="I156" s="148"/>
      <c r="J156" s="148"/>
      <c r="K156" s="182"/>
      <c r="L156" s="152"/>
    </row>
    <row r="157" spans="1:14" ht="18" customHeight="1" x14ac:dyDescent="0.2">
      <c r="A157" s="175"/>
      <c r="B157" s="22" t="s">
        <v>16</v>
      </c>
      <c r="C157" s="155"/>
      <c r="D157" s="155"/>
      <c r="E157" s="155"/>
      <c r="F157" s="155"/>
      <c r="G157" s="155"/>
      <c r="H157" s="157" t="str">
        <f>IF(C157="","",VLOOKUP(C157,Rates!$AE$4:$CP$53,VLOOKUP(C158,Rates!$AE$55:$AF$104,2,FALSE),FALSE))</f>
        <v/>
      </c>
      <c r="I157" s="149"/>
      <c r="J157" s="179" t="str">
        <f>IF(H157="","",IF($N157=FALSE,H157,H157*2))</f>
        <v/>
      </c>
      <c r="K157" s="157" t="str">
        <f>IF(A157="","",VLOOKUP(YEAR(A157),Rates!$B:$C,2,FALSE))</f>
        <v/>
      </c>
      <c r="L157" s="151" t="str">
        <f t="shared" ref="L157" si="70">IF(H157="","",ROUND(J157*K157,2))</f>
        <v/>
      </c>
      <c r="N157" s="25" t="b">
        <v>0</v>
      </c>
    </row>
    <row r="158" spans="1:14" ht="18" customHeight="1" x14ac:dyDescent="0.2">
      <c r="A158" s="176"/>
      <c r="B158" s="22" t="s">
        <v>15</v>
      </c>
      <c r="C158" s="156"/>
      <c r="D158" s="156"/>
      <c r="E158" s="156"/>
      <c r="F158" s="156"/>
      <c r="G158" s="156"/>
      <c r="H158" s="154"/>
      <c r="I158" s="150"/>
      <c r="J158" s="161"/>
      <c r="K158" s="154"/>
      <c r="L158" s="152"/>
    </row>
    <row r="159" spans="1:14" ht="18" customHeight="1" x14ac:dyDescent="0.2">
      <c r="A159" s="173"/>
      <c r="B159" s="23" t="s">
        <v>16</v>
      </c>
      <c r="C159" s="167"/>
      <c r="D159" s="167"/>
      <c r="E159" s="167"/>
      <c r="F159" s="167"/>
      <c r="G159" s="168"/>
      <c r="H159" s="180" t="str">
        <f>IF(C159="","",VLOOKUP(C159,Rates!$AE$4:$CP$53,VLOOKUP(C160,Rates!$AE$55:$AF$104,2,FALSE),FALSE))</f>
        <v/>
      </c>
      <c r="I159" s="147"/>
      <c r="J159" s="180" t="str">
        <f>IF(H159="","",IF($N159=FALSE,H159,H159*2))</f>
        <v/>
      </c>
      <c r="K159" s="181" t="str">
        <f>IF(A159="","",VLOOKUP(YEAR(A159),Rates!$B:$C,2,FALSE))</f>
        <v/>
      </c>
      <c r="L159" s="151" t="str">
        <f t="shared" ref="L159" si="71">IF(H159="","",ROUND(J159*K159,2))</f>
        <v/>
      </c>
      <c r="N159" s="25" t="b">
        <v>0</v>
      </c>
    </row>
    <row r="160" spans="1:14" ht="18" customHeight="1" x14ac:dyDescent="0.2">
      <c r="A160" s="174"/>
      <c r="B160" s="23" t="s">
        <v>15</v>
      </c>
      <c r="C160" s="167"/>
      <c r="D160" s="167"/>
      <c r="E160" s="167"/>
      <c r="F160" s="167"/>
      <c r="G160" s="168"/>
      <c r="H160" s="148"/>
      <c r="I160" s="148"/>
      <c r="J160" s="148"/>
      <c r="K160" s="182"/>
      <c r="L160" s="152"/>
    </row>
    <row r="161" spans="1:14" ht="18" customHeight="1" x14ac:dyDescent="0.2">
      <c r="A161" s="175"/>
      <c r="B161" s="22" t="s">
        <v>16</v>
      </c>
      <c r="C161" s="155"/>
      <c r="D161" s="155"/>
      <c r="E161" s="155"/>
      <c r="F161" s="155"/>
      <c r="G161" s="155"/>
      <c r="H161" s="157" t="str">
        <f>IF(C161="","",VLOOKUP(C161,Rates!$AE$4:$CP$53,VLOOKUP(C162,Rates!$AE$55:$AF$104,2,FALSE),FALSE))</f>
        <v/>
      </c>
      <c r="I161" s="149"/>
      <c r="J161" s="179" t="str">
        <f>IF(H161="","",IF($N161=FALSE,H161,H161*2))</f>
        <v/>
      </c>
      <c r="K161" s="157" t="str">
        <f>IF(A161="","",VLOOKUP(YEAR(A161),Rates!$B:$C,2,FALSE))</f>
        <v/>
      </c>
      <c r="L161" s="151" t="str">
        <f t="shared" ref="L161" si="72">IF(H161="","",ROUND(J161*K161,2))</f>
        <v/>
      </c>
      <c r="N161" s="25" t="b">
        <v>0</v>
      </c>
    </row>
    <row r="162" spans="1:14" ht="18" customHeight="1" x14ac:dyDescent="0.2">
      <c r="A162" s="176"/>
      <c r="B162" s="22" t="s">
        <v>15</v>
      </c>
      <c r="C162" s="156"/>
      <c r="D162" s="156"/>
      <c r="E162" s="156"/>
      <c r="F162" s="156"/>
      <c r="G162" s="156"/>
      <c r="H162" s="154"/>
      <c r="I162" s="150"/>
      <c r="J162" s="161"/>
      <c r="K162" s="154"/>
      <c r="L162" s="152"/>
    </row>
    <row r="163" spans="1:14" ht="18" customHeight="1" x14ac:dyDescent="0.2">
      <c r="A163" s="173"/>
      <c r="B163" s="23" t="s">
        <v>16</v>
      </c>
      <c r="C163" s="167"/>
      <c r="D163" s="167"/>
      <c r="E163" s="167"/>
      <c r="F163" s="167"/>
      <c r="G163" s="168"/>
      <c r="H163" s="180" t="str">
        <f>IF(C163="","",VLOOKUP(C163,Rates!$AE$4:$CP$53,VLOOKUP(C164,Rates!$AE$55:$AF$104,2,FALSE),FALSE))</f>
        <v/>
      </c>
      <c r="I163" s="147"/>
      <c r="J163" s="180" t="str">
        <f>IF(H163="","",IF($N163=FALSE,H163,H163*2))</f>
        <v/>
      </c>
      <c r="K163" s="181" t="str">
        <f>IF(A163="","",VLOOKUP(YEAR(A163),Rates!$B:$C,2,FALSE))</f>
        <v/>
      </c>
      <c r="L163" s="151" t="str">
        <f t="shared" ref="L163" si="73">IF(H163="","",ROUND(J163*K163,2))</f>
        <v/>
      </c>
      <c r="N163" s="25" t="b">
        <v>0</v>
      </c>
    </row>
    <row r="164" spans="1:14" ht="18" customHeight="1" x14ac:dyDescent="0.2">
      <c r="A164" s="174"/>
      <c r="B164" s="23" t="s">
        <v>15</v>
      </c>
      <c r="C164" s="167"/>
      <c r="D164" s="167"/>
      <c r="E164" s="167"/>
      <c r="F164" s="167"/>
      <c r="G164" s="168"/>
      <c r="H164" s="148"/>
      <c r="I164" s="148"/>
      <c r="J164" s="148"/>
      <c r="K164" s="182"/>
      <c r="L164" s="152"/>
    </row>
    <row r="165" spans="1:14" ht="18" customHeight="1" x14ac:dyDescent="0.2">
      <c r="A165" s="175"/>
      <c r="B165" s="22" t="s">
        <v>16</v>
      </c>
      <c r="C165" s="155"/>
      <c r="D165" s="155"/>
      <c r="E165" s="155"/>
      <c r="F165" s="155"/>
      <c r="G165" s="155"/>
      <c r="H165" s="157" t="str">
        <f>IF(C165="","",VLOOKUP(C165,Rates!$AE$4:$CP$53,VLOOKUP(C166,Rates!$AE$55:$AF$104,2,FALSE),FALSE))</f>
        <v/>
      </c>
      <c r="I165" s="149"/>
      <c r="J165" s="179" t="str">
        <f>IF(H165="","",IF($N165=FALSE,H165,H165*2))</f>
        <v/>
      </c>
      <c r="K165" s="157" t="str">
        <f>IF(A165="","",VLOOKUP(YEAR(A165),Rates!$B:$C,2,FALSE))</f>
        <v/>
      </c>
      <c r="L165" s="151" t="str">
        <f t="shared" ref="L165" si="74">IF(H165="","",ROUND(J165*K165,2))</f>
        <v/>
      </c>
      <c r="N165" s="25" t="b">
        <v>0</v>
      </c>
    </row>
    <row r="166" spans="1:14" ht="18" customHeight="1" x14ac:dyDescent="0.2">
      <c r="A166" s="176"/>
      <c r="B166" s="22" t="s">
        <v>15</v>
      </c>
      <c r="C166" s="156"/>
      <c r="D166" s="156"/>
      <c r="E166" s="156"/>
      <c r="F166" s="156"/>
      <c r="G166" s="156"/>
      <c r="H166" s="154"/>
      <c r="I166" s="150"/>
      <c r="J166" s="161"/>
      <c r="K166" s="154"/>
      <c r="L166" s="152"/>
    </row>
    <row r="167" spans="1:14" ht="18" customHeight="1" x14ac:dyDescent="0.2">
      <c r="A167" s="173"/>
      <c r="B167" s="23" t="s">
        <v>16</v>
      </c>
      <c r="C167" s="167"/>
      <c r="D167" s="167"/>
      <c r="E167" s="167"/>
      <c r="F167" s="167"/>
      <c r="G167" s="168"/>
      <c r="H167" s="180" t="str">
        <f>IF(C167="","",VLOOKUP(C167,Rates!$AE$4:$CP$53,VLOOKUP(C168,Rates!$AE$55:$AF$104,2,FALSE),FALSE))</f>
        <v/>
      </c>
      <c r="I167" s="147"/>
      <c r="J167" s="180" t="str">
        <f>IF(H167="","",IF($N167=FALSE,H167,H167*2))</f>
        <v/>
      </c>
      <c r="K167" s="181" t="str">
        <f>IF(A167="","",VLOOKUP(YEAR(A167),Rates!$B:$C,2,FALSE))</f>
        <v/>
      </c>
      <c r="L167" s="151" t="str">
        <f t="shared" ref="L167" si="75">IF(H167="","",ROUND(J167*K167,2))</f>
        <v/>
      </c>
      <c r="N167" s="25" t="b">
        <v>0</v>
      </c>
    </row>
    <row r="168" spans="1:14" ht="18" customHeight="1" x14ac:dyDescent="0.2">
      <c r="A168" s="174"/>
      <c r="B168" s="23" t="s">
        <v>15</v>
      </c>
      <c r="C168" s="167"/>
      <c r="D168" s="167"/>
      <c r="E168" s="167"/>
      <c r="F168" s="167"/>
      <c r="G168" s="168"/>
      <c r="H168" s="148"/>
      <c r="I168" s="148"/>
      <c r="J168" s="148"/>
      <c r="K168" s="182"/>
      <c r="L168" s="152"/>
    </row>
    <row r="169" spans="1:14" ht="18" customHeight="1" x14ac:dyDescent="0.2">
      <c r="A169" s="175"/>
      <c r="B169" s="22" t="s">
        <v>16</v>
      </c>
      <c r="C169" s="155"/>
      <c r="D169" s="155"/>
      <c r="E169" s="155"/>
      <c r="F169" s="155"/>
      <c r="G169" s="155"/>
      <c r="H169" s="157" t="str">
        <f>IF(C169="","",VLOOKUP(C169,Rates!$AE$4:$CP$53,VLOOKUP(C170,Rates!$AE$55:$AF$104,2,FALSE),FALSE))</f>
        <v/>
      </c>
      <c r="I169" s="149"/>
      <c r="J169" s="179" t="str">
        <f>IF(H169="","",IF($N169=FALSE,H169,H169*2))</f>
        <v/>
      </c>
      <c r="K169" s="157" t="str">
        <f>IF(A169="","",VLOOKUP(YEAR(A169),Rates!$B:$C,2,FALSE))</f>
        <v/>
      </c>
      <c r="L169" s="151" t="str">
        <f t="shared" ref="L169" si="76">IF(H169="","",ROUND(J169*K169,2))</f>
        <v/>
      </c>
      <c r="N169" s="25" t="b">
        <v>0</v>
      </c>
    </row>
    <row r="170" spans="1:14" ht="18" customHeight="1" x14ac:dyDescent="0.2">
      <c r="A170" s="176"/>
      <c r="B170" s="22" t="s">
        <v>15</v>
      </c>
      <c r="C170" s="156"/>
      <c r="D170" s="156"/>
      <c r="E170" s="156"/>
      <c r="F170" s="156"/>
      <c r="G170" s="156"/>
      <c r="H170" s="154"/>
      <c r="I170" s="150"/>
      <c r="J170" s="161"/>
      <c r="K170" s="154"/>
      <c r="L170" s="152"/>
    </row>
    <row r="171" spans="1:14" ht="18" customHeight="1" x14ac:dyDescent="0.2">
      <c r="A171" s="173"/>
      <c r="B171" s="23" t="s">
        <v>16</v>
      </c>
      <c r="C171" s="167"/>
      <c r="D171" s="167"/>
      <c r="E171" s="167"/>
      <c r="F171" s="167"/>
      <c r="G171" s="168"/>
      <c r="H171" s="180" t="str">
        <f>IF(C171="","",VLOOKUP(C171,Rates!$AE$4:$CP$53,VLOOKUP(C172,Rates!$AE$55:$AF$104,2,FALSE),FALSE))</f>
        <v/>
      </c>
      <c r="I171" s="147"/>
      <c r="J171" s="180" t="str">
        <f>IF(H171="","",IF($N171=FALSE,H171,H171*2))</f>
        <v/>
      </c>
      <c r="K171" s="181" t="str">
        <f>IF(A171="","",VLOOKUP(YEAR(A171),Rates!$B:$C,2,FALSE))</f>
        <v/>
      </c>
      <c r="L171" s="151" t="str">
        <f t="shared" ref="L171" si="77">IF(H171="","",ROUND(J171*K171,2))</f>
        <v/>
      </c>
      <c r="N171" s="25" t="b">
        <v>0</v>
      </c>
    </row>
    <row r="172" spans="1:14" ht="18" customHeight="1" x14ac:dyDescent="0.2">
      <c r="A172" s="174"/>
      <c r="B172" s="23" t="s">
        <v>15</v>
      </c>
      <c r="C172" s="167"/>
      <c r="D172" s="167"/>
      <c r="E172" s="167"/>
      <c r="F172" s="167"/>
      <c r="G172" s="168"/>
      <c r="H172" s="148"/>
      <c r="I172" s="148"/>
      <c r="J172" s="148"/>
      <c r="K172" s="182"/>
      <c r="L172" s="152"/>
    </row>
    <row r="173" spans="1:14" ht="18" customHeight="1" x14ac:dyDescent="0.2">
      <c r="A173" s="175"/>
      <c r="B173" s="22" t="s">
        <v>16</v>
      </c>
      <c r="C173" s="155"/>
      <c r="D173" s="155"/>
      <c r="E173" s="155"/>
      <c r="F173" s="155"/>
      <c r="G173" s="155"/>
      <c r="H173" s="157" t="str">
        <f>IF(C173="","",VLOOKUP(C173,Rates!$AE$4:$CP$53,VLOOKUP(C174,Rates!$AE$55:$AF$104,2,FALSE),FALSE))</f>
        <v/>
      </c>
      <c r="I173" s="149"/>
      <c r="J173" s="179" t="str">
        <f>IF(H173="","",IF($N173=FALSE,H173,H173*2))</f>
        <v/>
      </c>
      <c r="K173" s="157" t="str">
        <f>IF(A173="","",VLOOKUP(YEAR(A173),Rates!$B:$C,2,FALSE))</f>
        <v/>
      </c>
      <c r="L173" s="151" t="str">
        <f t="shared" ref="L173" si="78">IF(H173="","",ROUND(J173*K173,2))</f>
        <v/>
      </c>
      <c r="N173" s="25" t="b">
        <v>0</v>
      </c>
    </row>
    <row r="174" spans="1:14" ht="18" customHeight="1" x14ac:dyDescent="0.2">
      <c r="A174" s="176"/>
      <c r="B174" s="22" t="s">
        <v>15</v>
      </c>
      <c r="C174" s="156"/>
      <c r="D174" s="156"/>
      <c r="E174" s="156"/>
      <c r="F174" s="156"/>
      <c r="G174" s="156"/>
      <c r="H174" s="154"/>
      <c r="I174" s="150"/>
      <c r="J174" s="161"/>
      <c r="K174" s="154"/>
      <c r="L174" s="152"/>
    </row>
    <row r="175" spans="1:14" ht="18" customHeight="1" x14ac:dyDescent="0.2">
      <c r="A175" s="173"/>
      <c r="B175" s="23" t="s">
        <v>16</v>
      </c>
      <c r="C175" s="167"/>
      <c r="D175" s="167"/>
      <c r="E175" s="167"/>
      <c r="F175" s="167"/>
      <c r="G175" s="168"/>
      <c r="H175" s="180" t="str">
        <f>IF(C175="","",VLOOKUP(C175,Rates!$AE$4:$CP$53,VLOOKUP(C176,Rates!$AE$55:$AF$104,2,FALSE),FALSE))</f>
        <v/>
      </c>
      <c r="I175" s="147"/>
      <c r="J175" s="180" t="str">
        <f>IF(H175="","",IF($N175=FALSE,H175,H175*2))</f>
        <v/>
      </c>
      <c r="K175" s="181" t="str">
        <f>IF(A175="","",VLOOKUP(YEAR(A175),Rates!$B:$C,2,FALSE))</f>
        <v/>
      </c>
      <c r="L175" s="151" t="str">
        <f t="shared" ref="L175" si="79">IF(H175="","",ROUND(J175*K175,2))</f>
        <v/>
      </c>
      <c r="N175" s="25" t="b">
        <v>0</v>
      </c>
    </row>
    <row r="176" spans="1:14" ht="18" customHeight="1" x14ac:dyDescent="0.2">
      <c r="A176" s="174"/>
      <c r="B176" s="23" t="s">
        <v>15</v>
      </c>
      <c r="C176" s="167"/>
      <c r="D176" s="167"/>
      <c r="E176" s="167"/>
      <c r="F176" s="167"/>
      <c r="G176" s="168"/>
      <c r="H176" s="148"/>
      <c r="I176" s="148"/>
      <c r="J176" s="148"/>
      <c r="K176" s="182"/>
      <c r="L176" s="152"/>
    </row>
    <row r="177" spans="1:14" ht="18" customHeight="1" x14ac:dyDescent="0.2">
      <c r="A177" s="175"/>
      <c r="B177" s="22" t="s">
        <v>16</v>
      </c>
      <c r="C177" s="155"/>
      <c r="D177" s="155"/>
      <c r="E177" s="155"/>
      <c r="F177" s="155"/>
      <c r="G177" s="155"/>
      <c r="H177" s="157" t="str">
        <f>IF(C177="","",VLOOKUP(C177,Rates!$AE$4:$CP$53,VLOOKUP(C178,Rates!$AE$55:$AF$104,2,FALSE),FALSE))</f>
        <v/>
      </c>
      <c r="I177" s="149"/>
      <c r="J177" s="179" t="str">
        <f>IF(H177="","",IF($N177=FALSE,H177,H177*2))</f>
        <v/>
      </c>
      <c r="K177" s="157" t="str">
        <f>IF(A177="","",VLOOKUP(YEAR(A177),Rates!$B:$C,2,FALSE))</f>
        <v/>
      </c>
      <c r="L177" s="151" t="str">
        <f t="shared" ref="L177" si="80">IF(H177="","",ROUND(J177*K177,2))</f>
        <v/>
      </c>
      <c r="N177" s="25" t="b">
        <v>0</v>
      </c>
    </row>
    <row r="178" spans="1:14" ht="18" customHeight="1" x14ac:dyDescent="0.2">
      <c r="A178" s="176"/>
      <c r="B178" s="22" t="s">
        <v>15</v>
      </c>
      <c r="C178" s="156"/>
      <c r="D178" s="156"/>
      <c r="E178" s="156"/>
      <c r="F178" s="156"/>
      <c r="G178" s="156"/>
      <c r="H178" s="154"/>
      <c r="I178" s="150"/>
      <c r="J178" s="161"/>
      <c r="K178" s="154"/>
      <c r="L178" s="152"/>
    </row>
    <row r="179" spans="1:14" ht="18" customHeight="1" x14ac:dyDescent="0.2">
      <c r="A179" s="173"/>
      <c r="B179" s="23" t="s">
        <v>16</v>
      </c>
      <c r="C179" s="167"/>
      <c r="D179" s="167"/>
      <c r="E179" s="167"/>
      <c r="F179" s="167"/>
      <c r="G179" s="168"/>
      <c r="H179" s="180" t="str">
        <f>IF(C179="","",VLOOKUP(C179,Rates!$AE$4:$CP$53,VLOOKUP(C180,Rates!$AE$55:$AF$104,2,FALSE),FALSE))</f>
        <v/>
      </c>
      <c r="I179" s="147"/>
      <c r="J179" s="180" t="str">
        <f>IF(H179="","",IF($N179=FALSE,H179,H179*2))</f>
        <v/>
      </c>
      <c r="K179" s="181" t="str">
        <f>IF(A179="","",VLOOKUP(YEAR(A179),Rates!$B:$C,2,FALSE))</f>
        <v/>
      </c>
      <c r="L179" s="151" t="str">
        <f t="shared" ref="L179" si="81">IF(H179="","",ROUND(J179*K179,2))</f>
        <v/>
      </c>
      <c r="N179" s="25" t="b">
        <v>0</v>
      </c>
    </row>
    <row r="180" spans="1:14" ht="18" customHeight="1" x14ac:dyDescent="0.2">
      <c r="A180" s="174"/>
      <c r="B180" s="23" t="s">
        <v>15</v>
      </c>
      <c r="C180" s="167"/>
      <c r="D180" s="167"/>
      <c r="E180" s="167"/>
      <c r="F180" s="167"/>
      <c r="G180" s="168"/>
      <c r="H180" s="148"/>
      <c r="I180" s="148"/>
      <c r="J180" s="148"/>
      <c r="K180" s="182"/>
      <c r="L180" s="152"/>
    </row>
    <row r="181" spans="1:14" ht="18" customHeight="1" x14ac:dyDescent="0.2">
      <c r="A181" s="175"/>
      <c r="B181" s="22" t="s">
        <v>16</v>
      </c>
      <c r="C181" s="155"/>
      <c r="D181" s="155"/>
      <c r="E181" s="155"/>
      <c r="F181" s="155"/>
      <c r="G181" s="155"/>
      <c r="H181" s="157" t="str">
        <f>IF(C181="","",VLOOKUP(C181,Rates!$AE$4:$CP$53,VLOOKUP(C182,Rates!$AE$55:$AF$104,2,FALSE),FALSE))</f>
        <v/>
      </c>
      <c r="I181" s="149"/>
      <c r="J181" s="179" t="str">
        <f>IF(H181="","",IF($N181=FALSE,H181,H181*2))</f>
        <v/>
      </c>
      <c r="K181" s="157" t="str">
        <f>IF(A181="","",VLOOKUP(YEAR(A181),Rates!$B:$C,2,FALSE))</f>
        <v/>
      </c>
      <c r="L181" s="151" t="str">
        <f t="shared" ref="L181" si="82">IF(H181="","",ROUND(J181*K181,2))</f>
        <v/>
      </c>
      <c r="N181" s="25" t="b">
        <v>0</v>
      </c>
    </row>
    <row r="182" spans="1:14" ht="18" customHeight="1" x14ac:dyDescent="0.2">
      <c r="A182" s="176"/>
      <c r="B182" s="22" t="s">
        <v>15</v>
      </c>
      <c r="C182" s="156"/>
      <c r="D182" s="156"/>
      <c r="E182" s="156"/>
      <c r="F182" s="156"/>
      <c r="G182" s="156"/>
      <c r="H182" s="154"/>
      <c r="I182" s="150"/>
      <c r="J182" s="161"/>
      <c r="K182" s="154"/>
      <c r="L182" s="152"/>
    </row>
    <row r="183" spans="1:14" ht="18" customHeight="1" x14ac:dyDescent="0.2">
      <c r="A183" s="173"/>
      <c r="B183" s="23" t="s">
        <v>16</v>
      </c>
      <c r="C183" s="167"/>
      <c r="D183" s="167"/>
      <c r="E183" s="167"/>
      <c r="F183" s="167"/>
      <c r="G183" s="168"/>
      <c r="H183" s="180" t="str">
        <f>IF(C183="","",VLOOKUP(C183,Rates!$AE$4:$CP$53,VLOOKUP(C184,Rates!$AE$55:$AF$104,2,FALSE),FALSE))</f>
        <v/>
      </c>
      <c r="I183" s="147"/>
      <c r="J183" s="180" t="str">
        <f>IF(H183="","",IF($N183=FALSE,H183,H183*2))</f>
        <v/>
      </c>
      <c r="K183" s="181" t="str">
        <f>IF(A183="","",VLOOKUP(YEAR(A183),Rates!$B:$C,2,FALSE))</f>
        <v/>
      </c>
      <c r="L183" s="151" t="str">
        <f t="shared" ref="L183" si="83">IF(H183="","",ROUND(J183*K183,2))</f>
        <v/>
      </c>
      <c r="N183" s="25" t="b">
        <v>0</v>
      </c>
    </row>
    <row r="184" spans="1:14" ht="18" customHeight="1" x14ac:dyDescent="0.2">
      <c r="A184" s="174"/>
      <c r="B184" s="23" t="s">
        <v>15</v>
      </c>
      <c r="C184" s="167"/>
      <c r="D184" s="167"/>
      <c r="E184" s="167"/>
      <c r="F184" s="167"/>
      <c r="G184" s="168"/>
      <c r="H184" s="148"/>
      <c r="I184" s="148"/>
      <c r="J184" s="148"/>
      <c r="K184" s="182"/>
      <c r="L184" s="152"/>
    </row>
    <row r="185" spans="1:14" ht="18" customHeight="1" x14ac:dyDescent="0.2">
      <c r="A185" s="175"/>
      <c r="B185" s="22" t="s">
        <v>16</v>
      </c>
      <c r="C185" s="155"/>
      <c r="D185" s="155"/>
      <c r="E185" s="155"/>
      <c r="F185" s="155"/>
      <c r="G185" s="155"/>
      <c r="H185" s="157" t="str">
        <f>IF(C185="","",VLOOKUP(C185,Rates!$AE$4:$CP$53,VLOOKUP(C186,Rates!$AE$55:$AF$104,2,FALSE),FALSE))</f>
        <v/>
      </c>
      <c r="I185" s="149"/>
      <c r="J185" s="179" t="str">
        <f>IF(H185="","",IF($N185=FALSE,H185,H185*2))</f>
        <v/>
      </c>
      <c r="K185" s="157" t="str">
        <f>IF(A185="","",VLOOKUP(YEAR(A185),Rates!$B:$C,2,FALSE))</f>
        <v/>
      </c>
      <c r="L185" s="151" t="str">
        <f t="shared" ref="L185" si="84">IF(H185="","",ROUND(J185*K185,2))</f>
        <v/>
      </c>
      <c r="N185" s="25" t="b">
        <v>0</v>
      </c>
    </row>
    <row r="186" spans="1:14" ht="18" customHeight="1" x14ac:dyDescent="0.2">
      <c r="A186" s="176"/>
      <c r="B186" s="22" t="s">
        <v>15</v>
      </c>
      <c r="C186" s="156"/>
      <c r="D186" s="156"/>
      <c r="E186" s="156"/>
      <c r="F186" s="156"/>
      <c r="G186" s="156"/>
      <c r="H186" s="154"/>
      <c r="I186" s="150"/>
      <c r="J186" s="161"/>
      <c r="K186" s="154"/>
      <c r="L186" s="152"/>
    </row>
  </sheetData>
  <sheetProtection algorithmName="SHA-512" hashValue="5NxVOdJYrYqG+WmlG6jJTyjaIwmKa6LXwRzCZhQ4alvpZ3RJLH7azGDVrIv5Y1jCC+vGO/jjKFM/fPs1+QReEg==" saltValue="KVNAcW/dWQsGf5P4EnsSmQ==" spinCount="100000" sheet="1" objects="1" scenarios="1" selectLockedCells="1"/>
  <mergeCells count="716">
    <mergeCell ref="C10:G10"/>
    <mergeCell ref="A11:A12"/>
    <mergeCell ref="C11:G11"/>
    <mergeCell ref="H11:H12"/>
    <mergeCell ref="I11:I12"/>
    <mergeCell ref="K11:K12"/>
    <mergeCell ref="E1:L1"/>
    <mergeCell ref="E2:L2"/>
    <mergeCell ref="B6:H6"/>
    <mergeCell ref="B8:G8"/>
    <mergeCell ref="A9:A10"/>
    <mergeCell ref="C9:G9"/>
    <mergeCell ref="H9:H10"/>
    <mergeCell ref="I9:I10"/>
    <mergeCell ref="K9:K10"/>
    <mergeCell ref="L9:L10"/>
    <mergeCell ref="J9:J10"/>
    <mergeCell ref="J11:J12"/>
    <mergeCell ref="A15:A16"/>
    <mergeCell ref="C15:G15"/>
    <mergeCell ref="H15:H16"/>
    <mergeCell ref="I15:I16"/>
    <mergeCell ref="K15:K16"/>
    <mergeCell ref="L15:L16"/>
    <mergeCell ref="C16:G16"/>
    <mergeCell ref="L11:L12"/>
    <mergeCell ref="C12:G12"/>
    <mergeCell ref="A13:A14"/>
    <mergeCell ref="C13:G13"/>
    <mergeCell ref="H13:H14"/>
    <mergeCell ref="I13:I14"/>
    <mergeCell ref="K13:K14"/>
    <mergeCell ref="L13:L14"/>
    <mergeCell ref="C14:G14"/>
    <mergeCell ref="J13:J14"/>
    <mergeCell ref="J15:J16"/>
    <mergeCell ref="A19:A20"/>
    <mergeCell ref="C19:G19"/>
    <mergeCell ref="H19:H20"/>
    <mergeCell ref="I19:I20"/>
    <mergeCell ref="K19:K20"/>
    <mergeCell ref="L19:L20"/>
    <mergeCell ref="C20:G20"/>
    <mergeCell ref="A17:A18"/>
    <mergeCell ref="C17:G17"/>
    <mergeCell ref="H17:H18"/>
    <mergeCell ref="I17:I18"/>
    <mergeCell ref="K17:K18"/>
    <mergeCell ref="L17:L18"/>
    <mergeCell ref="C18:G18"/>
    <mergeCell ref="J17:J18"/>
    <mergeCell ref="J19:J20"/>
    <mergeCell ref="A23:A24"/>
    <mergeCell ref="C23:G23"/>
    <mergeCell ref="H23:H24"/>
    <mergeCell ref="I23:I24"/>
    <mergeCell ref="K23:K24"/>
    <mergeCell ref="L23:L24"/>
    <mergeCell ref="C24:G24"/>
    <mergeCell ref="A21:A22"/>
    <mergeCell ref="C21:G21"/>
    <mergeCell ref="H21:H22"/>
    <mergeCell ref="I21:I22"/>
    <mergeCell ref="K21:K22"/>
    <mergeCell ref="L21:L22"/>
    <mergeCell ref="C22:G22"/>
    <mergeCell ref="J21:J22"/>
    <mergeCell ref="J23:J24"/>
    <mergeCell ref="A27:A28"/>
    <mergeCell ref="C27:G27"/>
    <mergeCell ref="H27:H28"/>
    <mergeCell ref="I27:I28"/>
    <mergeCell ref="K27:K28"/>
    <mergeCell ref="L27:L28"/>
    <mergeCell ref="C28:G28"/>
    <mergeCell ref="A25:A26"/>
    <mergeCell ref="C25:G25"/>
    <mergeCell ref="H25:H26"/>
    <mergeCell ref="I25:I26"/>
    <mergeCell ref="K25:K26"/>
    <mergeCell ref="L25:L26"/>
    <mergeCell ref="C26:G26"/>
    <mergeCell ref="J25:J26"/>
    <mergeCell ref="J27:J28"/>
    <mergeCell ref="A31:A32"/>
    <mergeCell ref="C31:G31"/>
    <mergeCell ref="H31:H32"/>
    <mergeCell ref="I31:I32"/>
    <mergeCell ref="K31:K32"/>
    <mergeCell ref="L31:L32"/>
    <mergeCell ref="C32:G32"/>
    <mergeCell ref="A29:A30"/>
    <mergeCell ref="C29:G29"/>
    <mergeCell ref="H29:H30"/>
    <mergeCell ref="I29:I30"/>
    <mergeCell ref="K29:K30"/>
    <mergeCell ref="L29:L30"/>
    <mergeCell ref="C30:G30"/>
    <mergeCell ref="J29:J30"/>
    <mergeCell ref="J31:J32"/>
    <mergeCell ref="A35:A36"/>
    <mergeCell ref="C35:G35"/>
    <mergeCell ref="H35:H36"/>
    <mergeCell ref="I35:I36"/>
    <mergeCell ref="K35:K36"/>
    <mergeCell ref="L35:L36"/>
    <mergeCell ref="C36:G36"/>
    <mergeCell ref="A33:A34"/>
    <mergeCell ref="C33:G33"/>
    <mergeCell ref="H33:H34"/>
    <mergeCell ref="I33:I34"/>
    <mergeCell ref="K33:K34"/>
    <mergeCell ref="L33:L34"/>
    <mergeCell ref="C34:G34"/>
    <mergeCell ref="J33:J34"/>
    <mergeCell ref="J35:J36"/>
    <mergeCell ref="A39:A40"/>
    <mergeCell ref="C39:G39"/>
    <mergeCell ref="H39:H40"/>
    <mergeCell ref="I39:I40"/>
    <mergeCell ref="K39:K40"/>
    <mergeCell ref="L39:L40"/>
    <mergeCell ref="C40:G40"/>
    <mergeCell ref="A37:A38"/>
    <mergeCell ref="C37:G37"/>
    <mergeCell ref="H37:H38"/>
    <mergeCell ref="I37:I38"/>
    <mergeCell ref="K37:K38"/>
    <mergeCell ref="L37:L38"/>
    <mergeCell ref="C38:G38"/>
    <mergeCell ref="J37:J38"/>
    <mergeCell ref="J39:J40"/>
    <mergeCell ref="A43:A44"/>
    <mergeCell ref="C43:G43"/>
    <mergeCell ref="H43:H44"/>
    <mergeCell ref="I43:I44"/>
    <mergeCell ref="K43:K44"/>
    <mergeCell ref="L43:L44"/>
    <mergeCell ref="C44:G44"/>
    <mergeCell ref="A41:A42"/>
    <mergeCell ref="C41:G41"/>
    <mergeCell ref="H41:H42"/>
    <mergeCell ref="I41:I42"/>
    <mergeCell ref="K41:K42"/>
    <mergeCell ref="L41:L42"/>
    <mergeCell ref="C42:G42"/>
    <mergeCell ref="J41:J42"/>
    <mergeCell ref="J43:J44"/>
    <mergeCell ref="A47:A48"/>
    <mergeCell ref="C47:G47"/>
    <mergeCell ref="H47:H48"/>
    <mergeCell ref="I47:I48"/>
    <mergeCell ref="K47:K48"/>
    <mergeCell ref="L47:L48"/>
    <mergeCell ref="C48:G48"/>
    <mergeCell ref="A45:A46"/>
    <mergeCell ref="C45:G45"/>
    <mergeCell ref="H45:H46"/>
    <mergeCell ref="I45:I46"/>
    <mergeCell ref="K45:K46"/>
    <mergeCell ref="L45:L46"/>
    <mergeCell ref="C46:G46"/>
    <mergeCell ref="J45:J46"/>
    <mergeCell ref="J47:J48"/>
    <mergeCell ref="A49:A50"/>
    <mergeCell ref="C49:G49"/>
    <mergeCell ref="H49:H50"/>
    <mergeCell ref="I49:I50"/>
    <mergeCell ref="J49:J50"/>
    <mergeCell ref="K49:K50"/>
    <mergeCell ref="L49:L50"/>
    <mergeCell ref="C50:G50"/>
    <mergeCell ref="A51:A52"/>
    <mergeCell ref="C51:G51"/>
    <mergeCell ref="H51:H52"/>
    <mergeCell ref="I51:I52"/>
    <mergeCell ref="J51:J52"/>
    <mergeCell ref="K51:K52"/>
    <mergeCell ref="L51:L52"/>
    <mergeCell ref="C52:G52"/>
    <mergeCell ref="A53:A54"/>
    <mergeCell ref="C53:G53"/>
    <mergeCell ref="H53:H54"/>
    <mergeCell ref="I53:I54"/>
    <mergeCell ref="J53:J54"/>
    <mergeCell ref="K53:K54"/>
    <mergeCell ref="L53:L54"/>
    <mergeCell ref="C54:G54"/>
    <mergeCell ref="A55:A56"/>
    <mergeCell ref="C55:G55"/>
    <mergeCell ref="H55:H56"/>
    <mergeCell ref="I55:I56"/>
    <mergeCell ref="J55:J56"/>
    <mergeCell ref="K55:K56"/>
    <mergeCell ref="L55:L56"/>
    <mergeCell ref="C56:G56"/>
    <mergeCell ref="A57:A58"/>
    <mergeCell ref="C57:G57"/>
    <mergeCell ref="H57:H58"/>
    <mergeCell ref="I57:I58"/>
    <mergeCell ref="J57:J58"/>
    <mergeCell ref="K57:K58"/>
    <mergeCell ref="L57:L58"/>
    <mergeCell ref="C58:G58"/>
    <mergeCell ref="A59:A60"/>
    <mergeCell ref="C59:G59"/>
    <mergeCell ref="H59:H60"/>
    <mergeCell ref="I59:I60"/>
    <mergeCell ref="J59:J60"/>
    <mergeCell ref="K59:K60"/>
    <mergeCell ref="L59:L60"/>
    <mergeCell ref="C60:G60"/>
    <mergeCell ref="A61:A62"/>
    <mergeCell ref="C61:G61"/>
    <mergeCell ref="H61:H62"/>
    <mergeCell ref="I61:I62"/>
    <mergeCell ref="J61:J62"/>
    <mergeCell ref="K61:K62"/>
    <mergeCell ref="L61:L62"/>
    <mergeCell ref="C62:G62"/>
    <mergeCell ref="A63:A64"/>
    <mergeCell ref="C63:G63"/>
    <mergeCell ref="H63:H64"/>
    <mergeCell ref="I63:I64"/>
    <mergeCell ref="J63:J64"/>
    <mergeCell ref="K63:K64"/>
    <mergeCell ref="L63:L64"/>
    <mergeCell ref="C64:G64"/>
    <mergeCell ref="A65:A66"/>
    <mergeCell ref="C65:G65"/>
    <mergeCell ref="H65:H66"/>
    <mergeCell ref="I65:I66"/>
    <mergeCell ref="J65:J66"/>
    <mergeCell ref="K65:K66"/>
    <mergeCell ref="L65:L66"/>
    <mergeCell ref="C66:G66"/>
    <mergeCell ref="A67:A68"/>
    <mergeCell ref="C67:G67"/>
    <mergeCell ref="H67:H68"/>
    <mergeCell ref="I67:I68"/>
    <mergeCell ref="J67:J68"/>
    <mergeCell ref="K67:K68"/>
    <mergeCell ref="L67:L68"/>
    <mergeCell ref="C68:G68"/>
    <mergeCell ref="A69:A70"/>
    <mergeCell ref="C69:G69"/>
    <mergeCell ref="H69:H70"/>
    <mergeCell ref="I69:I70"/>
    <mergeCell ref="J69:J70"/>
    <mergeCell ref="K69:K70"/>
    <mergeCell ref="L69:L70"/>
    <mergeCell ref="C70:G70"/>
    <mergeCell ref="A71:A72"/>
    <mergeCell ref="C71:G71"/>
    <mergeCell ref="H71:H72"/>
    <mergeCell ref="I71:I72"/>
    <mergeCell ref="J71:J72"/>
    <mergeCell ref="K71:K72"/>
    <mergeCell ref="L71:L72"/>
    <mergeCell ref="C72:G72"/>
    <mergeCell ref="A73:A74"/>
    <mergeCell ref="C73:G73"/>
    <mergeCell ref="H73:H74"/>
    <mergeCell ref="I73:I74"/>
    <mergeCell ref="J73:J74"/>
    <mergeCell ref="K73:K74"/>
    <mergeCell ref="L73:L74"/>
    <mergeCell ref="C74:G74"/>
    <mergeCell ref="A75:A76"/>
    <mergeCell ref="C75:G75"/>
    <mergeCell ref="H75:H76"/>
    <mergeCell ref="I75:I76"/>
    <mergeCell ref="J75:J76"/>
    <mergeCell ref="K75:K76"/>
    <mergeCell ref="L75:L76"/>
    <mergeCell ref="C76:G76"/>
    <mergeCell ref="A77:A78"/>
    <mergeCell ref="C77:G77"/>
    <mergeCell ref="H77:H78"/>
    <mergeCell ref="I77:I78"/>
    <mergeCell ref="J77:J78"/>
    <mergeCell ref="K77:K78"/>
    <mergeCell ref="L77:L78"/>
    <mergeCell ref="C78:G78"/>
    <mergeCell ref="A79:A80"/>
    <mergeCell ref="C79:G79"/>
    <mergeCell ref="H79:H80"/>
    <mergeCell ref="I79:I80"/>
    <mergeCell ref="J79:J80"/>
    <mergeCell ref="K79:K80"/>
    <mergeCell ref="L79:L80"/>
    <mergeCell ref="C80:G80"/>
    <mergeCell ref="A81:A82"/>
    <mergeCell ref="C81:G81"/>
    <mergeCell ref="H81:H82"/>
    <mergeCell ref="I81:I82"/>
    <mergeCell ref="J81:J82"/>
    <mergeCell ref="K81:K82"/>
    <mergeCell ref="L81:L82"/>
    <mergeCell ref="C82:G82"/>
    <mergeCell ref="A83:A84"/>
    <mergeCell ref="C83:G83"/>
    <mergeCell ref="H83:H84"/>
    <mergeCell ref="I83:I84"/>
    <mergeCell ref="J83:J84"/>
    <mergeCell ref="K83:K84"/>
    <mergeCell ref="L83:L84"/>
    <mergeCell ref="C84:G84"/>
    <mergeCell ref="A85:A86"/>
    <mergeCell ref="C85:G85"/>
    <mergeCell ref="H85:H86"/>
    <mergeCell ref="I85:I86"/>
    <mergeCell ref="J85:J86"/>
    <mergeCell ref="K85:K86"/>
    <mergeCell ref="L85:L86"/>
    <mergeCell ref="C86:G86"/>
    <mergeCell ref="A87:A88"/>
    <mergeCell ref="C87:G87"/>
    <mergeCell ref="H87:H88"/>
    <mergeCell ref="I87:I88"/>
    <mergeCell ref="J87:J88"/>
    <mergeCell ref="K87:K88"/>
    <mergeCell ref="L87:L88"/>
    <mergeCell ref="C88:G88"/>
    <mergeCell ref="A89:A90"/>
    <mergeCell ref="C89:G89"/>
    <mergeCell ref="H89:H90"/>
    <mergeCell ref="I89:I90"/>
    <mergeCell ref="J89:J90"/>
    <mergeCell ref="K89:K90"/>
    <mergeCell ref="L89:L90"/>
    <mergeCell ref="C90:G90"/>
    <mergeCell ref="A91:A92"/>
    <mergeCell ref="C91:G91"/>
    <mergeCell ref="H91:H92"/>
    <mergeCell ref="I91:I92"/>
    <mergeCell ref="J91:J92"/>
    <mergeCell ref="K91:K92"/>
    <mergeCell ref="L91:L92"/>
    <mergeCell ref="C92:G92"/>
    <mergeCell ref="A93:A94"/>
    <mergeCell ref="C93:G93"/>
    <mergeCell ref="H93:H94"/>
    <mergeCell ref="I93:I94"/>
    <mergeCell ref="J93:J94"/>
    <mergeCell ref="K93:K94"/>
    <mergeCell ref="L93:L94"/>
    <mergeCell ref="C94:G94"/>
    <mergeCell ref="A95:A96"/>
    <mergeCell ref="C95:G95"/>
    <mergeCell ref="H95:H96"/>
    <mergeCell ref="I95:I96"/>
    <mergeCell ref="J95:J96"/>
    <mergeCell ref="K95:K96"/>
    <mergeCell ref="L95:L96"/>
    <mergeCell ref="C96:G96"/>
    <mergeCell ref="A97:A98"/>
    <mergeCell ref="C97:G97"/>
    <mergeCell ref="H97:H98"/>
    <mergeCell ref="I97:I98"/>
    <mergeCell ref="J97:J98"/>
    <mergeCell ref="K97:K98"/>
    <mergeCell ref="L97:L98"/>
    <mergeCell ref="C98:G98"/>
    <mergeCell ref="A99:A100"/>
    <mergeCell ref="C99:G99"/>
    <mergeCell ref="H99:H100"/>
    <mergeCell ref="I99:I100"/>
    <mergeCell ref="J99:J100"/>
    <mergeCell ref="K99:K100"/>
    <mergeCell ref="L99:L100"/>
    <mergeCell ref="C100:G100"/>
    <mergeCell ref="A101:A102"/>
    <mergeCell ref="C101:G101"/>
    <mergeCell ref="H101:H102"/>
    <mergeCell ref="I101:I102"/>
    <mergeCell ref="J101:J102"/>
    <mergeCell ref="K101:K102"/>
    <mergeCell ref="L101:L102"/>
    <mergeCell ref="C102:G102"/>
    <mergeCell ref="A103:A104"/>
    <mergeCell ref="C103:G103"/>
    <mergeCell ref="H103:H104"/>
    <mergeCell ref="I103:I104"/>
    <mergeCell ref="J103:J104"/>
    <mergeCell ref="K103:K104"/>
    <mergeCell ref="L103:L104"/>
    <mergeCell ref="C104:G104"/>
    <mergeCell ref="A105:A106"/>
    <mergeCell ref="C105:G105"/>
    <mergeCell ref="H105:H106"/>
    <mergeCell ref="I105:I106"/>
    <mergeCell ref="J105:J106"/>
    <mergeCell ref="K105:K106"/>
    <mergeCell ref="L105:L106"/>
    <mergeCell ref="C106:G106"/>
    <mergeCell ref="A107:A108"/>
    <mergeCell ref="C107:G107"/>
    <mergeCell ref="H107:H108"/>
    <mergeCell ref="I107:I108"/>
    <mergeCell ref="J107:J108"/>
    <mergeCell ref="K107:K108"/>
    <mergeCell ref="L107:L108"/>
    <mergeCell ref="C108:G108"/>
    <mergeCell ref="A109:A110"/>
    <mergeCell ref="C109:G109"/>
    <mergeCell ref="H109:H110"/>
    <mergeCell ref="I109:I110"/>
    <mergeCell ref="J109:J110"/>
    <mergeCell ref="K109:K110"/>
    <mergeCell ref="L109:L110"/>
    <mergeCell ref="C110:G110"/>
    <mergeCell ref="A111:A112"/>
    <mergeCell ref="C111:G111"/>
    <mergeCell ref="H111:H112"/>
    <mergeCell ref="I111:I112"/>
    <mergeCell ref="J111:J112"/>
    <mergeCell ref="K111:K112"/>
    <mergeCell ref="L111:L112"/>
    <mergeCell ref="C112:G112"/>
    <mergeCell ref="A113:A114"/>
    <mergeCell ref="C113:G113"/>
    <mergeCell ref="H113:H114"/>
    <mergeCell ref="I113:I114"/>
    <mergeCell ref="J113:J114"/>
    <mergeCell ref="K113:K114"/>
    <mergeCell ref="L113:L114"/>
    <mergeCell ref="C114:G114"/>
    <mergeCell ref="A115:A116"/>
    <mergeCell ref="C115:G115"/>
    <mergeCell ref="H115:H116"/>
    <mergeCell ref="I115:I116"/>
    <mergeCell ref="J115:J116"/>
    <mergeCell ref="K115:K116"/>
    <mergeCell ref="L115:L116"/>
    <mergeCell ref="C116:G116"/>
    <mergeCell ref="A117:A118"/>
    <mergeCell ref="C117:G117"/>
    <mergeCell ref="H117:H118"/>
    <mergeCell ref="I117:I118"/>
    <mergeCell ref="J117:J118"/>
    <mergeCell ref="K117:K118"/>
    <mergeCell ref="L117:L118"/>
    <mergeCell ref="C118:G118"/>
    <mergeCell ref="A119:A120"/>
    <mergeCell ref="C119:G119"/>
    <mergeCell ref="H119:H120"/>
    <mergeCell ref="I119:I120"/>
    <mergeCell ref="J119:J120"/>
    <mergeCell ref="K119:K120"/>
    <mergeCell ref="L119:L120"/>
    <mergeCell ref="C120:G120"/>
    <mergeCell ref="A121:A122"/>
    <mergeCell ref="C121:G121"/>
    <mergeCell ref="H121:H122"/>
    <mergeCell ref="I121:I122"/>
    <mergeCell ref="J121:J122"/>
    <mergeCell ref="K121:K122"/>
    <mergeCell ref="L121:L122"/>
    <mergeCell ref="C122:G122"/>
    <mergeCell ref="A123:A124"/>
    <mergeCell ref="C123:G123"/>
    <mergeCell ref="H123:H124"/>
    <mergeCell ref="I123:I124"/>
    <mergeCell ref="J123:J124"/>
    <mergeCell ref="K123:K124"/>
    <mergeCell ref="L123:L124"/>
    <mergeCell ref="C124:G124"/>
    <mergeCell ref="A125:A126"/>
    <mergeCell ref="C125:G125"/>
    <mergeCell ref="H125:H126"/>
    <mergeCell ref="I125:I126"/>
    <mergeCell ref="J125:J126"/>
    <mergeCell ref="K125:K126"/>
    <mergeCell ref="L125:L126"/>
    <mergeCell ref="C126:G126"/>
    <mergeCell ref="A127:A128"/>
    <mergeCell ref="C127:G127"/>
    <mergeCell ref="H127:H128"/>
    <mergeCell ref="I127:I128"/>
    <mergeCell ref="J127:J128"/>
    <mergeCell ref="K127:K128"/>
    <mergeCell ref="L127:L128"/>
    <mergeCell ref="C128:G128"/>
    <mergeCell ref="A129:A130"/>
    <mergeCell ref="C129:G129"/>
    <mergeCell ref="H129:H130"/>
    <mergeCell ref="I129:I130"/>
    <mergeCell ref="J129:J130"/>
    <mergeCell ref="K129:K130"/>
    <mergeCell ref="L129:L130"/>
    <mergeCell ref="C130:G130"/>
    <mergeCell ref="A131:A132"/>
    <mergeCell ref="C131:G131"/>
    <mergeCell ref="H131:H132"/>
    <mergeCell ref="I131:I132"/>
    <mergeCell ref="J131:J132"/>
    <mergeCell ref="K131:K132"/>
    <mergeCell ref="L131:L132"/>
    <mergeCell ref="C132:G132"/>
    <mergeCell ref="A133:A134"/>
    <mergeCell ref="C133:G133"/>
    <mergeCell ref="H133:H134"/>
    <mergeCell ref="I133:I134"/>
    <mergeCell ref="J133:J134"/>
    <mergeCell ref="K133:K134"/>
    <mergeCell ref="L133:L134"/>
    <mergeCell ref="C134:G134"/>
    <mergeCell ref="A135:A136"/>
    <mergeCell ref="C135:G135"/>
    <mergeCell ref="H135:H136"/>
    <mergeCell ref="I135:I136"/>
    <mergeCell ref="J135:J136"/>
    <mergeCell ref="K135:K136"/>
    <mergeCell ref="L135:L136"/>
    <mergeCell ref="C136:G136"/>
    <mergeCell ref="A137:A138"/>
    <mergeCell ref="C137:G137"/>
    <mergeCell ref="H137:H138"/>
    <mergeCell ref="I137:I138"/>
    <mergeCell ref="J137:J138"/>
    <mergeCell ref="K137:K138"/>
    <mergeCell ref="L137:L138"/>
    <mergeCell ref="C138:G138"/>
    <mergeCell ref="A139:A140"/>
    <mergeCell ref="C139:G139"/>
    <mergeCell ref="H139:H140"/>
    <mergeCell ref="I139:I140"/>
    <mergeCell ref="J139:J140"/>
    <mergeCell ref="K139:K140"/>
    <mergeCell ref="L139:L140"/>
    <mergeCell ref="C140:G140"/>
    <mergeCell ref="A141:A142"/>
    <mergeCell ref="C141:G141"/>
    <mergeCell ref="H141:H142"/>
    <mergeCell ref="I141:I142"/>
    <mergeCell ref="J141:J142"/>
    <mergeCell ref="K141:K142"/>
    <mergeCell ref="L141:L142"/>
    <mergeCell ref="C142:G142"/>
    <mergeCell ref="A143:A144"/>
    <mergeCell ref="C143:G143"/>
    <mergeCell ref="H143:H144"/>
    <mergeCell ref="I143:I144"/>
    <mergeCell ref="J143:J144"/>
    <mergeCell ref="K143:K144"/>
    <mergeCell ref="L143:L144"/>
    <mergeCell ref="C144:G144"/>
    <mergeCell ref="A145:A146"/>
    <mergeCell ref="C145:G145"/>
    <mergeCell ref="H145:H146"/>
    <mergeCell ref="I145:I146"/>
    <mergeCell ref="J145:J146"/>
    <mergeCell ref="K145:K146"/>
    <mergeCell ref="L145:L146"/>
    <mergeCell ref="C146:G146"/>
    <mergeCell ref="A147:A148"/>
    <mergeCell ref="C147:G147"/>
    <mergeCell ref="H147:H148"/>
    <mergeCell ref="I147:I148"/>
    <mergeCell ref="J147:J148"/>
    <mergeCell ref="K147:K148"/>
    <mergeCell ref="L147:L148"/>
    <mergeCell ref="C148:G148"/>
    <mergeCell ref="A149:A150"/>
    <mergeCell ref="C149:G149"/>
    <mergeCell ref="H149:H150"/>
    <mergeCell ref="I149:I150"/>
    <mergeCell ref="J149:J150"/>
    <mergeCell ref="K149:K150"/>
    <mergeCell ref="L149:L150"/>
    <mergeCell ref="C150:G150"/>
    <mergeCell ref="A151:A152"/>
    <mergeCell ref="C151:G151"/>
    <mergeCell ref="H151:H152"/>
    <mergeCell ref="I151:I152"/>
    <mergeCell ref="J151:J152"/>
    <mergeCell ref="K151:K152"/>
    <mergeCell ref="L151:L152"/>
    <mergeCell ref="C152:G152"/>
    <mergeCell ref="A153:A154"/>
    <mergeCell ref="C153:G153"/>
    <mergeCell ref="H153:H154"/>
    <mergeCell ref="I153:I154"/>
    <mergeCell ref="J153:J154"/>
    <mergeCell ref="K153:K154"/>
    <mergeCell ref="L153:L154"/>
    <mergeCell ref="C154:G154"/>
    <mergeCell ref="A155:A156"/>
    <mergeCell ref="C155:G155"/>
    <mergeCell ref="H155:H156"/>
    <mergeCell ref="I155:I156"/>
    <mergeCell ref="J155:J156"/>
    <mergeCell ref="K155:K156"/>
    <mergeCell ref="L155:L156"/>
    <mergeCell ref="C156:G156"/>
    <mergeCell ref="A157:A158"/>
    <mergeCell ref="C157:G157"/>
    <mergeCell ref="H157:H158"/>
    <mergeCell ref="I157:I158"/>
    <mergeCell ref="J157:J158"/>
    <mergeCell ref="K157:K158"/>
    <mergeCell ref="L157:L158"/>
    <mergeCell ref="C158:G158"/>
    <mergeCell ref="A159:A160"/>
    <mergeCell ref="C159:G159"/>
    <mergeCell ref="H159:H160"/>
    <mergeCell ref="I159:I160"/>
    <mergeCell ref="J159:J160"/>
    <mergeCell ref="K159:K160"/>
    <mergeCell ref="L159:L160"/>
    <mergeCell ref="C160:G160"/>
    <mergeCell ref="A161:A162"/>
    <mergeCell ref="C161:G161"/>
    <mergeCell ref="H161:H162"/>
    <mergeCell ref="I161:I162"/>
    <mergeCell ref="J161:J162"/>
    <mergeCell ref="K161:K162"/>
    <mergeCell ref="L161:L162"/>
    <mergeCell ref="C162:G162"/>
    <mergeCell ref="A163:A164"/>
    <mergeCell ref="C163:G163"/>
    <mergeCell ref="H163:H164"/>
    <mergeCell ref="I163:I164"/>
    <mergeCell ref="J163:J164"/>
    <mergeCell ref="K163:K164"/>
    <mergeCell ref="L163:L164"/>
    <mergeCell ref="C164:G164"/>
    <mergeCell ref="A165:A166"/>
    <mergeCell ref="C165:G165"/>
    <mergeCell ref="H165:H166"/>
    <mergeCell ref="I165:I166"/>
    <mergeCell ref="J165:J166"/>
    <mergeCell ref="K165:K166"/>
    <mergeCell ref="L165:L166"/>
    <mergeCell ref="C166:G166"/>
    <mergeCell ref="A167:A168"/>
    <mergeCell ref="C167:G167"/>
    <mergeCell ref="H167:H168"/>
    <mergeCell ref="I167:I168"/>
    <mergeCell ref="J167:J168"/>
    <mergeCell ref="K167:K168"/>
    <mergeCell ref="L167:L168"/>
    <mergeCell ref="C168:G168"/>
    <mergeCell ref="A169:A170"/>
    <mergeCell ref="C169:G169"/>
    <mergeCell ref="H169:H170"/>
    <mergeCell ref="I169:I170"/>
    <mergeCell ref="J169:J170"/>
    <mergeCell ref="K169:K170"/>
    <mergeCell ref="L169:L170"/>
    <mergeCell ref="C170:G170"/>
    <mergeCell ref="A171:A172"/>
    <mergeCell ref="C171:G171"/>
    <mergeCell ref="H171:H172"/>
    <mergeCell ref="I171:I172"/>
    <mergeCell ref="J171:J172"/>
    <mergeCell ref="K171:K172"/>
    <mergeCell ref="L171:L172"/>
    <mergeCell ref="C172:G172"/>
    <mergeCell ref="A173:A174"/>
    <mergeCell ref="C173:G173"/>
    <mergeCell ref="H173:H174"/>
    <mergeCell ref="I173:I174"/>
    <mergeCell ref="J173:J174"/>
    <mergeCell ref="K173:K174"/>
    <mergeCell ref="L173:L174"/>
    <mergeCell ref="C174:G174"/>
    <mergeCell ref="A175:A176"/>
    <mergeCell ref="C175:G175"/>
    <mergeCell ref="H175:H176"/>
    <mergeCell ref="I175:I176"/>
    <mergeCell ref="J175:J176"/>
    <mergeCell ref="K175:K176"/>
    <mergeCell ref="L175:L176"/>
    <mergeCell ref="C176:G176"/>
    <mergeCell ref="A177:A178"/>
    <mergeCell ref="C177:G177"/>
    <mergeCell ref="H177:H178"/>
    <mergeCell ref="I177:I178"/>
    <mergeCell ref="J177:J178"/>
    <mergeCell ref="K177:K178"/>
    <mergeCell ref="L177:L178"/>
    <mergeCell ref="C178:G178"/>
    <mergeCell ref="A179:A180"/>
    <mergeCell ref="C179:G179"/>
    <mergeCell ref="H179:H180"/>
    <mergeCell ref="I179:I180"/>
    <mergeCell ref="J179:J180"/>
    <mergeCell ref="K179:K180"/>
    <mergeCell ref="L179:L180"/>
    <mergeCell ref="C180:G180"/>
    <mergeCell ref="A185:A186"/>
    <mergeCell ref="C185:G185"/>
    <mergeCell ref="H185:H186"/>
    <mergeCell ref="I185:I186"/>
    <mergeCell ref="J185:J186"/>
    <mergeCell ref="K185:K186"/>
    <mergeCell ref="L185:L186"/>
    <mergeCell ref="C186:G186"/>
    <mergeCell ref="A181:A182"/>
    <mergeCell ref="C181:G181"/>
    <mergeCell ref="H181:H182"/>
    <mergeCell ref="I181:I182"/>
    <mergeCell ref="J181:J182"/>
    <mergeCell ref="K181:K182"/>
    <mergeCell ref="L181:L182"/>
    <mergeCell ref="C182:G182"/>
    <mergeCell ref="A183:A184"/>
    <mergeCell ref="C183:G183"/>
    <mergeCell ref="H183:H184"/>
    <mergeCell ref="I183:I184"/>
    <mergeCell ref="J183:J184"/>
    <mergeCell ref="K183:K184"/>
    <mergeCell ref="L183:L184"/>
    <mergeCell ref="C184:G184"/>
  </mergeCells>
  <printOptions horizontalCentered="1"/>
  <pageMargins left="0.25" right="0.25" top="0.75" bottom="0.5" header="0.3" footer="0.3"/>
  <pageSetup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8</xdr:col>
                    <xdr:colOff>142875</xdr:colOff>
                    <xdr:row>8</xdr:row>
                    <xdr:rowOff>114300</xdr:rowOff>
                  </from>
                  <to>
                    <xdr:col>8</xdr:col>
                    <xdr:colOff>600075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8</xdr:col>
                    <xdr:colOff>142875</xdr:colOff>
                    <xdr:row>10</xdr:row>
                    <xdr:rowOff>114300</xdr:rowOff>
                  </from>
                  <to>
                    <xdr:col>8</xdr:col>
                    <xdr:colOff>600075</xdr:colOff>
                    <xdr:row>11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8</xdr:col>
                    <xdr:colOff>142875</xdr:colOff>
                    <xdr:row>12</xdr:row>
                    <xdr:rowOff>114300</xdr:rowOff>
                  </from>
                  <to>
                    <xdr:col>8</xdr:col>
                    <xdr:colOff>600075</xdr:colOff>
                    <xdr:row>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8</xdr:col>
                    <xdr:colOff>142875</xdr:colOff>
                    <xdr:row>14</xdr:row>
                    <xdr:rowOff>114300</xdr:rowOff>
                  </from>
                  <to>
                    <xdr:col>8</xdr:col>
                    <xdr:colOff>600075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8</xdr:col>
                    <xdr:colOff>142875</xdr:colOff>
                    <xdr:row>16</xdr:row>
                    <xdr:rowOff>114300</xdr:rowOff>
                  </from>
                  <to>
                    <xdr:col>8</xdr:col>
                    <xdr:colOff>609600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8</xdr:col>
                    <xdr:colOff>142875</xdr:colOff>
                    <xdr:row>18</xdr:row>
                    <xdr:rowOff>114300</xdr:rowOff>
                  </from>
                  <to>
                    <xdr:col>8</xdr:col>
                    <xdr:colOff>600075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8</xdr:col>
                    <xdr:colOff>142875</xdr:colOff>
                    <xdr:row>20</xdr:row>
                    <xdr:rowOff>114300</xdr:rowOff>
                  </from>
                  <to>
                    <xdr:col>8</xdr:col>
                    <xdr:colOff>600075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8</xdr:col>
                    <xdr:colOff>142875</xdr:colOff>
                    <xdr:row>22</xdr:row>
                    <xdr:rowOff>114300</xdr:rowOff>
                  </from>
                  <to>
                    <xdr:col>8</xdr:col>
                    <xdr:colOff>600075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8</xdr:col>
                    <xdr:colOff>142875</xdr:colOff>
                    <xdr:row>24</xdr:row>
                    <xdr:rowOff>114300</xdr:rowOff>
                  </from>
                  <to>
                    <xdr:col>8</xdr:col>
                    <xdr:colOff>600075</xdr:colOff>
                    <xdr:row>25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8</xdr:col>
                    <xdr:colOff>142875</xdr:colOff>
                    <xdr:row>26</xdr:row>
                    <xdr:rowOff>114300</xdr:rowOff>
                  </from>
                  <to>
                    <xdr:col>8</xdr:col>
                    <xdr:colOff>600075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8</xdr:col>
                    <xdr:colOff>142875</xdr:colOff>
                    <xdr:row>28</xdr:row>
                    <xdr:rowOff>114300</xdr:rowOff>
                  </from>
                  <to>
                    <xdr:col>8</xdr:col>
                    <xdr:colOff>600075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8</xdr:col>
                    <xdr:colOff>142875</xdr:colOff>
                    <xdr:row>30</xdr:row>
                    <xdr:rowOff>114300</xdr:rowOff>
                  </from>
                  <to>
                    <xdr:col>8</xdr:col>
                    <xdr:colOff>600075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8</xdr:col>
                    <xdr:colOff>142875</xdr:colOff>
                    <xdr:row>32</xdr:row>
                    <xdr:rowOff>114300</xdr:rowOff>
                  </from>
                  <to>
                    <xdr:col>8</xdr:col>
                    <xdr:colOff>600075</xdr:colOff>
                    <xdr:row>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8</xdr:col>
                    <xdr:colOff>142875</xdr:colOff>
                    <xdr:row>34</xdr:row>
                    <xdr:rowOff>114300</xdr:rowOff>
                  </from>
                  <to>
                    <xdr:col>8</xdr:col>
                    <xdr:colOff>600075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8</xdr:col>
                    <xdr:colOff>142875</xdr:colOff>
                    <xdr:row>36</xdr:row>
                    <xdr:rowOff>114300</xdr:rowOff>
                  </from>
                  <to>
                    <xdr:col>8</xdr:col>
                    <xdr:colOff>600075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8</xdr:col>
                    <xdr:colOff>142875</xdr:colOff>
                    <xdr:row>38</xdr:row>
                    <xdr:rowOff>114300</xdr:rowOff>
                  </from>
                  <to>
                    <xdr:col>8</xdr:col>
                    <xdr:colOff>600075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8</xdr:col>
                    <xdr:colOff>142875</xdr:colOff>
                    <xdr:row>40</xdr:row>
                    <xdr:rowOff>114300</xdr:rowOff>
                  </from>
                  <to>
                    <xdr:col>8</xdr:col>
                    <xdr:colOff>600075</xdr:colOff>
                    <xdr:row>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8</xdr:col>
                    <xdr:colOff>142875</xdr:colOff>
                    <xdr:row>42</xdr:row>
                    <xdr:rowOff>114300</xdr:rowOff>
                  </from>
                  <to>
                    <xdr:col>8</xdr:col>
                    <xdr:colOff>600075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8</xdr:col>
                    <xdr:colOff>142875</xdr:colOff>
                    <xdr:row>44</xdr:row>
                    <xdr:rowOff>114300</xdr:rowOff>
                  </from>
                  <to>
                    <xdr:col>8</xdr:col>
                    <xdr:colOff>600075</xdr:colOff>
                    <xdr:row>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8</xdr:col>
                    <xdr:colOff>142875</xdr:colOff>
                    <xdr:row>46</xdr:row>
                    <xdr:rowOff>114300</xdr:rowOff>
                  </from>
                  <to>
                    <xdr:col>8</xdr:col>
                    <xdr:colOff>600075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Fill="0" autoLine="0" autoPict="0">
                <anchor moveWithCells="1">
                  <from>
                    <xdr:col>8</xdr:col>
                    <xdr:colOff>142875</xdr:colOff>
                    <xdr:row>48</xdr:row>
                    <xdr:rowOff>114300</xdr:rowOff>
                  </from>
                  <to>
                    <xdr:col>8</xdr:col>
                    <xdr:colOff>600075</xdr:colOff>
                    <xdr:row>49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Fill="0" autoLine="0" autoPict="0">
                <anchor moveWithCells="1">
                  <from>
                    <xdr:col>8</xdr:col>
                    <xdr:colOff>142875</xdr:colOff>
                    <xdr:row>50</xdr:row>
                    <xdr:rowOff>114300</xdr:rowOff>
                  </from>
                  <to>
                    <xdr:col>8</xdr:col>
                    <xdr:colOff>600075</xdr:colOff>
                    <xdr:row>51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Fill="0" autoLine="0" autoPict="0">
                <anchor moveWithCells="1">
                  <from>
                    <xdr:col>8</xdr:col>
                    <xdr:colOff>142875</xdr:colOff>
                    <xdr:row>52</xdr:row>
                    <xdr:rowOff>114300</xdr:rowOff>
                  </from>
                  <to>
                    <xdr:col>8</xdr:col>
                    <xdr:colOff>600075</xdr:colOff>
                    <xdr:row>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Fill="0" autoLine="0" autoPict="0">
                <anchor moveWithCells="1">
                  <from>
                    <xdr:col>8</xdr:col>
                    <xdr:colOff>142875</xdr:colOff>
                    <xdr:row>54</xdr:row>
                    <xdr:rowOff>123825</xdr:rowOff>
                  </from>
                  <to>
                    <xdr:col>8</xdr:col>
                    <xdr:colOff>600075</xdr:colOff>
                    <xdr:row>55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Fill="0" autoLine="0" autoPict="0">
                <anchor moveWithCells="1">
                  <from>
                    <xdr:col>8</xdr:col>
                    <xdr:colOff>142875</xdr:colOff>
                    <xdr:row>56</xdr:row>
                    <xdr:rowOff>123825</xdr:rowOff>
                  </from>
                  <to>
                    <xdr:col>8</xdr:col>
                    <xdr:colOff>600075</xdr:colOff>
                    <xdr:row>57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defaultSize="0" autoFill="0" autoLine="0" autoPict="0">
                <anchor moveWithCells="1">
                  <from>
                    <xdr:col>8</xdr:col>
                    <xdr:colOff>142875</xdr:colOff>
                    <xdr:row>58</xdr:row>
                    <xdr:rowOff>123825</xdr:rowOff>
                  </from>
                  <to>
                    <xdr:col>8</xdr:col>
                    <xdr:colOff>600075</xdr:colOff>
                    <xdr:row>59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defaultSize="0" autoFill="0" autoLine="0" autoPict="0">
                <anchor moveWithCells="1">
                  <from>
                    <xdr:col>8</xdr:col>
                    <xdr:colOff>142875</xdr:colOff>
                    <xdr:row>60</xdr:row>
                    <xdr:rowOff>123825</xdr:rowOff>
                  </from>
                  <to>
                    <xdr:col>8</xdr:col>
                    <xdr:colOff>600075</xdr:colOff>
                    <xdr:row>61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Fill="0" autoLine="0" autoPict="0">
                <anchor moveWithCells="1">
                  <from>
                    <xdr:col>8</xdr:col>
                    <xdr:colOff>142875</xdr:colOff>
                    <xdr:row>62</xdr:row>
                    <xdr:rowOff>123825</xdr:rowOff>
                  </from>
                  <to>
                    <xdr:col>8</xdr:col>
                    <xdr:colOff>600075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Fill="0" autoLine="0" autoPict="0">
                <anchor moveWithCells="1">
                  <from>
                    <xdr:col>8</xdr:col>
                    <xdr:colOff>142875</xdr:colOff>
                    <xdr:row>64</xdr:row>
                    <xdr:rowOff>114300</xdr:rowOff>
                  </from>
                  <to>
                    <xdr:col>8</xdr:col>
                    <xdr:colOff>600075</xdr:colOff>
                    <xdr:row>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Fill="0" autoLine="0" autoPict="0">
                <anchor moveWithCells="1">
                  <from>
                    <xdr:col>8</xdr:col>
                    <xdr:colOff>142875</xdr:colOff>
                    <xdr:row>66</xdr:row>
                    <xdr:rowOff>114300</xdr:rowOff>
                  </from>
                  <to>
                    <xdr:col>8</xdr:col>
                    <xdr:colOff>600075</xdr:colOff>
                    <xdr:row>67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Fill="0" autoLine="0" autoPict="0">
                <anchor moveWithCells="1">
                  <from>
                    <xdr:col>8</xdr:col>
                    <xdr:colOff>142875</xdr:colOff>
                    <xdr:row>68</xdr:row>
                    <xdr:rowOff>114300</xdr:rowOff>
                  </from>
                  <to>
                    <xdr:col>8</xdr:col>
                    <xdr:colOff>600075</xdr:colOff>
                    <xdr:row>69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Fill="0" autoLine="0" autoPict="0">
                <anchor moveWithCells="1">
                  <from>
                    <xdr:col>8</xdr:col>
                    <xdr:colOff>142875</xdr:colOff>
                    <xdr:row>70</xdr:row>
                    <xdr:rowOff>114300</xdr:rowOff>
                  </from>
                  <to>
                    <xdr:col>8</xdr:col>
                    <xdr:colOff>600075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Fill="0" autoLine="0" autoPict="0">
                <anchor moveWithCells="1">
                  <from>
                    <xdr:col>8</xdr:col>
                    <xdr:colOff>142875</xdr:colOff>
                    <xdr:row>72</xdr:row>
                    <xdr:rowOff>114300</xdr:rowOff>
                  </from>
                  <to>
                    <xdr:col>8</xdr:col>
                    <xdr:colOff>600075</xdr:colOff>
                    <xdr:row>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Fill="0" autoLine="0" autoPict="0">
                <anchor moveWithCells="1">
                  <from>
                    <xdr:col>8</xdr:col>
                    <xdr:colOff>142875</xdr:colOff>
                    <xdr:row>74</xdr:row>
                    <xdr:rowOff>114300</xdr:rowOff>
                  </from>
                  <to>
                    <xdr:col>8</xdr:col>
                    <xdr:colOff>600075</xdr:colOff>
                    <xdr:row>75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Fill="0" autoLine="0" autoPict="0">
                <anchor moveWithCells="1">
                  <from>
                    <xdr:col>8</xdr:col>
                    <xdr:colOff>142875</xdr:colOff>
                    <xdr:row>76</xdr:row>
                    <xdr:rowOff>114300</xdr:rowOff>
                  </from>
                  <to>
                    <xdr:col>8</xdr:col>
                    <xdr:colOff>600075</xdr:colOff>
                    <xdr:row>77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Fill="0" autoLine="0" autoPict="0">
                <anchor moveWithCells="1">
                  <from>
                    <xdr:col>8</xdr:col>
                    <xdr:colOff>142875</xdr:colOff>
                    <xdr:row>78</xdr:row>
                    <xdr:rowOff>114300</xdr:rowOff>
                  </from>
                  <to>
                    <xdr:col>8</xdr:col>
                    <xdr:colOff>600075</xdr:colOff>
                    <xdr:row>79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Fill="0" autoLine="0" autoPict="0">
                <anchor moveWithCells="1">
                  <from>
                    <xdr:col>8</xdr:col>
                    <xdr:colOff>142875</xdr:colOff>
                    <xdr:row>80</xdr:row>
                    <xdr:rowOff>114300</xdr:rowOff>
                  </from>
                  <to>
                    <xdr:col>8</xdr:col>
                    <xdr:colOff>600075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Fill="0" autoLine="0" autoPict="0">
                <anchor moveWithCells="1">
                  <from>
                    <xdr:col>8</xdr:col>
                    <xdr:colOff>142875</xdr:colOff>
                    <xdr:row>82</xdr:row>
                    <xdr:rowOff>114300</xdr:rowOff>
                  </from>
                  <to>
                    <xdr:col>8</xdr:col>
                    <xdr:colOff>600075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2" name="Check Box 40">
              <controlPr defaultSize="0" autoFill="0" autoLine="0" autoPict="0">
                <anchor moveWithCells="1">
                  <from>
                    <xdr:col>8</xdr:col>
                    <xdr:colOff>142875</xdr:colOff>
                    <xdr:row>84</xdr:row>
                    <xdr:rowOff>114300</xdr:rowOff>
                  </from>
                  <to>
                    <xdr:col>8</xdr:col>
                    <xdr:colOff>600075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3" name="Check Box 41">
              <controlPr defaultSize="0" autoFill="0" autoLine="0" autoPict="0">
                <anchor moveWithCells="1">
                  <from>
                    <xdr:col>8</xdr:col>
                    <xdr:colOff>142875</xdr:colOff>
                    <xdr:row>86</xdr:row>
                    <xdr:rowOff>114300</xdr:rowOff>
                  </from>
                  <to>
                    <xdr:col>8</xdr:col>
                    <xdr:colOff>600075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4" name="Check Box 42">
              <controlPr defaultSize="0" autoFill="0" autoLine="0" autoPict="0">
                <anchor moveWithCells="1">
                  <from>
                    <xdr:col>8</xdr:col>
                    <xdr:colOff>142875</xdr:colOff>
                    <xdr:row>88</xdr:row>
                    <xdr:rowOff>114300</xdr:rowOff>
                  </from>
                  <to>
                    <xdr:col>8</xdr:col>
                    <xdr:colOff>600075</xdr:colOff>
                    <xdr:row>89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5" name="Check Box 43">
              <controlPr defaultSize="0" autoFill="0" autoLine="0" autoPict="0">
                <anchor moveWithCells="1">
                  <from>
                    <xdr:col>8</xdr:col>
                    <xdr:colOff>142875</xdr:colOff>
                    <xdr:row>90</xdr:row>
                    <xdr:rowOff>114300</xdr:rowOff>
                  </from>
                  <to>
                    <xdr:col>8</xdr:col>
                    <xdr:colOff>600075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6" name="Check Box 44">
              <controlPr defaultSize="0" autoFill="0" autoLine="0" autoPict="0">
                <anchor moveWithCells="1">
                  <from>
                    <xdr:col>8</xdr:col>
                    <xdr:colOff>142875</xdr:colOff>
                    <xdr:row>92</xdr:row>
                    <xdr:rowOff>114300</xdr:rowOff>
                  </from>
                  <to>
                    <xdr:col>8</xdr:col>
                    <xdr:colOff>600075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7" name="Check Box 45">
              <controlPr defaultSize="0" autoFill="0" autoLine="0" autoPict="0">
                <anchor moveWithCells="1">
                  <from>
                    <xdr:col>8</xdr:col>
                    <xdr:colOff>142875</xdr:colOff>
                    <xdr:row>94</xdr:row>
                    <xdr:rowOff>114300</xdr:rowOff>
                  </from>
                  <to>
                    <xdr:col>8</xdr:col>
                    <xdr:colOff>600075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8" name="Check Box 46">
              <controlPr defaultSize="0" autoFill="0" autoLine="0" autoPict="0">
                <anchor moveWithCells="1">
                  <from>
                    <xdr:col>8</xdr:col>
                    <xdr:colOff>142875</xdr:colOff>
                    <xdr:row>96</xdr:row>
                    <xdr:rowOff>114300</xdr:rowOff>
                  </from>
                  <to>
                    <xdr:col>8</xdr:col>
                    <xdr:colOff>600075</xdr:colOff>
                    <xdr:row>97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49" name="Check Box 47">
              <controlPr defaultSize="0" autoFill="0" autoLine="0" autoPict="0">
                <anchor moveWithCells="1">
                  <from>
                    <xdr:col>8</xdr:col>
                    <xdr:colOff>142875</xdr:colOff>
                    <xdr:row>98</xdr:row>
                    <xdr:rowOff>123825</xdr:rowOff>
                  </from>
                  <to>
                    <xdr:col>8</xdr:col>
                    <xdr:colOff>600075</xdr:colOff>
                    <xdr:row>99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0" name="Check Box 48">
              <controlPr defaultSize="0" autoFill="0" autoLine="0" autoPict="0">
                <anchor moveWithCells="1">
                  <from>
                    <xdr:col>8</xdr:col>
                    <xdr:colOff>142875</xdr:colOff>
                    <xdr:row>100</xdr:row>
                    <xdr:rowOff>114300</xdr:rowOff>
                  </from>
                  <to>
                    <xdr:col>8</xdr:col>
                    <xdr:colOff>600075</xdr:colOff>
                    <xdr:row>101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51" name="Check Box 49">
              <controlPr defaultSize="0" autoFill="0" autoLine="0" autoPict="0">
                <anchor moveWithCells="1">
                  <from>
                    <xdr:col>8</xdr:col>
                    <xdr:colOff>142875</xdr:colOff>
                    <xdr:row>102</xdr:row>
                    <xdr:rowOff>114300</xdr:rowOff>
                  </from>
                  <to>
                    <xdr:col>8</xdr:col>
                    <xdr:colOff>600075</xdr:colOff>
                    <xdr:row>103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2" name="Check Box 50">
              <controlPr defaultSize="0" autoFill="0" autoLine="0" autoPict="0">
                <anchor moveWithCells="1">
                  <from>
                    <xdr:col>8</xdr:col>
                    <xdr:colOff>142875</xdr:colOff>
                    <xdr:row>104</xdr:row>
                    <xdr:rowOff>114300</xdr:rowOff>
                  </from>
                  <to>
                    <xdr:col>8</xdr:col>
                    <xdr:colOff>600075</xdr:colOff>
                    <xdr:row>105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53" name="Check Box 51">
              <controlPr defaultSize="0" autoFill="0" autoLine="0" autoPict="0">
                <anchor moveWithCells="1">
                  <from>
                    <xdr:col>8</xdr:col>
                    <xdr:colOff>142875</xdr:colOff>
                    <xdr:row>106</xdr:row>
                    <xdr:rowOff>114300</xdr:rowOff>
                  </from>
                  <to>
                    <xdr:col>8</xdr:col>
                    <xdr:colOff>600075</xdr:colOff>
                    <xdr:row>107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4" name="Check Box 52">
              <controlPr defaultSize="0" autoFill="0" autoLine="0" autoPict="0">
                <anchor moveWithCells="1">
                  <from>
                    <xdr:col>8</xdr:col>
                    <xdr:colOff>142875</xdr:colOff>
                    <xdr:row>108</xdr:row>
                    <xdr:rowOff>114300</xdr:rowOff>
                  </from>
                  <to>
                    <xdr:col>8</xdr:col>
                    <xdr:colOff>600075</xdr:colOff>
                    <xdr:row>109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5" name="Check Box 53">
              <controlPr defaultSize="0" autoFill="0" autoLine="0" autoPict="0">
                <anchor moveWithCells="1">
                  <from>
                    <xdr:col>8</xdr:col>
                    <xdr:colOff>142875</xdr:colOff>
                    <xdr:row>110</xdr:row>
                    <xdr:rowOff>114300</xdr:rowOff>
                  </from>
                  <to>
                    <xdr:col>8</xdr:col>
                    <xdr:colOff>600075</xdr:colOff>
                    <xdr:row>111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6" name="Check Box 54">
              <controlPr defaultSize="0" autoFill="0" autoLine="0" autoPict="0">
                <anchor moveWithCells="1">
                  <from>
                    <xdr:col>8</xdr:col>
                    <xdr:colOff>142875</xdr:colOff>
                    <xdr:row>112</xdr:row>
                    <xdr:rowOff>114300</xdr:rowOff>
                  </from>
                  <to>
                    <xdr:col>8</xdr:col>
                    <xdr:colOff>600075</xdr:colOff>
                    <xdr:row>113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7" name="Check Box 55">
              <controlPr defaultSize="0" autoFill="0" autoLine="0" autoPict="0">
                <anchor moveWithCells="1">
                  <from>
                    <xdr:col>8</xdr:col>
                    <xdr:colOff>142875</xdr:colOff>
                    <xdr:row>114</xdr:row>
                    <xdr:rowOff>114300</xdr:rowOff>
                  </from>
                  <to>
                    <xdr:col>8</xdr:col>
                    <xdr:colOff>600075</xdr:colOff>
                    <xdr:row>115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8" name="Check Box 56">
              <controlPr defaultSize="0" autoFill="0" autoLine="0" autoPict="0">
                <anchor moveWithCells="1">
                  <from>
                    <xdr:col>8</xdr:col>
                    <xdr:colOff>142875</xdr:colOff>
                    <xdr:row>116</xdr:row>
                    <xdr:rowOff>114300</xdr:rowOff>
                  </from>
                  <to>
                    <xdr:col>8</xdr:col>
                    <xdr:colOff>600075</xdr:colOff>
                    <xdr:row>117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59" name="Check Box 57">
              <controlPr defaultSize="0" autoFill="0" autoLine="0" autoPict="0">
                <anchor moveWithCells="1">
                  <from>
                    <xdr:col>8</xdr:col>
                    <xdr:colOff>142875</xdr:colOff>
                    <xdr:row>118</xdr:row>
                    <xdr:rowOff>114300</xdr:rowOff>
                  </from>
                  <to>
                    <xdr:col>8</xdr:col>
                    <xdr:colOff>600075</xdr:colOff>
                    <xdr:row>119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60" name="Check Box 58">
              <controlPr defaultSize="0" autoFill="0" autoLine="0" autoPict="0">
                <anchor moveWithCells="1">
                  <from>
                    <xdr:col>8</xdr:col>
                    <xdr:colOff>142875</xdr:colOff>
                    <xdr:row>120</xdr:row>
                    <xdr:rowOff>114300</xdr:rowOff>
                  </from>
                  <to>
                    <xdr:col>8</xdr:col>
                    <xdr:colOff>600075</xdr:colOff>
                    <xdr:row>121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61" name="Check Box 59">
              <controlPr defaultSize="0" autoFill="0" autoLine="0" autoPict="0">
                <anchor moveWithCells="1">
                  <from>
                    <xdr:col>8</xdr:col>
                    <xdr:colOff>142875</xdr:colOff>
                    <xdr:row>122</xdr:row>
                    <xdr:rowOff>114300</xdr:rowOff>
                  </from>
                  <to>
                    <xdr:col>8</xdr:col>
                    <xdr:colOff>600075</xdr:colOff>
                    <xdr:row>123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2" name="Check Box 60">
              <controlPr defaultSize="0" autoFill="0" autoLine="0" autoPict="0">
                <anchor moveWithCells="1">
                  <from>
                    <xdr:col>8</xdr:col>
                    <xdr:colOff>142875</xdr:colOff>
                    <xdr:row>124</xdr:row>
                    <xdr:rowOff>114300</xdr:rowOff>
                  </from>
                  <to>
                    <xdr:col>8</xdr:col>
                    <xdr:colOff>600075</xdr:colOff>
                    <xdr:row>125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63" name="Check Box 61">
              <controlPr defaultSize="0" autoFill="0" autoLine="0" autoPict="0">
                <anchor moveWithCells="1">
                  <from>
                    <xdr:col>8</xdr:col>
                    <xdr:colOff>142875</xdr:colOff>
                    <xdr:row>126</xdr:row>
                    <xdr:rowOff>114300</xdr:rowOff>
                  </from>
                  <to>
                    <xdr:col>8</xdr:col>
                    <xdr:colOff>600075</xdr:colOff>
                    <xdr:row>127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64" name="Check Box 62">
              <controlPr defaultSize="0" autoFill="0" autoLine="0" autoPict="0">
                <anchor moveWithCells="1">
                  <from>
                    <xdr:col>8</xdr:col>
                    <xdr:colOff>142875</xdr:colOff>
                    <xdr:row>128</xdr:row>
                    <xdr:rowOff>114300</xdr:rowOff>
                  </from>
                  <to>
                    <xdr:col>8</xdr:col>
                    <xdr:colOff>600075</xdr:colOff>
                    <xdr:row>129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65" name="Check Box 63">
              <controlPr defaultSize="0" autoFill="0" autoLine="0" autoPict="0">
                <anchor moveWithCells="1">
                  <from>
                    <xdr:col>8</xdr:col>
                    <xdr:colOff>142875</xdr:colOff>
                    <xdr:row>130</xdr:row>
                    <xdr:rowOff>114300</xdr:rowOff>
                  </from>
                  <to>
                    <xdr:col>8</xdr:col>
                    <xdr:colOff>600075</xdr:colOff>
                    <xdr:row>131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66" name="Check Box 64">
              <controlPr defaultSize="0" autoFill="0" autoLine="0" autoPict="0">
                <anchor moveWithCells="1">
                  <from>
                    <xdr:col>8</xdr:col>
                    <xdr:colOff>142875</xdr:colOff>
                    <xdr:row>132</xdr:row>
                    <xdr:rowOff>114300</xdr:rowOff>
                  </from>
                  <to>
                    <xdr:col>8</xdr:col>
                    <xdr:colOff>600075</xdr:colOff>
                    <xdr:row>133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67" name="Check Box 65">
              <controlPr defaultSize="0" autoFill="0" autoLine="0" autoPict="0">
                <anchor moveWithCells="1">
                  <from>
                    <xdr:col>8</xdr:col>
                    <xdr:colOff>142875</xdr:colOff>
                    <xdr:row>134</xdr:row>
                    <xdr:rowOff>114300</xdr:rowOff>
                  </from>
                  <to>
                    <xdr:col>8</xdr:col>
                    <xdr:colOff>600075</xdr:colOff>
                    <xdr:row>135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68" name="Check Box 66">
              <controlPr defaultSize="0" autoFill="0" autoLine="0" autoPict="0">
                <anchor moveWithCells="1">
                  <from>
                    <xdr:col>8</xdr:col>
                    <xdr:colOff>142875</xdr:colOff>
                    <xdr:row>136</xdr:row>
                    <xdr:rowOff>114300</xdr:rowOff>
                  </from>
                  <to>
                    <xdr:col>8</xdr:col>
                    <xdr:colOff>600075</xdr:colOff>
                    <xdr:row>137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69" name="Check Box 67">
              <controlPr defaultSize="0" autoFill="0" autoLine="0" autoPict="0">
                <anchor moveWithCells="1">
                  <from>
                    <xdr:col>8</xdr:col>
                    <xdr:colOff>142875</xdr:colOff>
                    <xdr:row>138</xdr:row>
                    <xdr:rowOff>114300</xdr:rowOff>
                  </from>
                  <to>
                    <xdr:col>8</xdr:col>
                    <xdr:colOff>600075</xdr:colOff>
                    <xdr:row>139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70" name="Check Box 68">
              <controlPr defaultSize="0" autoFill="0" autoLine="0" autoPict="0">
                <anchor moveWithCells="1">
                  <from>
                    <xdr:col>8</xdr:col>
                    <xdr:colOff>142875</xdr:colOff>
                    <xdr:row>140</xdr:row>
                    <xdr:rowOff>114300</xdr:rowOff>
                  </from>
                  <to>
                    <xdr:col>8</xdr:col>
                    <xdr:colOff>600075</xdr:colOff>
                    <xdr:row>141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71" name="Check Box 69">
              <controlPr defaultSize="0" autoFill="0" autoLine="0" autoPict="0">
                <anchor moveWithCells="1">
                  <from>
                    <xdr:col>8</xdr:col>
                    <xdr:colOff>142875</xdr:colOff>
                    <xdr:row>142</xdr:row>
                    <xdr:rowOff>123825</xdr:rowOff>
                  </from>
                  <to>
                    <xdr:col>8</xdr:col>
                    <xdr:colOff>600075</xdr:colOff>
                    <xdr:row>143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72" name="Check Box 70">
              <controlPr defaultSize="0" autoFill="0" autoLine="0" autoPict="0">
                <anchor moveWithCells="1">
                  <from>
                    <xdr:col>8</xdr:col>
                    <xdr:colOff>142875</xdr:colOff>
                    <xdr:row>144</xdr:row>
                    <xdr:rowOff>123825</xdr:rowOff>
                  </from>
                  <to>
                    <xdr:col>8</xdr:col>
                    <xdr:colOff>600075</xdr:colOff>
                    <xdr:row>145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73" name="Check Box 71">
              <controlPr defaultSize="0" autoFill="0" autoLine="0" autoPict="0">
                <anchor moveWithCells="1">
                  <from>
                    <xdr:col>8</xdr:col>
                    <xdr:colOff>142875</xdr:colOff>
                    <xdr:row>146</xdr:row>
                    <xdr:rowOff>123825</xdr:rowOff>
                  </from>
                  <to>
                    <xdr:col>8</xdr:col>
                    <xdr:colOff>600075</xdr:colOff>
                    <xdr:row>147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74" name="Check Box 72">
              <controlPr defaultSize="0" autoFill="0" autoLine="0" autoPict="0">
                <anchor moveWithCells="1">
                  <from>
                    <xdr:col>8</xdr:col>
                    <xdr:colOff>142875</xdr:colOff>
                    <xdr:row>148</xdr:row>
                    <xdr:rowOff>114300</xdr:rowOff>
                  </from>
                  <to>
                    <xdr:col>8</xdr:col>
                    <xdr:colOff>600075</xdr:colOff>
                    <xdr:row>149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75" name="Check Box 73">
              <controlPr defaultSize="0" autoFill="0" autoLine="0" autoPict="0">
                <anchor moveWithCells="1">
                  <from>
                    <xdr:col>8</xdr:col>
                    <xdr:colOff>142875</xdr:colOff>
                    <xdr:row>150</xdr:row>
                    <xdr:rowOff>114300</xdr:rowOff>
                  </from>
                  <to>
                    <xdr:col>8</xdr:col>
                    <xdr:colOff>600075</xdr:colOff>
                    <xdr:row>151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76" name="Check Box 74">
              <controlPr defaultSize="0" autoFill="0" autoLine="0" autoPict="0">
                <anchor moveWithCells="1">
                  <from>
                    <xdr:col>8</xdr:col>
                    <xdr:colOff>142875</xdr:colOff>
                    <xdr:row>152</xdr:row>
                    <xdr:rowOff>114300</xdr:rowOff>
                  </from>
                  <to>
                    <xdr:col>8</xdr:col>
                    <xdr:colOff>600075</xdr:colOff>
                    <xdr:row>153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77" name="Check Box 75">
              <controlPr defaultSize="0" autoFill="0" autoLine="0" autoPict="0">
                <anchor moveWithCells="1">
                  <from>
                    <xdr:col>8</xdr:col>
                    <xdr:colOff>142875</xdr:colOff>
                    <xdr:row>154</xdr:row>
                    <xdr:rowOff>114300</xdr:rowOff>
                  </from>
                  <to>
                    <xdr:col>8</xdr:col>
                    <xdr:colOff>600075</xdr:colOff>
                    <xdr:row>155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78" name="Check Box 76">
              <controlPr defaultSize="0" autoFill="0" autoLine="0" autoPict="0">
                <anchor moveWithCells="1">
                  <from>
                    <xdr:col>8</xdr:col>
                    <xdr:colOff>142875</xdr:colOff>
                    <xdr:row>156</xdr:row>
                    <xdr:rowOff>114300</xdr:rowOff>
                  </from>
                  <to>
                    <xdr:col>8</xdr:col>
                    <xdr:colOff>600075</xdr:colOff>
                    <xdr:row>157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79" name="Check Box 77">
              <controlPr defaultSize="0" autoFill="0" autoLine="0" autoPict="0">
                <anchor moveWithCells="1">
                  <from>
                    <xdr:col>8</xdr:col>
                    <xdr:colOff>142875</xdr:colOff>
                    <xdr:row>158</xdr:row>
                    <xdr:rowOff>114300</xdr:rowOff>
                  </from>
                  <to>
                    <xdr:col>8</xdr:col>
                    <xdr:colOff>600075</xdr:colOff>
                    <xdr:row>159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80" name="Check Box 78">
              <controlPr defaultSize="0" autoFill="0" autoLine="0" autoPict="0">
                <anchor moveWithCells="1">
                  <from>
                    <xdr:col>8</xdr:col>
                    <xdr:colOff>142875</xdr:colOff>
                    <xdr:row>160</xdr:row>
                    <xdr:rowOff>114300</xdr:rowOff>
                  </from>
                  <to>
                    <xdr:col>8</xdr:col>
                    <xdr:colOff>600075</xdr:colOff>
                    <xdr:row>161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81" name="Check Box 79">
              <controlPr defaultSize="0" autoFill="0" autoLine="0" autoPict="0">
                <anchor moveWithCells="1">
                  <from>
                    <xdr:col>8</xdr:col>
                    <xdr:colOff>142875</xdr:colOff>
                    <xdr:row>162</xdr:row>
                    <xdr:rowOff>114300</xdr:rowOff>
                  </from>
                  <to>
                    <xdr:col>8</xdr:col>
                    <xdr:colOff>600075</xdr:colOff>
                    <xdr:row>163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82" name="Check Box 80">
              <controlPr defaultSize="0" autoFill="0" autoLine="0" autoPict="0">
                <anchor moveWithCells="1">
                  <from>
                    <xdr:col>8</xdr:col>
                    <xdr:colOff>142875</xdr:colOff>
                    <xdr:row>164</xdr:row>
                    <xdr:rowOff>114300</xdr:rowOff>
                  </from>
                  <to>
                    <xdr:col>8</xdr:col>
                    <xdr:colOff>600075</xdr:colOff>
                    <xdr:row>165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83" name="Check Box 81">
              <controlPr defaultSize="0" autoFill="0" autoLine="0" autoPict="0">
                <anchor moveWithCells="1">
                  <from>
                    <xdr:col>8</xdr:col>
                    <xdr:colOff>142875</xdr:colOff>
                    <xdr:row>166</xdr:row>
                    <xdr:rowOff>114300</xdr:rowOff>
                  </from>
                  <to>
                    <xdr:col>8</xdr:col>
                    <xdr:colOff>600075</xdr:colOff>
                    <xdr:row>167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84" name="Check Box 82">
              <controlPr defaultSize="0" autoFill="0" autoLine="0" autoPict="0">
                <anchor moveWithCells="1">
                  <from>
                    <xdr:col>8</xdr:col>
                    <xdr:colOff>142875</xdr:colOff>
                    <xdr:row>168</xdr:row>
                    <xdr:rowOff>114300</xdr:rowOff>
                  </from>
                  <to>
                    <xdr:col>8</xdr:col>
                    <xdr:colOff>600075</xdr:colOff>
                    <xdr:row>169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85" name="Check Box 83">
              <controlPr defaultSize="0" autoFill="0" autoLine="0" autoPict="0">
                <anchor moveWithCells="1">
                  <from>
                    <xdr:col>8</xdr:col>
                    <xdr:colOff>142875</xdr:colOff>
                    <xdr:row>170</xdr:row>
                    <xdr:rowOff>114300</xdr:rowOff>
                  </from>
                  <to>
                    <xdr:col>8</xdr:col>
                    <xdr:colOff>600075</xdr:colOff>
                    <xdr:row>171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86" name="Check Box 84">
              <controlPr defaultSize="0" autoFill="0" autoLine="0" autoPict="0">
                <anchor moveWithCells="1">
                  <from>
                    <xdr:col>8</xdr:col>
                    <xdr:colOff>142875</xdr:colOff>
                    <xdr:row>172</xdr:row>
                    <xdr:rowOff>114300</xdr:rowOff>
                  </from>
                  <to>
                    <xdr:col>8</xdr:col>
                    <xdr:colOff>600075</xdr:colOff>
                    <xdr:row>173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87" name="Check Box 85">
              <controlPr defaultSize="0" autoFill="0" autoLine="0" autoPict="0">
                <anchor moveWithCells="1">
                  <from>
                    <xdr:col>8</xdr:col>
                    <xdr:colOff>142875</xdr:colOff>
                    <xdr:row>174</xdr:row>
                    <xdr:rowOff>114300</xdr:rowOff>
                  </from>
                  <to>
                    <xdr:col>8</xdr:col>
                    <xdr:colOff>600075</xdr:colOff>
                    <xdr:row>175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88" name="Check Box 86">
              <controlPr defaultSize="0" autoFill="0" autoLine="0" autoPict="0">
                <anchor moveWithCells="1">
                  <from>
                    <xdr:col>8</xdr:col>
                    <xdr:colOff>142875</xdr:colOff>
                    <xdr:row>176</xdr:row>
                    <xdr:rowOff>114300</xdr:rowOff>
                  </from>
                  <to>
                    <xdr:col>8</xdr:col>
                    <xdr:colOff>600075</xdr:colOff>
                    <xdr:row>177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89" name="Check Box 87">
              <controlPr defaultSize="0" autoFill="0" autoLine="0" autoPict="0">
                <anchor moveWithCells="1">
                  <from>
                    <xdr:col>8</xdr:col>
                    <xdr:colOff>142875</xdr:colOff>
                    <xdr:row>178</xdr:row>
                    <xdr:rowOff>114300</xdr:rowOff>
                  </from>
                  <to>
                    <xdr:col>8</xdr:col>
                    <xdr:colOff>600075</xdr:colOff>
                    <xdr:row>179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90" name="Check Box 88">
              <controlPr defaultSize="0" autoFill="0" autoLine="0" autoPict="0">
                <anchor moveWithCells="1">
                  <from>
                    <xdr:col>8</xdr:col>
                    <xdr:colOff>142875</xdr:colOff>
                    <xdr:row>180</xdr:row>
                    <xdr:rowOff>114300</xdr:rowOff>
                  </from>
                  <to>
                    <xdr:col>8</xdr:col>
                    <xdr:colOff>600075</xdr:colOff>
                    <xdr:row>181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91" name="Check Box 89">
              <controlPr defaultSize="0" autoFill="0" autoLine="0" autoPict="0">
                <anchor moveWithCells="1">
                  <from>
                    <xdr:col>8</xdr:col>
                    <xdr:colOff>142875</xdr:colOff>
                    <xdr:row>182</xdr:row>
                    <xdr:rowOff>114300</xdr:rowOff>
                  </from>
                  <to>
                    <xdr:col>8</xdr:col>
                    <xdr:colOff>600075</xdr:colOff>
                    <xdr:row>183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92" name="Check Box 90">
              <controlPr defaultSize="0" autoFill="0" autoLine="0" autoPict="0">
                <anchor moveWithCells="1">
                  <from>
                    <xdr:col>8</xdr:col>
                    <xdr:colOff>142875</xdr:colOff>
                    <xdr:row>184</xdr:row>
                    <xdr:rowOff>114300</xdr:rowOff>
                  </from>
                  <to>
                    <xdr:col>8</xdr:col>
                    <xdr:colOff>600075</xdr:colOff>
                    <xdr:row>185</xdr:row>
                    <xdr:rowOff>114300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Rates!$AE$4:$AE$53</xm:f>
          </x14:formula1>
          <xm:sqref>C9:G186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CP123"/>
  <sheetViews>
    <sheetView zoomScale="80" zoomScaleNormal="80" workbookViewId="0">
      <selection activeCell="B2" sqref="B2"/>
    </sheetView>
  </sheetViews>
  <sheetFormatPr defaultColWidth="9.140625" defaultRowHeight="12.75" x14ac:dyDescent="0.2"/>
  <cols>
    <col min="1" max="1" width="28.5703125" style="62" bestFit="1" customWidth="1"/>
    <col min="2" max="3" width="9.140625" style="62"/>
    <col min="4" max="4" width="3" style="62" bestFit="1" customWidth="1"/>
    <col min="5" max="5" width="28.5703125" style="62" bestFit="1" customWidth="1"/>
    <col min="6" max="27" width="7.5703125" style="62" customWidth="1"/>
    <col min="28" max="30" width="9.140625" style="62"/>
    <col min="31" max="31" width="74.7109375" style="62" customWidth="1"/>
    <col min="32" max="16384" width="9.140625" style="62"/>
  </cols>
  <sheetData>
    <row r="1" spans="1:94" x14ac:dyDescent="0.2">
      <c r="B1" s="62">
        <v>2025</v>
      </c>
      <c r="C1" s="62">
        <v>0.7</v>
      </c>
    </row>
    <row r="2" spans="1:94" x14ac:dyDescent="0.2">
      <c r="B2" s="62">
        <v>2024</v>
      </c>
      <c r="C2" s="62">
        <v>0.67</v>
      </c>
      <c r="E2" s="62" t="s">
        <v>59</v>
      </c>
      <c r="AE2" s="62" t="s">
        <v>140</v>
      </c>
    </row>
    <row r="3" spans="1:94" x14ac:dyDescent="0.2">
      <c r="A3" s="62" t="s">
        <v>19</v>
      </c>
      <c r="B3" s="62">
        <v>2023</v>
      </c>
      <c r="C3" s="62">
        <v>0.65500000000000003</v>
      </c>
      <c r="E3" s="62" t="s">
        <v>55</v>
      </c>
      <c r="AF3" s="62" t="s">
        <v>135</v>
      </c>
      <c r="AG3" s="62" t="s">
        <v>134</v>
      </c>
      <c r="AH3" s="62" t="s">
        <v>20</v>
      </c>
      <c r="AI3" s="62" t="s">
        <v>27</v>
      </c>
      <c r="AJ3" s="62" t="s">
        <v>21</v>
      </c>
      <c r="AK3" s="62" t="s">
        <v>28</v>
      </c>
      <c r="AL3" s="62" t="s">
        <v>22</v>
      </c>
      <c r="AM3" s="62" t="s">
        <v>29</v>
      </c>
      <c r="AN3" s="62" t="s">
        <v>23</v>
      </c>
      <c r="AO3" s="62" t="s">
        <v>30</v>
      </c>
      <c r="AP3" s="62" t="s">
        <v>9</v>
      </c>
      <c r="AQ3" s="62" t="s">
        <v>31</v>
      </c>
      <c r="AR3" s="62" t="s">
        <v>24</v>
      </c>
      <c r="AS3" s="62" t="s">
        <v>32</v>
      </c>
      <c r="AT3" s="62" t="s">
        <v>25</v>
      </c>
      <c r="AU3" s="62" t="s">
        <v>19</v>
      </c>
      <c r="AV3" s="62" t="s">
        <v>26</v>
      </c>
      <c r="AW3" s="62" t="s">
        <v>143</v>
      </c>
      <c r="AX3" s="62" t="s">
        <v>76</v>
      </c>
      <c r="AY3" s="62" t="s">
        <v>74</v>
      </c>
      <c r="AZ3" s="62" t="s">
        <v>63</v>
      </c>
      <c r="BA3" s="62" t="s">
        <v>78</v>
      </c>
      <c r="BB3" s="62" t="s">
        <v>77</v>
      </c>
      <c r="BC3" s="62" t="s">
        <v>66</v>
      </c>
      <c r="BD3" s="62" t="s">
        <v>89</v>
      </c>
      <c r="BE3" s="62" t="s">
        <v>80</v>
      </c>
      <c r="BF3" s="62" t="s">
        <v>91</v>
      </c>
      <c r="BG3" s="62" t="s">
        <v>79</v>
      </c>
      <c r="BH3" s="62" t="s">
        <v>73</v>
      </c>
      <c r="BI3" s="62" t="s">
        <v>67</v>
      </c>
      <c r="BJ3" s="62" t="s">
        <v>97</v>
      </c>
      <c r="BK3" s="62" t="s">
        <v>69</v>
      </c>
      <c r="BL3" s="62" t="s">
        <v>96</v>
      </c>
      <c r="BM3" s="62" t="s">
        <v>100</v>
      </c>
      <c r="BN3" s="62" t="s">
        <v>88</v>
      </c>
      <c r="BO3" s="62" t="s">
        <v>65</v>
      </c>
      <c r="BP3" s="62" t="s">
        <v>71</v>
      </c>
      <c r="BQ3" s="62" t="s">
        <v>82</v>
      </c>
      <c r="BR3" s="62" t="s">
        <v>75</v>
      </c>
      <c r="BS3" s="62" t="s">
        <v>68</v>
      </c>
      <c r="BT3" s="62" t="s">
        <v>141</v>
      </c>
      <c r="BU3" s="62" t="s">
        <v>142</v>
      </c>
      <c r="BV3" s="62" t="s">
        <v>95</v>
      </c>
      <c r="BW3" s="62" t="s">
        <v>70</v>
      </c>
      <c r="BX3" s="62" t="s">
        <v>85</v>
      </c>
      <c r="BY3" s="62" t="s">
        <v>84</v>
      </c>
      <c r="BZ3" s="62" t="s">
        <v>83</v>
      </c>
      <c r="CA3" s="62" t="s">
        <v>86</v>
      </c>
      <c r="CB3" s="62" t="s">
        <v>87</v>
      </c>
      <c r="CC3" s="62" t="s">
        <v>64</v>
      </c>
      <c r="CD3" s="62" t="s">
        <v>81</v>
      </c>
      <c r="CE3" s="62" t="s">
        <v>92</v>
      </c>
      <c r="CF3" s="62" t="s">
        <v>90</v>
      </c>
      <c r="CG3" s="62" t="s">
        <v>94</v>
      </c>
      <c r="CH3" s="62" t="s">
        <v>98</v>
      </c>
      <c r="CI3" s="62" t="s">
        <v>72</v>
      </c>
      <c r="CJ3" s="62" t="s">
        <v>93</v>
      </c>
      <c r="CK3" s="62" t="s">
        <v>145</v>
      </c>
      <c r="CL3" s="62" t="s">
        <v>146</v>
      </c>
      <c r="CM3" s="62" t="s">
        <v>147</v>
      </c>
      <c r="CN3" s="62" t="s">
        <v>148</v>
      </c>
      <c r="CO3" s="62" t="s">
        <v>149</v>
      </c>
      <c r="CP3" s="62" t="s">
        <v>150</v>
      </c>
    </row>
    <row r="4" spans="1:94" x14ac:dyDescent="0.2">
      <c r="A4" s="62" t="s">
        <v>26</v>
      </c>
      <c r="B4" s="62">
        <v>2022</v>
      </c>
      <c r="C4" s="62">
        <v>0.625</v>
      </c>
      <c r="AE4" s="62" t="s">
        <v>102</v>
      </c>
      <c r="AF4" s="62">
        <v>21.1</v>
      </c>
      <c r="AG4" s="62">
        <v>20.9</v>
      </c>
      <c r="AX4" s="85"/>
    </row>
    <row r="5" spans="1:94" x14ac:dyDescent="0.2">
      <c r="A5" s="62" t="s">
        <v>143</v>
      </c>
      <c r="B5" s="62">
        <v>2021</v>
      </c>
      <c r="C5" s="62">
        <v>0.56000000000000005</v>
      </c>
      <c r="E5" s="63"/>
      <c r="F5" s="62" t="s">
        <v>20</v>
      </c>
      <c r="G5" s="62" t="s">
        <v>27</v>
      </c>
      <c r="H5" s="62" t="s">
        <v>21</v>
      </c>
      <c r="I5" s="62" t="s">
        <v>28</v>
      </c>
      <c r="J5" s="62" t="s">
        <v>22</v>
      </c>
      <c r="K5" s="62" t="s">
        <v>29</v>
      </c>
      <c r="L5" s="62" t="s">
        <v>23</v>
      </c>
      <c r="M5" s="62" t="s">
        <v>30</v>
      </c>
      <c r="N5" s="62" t="s">
        <v>144</v>
      </c>
      <c r="O5" s="62" t="s">
        <v>31</v>
      </c>
      <c r="P5" s="62" t="s">
        <v>24</v>
      </c>
      <c r="Q5" s="62" t="s">
        <v>32</v>
      </c>
      <c r="R5" s="62" t="s">
        <v>25</v>
      </c>
      <c r="S5" s="62" t="s">
        <v>19</v>
      </c>
      <c r="T5" s="62" t="s">
        <v>26</v>
      </c>
      <c r="U5" s="62" t="s">
        <v>143</v>
      </c>
      <c r="V5" s="62" t="s">
        <v>33</v>
      </c>
      <c r="W5" s="62" t="s">
        <v>135</v>
      </c>
      <c r="X5" s="62" t="s">
        <v>136</v>
      </c>
      <c r="Y5" s="62" t="s">
        <v>134</v>
      </c>
      <c r="Z5" s="62" t="s">
        <v>151</v>
      </c>
      <c r="AA5" s="62" t="s">
        <v>152</v>
      </c>
      <c r="AE5" s="62" t="s">
        <v>106</v>
      </c>
      <c r="AF5" s="62">
        <v>7.5</v>
      </c>
      <c r="AG5" s="62">
        <v>3.3</v>
      </c>
      <c r="AY5" s="85"/>
    </row>
    <row r="6" spans="1:94" x14ac:dyDescent="0.2">
      <c r="A6" s="62" t="s">
        <v>24</v>
      </c>
      <c r="B6" s="62">
        <v>2020</v>
      </c>
      <c r="C6" s="62">
        <v>0.57499999999999996</v>
      </c>
      <c r="D6" s="62">
        <v>2</v>
      </c>
      <c r="E6" s="62" t="s">
        <v>20</v>
      </c>
      <c r="F6" s="64"/>
      <c r="G6" s="65">
        <v>6.7</v>
      </c>
      <c r="H6" s="65">
        <v>5.5</v>
      </c>
      <c r="I6" s="65">
        <v>3.8</v>
      </c>
      <c r="J6" s="65">
        <v>4.9000000000000004</v>
      </c>
      <c r="K6" s="65">
        <v>2.2000000000000002</v>
      </c>
      <c r="L6" s="65">
        <v>2.9</v>
      </c>
      <c r="M6" s="65">
        <v>7.5</v>
      </c>
      <c r="N6" s="65">
        <v>5.2</v>
      </c>
      <c r="O6" s="65">
        <v>6</v>
      </c>
      <c r="P6" s="65">
        <v>5.0999999999999996</v>
      </c>
      <c r="Q6" s="65">
        <v>3.6</v>
      </c>
      <c r="R6" s="65">
        <v>5</v>
      </c>
      <c r="S6" s="65">
        <v>5.3</v>
      </c>
      <c r="T6" s="65">
        <v>3.3</v>
      </c>
      <c r="U6" s="65">
        <v>7.9</v>
      </c>
      <c r="V6" s="65">
        <v>4.7</v>
      </c>
      <c r="W6" s="65">
        <v>3.4</v>
      </c>
      <c r="X6" s="62">
        <v>3.2</v>
      </c>
      <c r="Y6" s="65">
        <f>+F25</f>
        <v>7.4</v>
      </c>
      <c r="Z6" s="65">
        <v>3.4</v>
      </c>
      <c r="AA6" s="62">
        <v>3.3</v>
      </c>
      <c r="AB6" s="65">
        <f>SUM(F6:AA6)</f>
        <v>100.30000000000003</v>
      </c>
      <c r="AE6" s="62" t="s">
        <v>103</v>
      </c>
      <c r="AF6" s="62">
        <f>1.7+1.9</f>
        <v>3.5999999999999996</v>
      </c>
      <c r="AG6" s="62">
        <v>9</v>
      </c>
      <c r="AZ6" s="85"/>
    </row>
    <row r="7" spans="1:94" x14ac:dyDescent="0.2">
      <c r="A7" s="62" t="s">
        <v>32</v>
      </c>
      <c r="B7" s="62">
        <v>2019</v>
      </c>
      <c r="C7" s="62">
        <v>0.57999999999999996</v>
      </c>
      <c r="D7" s="62">
        <f>D6+1</f>
        <v>3</v>
      </c>
      <c r="E7" s="62" t="s">
        <v>27</v>
      </c>
      <c r="F7" s="65">
        <v>6.7</v>
      </c>
      <c r="G7" s="64"/>
      <c r="H7" s="65">
        <v>5.9</v>
      </c>
      <c r="I7" s="65">
        <v>3.2</v>
      </c>
      <c r="J7" s="65">
        <v>3.2</v>
      </c>
      <c r="K7" s="65">
        <v>5.0999999999999996</v>
      </c>
      <c r="L7" s="65">
        <v>6.2</v>
      </c>
      <c r="M7" s="65">
        <v>3.5</v>
      </c>
      <c r="N7" s="65">
        <v>6.3</v>
      </c>
      <c r="O7" s="65">
        <v>6.6</v>
      </c>
      <c r="P7" s="65">
        <v>1.7</v>
      </c>
      <c r="Q7" s="65">
        <v>5.9</v>
      </c>
      <c r="R7" s="65">
        <v>6.2</v>
      </c>
      <c r="S7" s="65">
        <v>1.8</v>
      </c>
      <c r="T7" s="65">
        <v>4.0999999999999996</v>
      </c>
      <c r="U7" s="65">
        <v>6.1</v>
      </c>
      <c r="V7" s="65">
        <v>3.1</v>
      </c>
      <c r="W7" s="65">
        <v>3.2</v>
      </c>
      <c r="X7" s="62">
        <v>4</v>
      </c>
      <c r="Y7" s="62">
        <v>7.1</v>
      </c>
      <c r="Z7" s="62">
        <v>6</v>
      </c>
      <c r="AA7" s="62">
        <v>4.0999999999999996</v>
      </c>
      <c r="AB7" s="65">
        <f t="shared" ref="AB7:AB27" si="0">SUM(F7:AA7)</f>
        <v>99.999999999999972</v>
      </c>
      <c r="AE7" s="62" t="s">
        <v>104</v>
      </c>
      <c r="AF7" s="62">
        <v>11.6</v>
      </c>
      <c r="AG7" s="62">
        <v>16.100000000000001</v>
      </c>
      <c r="BA7" s="85"/>
    </row>
    <row r="8" spans="1:94" x14ac:dyDescent="0.2">
      <c r="A8" s="62" t="s">
        <v>25</v>
      </c>
      <c r="B8" s="62">
        <v>2018</v>
      </c>
      <c r="C8" s="62">
        <v>0.54500000000000004</v>
      </c>
      <c r="D8" s="62">
        <f t="shared" ref="D8:D24" si="1">D7+1</f>
        <v>4</v>
      </c>
      <c r="E8" s="62" t="s">
        <v>21</v>
      </c>
      <c r="F8" s="65">
        <v>5.5</v>
      </c>
      <c r="G8" s="65">
        <v>5.9</v>
      </c>
      <c r="H8" s="64"/>
      <c r="I8" s="65">
        <v>5.4</v>
      </c>
      <c r="J8" s="65">
        <v>6.3</v>
      </c>
      <c r="K8" s="65">
        <v>5.9</v>
      </c>
      <c r="L8" s="65">
        <v>3</v>
      </c>
      <c r="M8" s="65">
        <v>8.9</v>
      </c>
      <c r="N8" s="65">
        <v>7.7</v>
      </c>
      <c r="O8" s="65">
        <v>8.6</v>
      </c>
      <c r="P8" s="65">
        <v>5.6</v>
      </c>
      <c r="Q8" s="65">
        <v>2.7</v>
      </c>
      <c r="R8" s="65">
        <v>7.6</v>
      </c>
      <c r="S8" s="65">
        <v>5.7</v>
      </c>
      <c r="T8" s="65">
        <v>5.8</v>
      </c>
      <c r="U8" s="65">
        <v>8.8000000000000007</v>
      </c>
      <c r="V8" s="65">
        <v>3.9</v>
      </c>
      <c r="W8" s="65">
        <v>5.3</v>
      </c>
      <c r="X8" s="62">
        <v>5.7</v>
      </c>
      <c r="Y8" s="62">
        <v>3.7</v>
      </c>
      <c r="Z8" s="62">
        <v>2.8</v>
      </c>
      <c r="AA8" s="62">
        <v>5.3</v>
      </c>
      <c r="AB8" s="65">
        <f t="shared" si="0"/>
        <v>120.1</v>
      </c>
      <c r="AE8" s="62" t="s">
        <v>105</v>
      </c>
      <c r="AF8" s="62">
        <v>20.7</v>
      </c>
      <c r="AG8" s="62">
        <v>33</v>
      </c>
      <c r="BB8" s="85"/>
    </row>
    <row r="9" spans="1:94" x14ac:dyDescent="0.2">
      <c r="A9" s="62" t="s">
        <v>20</v>
      </c>
      <c r="B9" s="62">
        <v>2017</v>
      </c>
      <c r="C9" s="62">
        <v>0.53500000000000003</v>
      </c>
      <c r="D9" s="62">
        <f t="shared" si="1"/>
        <v>5</v>
      </c>
      <c r="E9" s="62" t="s">
        <v>28</v>
      </c>
      <c r="F9" s="65">
        <v>3.8</v>
      </c>
      <c r="G9" s="65">
        <v>3.2</v>
      </c>
      <c r="H9" s="65">
        <v>5.4</v>
      </c>
      <c r="I9" s="64"/>
      <c r="J9" s="65">
        <v>2</v>
      </c>
      <c r="K9" s="65">
        <v>2.5</v>
      </c>
      <c r="L9" s="65">
        <v>5.6</v>
      </c>
      <c r="M9" s="65">
        <v>4.7</v>
      </c>
      <c r="N9" s="65">
        <v>4.0999999999999996</v>
      </c>
      <c r="O9" s="65">
        <v>4.7</v>
      </c>
      <c r="P9" s="65">
        <v>1.7</v>
      </c>
      <c r="Q9" s="65">
        <v>3.8</v>
      </c>
      <c r="R9" s="65">
        <v>4</v>
      </c>
      <c r="S9" s="65">
        <v>1.8</v>
      </c>
      <c r="T9" s="65">
        <v>1</v>
      </c>
      <c r="U9" s="65">
        <v>4.7</v>
      </c>
      <c r="V9" s="65">
        <v>2.4</v>
      </c>
      <c r="W9" s="65">
        <v>0.6</v>
      </c>
      <c r="X9" s="62">
        <v>1.4</v>
      </c>
      <c r="Y9" s="62">
        <v>7.3</v>
      </c>
      <c r="Z9" s="62">
        <v>3.6</v>
      </c>
      <c r="AA9" s="62">
        <v>1</v>
      </c>
      <c r="AB9" s="65">
        <f t="shared" si="0"/>
        <v>69.3</v>
      </c>
      <c r="AE9" s="62" t="s">
        <v>107</v>
      </c>
      <c r="AF9" s="62">
        <v>20.2</v>
      </c>
      <c r="AG9" s="62">
        <v>12.2</v>
      </c>
      <c r="BC9" s="85"/>
    </row>
    <row r="10" spans="1:94" x14ac:dyDescent="0.2">
      <c r="A10" s="62" t="s">
        <v>27</v>
      </c>
      <c r="B10" s="62">
        <v>2016</v>
      </c>
      <c r="C10" s="62">
        <v>0.54</v>
      </c>
      <c r="D10" s="62">
        <f t="shared" si="1"/>
        <v>6</v>
      </c>
      <c r="E10" s="62" t="s">
        <v>22</v>
      </c>
      <c r="F10" s="65">
        <v>4.9000000000000004</v>
      </c>
      <c r="G10" s="65">
        <v>3.2</v>
      </c>
      <c r="H10" s="65">
        <v>6.3</v>
      </c>
      <c r="I10" s="65">
        <v>2</v>
      </c>
      <c r="J10" s="64"/>
      <c r="K10" s="65">
        <v>3.3</v>
      </c>
      <c r="L10" s="65">
        <v>7.5</v>
      </c>
      <c r="M10" s="65">
        <v>3.1</v>
      </c>
      <c r="N10" s="65">
        <v>4.2</v>
      </c>
      <c r="O10" s="65">
        <v>4.8</v>
      </c>
      <c r="P10" s="65">
        <v>1.6</v>
      </c>
      <c r="Q10" s="65">
        <v>5.5</v>
      </c>
      <c r="R10" s="65">
        <v>4</v>
      </c>
      <c r="S10" s="65">
        <v>1.5</v>
      </c>
      <c r="T10" s="65">
        <v>2.5</v>
      </c>
      <c r="U10" s="65">
        <v>4.2</v>
      </c>
      <c r="V10" s="65">
        <v>4</v>
      </c>
      <c r="W10" s="65">
        <v>1.6</v>
      </c>
      <c r="X10" s="62">
        <v>2.2000000000000002</v>
      </c>
      <c r="Y10" s="62">
        <v>7.4</v>
      </c>
      <c r="Z10" s="62">
        <v>5.6</v>
      </c>
      <c r="AA10" s="62">
        <v>2.5</v>
      </c>
      <c r="AB10" s="65">
        <f t="shared" si="0"/>
        <v>81.900000000000006</v>
      </c>
      <c r="AE10" s="62" t="s">
        <v>108</v>
      </c>
      <c r="AF10" s="62">
        <v>16.100000000000001</v>
      </c>
      <c r="AG10" s="62">
        <v>14.2</v>
      </c>
      <c r="BD10" s="85"/>
    </row>
    <row r="11" spans="1:94" x14ac:dyDescent="0.2">
      <c r="A11" s="62" t="s">
        <v>21</v>
      </c>
      <c r="B11" s="62">
        <v>2015</v>
      </c>
      <c r="C11" s="62">
        <v>0.57499999999999996</v>
      </c>
      <c r="D11" s="62">
        <f t="shared" si="1"/>
        <v>7</v>
      </c>
      <c r="E11" s="62" t="s">
        <v>29</v>
      </c>
      <c r="F11" s="65">
        <v>2.2000000000000002</v>
      </c>
      <c r="G11" s="65">
        <v>5.0999999999999996</v>
      </c>
      <c r="H11" s="65">
        <v>5.9</v>
      </c>
      <c r="I11" s="65">
        <v>2.5</v>
      </c>
      <c r="J11" s="65">
        <v>3.3</v>
      </c>
      <c r="K11" s="64"/>
      <c r="L11" s="65">
        <v>4.8</v>
      </c>
      <c r="M11" s="65">
        <v>6</v>
      </c>
      <c r="N11" s="65">
        <v>3.6</v>
      </c>
      <c r="O11" s="65">
        <v>4.4000000000000004</v>
      </c>
      <c r="P11" s="65">
        <v>3.6</v>
      </c>
      <c r="Q11" s="65">
        <v>3.9</v>
      </c>
      <c r="R11" s="65">
        <v>3.4</v>
      </c>
      <c r="S11" s="65">
        <v>3.7</v>
      </c>
      <c r="T11" s="65">
        <v>1.8</v>
      </c>
      <c r="U11" s="65">
        <v>5.8</v>
      </c>
      <c r="V11" s="65">
        <v>4.4000000000000004</v>
      </c>
      <c r="W11" s="65">
        <v>1.8</v>
      </c>
      <c r="X11" s="62">
        <v>1.5</v>
      </c>
      <c r="Y11" s="62">
        <v>8.6</v>
      </c>
      <c r="Z11" s="62">
        <v>4</v>
      </c>
      <c r="AA11" s="62">
        <v>1.6</v>
      </c>
      <c r="AB11" s="65">
        <f t="shared" si="0"/>
        <v>81.899999999999977</v>
      </c>
      <c r="AE11" s="62" t="s">
        <v>138</v>
      </c>
      <c r="AF11" s="62">
        <v>0.9</v>
      </c>
      <c r="AG11" s="62">
        <v>7.9</v>
      </c>
      <c r="BE11" s="85"/>
    </row>
    <row r="12" spans="1:94" x14ac:dyDescent="0.2">
      <c r="A12" s="62" t="s">
        <v>28</v>
      </c>
      <c r="B12" s="62">
        <v>2014</v>
      </c>
      <c r="C12" s="62">
        <v>0.56000000000000005</v>
      </c>
      <c r="D12" s="62">
        <f t="shared" si="1"/>
        <v>8</v>
      </c>
      <c r="E12" s="62" t="s">
        <v>23</v>
      </c>
      <c r="F12" s="65">
        <v>2.9</v>
      </c>
      <c r="G12" s="65">
        <v>6.2</v>
      </c>
      <c r="H12" s="65">
        <v>3</v>
      </c>
      <c r="I12" s="65">
        <v>5.6</v>
      </c>
      <c r="J12" s="65">
        <v>7.5</v>
      </c>
      <c r="K12" s="65">
        <v>4.8</v>
      </c>
      <c r="L12" s="64"/>
      <c r="M12" s="65">
        <v>9.1</v>
      </c>
      <c r="N12" s="65">
        <v>7</v>
      </c>
      <c r="O12" s="65">
        <v>8.3000000000000007</v>
      </c>
      <c r="P12" s="65">
        <v>5.9</v>
      </c>
      <c r="Q12" s="65">
        <v>1.6</v>
      </c>
      <c r="R12" s="65">
        <v>7</v>
      </c>
      <c r="S12" s="65">
        <v>6</v>
      </c>
      <c r="T12" s="65">
        <v>5.2</v>
      </c>
      <c r="U12" s="65">
        <v>9.6999999999999993</v>
      </c>
      <c r="V12" s="65">
        <v>4.2</v>
      </c>
      <c r="W12" s="65">
        <v>5.7</v>
      </c>
      <c r="X12" s="62">
        <v>5.4</v>
      </c>
      <c r="Y12" s="62">
        <v>4.5999999999999996</v>
      </c>
      <c r="Z12" s="62">
        <v>3.1</v>
      </c>
      <c r="AA12" s="62">
        <v>5</v>
      </c>
      <c r="AB12" s="65">
        <f t="shared" si="0"/>
        <v>117.80000000000001</v>
      </c>
      <c r="AE12" s="62" t="s">
        <v>109</v>
      </c>
      <c r="AF12" s="62">
        <v>9.1</v>
      </c>
      <c r="AG12" s="62">
        <v>7.8</v>
      </c>
      <c r="BF12" s="85"/>
    </row>
    <row r="13" spans="1:94" x14ac:dyDescent="0.2">
      <c r="A13" s="62" t="s">
        <v>22</v>
      </c>
      <c r="B13" s="62">
        <v>2013</v>
      </c>
      <c r="C13" s="62">
        <v>0.56499999999999995</v>
      </c>
      <c r="D13" s="62">
        <f t="shared" si="1"/>
        <v>9</v>
      </c>
      <c r="E13" s="62" t="s">
        <v>30</v>
      </c>
      <c r="F13" s="65">
        <v>7.5</v>
      </c>
      <c r="G13" s="65">
        <v>3.5</v>
      </c>
      <c r="H13" s="65">
        <v>8.9</v>
      </c>
      <c r="I13" s="65">
        <v>4.7</v>
      </c>
      <c r="J13" s="65">
        <v>3.1</v>
      </c>
      <c r="K13" s="65">
        <v>6</v>
      </c>
      <c r="L13" s="65">
        <v>9.1</v>
      </c>
      <c r="M13" s="64"/>
      <c r="N13" s="65">
        <v>5.6</v>
      </c>
      <c r="O13" s="65">
        <v>3</v>
      </c>
      <c r="P13" s="65">
        <v>3.4</v>
      </c>
      <c r="Q13" s="65">
        <v>8.1999999999999993</v>
      </c>
      <c r="R13" s="65">
        <v>5.8</v>
      </c>
      <c r="S13" s="65">
        <v>3.2</v>
      </c>
      <c r="T13" s="65">
        <v>5.2</v>
      </c>
      <c r="U13" s="65">
        <v>3.5</v>
      </c>
      <c r="V13" s="65">
        <v>5.5</v>
      </c>
      <c r="W13" s="65">
        <v>4.3</v>
      </c>
      <c r="X13" s="62">
        <v>4.8</v>
      </c>
      <c r="Y13" s="62">
        <v>10.9</v>
      </c>
      <c r="Z13" s="62">
        <v>9.1999999999999993</v>
      </c>
      <c r="AA13" s="62">
        <v>5.0999999999999996</v>
      </c>
      <c r="AB13" s="65">
        <f t="shared" si="0"/>
        <v>120.5</v>
      </c>
      <c r="AE13" s="62" t="s">
        <v>110</v>
      </c>
      <c r="AF13" s="62">
        <v>8.5</v>
      </c>
      <c r="AG13" s="62">
        <v>5</v>
      </c>
      <c r="BG13" s="85"/>
    </row>
    <row r="14" spans="1:94" x14ac:dyDescent="0.2">
      <c r="A14" s="62" t="s">
        <v>29</v>
      </c>
      <c r="D14" s="62">
        <f t="shared" si="1"/>
        <v>10</v>
      </c>
      <c r="E14" s="62" t="s">
        <v>144</v>
      </c>
      <c r="F14" s="65">
        <v>5.2</v>
      </c>
      <c r="G14" s="65">
        <v>6.3</v>
      </c>
      <c r="H14" s="65">
        <v>7.7</v>
      </c>
      <c r="I14" s="65">
        <v>4.0999999999999996</v>
      </c>
      <c r="J14" s="65">
        <v>4.2</v>
      </c>
      <c r="K14" s="65">
        <v>3.6</v>
      </c>
      <c r="L14" s="65">
        <v>7</v>
      </c>
      <c r="M14" s="65">
        <v>5.6</v>
      </c>
      <c r="N14" s="64"/>
      <c r="O14" s="65">
        <v>2.6</v>
      </c>
      <c r="P14" s="65">
        <v>4.8</v>
      </c>
      <c r="Q14" s="65">
        <v>5.8</v>
      </c>
      <c r="R14" s="65">
        <v>0.1</v>
      </c>
      <c r="S14" s="65">
        <v>5</v>
      </c>
      <c r="T14" s="65">
        <v>4.0999999999999996</v>
      </c>
      <c r="U14" s="65">
        <v>3.8</v>
      </c>
      <c r="V14" s="65">
        <v>6.1</v>
      </c>
      <c r="W14" s="65">
        <v>3.7</v>
      </c>
      <c r="X14" s="62">
        <v>3.2</v>
      </c>
      <c r="Y14" s="62">
        <v>10.5</v>
      </c>
      <c r="Z14" s="62">
        <v>7.4</v>
      </c>
      <c r="AA14" s="62">
        <v>3.5</v>
      </c>
      <c r="AB14" s="65">
        <f t="shared" si="0"/>
        <v>104.3</v>
      </c>
      <c r="AE14" s="62" t="s">
        <v>111</v>
      </c>
      <c r="AF14" s="62">
        <v>2.1</v>
      </c>
      <c r="AG14" s="62">
        <v>7.6</v>
      </c>
      <c r="BH14" s="85"/>
    </row>
    <row r="15" spans="1:94" x14ac:dyDescent="0.2">
      <c r="A15" s="62" t="s">
        <v>23</v>
      </c>
      <c r="D15" s="62">
        <f t="shared" si="1"/>
        <v>11</v>
      </c>
      <c r="E15" s="62" t="s">
        <v>31</v>
      </c>
      <c r="F15" s="65">
        <v>6</v>
      </c>
      <c r="G15" s="65">
        <v>6.6</v>
      </c>
      <c r="H15" s="65">
        <v>8.6</v>
      </c>
      <c r="I15" s="65">
        <v>4.7</v>
      </c>
      <c r="J15" s="65">
        <v>4.8</v>
      </c>
      <c r="K15" s="65">
        <v>4.4000000000000004</v>
      </c>
      <c r="L15" s="65">
        <v>8.3000000000000007</v>
      </c>
      <c r="M15" s="65">
        <v>3</v>
      </c>
      <c r="N15" s="65">
        <v>2.6</v>
      </c>
      <c r="O15" s="64"/>
      <c r="P15" s="65">
        <v>4.5999999999999996</v>
      </c>
      <c r="Q15" s="65">
        <v>6.6</v>
      </c>
      <c r="R15" s="65">
        <v>2.7</v>
      </c>
      <c r="S15" s="65">
        <v>4.5</v>
      </c>
      <c r="T15" s="65">
        <v>4.5</v>
      </c>
      <c r="U15" s="65">
        <v>1.9</v>
      </c>
      <c r="V15" s="65">
        <v>6.5</v>
      </c>
      <c r="W15" s="65">
        <v>4.3</v>
      </c>
      <c r="X15" s="62">
        <v>3.8</v>
      </c>
      <c r="Y15" s="62">
        <v>11.7</v>
      </c>
      <c r="Z15" s="62">
        <v>8.9</v>
      </c>
      <c r="AA15" s="62">
        <v>5</v>
      </c>
      <c r="AB15" s="65">
        <f t="shared" si="0"/>
        <v>114.00000000000001</v>
      </c>
      <c r="AE15" s="62" t="s">
        <v>112</v>
      </c>
      <c r="AF15" s="62">
        <v>7</v>
      </c>
      <c r="AG15" s="62">
        <v>8.5</v>
      </c>
      <c r="BI15" s="85"/>
    </row>
    <row r="16" spans="1:94" x14ac:dyDescent="0.2">
      <c r="A16" s="62" t="s">
        <v>30</v>
      </c>
      <c r="D16" s="62">
        <f t="shared" si="1"/>
        <v>12</v>
      </c>
      <c r="E16" s="62" t="s">
        <v>24</v>
      </c>
      <c r="F16" s="65">
        <v>5.0999999999999996</v>
      </c>
      <c r="G16" s="65">
        <v>1.7</v>
      </c>
      <c r="H16" s="65">
        <v>5.6</v>
      </c>
      <c r="I16" s="65">
        <v>1.7</v>
      </c>
      <c r="J16" s="65">
        <v>1.6</v>
      </c>
      <c r="K16" s="65">
        <v>3.6</v>
      </c>
      <c r="L16" s="65">
        <v>5.9</v>
      </c>
      <c r="M16" s="65">
        <v>3.4</v>
      </c>
      <c r="N16" s="65">
        <v>4.8</v>
      </c>
      <c r="O16" s="65">
        <v>4.5999999999999996</v>
      </c>
      <c r="P16" s="64"/>
      <c r="Q16" s="65">
        <v>4.5999999999999996</v>
      </c>
      <c r="R16" s="65">
        <v>4.7</v>
      </c>
      <c r="S16" s="65">
        <v>0.1</v>
      </c>
      <c r="T16" s="65">
        <v>2.6</v>
      </c>
      <c r="U16" s="65">
        <v>4.3</v>
      </c>
      <c r="V16" s="65">
        <v>2.1</v>
      </c>
      <c r="W16" s="65">
        <v>1.7</v>
      </c>
      <c r="X16" s="62">
        <v>2.5</v>
      </c>
      <c r="Y16" s="62">
        <v>7.3</v>
      </c>
      <c r="Z16" s="62">
        <v>4.8</v>
      </c>
      <c r="AA16" s="62">
        <v>3</v>
      </c>
      <c r="AB16" s="65">
        <f t="shared" si="0"/>
        <v>75.7</v>
      </c>
      <c r="AE16" s="62" t="s">
        <v>113</v>
      </c>
      <c r="AF16" s="62">
        <v>9.3000000000000007</v>
      </c>
      <c r="AG16" s="62">
        <v>9.6999999999999993</v>
      </c>
      <c r="BJ16" s="85"/>
    </row>
    <row r="17" spans="1:80" x14ac:dyDescent="0.2">
      <c r="A17" s="62" t="s">
        <v>144</v>
      </c>
      <c r="D17" s="62">
        <f t="shared" si="1"/>
        <v>13</v>
      </c>
      <c r="E17" s="62" t="s">
        <v>32</v>
      </c>
      <c r="F17" s="65">
        <v>3.6</v>
      </c>
      <c r="G17" s="65">
        <v>5.9</v>
      </c>
      <c r="H17" s="65">
        <v>2.7</v>
      </c>
      <c r="I17" s="65">
        <v>3.8</v>
      </c>
      <c r="J17" s="65">
        <v>5.5</v>
      </c>
      <c r="K17" s="65">
        <v>3.9</v>
      </c>
      <c r="L17" s="65">
        <v>1.6</v>
      </c>
      <c r="M17" s="65">
        <v>8.1999999999999993</v>
      </c>
      <c r="N17" s="65">
        <v>5.8</v>
      </c>
      <c r="O17" s="65">
        <v>6.6</v>
      </c>
      <c r="P17" s="65">
        <v>4.5999999999999996</v>
      </c>
      <c r="Q17" s="64"/>
      <c r="R17" s="65">
        <v>5.6</v>
      </c>
      <c r="S17" s="65">
        <v>4.8</v>
      </c>
      <c r="T17" s="65">
        <v>3.9</v>
      </c>
      <c r="U17" s="65">
        <v>8.3000000000000007</v>
      </c>
      <c r="V17" s="65">
        <v>2.6</v>
      </c>
      <c r="W17" s="65">
        <v>4.0999999999999996</v>
      </c>
      <c r="X17" s="62">
        <v>3.8</v>
      </c>
      <c r="Y17" s="62">
        <v>4</v>
      </c>
      <c r="Z17" s="62">
        <v>0.8</v>
      </c>
      <c r="AA17" s="62">
        <v>3.3</v>
      </c>
      <c r="AB17" s="65">
        <f t="shared" si="0"/>
        <v>93.399999999999977</v>
      </c>
      <c r="AE17" s="62" t="s">
        <v>114</v>
      </c>
      <c r="AF17" s="62">
        <v>17.399999999999999</v>
      </c>
      <c r="AG17" s="62">
        <v>15.8</v>
      </c>
      <c r="BK17" s="85"/>
    </row>
    <row r="18" spans="1:80" x14ac:dyDescent="0.2">
      <c r="A18" s="62" t="s">
        <v>31</v>
      </c>
      <c r="D18" s="62">
        <f t="shared" si="1"/>
        <v>14</v>
      </c>
      <c r="E18" s="62" t="s">
        <v>25</v>
      </c>
      <c r="F18" s="65">
        <v>5</v>
      </c>
      <c r="G18" s="65">
        <v>6.2</v>
      </c>
      <c r="H18" s="65">
        <v>7.6</v>
      </c>
      <c r="I18" s="65">
        <v>4</v>
      </c>
      <c r="J18" s="65">
        <v>4</v>
      </c>
      <c r="K18" s="65">
        <v>3.4</v>
      </c>
      <c r="L18" s="65">
        <v>7</v>
      </c>
      <c r="M18" s="65">
        <v>5.8</v>
      </c>
      <c r="N18" s="65">
        <v>0.1</v>
      </c>
      <c r="O18" s="65">
        <v>2.7</v>
      </c>
      <c r="P18" s="65">
        <v>4.7</v>
      </c>
      <c r="Q18" s="65">
        <v>5.6</v>
      </c>
      <c r="R18" s="64"/>
      <c r="S18" s="65">
        <v>4.8</v>
      </c>
      <c r="T18" s="65">
        <v>3.5</v>
      </c>
      <c r="U18" s="65">
        <v>4</v>
      </c>
      <c r="V18" s="65">
        <v>6</v>
      </c>
      <c r="W18" s="65">
        <v>3.4</v>
      </c>
      <c r="X18" s="62">
        <v>3</v>
      </c>
      <c r="Y18" s="62">
        <v>11.2</v>
      </c>
      <c r="Z18" s="62">
        <v>7.3</v>
      </c>
      <c r="AA18" s="62">
        <v>3.2</v>
      </c>
      <c r="AB18" s="65">
        <f t="shared" si="0"/>
        <v>102.50000000000001</v>
      </c>
      <c r="AE18" s="62" t="s">
        <v>115</v>
      </c>
      <c r="AF18" s="62">
        <v>4.8</v>
      </c>
      <c r="AG18" s="62">
        <v>2.5</v>
      </c>
      <c r="BL18" s="85"/>
    </row>
    <row r="19" spans="1:80" x14ac:dyDescent="0.2">
      <c r="A19" s="62" t="s">
        <v>136</v>
      </c>
      <c r="D19" s="62">
        <f>D18+1</f>
        <v>15</v>
      </c>
      <c r="E19" s="62" t="s">
        <v>19</v>
      </c>
      <c r="F19" s="65">
        <v>5.3</v>
      </c>
      <c r="G19" s="65">
        <v>1.8</v>
      </c>
      <c r="H19" s="65">
        <v>5.7</v>
      </c>
      <c r="I19" s="65">
        <v>1.8</v>
      </c>
      <c r="J19" s="65">
        <v>1.5</v>
      </c>
      <c r="K19" s="65">
        <v>3.7</v>
      </c>
      <c r="L19" s="65">
        <v>6</v>
      </c>
      <c r="M19" s="65">
        <v>3.2</v>
      </c>
      <c r="N19" s="65">
        <v>5</v>
      </c>
      <c r="O19" s="65">
        <v>4.5</v>
      </c>
      <c r="P19" s="65">
        <v>0.1</v>
      </c>
      <c r="Q19" s="65">
        <v>4.8</v>
      </c>
      <c r="R19" s="65">
        <v>4.8</v>
      </c>
      <c r="S19" s="64"/>
      <c r="T19" s="65">
        <v>2.8</v>
      </c>
      <c r="U19" s="65">
        <v>4.2</v>
      </c>
      <c r="V19" s="65">
        <v>2.2999999999999998</v>
      </c>
      <c r="W19" s="65">
        <v>1.9</v>
      </c>
      <c r="X19" s="62">
        <v>2.6</v>
      </c>
      <c r="Y19" s="62">
        <v>7.7</v>
      </c>
      <c r="Z19" s="62">
        <v>5.0999999999999996</v>
      </c>
      <c r="AA19" s="62">
        <v>2.9</v>
      </c>
      <c r="AB19" s="65">
        <f t="shared" si="0"/>
        <v>77.699999999999989</v>
      </c>
      <c r="AE19" s="62" t="s">
        <v>100</v>
      </c>
      <c r="AF19" s="62">
        <v>2.1</v>
      </c>
      <c r="AG19" s="62">
        <v>7.6</v>
      </c>
      <c r="BM19" s="85"/>
    </row>
    <row r="20" spans="1:80" x14ac:dyDescent="0.2">
      <c r="A20" s="62" t="s">
        <v>33</v>
      </c>
      <c r="D20" s="62">
        <f t="shared" si="1"/>
        <v>16</v>
      </c>
      <c r="E20" s="62" t="s">
        <v>26</v>
      </c>
      <c r="F20" s="65">
        <v>3.3</v>
      </c>
      <c r="G20" s="65">
        <v>4.0999999999999996</v>
      </c>
      <c r="H20" s="65">
        <v>5.8</v>
      </c>
      <c r="I20" s="65">
        <v>1</v>
      </c>
      <c r="J20" s="65">
        <v>2.5</v>
      </c>
      <c r="K20" s="65">
        <v>1.8</v>
      </c>
      <c r="L20" s="65">
        <v>5.2</v>
      </c>
      <c r="M20" s="65">
        <v>5.2</v>
      </c>
      <c r="N20" s="65">
        <v>4.0999999999999996</v>
      </c>
      <c r="O20" s="65">
        <v>4.5</v>
      </c>
      <c r="P20" s="65">
        <v>2.6</v>
      </c>
      <c r="Q20" s="65">
        <v>3.9</v>
      </c>
      <c r="R20" s="65">
        <v>3.5</v>
      </c>
      <c r="S20" s="65">
        <v>2.8</v>
      </c>
      <c r="T20" s="64"/>
      <c r="U20" s="65">
        <v>5.3</v>
      </c>
      <c r="V20" s="65">
        <v>3.1</v>
      </c>
      <c r="W20" s="65">
        <v>0.9</v>
      </c>
      <c r="X20" s="62">
        <v>0.8</v>
      </c>
      <c r="Y20" s="62">
        <v>7.5</v>
      </c>
      <c r="Z20" s="62">
        <v>3.5</v>
      </c>
      <c r="AA20" s="62">
        <v>0.2</v>
      </c>
      <c r="AB20" s="65">
        <f t="shared" si="0"/>
        <v>71.599999999999994</v>
      </c>
      <c r="AE20" s="62" t="s">
        <v>139</v>
      </c>
      <c r="AF20" s="62">
        <v>14.6</v>
      </c>
      <c r="AG20" s="62">
        <v>19.5</v>
      </c>
      <c r="BN20" s="85"/>
    </row>
    <row r="21" spans="1:80" x14ac:dyDescent="0.2">
      <c r="A21" s="62" t="s">
        <v>134</v>
      </c>
      <c r="D21" s="62">
        <f t="shared" si="1"/>
        <v>17</v>
      </c>
      <c r="E21" s="62" t="s">
        <v>143</v>
      </c>
      <c r="F21" s="65">
        <v>7.9</v>
      </c>
      <c r="G21" s="65">
        <v>6.1</v>
      </c>
      <c r="H21" s="65">
        <v>8.8000000000000007</v>
      </c>
      <c r="I21" s="65">
        <v>4.7</v>
      </c>
      <c r="J21" s="65">
        <v>4.2</v>
      </c>
      <c r="K21" s="65">
        <v>5.8</v>
      </c>
      <c r="L21" s="65">
        <v>9.6999999999999993</v>
      </c>
      <c r="M21" s="65">
        <v>3.5</v>
      </c>
      <c r="N21" s="65">
        <v>3.8</v>
      </c>
      <c r="O21" s="65">
        <v>1.9</v>
      </c>
      <c r="P21" s="65">
        <v>4.3</v>
      </c>
      <c r="Q21" s="65">
        <v>8.3000000000000007</v>
      </c>
      <c r="R21" s="65">
        <v>4</v>
      </c>
      <c r="S21" s="65">
        <v>4.2</v>
      </c>
      <c r="T21" s="65">
        <v>5.3</v>
      </c>
      <c r="U21" s="64"/>
      <c r="V21" s="65">
        <v>6.7</v>
      </c>
      <c r="W21" s="65">
        <v>4.3</v>
      </c>
      <c r="X21" s="62">
        <v>4.7</v>
      </c>
      <c r="Y21" s="62">
        <v>10.1</v>
      </c>
      <c r="Z21" s="62">
        <v>7.8</v>
      </c>
      <c r="AA21" s="62">
        <v>4.7</v>
      </c>
      <c r="AB21" s="65">
        <f t="shared" si="0"/>
        <v>120.8</v>
      </c>
      <c r="AE21" s="62" t="s">
        <v>117</v>
      </c>
      <c r="AF21" s="62">
        <v>22.1</v>
      </c>
      <c r="AG21" s="62">
        <v>32.200000000000003</v>
      </c>
      <c r="BO21" s="85"/>
    </row>
    <row r="22" spans="1:80" x14ac:dyDescent="0.2">
      <c r="A22" s="62" t="s">
        <v>135</v>
      </c>
      <c r="D22" s="62">
        <f t="shared" si="1"/>
        <v>18</v>
      </c>
      <c r="E22" s="62" t="s">
        <v>33</v>
      </c>
      <c r="F22" s="65">
        <v>4.7</v>
      </c>
      <c r="G22" s="65">
        <v>3.1</v>
      </c>
      <c r="H22" s="65">
        <v>3.9</v>
      </c>
      <c r="I22" s="65">
        <v>2.4</v>
      </c>
      <c r="J22" s="65">
        <v>4</v>
      </c>
      <c r="K22" s="65">
        <v>4.4000000000000004</v>
      </c>
      <c r="L22" s="65">
        <v>4.2</v>
      </c>
      <c r="M22" s="65">
        <v>5.5</v>
      </c>
      <c r="N22" s="65">
        <v>6.1</v>
      </c>
      <c r="O22" s="65">
        <v>6.5</v>
      </c>
      <c r="P22" s="65">
        <v>2.1</v>
      </c>
      <c r="Q22" s="65">
        <v>2.6</v>
      </c>
      <c r="R22" s="65">
        <v>6</v>
      </c>
      <c r="S22" s="65">
        <v>2.2999999999999998</v>
      </c>
      <c r="T22" s="65">
        <v>3.1</v>
      </c>
      <c r="U22" s="65">
        <v>6.7</v>
      </c>
      <c r="V22" s="64"/>
      <c r="W22" s="65">
        <v>2.7</v>
      </c>
      <c r="X22" s="62">
        <v>3.5</v>
      </c>
      <c r="Y22" s="62">
        <v>4.2</v>
      </c>
      <c r="Z22" s="62">
        <v>1.9</v>
      </c>
      <c r="AA22" s="62">
        <v>2.9</v>
      </c>
      <c r="AB22" s="65">
        <f t="shared" si="0"/>
        <v>82.800000000000026</v>
      </c>
      <c r="AE22" s="62" t="s">
        <v>118</v>
      </c>
      <c r="AF22" s="62">
        <v>15.2</v>
      </c>
      <c r="AG22" s="62">
        <v>22.8</v>
      </c>
      <c r="BP22" s="85"/>
    </row>
    <row r="23" spans="1:80" x14ac:dyDescent="0.2">
      <c r="A23" s="62" t="s">
        <v>151</v>
      </c>
      <c r="D23" s="62">
        <f t="shared" si="1"/>
        <v>19</v>
      </c>
      <c r="E23" s="62" t="s">
        <v>135</v>
      </c>
      <c r="F23" s="65">
        <v>3.4</v>
      </c>
      <c r="G23" s="65">
        <v>3.2</v>
      </c>
      <c r="H23" s="65">
        <v>5.3</v>
      </c>
      <c r="I23" s="65">
        <v>0.6</v>
      </c>
      <c r="J23" s="65">
        <v>1.6</v>
      </c>
      <c r="K23" s="65">
        <v>1.8</v>
      </c>
      <c r="L23" s="65">
        <v>5.7</v>
      </c>
      <c r="M23" s="65">
        <v>4.3</v>
      </c>
      <c r="N23" s="65">
        <v>3.7</v>
      </c>
      <c r="O23" s="65">
        <v>4.3</v>
      </c>
      <c r="P23" s="65">
        <v>1.7</v>
      </c>
      <c r="Q23" s="65">
        <v>4.0999999999999996</v>
      </c>
      <c r="R23" s="65">
        <v>3.4</v>
      </c>
      <c r="S23" s="65">
        <v>1.9</v>
      </c>
      <c r="T23" s="65">
        <v>0.9</v>
      </c>
      <c r="U23" s="65">
        <v>4.3</v>
      </c>
      <c r="V23" s="65">
        <v>2.7</v>
      </c>
      <c r="W23" s="64"/>
      <c r="X23" s="62">
        <v>0.8</v>
      </c>
      <c r="Y23" s="62">
        <v>6.4</v>
      </c>
      <c r="Z23" s="62">
        <v>4.5999999999999996</v>
      </c>
      <c r="AA23" s="62">
        <v>1.4</v>
      </c>
      <c r="AB23" s="65">
        <f t="shared" si="0"/>
        <v>66.099999999999994</v>
      </c>
      <c r="AE23" s="62" t="s">
        <v>119</v>
      </c>
      <c r="AF23" s="62">
        <v>21.4</v>
      </c>
      <c r="AG23" s="62">
        <v>33.700000000000003</v>
      </c>
      <c r="BQ23" s="85"/>
    </row>
    <row r="24" spans="1:80" x14ac:dyDescent="0.2">
      <c r="A24" s="62" t="s">
        <v>152</v>
      </c>
      <c r="D24" s="62">
        <f t="shared" si="1"/>
        <v>20</v>
      </c>
      <c r="E24" s="62" t="s">
        <v>136</v>
      </c>
      <c r="F24" s="65">
        <v>3.2</v>
      </c>
      <c r="G24" s="65">
        <v>4</v>
      </c>
      <c r="H24" s="62">
        <v>5.7</v>
      </c>
      <c r="I24" s="65">
        <v>1.4</v>
      </c>
      <c r="J24" s="65">
        <v>2.2000000000000002</v>
      </c>
      <c r="K24" s="65">
        <v>1.5</v>
      </c>
      <c r="L24" s="65">
        <v>5.4</v>
      </c>
      <c r="M24" s="65">
        <v>4.8</v>
      </c>
      <c r="N24" s="65">
        <v>3.2</v>
      </c>
      <c r="O24" s="62">
        <v>3.8</v>
      </c>
      <c r="P24" s="62">
        <v>2.5</v>
      </c>
      <c r="Q24" s="62">
        <v>3.8</v>
      </c>
      <c r="R24" s="62">
        <v>3</v>
      </c>
      <c r="S24" s="62">
        <v>2.6</v>
      </c>
      <c r="T24" s="62">
        <v>0.8</v>
      </c>
      <c r="U24" s="62">
        <v>4.7</v>
      </c>
      <c r="V24" s="62">
        <v>3.5</v>
      </c>
      <c r="W24" s="62">
        <v>0.8</v>
      </c>
      <c r="X24" s="64"/>
      <c r="Y24" s="65">
        <v>7.4</v>
      </c>
      <c r="Z24" s="65">
        <v>5.5</v>
      </c>
      <c r="AA24" s="62">
        <v>0.8</v>
      </c>
      <c r="AB24" s="65">
        <f t="shared" si="0"/>
        <v>70.599999999999994</v>
      </c>
      <c r="AE24" s="62" t="s">
        <v>120</v>
      </c>
      <c r="AF24" s="62">
        <v>22.5</v>
      </c>
      <c r="AG24" s="62">
        <v>30.1</v>
      </c>
      <c r="BR24" s="85"/>
    </row>
    <row r="25" spans="1:80" x14ac:dyDescent="0.2">
      <c r="D25" s="62">
        <v>21</v>
      </c>
      <c r="E25" s="62" t="s">
        <v>134</v>
      </c>
      <c r="F25" s="65">
        <v>7.4</v>
      </c>
      <c r="G25" s="65">
        <v>7.1</v>
      </c>
      <c r="H25" s="62">
        <v>3.7</v>
      </c>
      <c r="I25" s="65">
        <v>7.3</v>
      </c>
      <c r="J25" s="65">
        <v>7.4</v>
      </c>
      <c r="K25" s="65">
        <v>8.6</v>
      </c>
      <c r="L25" s="65">
        <v>4.5999999999999996</v>
      </c>
      <c r="M25" s="65">
        <v>10.9</v>
      </c>
      <c r="N25" s="65">
        <v>10.5</v>
      </c>
      <c r="O25" s="62">
        <v>11.7</v>
      </c>
      <c r="P25" s="62">
        <v>7.3</v>
      </c>
      <c r="Q25" s="62">
        <v>4</v>
      </c>
      <c r="R25" s="62">
        <v>11.2</v>
      </c>
      <c r="S25" s="62">
        <v>7.7</v>
      </c>
      <c r="T25" s="62">
        <v>7.5</v>
      </c>
      <c r="U25" s="62">
        <v>10.1</v>
      </c>
      <c r="V25" s="62">
        <v>4.2</v>
      </c>
      <c r="W25" s="62">
        <v>6.4</v>
      </c>
      <c r="X25" s="65">
        <v>7.4</v>
      </c>
      <c r="Y25" s="64"/>
      <c r="Z25" s="65">
        <v>4.5</v>
      </c>
      <c r="AA25" s="62">
        <v>5.5</v>
      </c>
      <c r="AB25" s="65">
        <f t="shared" si="0"/>
        <v>155</v>
      </c>
      <c r="AE25" s="62" t="s">
        <v>121</v>
      </c>
      <c r="AF25" s="62">
        <v>20.5</v>
      </c>
      <c r="AG25" s="62">
        <v>16.899999999999999</v>
      </c>
      <c r="BS25" s="85"/>
    </row>
    <row r="26" spans="1:80" x14ac:dyDescent="0.2">
      <c r="D26" s="62">
        <v>22</v>
      </c>
      <c r="E26" s="62" t="s">
        <v>151</v>
      </c>
      <c r="F26" s="62">
        <v>3.4</v>
      </c>
      <c r="G26" s="62">
        <v>6</v>
      </c>
      <c r="H26" s="62">
        <v>2.8</v>
      </c>
      <c r="I26" s="62">
        <v>3.6</v>
      </c>
      <c r="J26" s="62">
        <v>5.6</v>
      </c>
      <c r="K26" s="62">
        <v>4</v>
      </c>
      <c r="L26" s="62">
        <v>3.1</v>
      </c>
      <c r="M26" s="62">
        <v>9.1999999999999993</v>
      </c>
      <c r="N26" s="62">
        <v>7.4</v>
      </c>
      <c r="O26" s="62">
        <v>8.9</v>
      </c>
      <c r="P26" s="62">
        <v>4.8</v>
      </c>
      <c r="Q26" s="62">
        <v>0.8</v>
      </c>
      <c r="R26" s="62">
        <v>7.3</v>
      </c>
      <c r="S26" s="62">
        <v>5.0999999999999996</v>
      </c>
      <c r="T26" s="62">
        <v>3.5</v>
      </c>
      <c r="U26" s="62">
        <v>7.8</v>
      </c>
      <c r="V26" s="62">
        <v>1.9</v>
      </c>
      <c r="W26" s="62">
        <v>4.5999999999999996</v>
      </c>
      <c r="X26" s="62">
        <v>5.5</v>
      </c>
      <c r="Y26" s="62">
        <v>4.5</v>
      </c>
      <c r="Z26" s="64"/>
      <c r="AA26" s="65">
        <v>2.7</v>
      </c>
      <c r="AB26" s="65">
        <f t="shared" si="0"/>
        <v>102.49999999999999</v>
      </c>
      <c r="AE26" s="62" t="s">
        <v>141</v>
      </c>
      <c r="AF26" s="62">
        <v>11.3</v>
      </c>
      <c r="AG26" s="62">
        <v>7</v>
      </c>
      <c r="BT26" s="85"/>
    </row>
    <row r="27" spans="1:80" x14ac:dyDescent="0.2">
      <c r="D27" s="62">
        <v>23</v>
      </c>
      <c r="E27" s="62" t="s">
        <v>152</v>
      </c>
      <c r="F27" s="62">
        <v>3.3</v>
      </c>
      <c r="G27" s="62">
        <v>4.0999999999999996</v>
      </c>
      <c r="H27" s="62">
        <v>5.3</v>
      </c>
      <c r="I27" s="62">
        <v>1</v>
      </c>
      <c r="J27" s="62">
        <v>2.5</v>
      </c>
      <c r="K27" s="62">
        <v>1.6</v>
      </c>
      <c r="L27" s="62">
        <v>5</v>
      </c>
      <c r="M27" s="62">
        <v>5.0999999999999996</v>
      </c>
      <c r="N27" s="62">
        <v>3.5</v>
      </c>
      <c r="O27" s="62">
        <v>5</v>
      </c>
      <c r="P27" s="62">
        <v>3</v>
      </c>
      <c r="Q27" s="62">
        <v>3.3</v>
      </c>
      <c r="R27" s="62">
        <v>3.2</v>
      </c>
      <c r="S27" s="62">
        <v>2.9</v>
      </c>
      <c r="T27" s="62">
        <v>0.2</v>
      </c>
      <c r="U27" s="62">
        <v>4.7</v>
      </c>
      <c r="V27" s="62">
        <v>2.9</v>
      </c>
      <c r="W27" s="62">
        <v>1.4</v>
      </c>
      <c r="X27" s="62">
        <v>0.8</v>
      </c>
      <c r="Y27" s="62">
        <v>5.5</v>
      </c>
      <c r="Z27" s="65">
        <v>2.7</v>
      </c>
      <c r="AA27" s="64"/>
      <c r="AB27" s="65">
        <f t="shared" si="0"/>
        <v>67</v>
      </c>
      <c r="AE27" s="62" t="s">
        <v>142</v>
      </c>
      <c r="AF27" s="62">
        <v>20.3</v>
      </c>
      <c r="AG27" s="62">
        <v>15.3</v>
      </c>
      <c r="BU27" s="85"/>
    </row>
    <row r="28" spans="1:80" x14ac:dyDescent="0.2">
      <c r="F28" s="65">
        <f>SUM(F6:F27)</f>
        <v>100.30000000000003</v>
      </c>
      <c r="G28" s="65">
        <f t="shared" ref="G28:Z28" si="2">SUM(G6:G27)</f>
        <v>99.999999999999972</v>
      </c>
      <c r="H28" s="65">
        <f t="shared" si="2"/>
        <v>120.1</v>
      </c>
      <c r="I28" s="65">
        <f t="shared" si="2"/>
        <v>69.3</v>
      </c>
      <c r="J28" s="65">
        <f t="shared" si="2"/>
        <v>81.900000000000006</v>
      </c>
      <c r="K28" s="65">
        <f t="shared" si="2"/>
        <v>81.899999999999977</v>
      </c>
      <c r="L28" s="65">
        <f t="shared" si="2"/>
        <v>117.80000000000001</v>
      </c>
      <c r="M28" s="65">
        <f t="shared" si="2"/>
        <v>120.5</v>
      </c>
      <c r="N28" s="65">
        <f t="shared" si="2"/>
        <v>104.3</v>
      </c>
      <c r="O28" s="65">
        <f t="shared" si="2"/>
        <v>114.00000000000001</v>
      </c>
      <c r="P28" s="65">
        <f t="shared" si="2"/>
        <v>75.7</v>
      </c>
      <c r="Q28" s="65">
        <f t="shared" si="2"/>
        <v>93.399999999999977</v>
      </c>
      <c r="R28" s="65">
        <f t="shared" si="2"/>
        <v>102.50000000000001</v>
      </c>
      <c r="S28" s="65">
        <f t="shared" si="2"/>
        <v>77.699999999999989</v>
      </c>
      <c r="T28" s="65">
        <f t="shared" si="2"/>
        <v>71.599999999999994</v>
      </c>
      <c r="U28" s="65">
        <f t="shared" si="2"/>
        <v>120.8</v>
      </c>
      <c r="V28" s="65">
        <f t="shared" si="2"/>
        <v>82.800000000000026</v>
      </c>
      <c r="W28" s="65">
        <f t="shared" si="2"/>
        <v>66.099999999999994</v>
      </c>
      <c r="X28" s="65">
        <f t="shared" si="2"/>
        <v>70.599999999999994</v>
      </c>
      <c r="Y28" s="65">
        <f>SUM(Y6:Y27)</f>
        <v>155</v>
      </c>
      <c r="Z28" s="65">
        <f t="shared" si="2"/>
        <v>102.49999999999999</v>
      </c>
      <c r="AA28" s="65">
        <f>SUM(AA6:AA27)</f>
        <v>67</v>
      </c>
      <c r="AB28" s="65">
        <f>SUM(F28:AA28)</f>
        <v>2095.7999999999993</v>
      </c>
      <c r="AE28" s="62" t="s">
        <v>122</v>
      </c>
      <c r="AF28" s="62">
        <v>16.100000000000001</v>
      </c>
      <c r="AG28" s="62">
        <v>14.2</v>
      </c>
      <c r="BV28" s="85"/>
    </row>
    <row r="29" spans="1:80" x14ac:dyDescent="0.2">
      <c r="E29" s="62" t="s">
        <v>20</v>
      </c>
      <c r="F29" s="62">
        <v>2</v>
      </c>
      <c r="AB29" s="65">
        <f>SUM(AB6:AB27)</f>
        <v>2095.7999999999993</v>
      </c>
      <c r="AE29" s="62" t="s">
        <v>123</v>
      </c>
      <c r="AF29" s="62">
        <v>20.100000000000001</v>
      </c>
      <c r="AG29" s="62">
        <v>12.1</v>
      </c>
      <c r="BW29" s="85"/>
    </row>
    <row r="30" spans="1:80" x14ac:dyDescent="0.2">
      <c r="E30" s="62" t="s">
        <v>27</v>
      </c>
      <c r="F30" s="62">
        <f>F29+1</f>
        <v>3</v>
      </c>
      <c r="AE30" s="62" t="s">
        <v>85</v>
      </c>
      <c r="AF30" s="62">
        <v>3.5</v>
      </c>
      <c r="AG30" s="62">
        <v>3.9</v>
      </c>
      <c r="BX30" s="85"/>
      <c r="BY30" s="62">
        <f>3*2</f>
        <v>6</v>
      </c>
      <c r="BZ30" s="62">
        <f>3.2*2</f>
        <v>6.4</v>
      </c>
      <c r="CA30" s="62">
        <f>4.8*2</f>
        <v>9.6</v>
      </c>
      <c r="CB30" s="62">
        <f>6.3*2</f>
        <v>12.6</v>
      </c>
    </row>
    <row r="31" spans="1:80" x14ac:dyDescent="0.2">
      <c r="E31" s="62" t="s">
        <v>21</v>
      </c>
      <c r="F31" s="62">
        <f t="shared" ref="F31:F46" si="3">F30+1</f>
        <v>4</v>
      </c>
      <c r="AE31" s="62" t="s">
        <v>84</v>
      </c>
      <c r="AF31" s="62">
        <v>6.7</v>
      </c>
      <c r="AG31" s="62">
        <v>0.5</v>
      </c>
      <c r="BX31" s="62">
        <f>3*2</f>
        <v>6</v>
      </c>
      <c r="BY31" s="85"/>
      <c r="BZ31" s="62">
        <f>6.9*2</f>
        <v>13.8</v>
      </c>
      <c r="CA31" s="62">
        <f>6.4*2</f>
        <v>12.8</v>
      </c>
      <c r="CB31" s="62">
        <f>9.7*2</f>
        <v>19.399999999999999</v>
      </c>
    </row>
    <row r="32" spans="1:80" x14ac:dyDescent="0.2">
      <c r="E32" s="62" t="s">
        <v>28</v>
      </c>
      <c r="F32" s="62">
        <f t="shared" si="3"/>
        <v>5</v>
      </c>
      <c r="AE32" s="62" t="s">
        <v>83</v>
      </c>
      <c r="AF32" s="62">
        <v>5</v>
      </c>
      <c r="AG32" s="62">
        <v>9.6</v>
      </c>
      <c r="BX32" s="62">
        <f>3.8*2</f>
        <v>7.6</v>
      </c>
      <c r="BY32" s="62">
        <f>6.9*2</f>
        <v>13.8</v>
      </c>
      <c r="BZ32" s="85"/>
      <c r="CA32" s="62">
        <f>4.8*2</f>
        <v>9.6</v>
      </c>
      <c r="CB32" s="62">
        <f>6.3*2</f>
        <v>12.6</v>
      </c>
    </row>
    <row r="33" spans="5:88" x14ac:dyDescent="0.2">
      <c r="E33" s="62" t="s">
        <v>22</v>
      </c>
      <c r="F33" s="62">
        <f t="shared" si="3"/>
        <v>6</v>
      </c>
      <c r="AE33" s="62" t="s">
        <v>86</v>
      </c>
      <c r="AF33" s="62">
        <v>1.6</v>
      </c>
      <c r="AG33" s="62">
        <v>8</v>
      </c>
      <c r="BX33" s="62">
        <f>4.8*2</f>
        <v>9.6</v>
      </c>
      <c r="BY33" s="62">
        <f>6.4*2</f>
        <v>12.8</v>
      </c>
      <c r="BZ33" s="62">
        <f>4.8*2</f>
        <v>9.6</v>
      </c>
      <c r="CA33" s="85"/>
      <c r="CB33" s="62">
        <f>2.9*2</f>
        <v>5.8</v>
      </c>
    </row>
    <row r="34" spans="5:88" x14ac:dyDescent="0.2">
      <c r="E34" s="62" t="s">
        <v>29</v>
      </c>
      <c r="F34" s="62">
        <f t="shared" si="3"/>
        <v>7</v>
      </c>
      <c r="AE34" s="62" t="s">
        <v>87</v>
      </c>
      <c r="AF34" s="62">
        <v>4.5999999999999996</v>
      </c>
      <c r="AG34" s="62">
        <v>11.7</v>
      </c>
      <c r="BX34" s="62">
        <f>6.3*2</f>
        <v>12.6</v>
      </c>
      <c r="BY34" s="62">
        <f>9.7*2</f>
        <v>19.399999999999999</v>
      </c>
      <c r="BZ34" s="62">
        <f>6.3*2</f>
        <v>12.6</v>
      </c>
      <c r="CA34" s="62">
        <f>2.9*2</f>
        <v>5.8</v>
      </c>
      <c r="CB34" s="85"/>
    </row>
    <row r="35" spans="5:88" x14ac:dyDescent="0.2">
      <c r="E35" s="62" t="s">
        <v>23</v>
      </c>
      <c r="F35" s="62">
        <f t="shared" si="3"/>
        <v>8</v>
      </c>
      <c r="AE35" s="62" t="s">
        <v>124</v>
      </c>
      <c r="AF35" s="62">
        <v>16.100000000000001</v>
      </c>
      <c r="AG35" s="62">
        <v>14.2</v>
      </c>
      <c r="CC35" s="85"/>
    </row>
    <row r="36" spans="5:88" x14ac:dyDescent="0.2">
      <c r="E36" s="62" t="s">
        <v>30</v>
      </c>
      <c r="F36" s="62">
        <f t="shared" si="3"/>
        <v>9</v>
      </c>
      <c r="AE36" s="62" t="s">
        <v>125</v>
      </c>
      <c r="AF36" s="62">
        <v>11.8</v>
      </c>
      <c r="AG36" s="62">
        <v>16</v>
      </c>
      <c r="CD36" s="85"/>
    </row>
    <row r="37" spans="5:88" x14ac:dyDescent="0.2">
      <c r="E37" s="62" t="s">
        <v>144</v>
      </c>
      <c r="F37" s="62">
        <f t="shared" si="3"/>
        <v>10</v>
      </c>
      <c r="AE37" s="62" t="s">
        <v>126</v>
      </c>
      <c r="AF37" s="62">
        <v>26.1</v>
      </c>
      <c r="AG37" s="62">
        <v>34.9</v>
      </c>
      <c r="CE37" s="85"/>
    </row>
    <row r="38" spans="5:88" x14ac:dyDescent="0.2">
      <c r="E38" s="62" t="s">
        <v>31</v>
      </c>
      <c r="F38" s="62">
        <f t="shared" si="3"/>
        <v>11</v>
      </c>
      <c r="AE38" s="62" t="s">
        <v>127</v>
      </c>
      <c r="AF38" s="62">
        <v>9</v>
      </c>
      <c r="AG38" s="62">
        <v>8</v>
      </c>
      <c r="CF38" s="85"/>
    </row>
    <row r="39" spans="5:88" x14ac:dyDescent="0.2">
      <c r="E39" s="62" t="s">
        <v>24</v>
      </c>
      <c r="F39" s="62">
        <f t="shared" si="3"/>
        <v>12</v>
      </c>
      <c r="AE39" s="62" t="s">
        <v>128</v>
      </c>
      <c r="AF39" s="62">
        <v>18.3</v>
      </c>
      <c r="AG39" s="62">
        <v>11.5</v>
      </c>
      <c r="CG39" s="85"/>
    </row>
    <row r="40" spans="5:88" x14ac:dyDescent="0.2">
      <c r="E40" s="62" t="s">
        <v>32</v>
      </c>
      <c r="F40" s="62">
        <f t="shared" si="3"/>
        <v>13</v>
      </c>
      <c r="AE40" s="62" t="s">
        <v>129</v>
      </c>
      <c r="AF40" s="62">
        <v>1.7</v>
      </c>
      <c r="AG40" s="62">
        <v>7.8</v>
      </c>
      <c r="CH40" s="85"/>
    </row>
    <row r="41" spans="5:88" x14ac:dyDescent="0.2">
      <c r="E41" s="62" t="s">
        <v>25</v>
      </c>
      <c r="F41" s="62">
        <f t="shared" si="3"/>
        <v>14</v>
      </c>
      <c r="AE41" s="62" t="s">
        <v>130</v>
      </c>
      <c r="AF41" s="62">
        <v>1</v>
      </c>
      <c r="AG41" s="62">
        <v>7.6</v>
      </c>
      <c r="CI41" s="85"/>
    </row>
    <row r="42" spans="5:88" x14ac:dyDescent="0.2">
      <c r="E42" s="62" t="s">
        <v>19</v>
      </c>
      <c r="F42" s="62">
        <f t="shared" si="3"/>
        <v>15</v>
      </c>
      <c r="AE42" s="62" t="s">
        <v>131</v>
      </c>
      <c r="AF42" s="62">
        <v>13.4</v>
      </c>
      <c r="AG42" s="62">
        <v>9.9</v>
      </c>
      <c r="CJ42" s="85"/>
    </row>
    <row r="43" spans="5:88" x14ac:dyDescent="0.2">
      <c r="E43" s="62" t="s">
        <v>26</v>
      </c>
      <c r="F43" s="62">
        <f t="shared" si="3"/>
        <v>16</v>
      </c>
      <c r="AE43" s="62" t="s">
        <v>134</v>
      </c>
      <c r="AF43" s="62">
        <v>6.4</v>
      </c>
      <c r="AG43" s="85"/>
      <c r="AX43" s="62">
        <f>+AG4</f>
        <v>20.9</v>
      </c>
      <c r="AY43" s="62">
        <f>+AG5</f>
        <v>3.3</v>
      </c>
      <c r="AZ43" s="62">
        <f>+AG6</f>
        <v>9</v>
      </c>
      <c r="BA43" s="62">
        <f>+AG7</f>
        <v>16.100000000000001</v>
      </c>
      <c r="BB43" s="62">
        <f>+AG8</f>
        <v>33</v>
      </c>
      <c r="BC43" s="62">
        <f>+AG9</f>
        <v>12.2</v>
      </c>
      <c r="BD43" s="62">
        <f>+AG10</f>
        <v>14.2</v>
      </c>
      <c r="BE43" s="62">
        <f>+AG11</f>
        <v>7.9</v>
      </c>
      <c r="BF43" s="62">
        <f>+AG12</f>
        <v>7.8</v>
      </c>
      <c r="BG43" s="62">
        <f>+AG13</f>
        <v>5</v>
      </c>
      <c r="BH43" s="62">
        <f>+AG14</f>
        <v>7.6</v>
      </c>
      <c r="BI43" s="62">
        <f>+AG15</f>
        <v>8.5</v>
      </c>
      <c r="BJ43" s="62">
        <f>+AG16</f>
        <v>9.6999999999999993</v>
      </c>
      <c r="BK43" s="62">
        <f>+AG17</f>
        <v>15.8</v>
      </c>
      <c r="BL43" s="62">
        <f>+AG18</f>
        <v>2.5</v>
      </c>
      <c r="BM43" s="62">
        <f>+AG19</f>
        <v>7.6</v>
      </c>
      <c r="BN43" s="62">
        <f>+AG20</f>
        <v>19.5</v>
      </c>
      <c r="BO43" s="62">
        <f>+AG21</f>
        <v>32.200000000000003</v>
      </c>
      <c r="BP43" s="62">
        <f>+AG22</f>
        <v>22.8</v>
      </c>
      <c r="BQ43" s="62">
        <f>+AG23</f>
        <v>33.700000000000003</v>
      </c>
      <c r="BR43" s="62">
        <f>+AG24</f>
        <v>30.1</v>
      </c>
      <c r="BS43" s="62">
        <f>+AG25</f>
        <v>16.899999999999999</v>
      </c>
      <c r="BT43" s="62">
        <f>+AG26</f>
        <v>7</v>
      </c>
      <c r="BU43" s="62">
        <f>+AG27</f>
        <v>15.3</v>
      </c>
      <c r="BV43" s="62">
        <f>+AG28</f>
        <v>14.2</v>
      </c>
      <c r="BW43" s="62">
        <f>+AG29</f>
        <v>12.1</v>
      </c>
      <c r="BX43" s="62">
        <f>+AG30</f>
        <v>3.9</v>
      </c>
      <c r="BY43" s="62">
        <f>+AG31</f>
        <v>0.5</v>
      </c>
      <c r="BZ43" s="62">
        <f>+AG32</f>
        <v>9.6</v>
      </c>
      <c r="CA43" s="62">
        <f>+AG33</f>
        <v>8</v>
      </c>
      <c r="CB43" s="62">
        <f>+AG34</f>
        <v>11.7</v>
      </c>
      <c r="CC43" s="62">
        <f>+AG35</f>
        <v>14.2</v>
      </c>
      <c r="CD43" s="62">
        <f>+AG36</f>
        <v>16</v>
      </c>
      <c r="CE43" s="62">
        <f>+AG37</f>
        <v>34.9</v>
      </c>
      <c r="CF43" s="62">
        <f>+AG38</f>
        <v>8</v>
      </c>
      <c r="CG43" s="62">
        <f>+AG39</f>
        <v>11.5</v>
      </c>
      <c r="CH43" s="62">
        <f>+AG40</f>
        <v>7.8</v>
      </c>
      <c r="CI43" s="62">
        <f>+AG41</f>
        <v>7.6</v>
      </c>
      <c r="CJ43" s="62">
        <f>+AG42</f>
        <v>9.9</v>
      </c>
    </row>
    <row r="44" spans="5:88" x14ac:dyDescent="0.2">
      <c r="E44" s="62" t="s">
        <v>143</v>
      </c>
      <c r="F44" s="62">
        <f t="shared" si="3"/>
        <v>17</v>
      </c>
      <c r="AE44" s="62" t="s">
        <v>135</v>
      </c>
      <c r="AF44" s="85"/>
      <c r="AG44" s="62">
        <v>6.4</v>
      </c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62">
        <v>21.1</v>
      </c>
      <c r="AY44" s="62">
        <v>7.5</v>
      </c>
      <c r="AZ44" s="62">
        <v>3.5999999999999996</v>
      </c>
      <c r="BA44" s="62">
        <v>11.6</v>
      </c>
      <c r="BB44" s="62">
        <v>20.7</v>
      </c>
      <c r="BC44" s="62">
        <v>20.2</v>
      </c>
      <c r="BD44" s="62">
        <v>16.100000000000001</v>
      </c>
      <c r="BE44" s="62">
        <v>0.9</v>
      </c>
      <c r="BF44" s="62">
        <v>9.1</v>
      </c>
      <c r="BG44" s="62">
        <v>8.5</v>
      </c>
      <c r="BH44" s="62">
        <v>2.1</v>
      </c>
      <c r="BI44" s="62">
        <v>7</v>
      </c>
      <c r="BJ44" s="62">
        <v>9.3000000000000007</v>
      </c>
      <c r="BK44" s="62">
        <v>17.399999999999999</v>
      </c>
      <c r="BL44" s="62">
        <v>4.8</v>
      </c>
      <c r="BM44" s="62">
        <v>2.1</v>
      </c>
      <c r="BN44" s="62">
        <v>14.6</v>
      </c>
      <c r="BO44" s="62">
        <v>22.1</v>
      </c>
      <c r="BP44" s="62">
        <v>15.2</v>
      </c>
      <c r="BQ44" s="62">
        <v>21.4</v>
      </c>
      <c r="BR44" s="62">
        <v>22.5</v>
      </c>
      <c r="BS44" s="62">
        <v>20.5</v>
      </c>
      <c r="BT44" s="62">
        <v>11.3</v>
      </c>
      <c r="BU44" s="62">
        <v>20.3</v>
      </c>
      <c r="BV44" s="62">
        <v>16.100000000000001</v>
      </c>
      <c r="BW44" s="62">
        <v>20.100000000000001</v>
      </c>
      <c r="BX44" s="62">
        <v>3.5</v>
      </c>
      <c r="BY44" s="62">
        <v>6.7</v>
      </c>
      <c r="BZ44" s="62">
        <v>5</v>
      </c>
      <c r="CA44" s="62">
        <v>1.6</v>
      </c>
      <c r="CB44" s="62">
        <v>4.5999999999999996</v>
      </c>
      <c r="CC44" s="62">
        <v>16.100000000000001</v>
      </c>
      <c r="CD44" s="62">
        <v>11.8</v>
      </c>
      <c r="CE44" s="62">
        <v>26.1</v>
      </c>
      <c r="CF44" s="62">
        <v>9</v>
      </c>
      <c r="CG44" s="62">
        <v>18.3</v>
      </c>
      <c r="CH44" s="62">
        <v>1.7</v>
      </c>
      <c r="CI44" s="62">
        <v>1</v>
      </c>
      <c r="CJ44" s="62">
        <v>13.4</v>
      </c>
    </row>
    <row r="45" spans="5:88" x14ac:dyDescent="0.2">
      <c r="E45" s="62" t="s">
        <v>33</v>
      </c>
      <c r="F45" s="62">
        <f>F44+1</f>
        <v>18</v>
      </c>
      <c r="AE45" s="62" t="s">
        <v>145</v>
      </c>
      <c r="AV45" s="62">
        <v>2.97</v>
      </c>
    </row>
    <row r="46" spans="5:88" x14ac:dyDescent="0.2">
      <c r="E46" s="62" t="s">
        <v>135</v>
      </c>
      <c r="F46" s="62">
        <f t="shared" si="3"/>
        <v>19</v>
      </c>
      <c r="AE46" s="62" t="s">
        <v>146</v>
      </c>
      <c r="AV46" s="62">
        <v>3.26</v>
      </c>
    </row>
    <row r="47" spans="5:88" x14ac:dyDescent="0.2">
      <c r="E47" s="62" t="s">
        <v>136</v>
      </c>
      <c r="F47" s="62">
        <v>20</v>
      </c>
      <c r="AE47" s="62" t="s">
        <v>147</v>
      </c>
      <c r="AV47" s="62">
        <v>3.08</v>
      </c>
    </row>
    <row r="48" spans="5:88" x14ac:dyDescent="0.2">
      <c r="E48" s="62" t="s">
        <v>134</v>
      </c>
      <c r="F48" s="62">
        <v>21</v>
      </c>
      <c r="AE48" s="62" t="s">
        <v>148</v>
      </c>
      <c r="AU48" s="62">
        <v>1.5</v>
      </c>
      <c r="AV48" s="62">
        <v>3.22</v>
      </c>
      <c r="AW48" s="62">
        <v>3.4</v>
      </c>
    </row>
    <row r="49" spans="5:94" x14ac:dyDescent="0.2">
      <c r="E49" s="62" t="s">
        <v>151</v>
      </c>
      <c r="F49" s="62">
        <v>22</v>
      </c>
      <c r="AE49" s="62" t="s">
        <v>149</v>
      </c>
      <c r="AW49" s="62">
        <v>3.1</v>
      </c>
    </row>
    <row r="50" spans="5:94" x14ac:dyDescent="0.2">
      <c r="E50" s="62" t="s">
        <v>152</v>
      </c>
      <c r="F50" s="62">
        <v>23</v>
      </c>
      <c r="AE50" s="62" t="s">
        <v>150</v>
      </c>
      <c r="AU50" s="62">
        <v>2.5</v>
      </c>
    </row>
    <row r="51" spans="5:94" x14ac:dyDescent="0.2">
      <c r="AE51" s="62" t="s">
        <v>19</v>
      </c>
      <c r="CN51" s="62">
        <v>1.5</v>
      </c>
      <c r="CP51" s="62">
        <v>2.5</v>
      </c>
    </row>
    <row r="52" spans="5:94" x14ac:dyDescent="0.2">
      <c r="AE52" s="62" t="s">
        <v>26</v>
      </c>
      <c r="CK52" s="62">
        <v>2.97</v>
      </c>
      <c r="CL52" s="62">
        <v>3.26</v>
      </c>
      <c r="CM52" s="62">
        <v>3.08</v>
      </c>
      <c r="CN52" s="62">
        <v>3.22</v>
      </c>
    </row>
    <row r="53" spans="5:94" x14ac:dyDescent="0.2">
      <c r="E53" s="81"/>
      <c r="AE53" s="62" t="s">
        <v>143</v>
      </c>
      <c r="CN53" s="62">
        <v>3.4</v>
      </c>
      <c r="CO53" s="62">
        <v>3.1</v>
      </c>
    </row>
    <row r="54" spans="5:94" x14ac:dyDescent="0.2"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</row>
    <row r="55" spans="5:94" x14ac:dyDescent="0.2"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E55" s="62" t="s">
        <v>102</v>
      </c>
      <c r="AF55" s="62">
        <v>20</v>
      </c>
    </row>
    <row r="56" spans="5:94" x14ac:dyDescent="0.2"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AE56" s="62" t="s">
        <v>106</v>
      </c>
      <c r="AF56" s="62">
        <v>21</v>
      </c>
    </row>
    <row r="57" spans="5:94" x14ac:dyDescent="0.2"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AE57" s="62" t="s">
        <v>103</v>
      </c>
      <c r="AF57" s="62">
        <v>22</v>
      </c>
    </row>
    <row r="58" spans="5:94" x14ac:dyDescent="0.2"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AE58" s="62" t="s">
        <v>104</v>
      </c>
      <c r="AF58" s="62">
        <v>23</v>
      </c>
    </row>
    <row r="59" spans="5:94" x14ac:dyDescent="0.2"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AE59" s="62" t="s">
        <v>105</v>
      </c>
      <c r="AF59" s="62">
        <v>24</v>
      </c>
    </row>
    <row r="60" spans="5:94" x14ac:dyDescent="0.2"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AE60" s="62" t="s">
        <v>107</v>
      </c>
      <c r="AF60" s="62">
        <v>25</v>
      </c>
    </row>
    <row r="61" spans="5:94" x14ac:dyDescent="0.2"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AE61" s="62" t="s">
        <v>108</v>
      </c>
      <c r="AF61" s="62">
        <v>26</v>
      </c>
    </row>
    <row r="62" spans="5:94" x14ac:dyDescent="0.2"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AE62" s="62" t="s">
        <v>80</v>
      </c>
      <c r="AF62" s="62">
        <v>27</v>
      </c>
    </row>
    <row r="63" spans="5:94" x14ac:dyDescent="0.2"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AE63" s="62" t="s">
        <v>109</v>
      </c>
      <c r="AF63" s="62">
        <v>28</v>
      </c>
    </row>
    <row r="64" spans="5:94" x14ac:dyDescent="0.2"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AE64" s="62" t="s">
        <v>110</v>
      </c>
      <c r="AF64" s="62">
        <v>29</v>
      </c>
    </row>
    <row r="65" spans="6:32" x14ac:dyDescent="0.2"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AE65" s="62" t="s">
        <v>111</v>
      </c>
      <c r="AF65" s="62">
        <v>30</v>
      </c>
    </row>
    <row r="66" spans="6:32" x14ac:dyDescent="0.2"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AE66" s="62" t="s">
        <v>112</v>
      </c>
      <c r="AF66" s="62">
        <v>31</v>
      </c>
    </row>
    <row r="67" spans="6:32" x14ac:dyDescent="0.2"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AE67" s="62" t="s">
        <v>113</v>
      </c>
      <c r="AF67" s="62">
        <v>32</v>
      </c>
    </row>
    <row r="68" spans="6:32" x14ac:dyDescent="0.2"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AE68" s="62" t="s">
        <v>114</v>
      </c>
      <c r="AF68" s="62">
        <v>33</v>
      </c>
    </row>
    <row r="69" spans="6:32" x14ac:dyDescent="0.2"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AE69" s="62" t="s">
        <v>115</v>
      </c>
      <c r="AF69" s="62">
        <v>34</v>
      </c>
    </row>
    <row r="70" spans="6:32" x14ac:dyDescent="0.2"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AE70" s="62" t="s">
        <v>100</v>
      </c>
      <c r="AF70" s="62">
        <v>35</v>
      </c>
    </row>
    <row r="71" spans="6:32" x14ac:dyDescent="0.2"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AE71" s="62" t="s">
        <v>116</v>
      </c>
      <c r="AF71" s="62">
        <v>36</v>
      </c>
    </row>
    <row r="72" spans="6:32" x14ac:dyDescent="0.2">
      <c r="G72" s="65"/>
      <c r="I72" s="65"/>
      <c r="J72" s="65"/>
      <c r="K72" s="65"/>
      <c r="L72" s="65"/>
      <c r="M72" s="65"/>
      <c r="N72" s="65"/>
      <c r="X72" s="65"/>
      <c r="Y72" s="65"/>
      <c r="Z72" s="65"/>
      <c r="AA72" s="65"/>
      <c r="AE72" s="62" t="s">
        <v>117</v>
      </c>
      <c r="AF72" s="62">
        <v>37</v>
      </c>
    </row>
    <row r="73" spans="6:32" x14ac:dyDescent="0.2">
      <c r="AE73" s="62" t="s">
        <v>118</v>
      </c>
      <c r="AF73" s="62">
        <v>38</v>
      </c>
    </row>
    <row r="74" spans="6:32" x14ac:dyDescent="0.2">
      <c r="AE74" s="62" t="s">
        <v>119</v>
      </c>
      <c r="AF74" s="62">
        <v>39</v>
      </c>
    </row>
    <row r="75" spans="6:32" x14ac:dyDescent="0.2">
      <c r="AE75" s="62" t="s">
        <v>120</v>
      </c>
      <c r="AF75" s="62">
        <v>40</v>
      </c>
    </row>
    <row r="76" spans="6:32" x14ac:dyDescent="0.2">
      <c r="AE76" s="62" t="s">
        <v>121</v>
      </c>
      <c r="AF76" s="62">
        <v>41</v>
      </c>
    </row>
    <row r="77" spans="6:32" x14ac:dyDescent="0.2">
      <c r="AE77" s="62" t="s">
        <v>141</v>
      </c>
      <c r="AF77" s="62">
        <v>42</v>
      </c>
    </row>
    <row r="78" spans="6:32" x14ac:dyDescent="0.2">
      <c r="AE78" s="62" t="s">
        <v>142</v>
      </c>
      <c r="AF78" s="62">
        <v>43</v>
      </c>
    </row>
    <row r="79" spans="6:32" x14ac:dyDescent="0.2">
      <c r="AE79" s="62" t="s">
        <v>122</v>
      </c>
      <c r="AF79" s="62">
        <v>44</v>
      </c>
    </row>
    <row r="80" spans="6:32" x14ac:dyDescent="0.2">
      <c r="AE80" s="62" t="s">
        <v>123</v>
      </c>
      <c r="AF80" s="62">
        <v>45</v>
      </c>
    </row>
    <row r="81" spans="31:32" x14ac:dyDescent="0.2">
      <c r="AE81" s="62" t="s">
        <v>85</v>
      </c>
      <c r="AF81" s="62">
        <v>46</v>
      </c>
    </row>
    <row r="82" spans="31:32" x14ac:dyDescent="0.2">
      <c r="AE82" s="62" t="s">
        <v>84</v>
      </c>
      <c r="AF82" s="62">
        <v>47</v>
      </c>
    </row>
    <row r="83" spans="31:32" x14ac:dyDescent="0.2">
      <c r="AE83" s="62" t="s">
        <v>83</v>
      </c>
      <c r="AF83" s="62">
        <v>48</v>
      </c>
    </row>
    <row r="84" spans="31:32" x14ac:dyDescent="0.2">
      <c r="AE84" s="62" t="s">
        <v>86</v>
      </c>
      <c r="AF84" s="62">
        <v>49</v>
      </c>
    </row>
    <row r="85" spans="31:32" x14ac:dyDescent="0.2">
      <c r="AE85" s="62" t="s">
        <v>87</v>
      </c>
      <c r="AF85" s="62">
        <v>50</v>
      </c>
    </row>
    <row r="86" spans="31:32" x14ac:dyDescent="0.2">
      <c r="AE86" s="62" t="s">
        <v>124</v>
      </c>
      <c r="AF86" s="62">
        <v>51</v>
      </c>
    </row>
    <row r="87" spans="31:32" x14ac:dyDescent="0.2">
      <c r="AE87" s="62" t="s">
        <v>125</v>
      </c>
      <c r="AF87" s="62">
        <v>52</v>
      </c>
    </row>
    <row r="88" spans="31:32" x14ac:dyDescent="0.2">
      <c r="AE88" s="62" t="s">
        <v>126</v>
      </c>
      <c r="AF88" s="62">
        <v>53</v>
      </c>
    </row>
    <row r="89" spans="31:32" x14ac:dyDescent="0.2">
      <c r="AE89" s="62" t="s">
        <v>127</v>
      </c>
      <c r="AF89" s="62">
        <v>54</v>
      </c>
    </row>
    <row r="90" spans="31:32" x14ac:dyDescent="0.2">
      <c r="AE90" s="62" t="s">
        <v>128</v>
      </c>
      <c r="AF90" s="62">
        <v>55</v>
      </c>
    </row>
    <row r="91" spans="31:32" x14ac:dyDescent="0.2">
      <c r="AE91" s="62" t="s">
        <v>129</v>
      </c>
      <c r="AF91" s="62">
        <v>56</v>
      </c>
    </row>
    <row r="92" spans="31:32" x14ac:dyDescent="0.2">
      <c r="AE92" s="62" t="s">
        <v>130</v>
      </c>
      <c r="AF92" s="62">
        <v>57</v>
      </c>
    </row>
    <row r="93" spans="31:32" x14ac:dyDescent="0.2">
      <c r="AE93" s="62" t="s">
        <v>131</v>
      </c>
      <c r="AF93" s="62">
        <v>58</v>
      </c>
    </row>
    <row r="94" spans="31:32" x14ac:dyDescent="0.2">
      <c r="AE94" s="62" t="s">
        <v>134</v>
      </c>
      <c r="AF94" s="62">
        <v>3</v>
      </c>
    </row>
    <row r="95" spans="31:32" x14ac:dyDescent="0.2">
      <c r="AE95" s="62" t="s">
        <v>135</v>
      </c>
      <c r="AF95" s="62">
        <v>2</v>
      </c>
    </row>
    <row r="96" spans="31:32" x14ac:dyDescent="0.2">
      <c r="AE96" s="62" t="s">
        <v>26</v>
      </c>
      <c r="AF96" s="62">
        <v>18</v>
      </c>
    </row>
    <row r="97" spans="31:32" x14ac:dyDescent="0.2">
      <c r="AE97" s="62" t="s">
        <v>145</v>
      </c>
      <c r="AF97" s="62">
        <v>59</v>
      </c>
    </row>
    <row r="98" spans="31:32" x14ac:dyDescent="0.2">
      <c r="AE98" s="62" t="s">
        <v>146</v>
      </c>
      <c r="AF98" s="62">
        <v>60</v>
      </c>
    </row>
    <row r="99" spans="31:32" x14ac:dyDescent="0.2">
      <c r="AE99" s="62" t="s">
        <v>147</v>
      </c>
      <c r="AF99" s="62">
        <v>61</v>
      </c>
    </row>
    <row r="100" spans="31:32" x14ac:dyDescent="0.2">
      <c r="AE100" s="62" t="s">
        <v>148</v>
      </c>
      <c r="AF100" s="62">
        <v>62</v>
      </c>
    </row>
    <row r="101" spans="31:32" x14ac:dyDescent="0.2">
      <c r="AE101" s="62" t="s">
        <v>149</v>
      </c>
      <c r="AF101" s="62">
        <v>63</v>
      </c>
    </row>
    <row r="102" spans="31:32" x14ac:dyDescent="0.2">
      <c r="AE102" s="62" t="s">
        <v>150</v>
      </c>
      <c r="AF102" s="62">
        <v>64</v>
      </c>
    </row>
    <row r="103" spans="31:32" x14ac:dyDescent="0.2">
      <c r="AE103" s="62" t="s">
        <v>19</v>
      </c>
      <c r="AF103" s="62">
        <v>17</v>
      </c>
    </row>
    <row r="104" spans="31:32" x14ac:dyDescent="0.2">
      <c r="AE104" s="62" t="s">
        <v>143</v>
      </c>
      <c r="AF104" s="62">
        <v>19</v>
      </c>
    </row>
    <row r="107" spans="31:32" x14ac:dyDescent="0.2">
      <c r="AE107" s="62" t="s">
        <v>20</v>
      </c>
    </row>
    <row r="108" spans="31:32" x14ac:dyDescent="0.2">
      <c r="AE108" s="62" t="s">
        <v>27</v>
      </c>
    </row>
    <row r="109" spans="31:32" x14ac:dyDescent="0.2">
      <c r="AE109" s="62" t="s">
        <v>21</v>
      </c>
    </row>
    <row r="110" spans="31:32" x14ac:dyDescent="0.2">
      <c r="AE110" s="62" t="s">
        <v>28</v>
      </c>
    </row>
    <row r="111" spans="31:32" x14ac:dyDescent="0.2">
      <c r="AE111" s="62" t="s">
        <v>22</v>
      </c>
    </row>
    <row r="112" spans="31:32" x14ac:dyDescent="0.2">
      <c r="AE112" s="62" t="s">
        <v>29</v>
      </c>
    </row>
    <row r="113" spans="31:31" x14ac:dyDescent="0.2">
      <c r="AE113" s="62" t="s">
        <v>23</v>
      </c>
    </row>
    <row r="114" spans="31:31" x14ac:dyDescent="0.2">
      <c r="AE114" s="62" t="s">
        <v>30</v>
      </c>
    </row>
    <row r="115" spans="31:31" x14ac:dyDescent="0.2">
      <c r="AE115" s="62" t="s">
        <v>9</v>
      </c>
    </row>
    <row r="116" spans="31:31" x14ac:dyDescent="0.2">
      <c r="AE116" s="62" t="s">
        <v>31</v>
      </c>
    </row>
    <row r="117" spans="31:31" x14ac:dyDescent="0.2">
      <c r="AE117" s="62" t="s">
        <v>24</v>
      </c>
    </row>
    <row r="118" spans="31:31" x14ac:dyDescent="0.2">
      <c r="AE118" s="62" t="s">
        <v>32</v>
      </c>
    </row>
    <row r="119" spans="31:31" x14ac:dyDescent="0.2">
      <c r="AE119" s="62" t="s">
        <v>25</v>
      </c>
    </row>
    <row r="122" spans="31:31" x14ac:dyDescent="0.2">
      <c r="AE122" s="62" t="s">
        <v>33</v>
      </c>
    </row>
    <row r="123" spans="31:31" x14ac:dyDescent="0.2">
      <c r="AE123" s="62" t="s">
        <v>136</v>
      </c>
    </row>
  </sheetData>
  <sheetProtection selectLockedCells="1"/>
  <sortState xmlns:xlrd2="http://schemas.microsoft.com/office/spreadsheetml/2017/richdata2" ref="AE4:AE45">
    <sortCondition ref="AE4:AE45"/>
  </sortState>
  <dataValidations count="1">
    <dataValidation type="list" errorStyle="information" sqref="A10 AE108 AI3 E55 G53 E75 E7 G5 E30" xr:uid="{00000000-0002-0000-0500-000000000000}">
      <formula1>$L$2:$L$20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Instructions</vt:lpstr>
      <vt:lpstr>Expense report</vt:lpstr>
      <vt:lpstr>In-District Mileage Worksheet</vt:lpstr>
      <vt:lpstr>Out-of-District Mileage Wrkst.</vt:lpstr>
      <vt:lpstr>Out-of-District Mileage Lookup</vt:lpstr>
      <vt:lpstr>Rates</vt:lpstr>
      <vt:lpstr>Rates!OLE_LINK1</vt:lpstr>
      <vt:lpstr>'Expense report'!Print_Area</vt:lpstr>
      <vt:lpstr>'In-District Mileage Worksheet'!Print_Area</vt:lpstr>
      <vt:lpstr>'Out-of-District Mileage Lookup'!Print_Area</vt:lpstr>
      <vt:lpstr>'Out-of-District Mileage Wrkst.'!Print_Area</vt:lpstr>
      <vt:lpstr>'In-District Mileage Worksheet'!Print_Titles</vt:lpstr>
      <vt:lpstr>'Out-of-District Mileage Lookup'!Print_Titles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Pawling</dc:creator>
  <cp:lastModifiedBy>Makos , Trisha</cp:lastModifiedBy>
  <cp:lastPrinted>2022-11-14T16:43:45Z</cp:lastPrinted>
  <dcterms:created xsi:type="dcterms:W3CDTF">2000-10-27T00:30:29Z</dcterms:created>
  <dcterms:modified xsi:type="dcterms:W3CDTF">2025-01-02T15:36:42Z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TC062062751033</vt:lpwstr>
  </property>
</Properties>
</file>