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c76e40f64ad7c5/Documents/Grays Woods PTO/"/>
    </mc:Choice>
  </mc:AlternateContent>
  <xr:revisionPtr revIDLastSave="98" documentId="8_{4192517F-FF89-4202-B70B-F1C41C513902}" xr6:coauthVersionLast="47" xr6:coauthVersionMax="47" xr10:uidLastSave="{4ABE6D02-5C79-4B4A-ACBB-15EA9B325625}"/>
  <bookViews>
    <workbookView xWindow="28680" yWindow="-120" windowWidth="29040" windowHeight="15720" xr2:uid="{72CD3627-F19A-418E-8A84-748846160A0B}"/>
  </bookViews>
  <sheets>
    <sheet name="2021 - 2022 Year End Financials" sheetId="1" r:id="rId1"/>
    <sheet name="Account Register 2021 - 2022 Y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26" i="1"/>
  <c r="B26" i="1"/>
  <c r="C44" i="1"/>
  <c r="C26" i="1"/>
  <c r="C43" i="1"/>
  <c r="C24" i="1"/>
  <c r="C14" i="1"/>
  <c r="C32" i="1"/>
  <c r="C37" i="1"/>
  <c r="C11" i="1"/>
  <c r="C21" i="1"/>
  <c r="C12" i="1"/>
  <c r="C18" i="1"/>
  <c r="C8" i="1"/>
  <c r="C30" i="1" l="1"/>
  <c r="C38" i="1"/>
  <c r="C39" i="1"/>
  <c r="C31" i="1"/>
  <c r="F86" i="2" l="1"/>
  <c r="C19" i="1"/>
  <c r="C9" i="1"/>
  <c r="C34" i="1"/>
  <c r="C40" i="1"/>
  <c r="C20" i="1"/>
  <c r="B44" i="1"/>
</calcChain>
</file>

<file path=xl/sharedStrings.xml><?xml version="1.0" encoding="utf-8"?>
<sst xmlns="http://schemas.openxmlformats.org/spreadsheetml/2006/main" count="461" uniqueCount="243">
  <si>
    <t>Grays Woods Elementary School PTO</t>
  </si>
  <si>
    <t>School Supplies</t>
  </si>
  <si>
    <t>PTO Expenses</t>
  </si>
  <si>
    <t>Current Account Balance</t>
  </si>
  <si>
    <t>Projected</t>
  </si>
  <si>
    <t>Income</t>
  </si>
  <si>
    <t>Expenses</t>
  </si>
  <si>
    <t>Kindergarten Camp Supplies</t>
  </si>
  <si>
    <t>Spirit Wear Purchases</t>
  </si>
  <si>
    <t>Printing</t>
  </si>
  <si>
    <t>Directory Solutions (Online Directory)</t>
  </si>
  <si>
    <t>Fifth Grade End of Year Celebration</t>
  </si>
  <si>
    <t>Teacher Appreciation Week Donations</t>
  </si>
  <si>
    <t>Restaurant Fundraisers</t>
  </si>
  <si>
    <t>Amazon Smile</t>
  </si>
  <si>
    <t>Fun Fair Expenses</t>
  </si>
  <si>
    <t>Scholastic Book Fair</t>
  </si>
  <si>
    <t>Miscellaneous</t>
  </si>
  <si>
    <t>Wolf Pack Challenge Run</t>
  </si>
  <si>
    <t>Fun Fair</t>
  </si>
  <si>
    <t>Spiritwear Sales</t>
  </si>
  <si>
    <t>Marianna's Fundraiser</t>
  </si>
  <si>
    <t>Teacher Appreciation Week/Luncheons</t>
  </si>
  <si>
    <t>Challenge Run Expenses</t>
  </si>
  <si>
    <t>Box Tops</t>
  </si>
  <si>
    <t>Family Donations (General)</t>
  </si>
  <si>
    <t>Actual YTD</t>
  </si>
  <si>
    <t>Rita's Water Ice - Prize for Challenge Run Goal</t>
  </si>
  <si>
    <t>Corporate Sponsorships</t>
  </si>
  <si>
    <t>VIP Party</t>
  </si>
  <si>
    <t>-</t>
  </si>
  <si>
    <t>Jackie Lintal</t>
  </si>
  <si>
    <t>Kindergarten Camp Snacks</t>
  </si>
  <si>
    <t>Kindergarten Camp</t>
  </si>
  <si>
    <t>Kristin Price</t>
  </si>
  <si>
    <t>Staff Appreciation Donation (Paypal)</t>
  </si>
  <si>
    <t>Staff Appreciation</t>
  </si>
  <si>
    <t>Michael Laskowski</t>
  </si>
  <si>
    <t>Membership Toolkit Inc.</t>
  </si>
  <si>
    <t>GW online school directory</t>
  </si>
  <si>
    <t>Amazon Smile Deposit from August</t>
  </si>
  <si>
    <t>Cash Withdrawl for Change at Spiritwear Sale/Open House</t>
  </si>
  <si>
    <t>Spiritwear Change Reimbursement Funds</t>
  </si>
  <si>
    <t>Spiritwear</t>
  </si>
  <si>
    <t>Spiritwear sales from open house (includes $100 withdrawn day before)</t>
  </si>
  <si>
    <t>Paypal Reimbursement - Nikki Hill</t>
  </si>
  <si>
    <t>RECONCILIATION</t>
  </si>
  <si>
    <t>ADJUSTMENT TO RECONCILE BALANCE THAT IS OFF FROM PREVIOUS YEARS</t>
  </si>
  <si>
    <t>ACCOUNT RECONCILIATION</t>
  </si>
  <si>
    <t>Cash Deposit from Change at Spiritwear Sale</t>
  </si>
  <si>
    <t>VOIDED CHECK</t>
  </si>
  <si>
    <t>N/A</t>
  </si>
  <si>
    <t>Kristie Patterson</t>
  </si>
  <si>
    <t>Reimbursement for Back to School Supplies</t>
  </si>
  <si>
    <t>School Specialty</t>
  </si>
  <si>
    <t>Shannon Stallings</t>
  </si>
  <si>
    <t>Spiritwear Sales - CASH</t>
  </si>
  <si>
    <t>Brandi Hartman</t>
  </si>
  <si>
    <t>Donna Bupp</t>
  </si>
  <si>
    <t>Laurie &amp; Benjamin Hershey</t>
  </si>
  <si>
    <t>Kara Jo Christine</t>
  </si>
  <si>
    <t>Jess Jeffries</t>
  </si>
  <si>
    <t>Rachel &amp; Eric Hudish</t>
  </si>
  <si>
    <t>Yearbook Sales</t>
  </si>
  <si>
    <t>Ian and Shuchi Naleppa</t>
  </si>
  <si>
    <t>Adam and Lindsey Allen</t>
  </si>
  <si>
    <t>Staff Appreciation Donation</t>
  </si>
  <si>
    <t>Gary and Ame Golaszewski</t>
  </si>
  <si>
    <t>Brian &amp; Emma Burn</t>
  </si>
  <si>
    <t>Yearbook Sales Cash</t>
  </si>
  <si>
    <t>Yearbook Sales - CASH</t>
  </si>
  <si>
    <t>Panda Express</t>
  </si>
  <si>
    <t>Panda Express Fundraiser</t>
  </si>
  <si>
    <t>Cheryl Murphy</t>
  </si>
  <si>
    <t>GHSPA Girl Scout Troop 4123</t>
  </si>
  <si>
    <t>Girl Scout Project Donation</t>
  </si>
  <si>
    <t>Donations</t>
  </si>
  <si>
    <t>Allison Rabideau</t>
  </si>
  <si>
    <t>Reimbursement for Challenge Run Inflatable Arch</t>
  </si>
  <si>
    <t>Challenge Run Donation - PayPal</t>
  </si>
  <si>
    <t>Kamryn Popchak</t>
  </si>
  <si>
    <t>Reimbursement for Growing Tree Toys - Prizes for Challenge Run</t>
  </si>
  <si>
    <t>Spiritwear Sales Cash</t>
  </si>
  <si>
    <t>Spiritwear Sales - Square Transfer</t>
  </si>
  <si>
    <t>Stacey McIntire</t>
  </si>
  <si>
    <t>Shaun Sheehan</t>
  </si>
  <si>
    <t>Philip Wood</t>
  </si>
  <si>
    <t>Spiritwear Sales - PayPal</t>
  </si>
  <si>
    <t>Paypal Transfer - Challenge Run Donations</t>
  </si>
  <si>
    <t>Challenge Run Donation</t>
  </si>
  <si>
    <t>Reimbursement for Challenge Run Bandanas and Pom Poms</t>
  </si>
  <si>
    <t>The Sign Factory</t>
  </si>
  <si>
    <t>Challenge Run</t>
  </si>
  <si>
    <t>Wolf Pack Challenge Donations</t>
  </si>
  <si>
    <t>Checks for Wolf Pack Challenge Run</t>
  </si>
  <si>
    <t>Checks and Cash for Wolf Pack Challenge Run</t>
  </si>
  <si>
    <t>Paypal Transfer for Wolf Pack Challenge Run</t>
  </si>
  <si>
    <t>DCM, LLC.</t>
  </si>
  <si>
    <t>Silver Level Corporate Sponsorships</t>
  </si>
  <si>
    <t>Reimbursement for Challenge Run Bulletin Board</t>
  </si>
  <si>
    <t>Cash for Wolf Pack Challenge Run</t>
  </si>
  <si>
    <t>PayPal Transfer for Wolf Pack Challenge Run</t>
  </si>
  <si>
    <t>SCASD</t>
  </si>
  <si>
    <t>PA Department of State</t>
  </si>
  <si>
    <t>Renewal of Status</t>
  </si>
  <si>
    <t>IRS</t>
  </si>
  <si>
    <t>Rita's Water Ice</t>
  </si>
  <si>
    <t>Reward for Exceeding Wolf Pack Challenge Run</t>
  </si>
  <si>
    <t>Marianna's Fundraisers</t>
  </si>
  <si>
    <t>Marianna's Hoagies Fundraiser Invoice Payment</t>
  </si>
  <si>
    <t>Checks and Cash from Marianna's Hoagies Fundraiser</t>
  </si>
  <si>
    <t>Paypal Transfer - Teacher Appreciate Week Donations</t>
  </si>
  <si>
    <t>Teacher Appreciation Week</t>
  </si>
  <si>
    <t>Amazon Smile Transfer to Checking</t>
  </si>
  <si>
    <t>Reimbursement for Marianna's Expense</t>
  </si>
  <si>
    <t>Good Sheperd</t>
  </si>
  <si>
    <t>Donation to Good Sheperd for Holiday Sing Beverage Warmers - Hot Cocoa</t>
  </si>
  <si>
    <t>Holiday Sing</t>
  </si>
  <si>
    <t>Erin Meitzler</t>
  </si>
  <si>
    <t>Reimbursement for VIP Party MLK Plaza Reservation</t>
  </si>
  <si>
    <t>Reimbursement for Teacher Appreciation supplies</t>
  </si>
  <si>
    <t>Teacher Appreciation</t>
  </si>
  <si>
    <t>Reimbursement for VIP Party Donuts and Cocoa</t>
  </si>
  <si>
    <t>Checks from Marianna's Hoagies Fundraiser</t>
  </si>
  <si>
    <t>Paypal Transfer for Marianna's Hoagies Fundraiser</t>
  </si>
  <si>
    <t>Yearbook Expenses (Recognition Ad Printing)</t>
  </si>
  <si>
    <t>Yearbook Income (Recognition Ads)</t>
  </si>
  <si>
    <t>VOID</t>
  </si>
  <si>
    <t>Collegiate Pride, Inc.</t>
  </si>
  <si>
    <t>Spiritwear Order</t>
  </si>
  <si>
    <t>Reimbursement for Office Christmas Gifts</t>
  </si>
  <si>
    <t>PTO Miscellaneous</t>
  </si>
  <si>
    <t>Kurt and Kylie Bingaman</t>
  </si>
  <si>
    <t>Marianna's Hoagies Fundraiser</t>
  </si>
  <si>
    <t>Mariana's Hoagies Fundraiser</t>
  </si>
  <si>
    <t>General Mills</t>
  </si>
  <si>
    <t>Box Tops for Education</t>
  </si>
  <si>
    <t>Cash for Spirit Wear sales</t>
  </si>
  <si>
    <t>2021/2022 Annual PTO Budget (Runs 8/1/2021 - 7/31/2022)</t>
  </si>
  <si>
    <t>Spikes Baseball LP</t>
  </si>
  <si>
    <t>Field Trip</t>
  </si>
  <si>
    <t>Year End Party at Spikes Game</t>
  </si>
  <si>
    <t>Centre Region Parks &amp; Rec</t>
  </si>
  <si>
    <t>Summer Pool Party at Park Forest Pool</t>
  </si>
  <si>
    <t>Deluxe.com</t>
  </si>
  <si>
    <t>Checkbook refills</t>
  </si>
  <si>
    <t>Reimbursement for Inflatable at Fun Fair</t>
  </si>
  <si>
    <t>Reimbursement for Fun Fair and Field Trip Items</t>
  </si>
  <si>
    <t>Field Trips</t>
  </si>
  <si>
    <t>Sushanik Makaryan</t>
  </si>
  <si>
    <t>Year End Field Trips</t>
  </si>
  <si>
    <t>Garden Project</t>
  </si>
  <si>
    <t>Mulch Fundraiser</t>
  </si>
  <si>
    <t>Staff Appreciation Donations - Paypal Transfer</t>
  </si>
  <si>
    <t>Garden Project Donations</t>
  </si>
  <si>
    <t>Garden Update Donations</t>
  </si>
  <si>
    <t>Garden Expenses</t>
  </si>
  <si>
    <t>Andrew Lloyd</t>
  </si>
  <si>
    <t>Reimbursement for Field Day bandanas, wristbands</t>
  </si>
  <si>
    <t>Field Day</t>
  </si>
  <si>
    <t>Erin DiPerna</t>
  </si>
  <si>
    <t>Reimbursement for books - 2nd grade field trip</t>
  </si>
  <si>
    <t>Mulch Fundraiser Monies - Cash payment</t>
  </si>
  <si>
    <t>Carnegie Institute</t>
  </si>
  <si>
    <t>5th Grade Field Trip to Carnegie Science Center</t>
  </si>
  <si>
    <t>Berkey Creamery</t>
  </si>
  <si>
    <t>Kindergarten Field Trip</t>
  </si>
  <si>
    <t>Staff Appreciation Donations</t>
  </si>
  <si>
    <t>Paypal Transfer for Teacher Appreciation Donations</t>
  </si>
  <si>
    <t>Scott's Landscaping</t>
  </si>
  <si>
    <t>Payment to Scott's for Mulch Fundraiser - Garden</t>
  </si>
  <si>
    <t>Various Donors</t>
  </si>
  <si>
    <t>Mulch Fundraiser Monies - Check Payments</t>
  </si>
  <si>
    <t>Toftrees Resort &amp; Conference Center</t>
  </si>
  <si>
    <t>"The Field" Restaurant Night Funds Raised</t>
  </si>
  <si>
    <t>Restaurant Night</t>
  </si>
  <si>
    <t>Spirit Wear Sales - Cash</t>
  </si>
  <si>
    <t>Yearbook Sales - Ads - Cash &amp; Checks</t>
  </si>
  <si>
    <t>Fun Fair Expenses - reimbursement check</t>
  </si>
  <si>
    <t>Money Market Account Transfer to Checking</t>
  </si>
  <si>
    <t>Money Market Account Closeout - Transfer to Checking</t>
  </si>
  <si>
    <t>Money Transfer (to fund endowment through Centre Foundation)</t>
  </si>
  <si>
    <t>Centre Foundation</t>
  </si>
  <si>
    <t>$10,000 check for Centre Foundation to start Endowment Fund</t>
  </si>
  <si>
    <t>Centre Foundation Endowment Fund</t>
  </si>
  <si>
    <t>Coast to Coast Pegula Rental Party</t>
  </si>
  <si>
    <t>Mulch Fundraiser - Expenses (Amount paid to Scott Landscaping &amp; Darcy Housenecht)</t>
  </si>
  <si>
    <t>Teacher Requests (includes Field Day monies)</t>
  </si>
  <si>
    <t>Miscellaneous (includes Spikes Game &amp; Summer Pool Party, Office Xmas gifts, donations)</t>
  </si>
  <si>
    <t>2021/2022 Budget Year Expenses - FINAL</t>
  </si>
  <si>
    <t>Reimbursement for Fun Fair Giveaway Items</t>
  </si>
  <si>
    <t>Reimbursement for Fun Fair</t>
  </si>
  <si>
    <t>Penn State</t>
  </si>
  <si>
    <t>Pegula Rental - Party for Coast to Coast Qualifiers</t>
  </si>
  <si>
    <t>Coast-to-Coast Fitness Expenses</t>
  </si>
  <si>
    <t>Rebecca Clayton</t>
  </si>
  <si>
    <t>Piano Accompaniest for Nancy Youman Choir Concert</t>
  </si>
  <si>
    <t>Teacher Request</t>
  </si>
  <si>
    <t>4th Grade Field Trip</t>
  </si>
  <si>
    <t>Jersey Mike's</t>
  </si>
  <si>
    <t>Ashleigh Shetler</t>
  </si>
  <si>
    <t>Reimbursement for 3rd Grade Field Trip "camp week" supplies</t>
  </si>
  <si>
    <t>Jen Swistock</t>
  </si>
  <si>
    <t>Simon Delattre</t>
  </si>
  <si>
    <t>Mulch Fundraiser Money - Check</t>
  </si>
  <si>
    <t>Spiritwear Sales - Checks</t>
  </si>
  <si>
    <t>1st Grade Field Trip</t>
  </si>
  <si>
    <t>Square Sales - Fun Fair</t>
  </si>
  <si>
    <t>Square Sales - Fun Fair (Spiritwear and Aucton baskets)</t>
  </si>
  <si>
    <t>Silent Auction - Fun Fair</t>
  </si>
  <si>
    <t>Paypal Transfer for Silent Auction at Fun Fair</t>
  </si>
  <si>
    <t>Cash Withdrawl</t>
  </si>
  <si>
    <t>Change for Fun Fair Cash Transactions</t>
  </si>
  <si>
    <t>Cash and Check Deposit - Fun Fair</t>
  </si>
  <si>
    <t>Cash and Checks - raffle, entry fees and spiritwear</t>
  </si>
  <si>
    <t>1st Grade Field Trip Round #2</t>
  </si>
  <si>
    <t>Cash &amp; Check Deposits - Yearbook</t>
  </si>
  <si>
    <t>Cash and Checks - Yearbook sales and recognition ads</t>
  </si>
  <si>
    <t>Yearbook</t>
  </si>
  <si>
    <t>Check from Brazilian Munchies</t>
  </si>
  <si>
    <t>Brazilian Munchies - Food Truck Donation from Fun Fair</t>
  </si>
  <si>
    <t>Check from Classic Cones</t>
  </si>
  <si>
    <t>Classic Cones - Food Truck Donation from Fun Fair</t>
  </si>
  <si>
    <t>Janie Schaumburg</t>
  </si>
  <si>
    <t>Check for Mulch Fundraiser - Garden Expenses</t>
  </si>
  <si>
    <t>Chad &amp; Angela Warner</t>
  </si>
  <si>
    <t>Check for Spirit Wear</t>
  </si>
  <si>
    <t>Refund from Berkey Creamery for overpayment</t>
  </si>
  <si>
    <t>State College Area School District</t>
  </si>
  <si>
    <t>Expenses from 5th Grade Field Trip (2 Busses &amp; 1 Nurse)</t>
  </si>
  <si>
    <t>Laura Newhouser</t>
  </si>
  <si>
    <t>Paypal Donation for Endowment Fund (wants to be Anonymous!)</t>
  </si>
  <si>
    <t>Endowment Fund</t>
  </si>
  <si>
    <t>Shushanik Makaryan</t>
  </si>
  <si>
    <t>Paypal Donation for Endowment Fund</t>
  </si>
  <si>
    <t>Additional donations to be matched for Endowment Fund</t>
  </si>
  <si>
    <t>Payment for hours to cover Summer Library on 8/3</t>
  </si>
  <si>
    <t>Summer Library</t>
  </si>
  <si>
    <t>Darcy Housenecht</t>
  </si>
  <si>
    <t>Partial reimbursement for Garden project</t>
  </si>
  <si>
    <t>Print fees for Fun Fair and Mulch Fundraiser</t>
  </si>
  <si>
    <t>YEAR END FINANCIAL SUMMARY</t>
  </si>
  <si>
    <t>2021/2022 Budget Year Income -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</si>
</sst>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9" xfId="0" applyBorder="1"/>
    <xf numFmtId="0" fontId="4" fillId="0" borderId="0" xfId="0" applyFont="1"/>
    <xf numFmtId="44" fontId="0" fillId="0" borderId="9" xfId="1" applyFont="1" applyBorder="1"/>
    <xf numFmtId="0" fontId="0" fillId="0" borderId="0" xfId="0" applyBorder="1"/>
    <xf numFmtId="44" fontId="0" fillId="0" borderId="0" xfId="1" applyFont="1" applyBorder="1"/>
    <xf numFmtId="0" fontId="6" fillId="3" borderId="10" xfId="0" applyFont="1" applyFill="1" applyBorder="1" applyAlignment="1">
      <alignment horizontal="right" wrapText="1"/>
    </xf>
    <xf numFmtId="14" fontId="6" fillId="3" borderId="10" xfId="0" applyNumberFormat="1" applyFont="1" applyFill="1" applyBorder="1" applyAlignment="1">
      <alignment horizontal="right" wrapText="1"/>
    </xf>
    <xf numFmtId="0" fontId="0" fillId="3" borderId="10" xfId="0" applyFill="1" applyBorder="1" applyAlignment="1">
      <alignment wrapText="1"/>
    </xf>
    <xf numFmtId="8" fontId="6" fillId="3" borderId="10" xfId="0" applyNumberFormat="1" applyFont="1" applyFill="1" applyBorder="1" applyAlignment="1">
      <alignment horizontal="right" wrapText="1"/>
    </xf>
    <xf numFmtId="0" fontId="6" fillId="3" borderId="10" xfId="0" applyFont="1" applyFill="1" applyBorder="1" applyAlignment="1">
      <alignment wrapText="1"/>
    </xf>
    <xf numFmtId="0" fontId="6" fillId="0" borderId="10" xfId="0" applyFont="1" applyBorder="1" applyAlignment="1">
      <alignment horizontal="right" wrapText="1"/>
    </xf>
    <xf numFmtId="14" fontId="6" fillId="0" borderId="10" xfId="0" applyNumberFormat="1" applyFont="1" applyBorder="1" applyAlignment="1">
      <alignment horizontal="right" wrapText="1"/>
    </xf>
    <xf numFmtId="8" fontId="6" fillId="0" borderId="10" xfId="0" applyNumberFormat="1" applyFont="1" applyBorder="1" applyAlignment="1">
      <alignment horizontal="right" wrapText="1"/>
    </xf>
    <xf numFmtId="0" fontId="0" fillId="0" borderId="10" xfId="0" applyBorder="1" applyAlignment="1">
      <alignment wrapText="1"/>
    </xf>
    <xf numFmtId="0" fontId="6" fillId="0" borderId="10" xfId="0" applyFont="1" applyBorder="1" applyAlignment="1">
      <alignment wrapText="1"/>
    </xf>
    <xf numFmtId="0" fontId="6" fillId="2" borderId="10" xfId="0" applyFont="1" applyFill="1" applyBorder="1" applyAlignment="1">
      <alignment horizontal="right" wrapText="1"/>
    </xf>
    <xf numFmtId="14" fontId="6" fillId="2" borderId="10" xfId="0" applyNumberFormat="1" applyFont="1" applyFill="1" applyBorder="1" applyAlignment="1">
      <alignment horizontal="right" wrapText="1"/>
    </xf>
    <xf numFmtId="0" fontId="0" fillId="2" borderId="10" xfId="0" applyFill="1" applyBorder="1" applyAlignment="1">
      <alignment wrapText="1"/>
    </xf>
    <xf numFmtId="8" fontId="6" fillId="2" borderId="10" xfId="0" applyNumberFormat="1" applyFont="1" applyFill="1" applyBorder="1" applyAlignment="1">
      <alignment horizontal="right" wrapText="1"/>
    </xf>
    <xf numFmtId="16" fontId="6" fillId="0" borderId="10" xfId="0" applyNumberFormat="1" applyFont="1" applyBorder="1" applyAlignment="1">
      <alignment horizontal="right" wrapText="1"/>
    </xf>
    <xf numFmtId="44" fontId="0" fillId="0" borderId="0" xfId="0" applyNumberFormat="1" applyBorder="1"/>
    <xf numFmtId="0" fontId="2" fillId="2" borderId="9" xfId="0" applyFont="1" applyFill="1" applyBorder="1"/>
    <xf numFmtId="44" fontId="2" fillId="2" borderId="9" xfId="0" applyNumberFormat="1" applyFont="1" applyFill="1" applyBorder="1"/>
    <xf numFmtId="44" fontId="2" fillId="2" borderId="9" xfId="1" applyFont="1" applyFill="1" applyBorder="1"/>
    <xf numFmtId="0" fontId="6" fillId="2" borderId="10" xfId="0" applyFont="1" applyFill="1" applyBorder="1" applyAlignment="1">
      <alignment wrapText="1"/>
    </xf>
    <xf numFmtId="0" fontId="8" fillId="0" borderId="10" xfId="2" applyBorder="1" applyAlignment="1">
      <alignment wrapText="1"/>
    </xf>
    <xf numFmtId="0" fontId="6" fillId="0" borderId="10" xfId="0" applyFont="1" applyBorder="1" applyAlignment="1">
      <alignment vertical="center"/>
    </xf>
    <xf numFmtId="0" fontId="0" fillId="0" borderId="9" xfId="0" applyFill="1" applyBorder="1"/>
    <xf numFmtId="8" fontId="0" fillId="0" borderId="10" xfId="0" applyNumberFormat="1" applyBorder="1" applyAlignment="1">
      <alignment wrapText="1"/>
    </xf>
    <xf numFmtId="0" fontId="2" fillId="0" borderId="0" xfId="0" applyFont="1" applyFill="1" applyBorder="1"/>
    <xf numFmtId="44" fontId="2" fillId="0" borderId="0" xfId="0" applyNumberFormat="1" applyFont="1" applyFill="1" applyBorder="1"/>
    <xf numFmtId="44" fontId="2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44" fontId="9" fillId="0" borderId="9" xfId="1" applyFont="1" applyBorder="1"/>
    <xf numFmtId="44" fontId="0" fillId="0" borderId="0" xfId="1" applyFont="1" applyFill="1" applyBorder="1"/>
    <xf numFmtId="0" fontId="3" fillId="0" borderId="0" xfId="0" applyFont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4" fillId="2" borderId="11" xfId="0" applyFont="1" applyFill="1" applyBorder="1"/>
    <xf numFmtId="44" fontId="4" fillId="2" borderId="13" xfId="1" applyFont="1" applyFill="1" applyBorder="1"/>
    <xf numFmtId="0" fontId="4" fillId="2" borderId="12" xfId="0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5" fontId="5" fillId="0" borderId="6" xfId="0" applyNumberFormat="1" applyFont="1" applyBorder="1" applyAlignment="1">
      <alignment horizontal="center"/>
    </xf>
    <xf numFmtId="15" fontId="5" fillId="0" borderId="7" xfId="0" applyNumberFormat="1" applyFont="1" applyBorder="1" applyAlignment="1">
      <alignment horizontal="center"/>
    </xf>
    <xf numFmtId="15" fontId="5" fillId="0" borderId="8" xfId="0" applyNumberFormat="1" applyFont="1" applyBorder="1" applyAlignment="1">
      <alignment horizontal="center"/>
    </xf>
    <xf numFmtId="44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elux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F10C-301A-4C5E-BC9E-857317991EFC}">
  <sheetPr>
    <pageSetUpPr fitToPage="1"/>
  </sheetPr>
  <dimension ref="A1:G44"/>
  <sheetViews>
    <sheetView tabSelected="1" topLeftCell="A11" workbookViewId="0">
      <selection activeCell="D45" sqref="D45"/>
    </sheetView>
  </sheetViews>
  <sheetFormatPr defaultRowHeight="15" x14ac:dyDescent="0.25"/>
  <cols>
    <col min="1" max="1" width="84.85546875" customWidth="1"/>
    <col min="2" max="2" width="16.28515625" customWidth="1"/>
    <col min="3" max="3" width="13.7109375" customWidth="1"/>
    <col min="4" max="4" width="41.5703125" customWidth="1"/>
    <col min="5" max="5" width="14.42578125" bestFit="1" customWidth="1"/>
    <col min="6" max="6" width="16.7109375" customWidth="1"/>
    <col min="7" max="7" width="30.5703125" customWidth="1"/>
    <col min="8" max="8" width="11.5703125" bestFit="1" customWidth="1"/>
    <col min="9" max="9" width="11.7109375" bestFit="1" customWidth="1"/>
  </cols>
  <sheetData>
    <row r="1" spans="1:7" ht="28.9" customHeight="1" x14ac:dyDescent="0.35">
      <c r="A1" s="44" t="s">
        <v>0</v>
      </c>
      <c r="B1" s="45"/>
      <c r="C1" s="46"/>
      <c r="D1" s="37"/>
      <c r="E1" s="37"/>
      <c r="F1" s="37"/>
    </row>
    <row r="2" spans="1:7" ht="15" customHeight="1" x14ac:dyDescent="0.25">
      <c r="A2" s="47" t="s">
        <v>241</v>
      </c>
      <c r="B2" s="48"/>
      <c r="C2" s="49"/>
      <c r="D2" s="38"/>
      <c r="E2" s="38"/>
      <c r="F2" s="38"/>
    </row>
    <row r="3" spans="1:7" ht="21" customHeight="1" x14ac:dyDescent="0.35">
      <c r="A3" s="50" t="s">
        <v>138</v>
      </c>
      <c r="B3" s="51"/>
      <c r="C3" s="52"/>
      <c r="D3" s="39"/>
      <c r="E3" s="39"/>
      <c r="F3" s="39"/>
    </row>
    <row r="4" spans="1:7" ht="19.5" customHeight="1" thickBot="1" x14ac:dyDescent="0.35">
      <c r="A4" s="53">
        <v>44773</v>
      </c>
      <c r="B4" s="54"/>
      <c r="C4" s="55"/>
      <c r="D4" s="40"/>
      <c r="E4" s="40"/>
      <c r="F4" s="40"/>
    </row>
    <row r="5" spans="1:7" ht="15.75" thickBot="1" x14ac:dyDescent="0.3">
      <c r="A5" s="41" t="s">
        <v>3</v>
      </c>
      <c r="B5" s="42">
        <v>27702.87</v>
      </c>
      <c r="C5" s="43"/>
    </row>
    <row r="6" spans="1:7" x14ac:dyDescent="0.25">
      <c r="A6" s="2"/>
      <c r="B6" s="2"/>
      <c r="C6" s="2"/>
    </row>
    <row r="7" spans="1:7" x14ac:dyDescent="0.25">
      <c r="A7" s="2" t="s">
        <v>6</v>
      </c>
      <c r="B7" s="2" t="s">
        <v>4</v>
      </c>
      <c r="C7" s="2" t="s">
        <v>26</v>
      </c>
      <c r="F7" s="4"/>
      <c r="G7" s="4"/>
    </row>
    <row r="8" spans="1:7" x14ac:dyDescent="0.25">
      <c r="A8" s="1" t="s">
        <v>1</v>
      </c>
      <c r="B8" s="3">
        <v>6000</v>
      </c>
      <c r="C8" s="35">
        <f>240.39+209.24+512.82+74.95+4714.69+111.1</f>
        <v>5863.1900000000005</v>
      </c>
      <c r="F8" s="4"/>
      <c r="G8" s="4"/>
    </row>
    <row r="9" spans="1:7" x14ac:dyDescent="0.25">
      <c r="A9" s="1" t="s">
        <v>2</v>
      </c>
      <c r="B9" s="3">
        <v>2000</v>
      </c>
      <c r="C9" s="35">
        <f>70+69.9+39.25</f>
        <v>179.15</v>
      </c>
      <c r="F9" s="4"/>
      <c r="G9" s="4"/>
    </row>
    <row r="10" spans="1:7" x14ac:dyDescent="0.25">
      <c r="A10" s="1" t="s">
        <v>7</v>
      </c>
      <c r="B10" s="3">
        <v>50</v>
      </c>
      <c r="C10" s="35">
        <v>69</v>
      </c>
      <c r="F10" s="4"/>
      <c r="G10" s="36"/>
    </row>
    <row r="11" spans="1:7" x14ac:dyDescent="0.25">
      <c r="A11" s="1" t="s">
        <v>22</v>
      </c>
      <c r="B11" s="3">
        <v>2300</v>
      </c>
      <c r="C11" s="35">
        <f>300+897.14</f>
        <v>1197.1399999999999</v>
      </c>
      <c r="F11" s="4"/>
      <c r="G11" s="4"/>
    </row>
    <row r="12" spans="1:7" x14ac:dyDescent="0.25">
      <c r="A12" s="1" t="s">
        <v>187</v>
      </c>
      <c r="B12" s="3">
        <v>2000</v>
      </c>
      <c r="C12" s="35">
        <f>432.56+100</f>
        <v>532.55999999999995</v>
      </c>
      <c r="F12" s="4"/>
      <c r="G12" s="4"/>
    </row>
    <row r="13" spans="1:7" x14ac:dyDescent="0.25">
      <c r="A13" s="1" t="s">
        <v>8</v>
      </c>
      <c r="B13" s="3">
        <v>1000</v>
      </c>
      <c r="C13" s="35"/>
      <c r="F13" s="4"/>
      <c r="G13" s="4"/>
    </row>
    <row r="14" spans="1:7" x14ac:dyDescent="0.25">
      <c r="A14" s="1" t="s">
        <v>9</v>
      </c>
      <c r="B14" s="3">
        <v>200</v>
      </c>
      <c r="C14" s="35">
        <f>90.72+69.9+26.9+127.7</f>
        <v>315.22000000000003</v>
      </c>
      <c r="F14" s="4"/>
      <c r="G14" s="5"/>
    </row>
    <row r="15" spans="1:7" x14ac:dyDescent="0.25">
      <c r="A15" s="1" t="s">
        <v>125</v>
      </c>
      <c r="B15" s="3">
        <v>750</v>
      </c>
      <c r="C15" s="35"/>
      <c r="F15" s="4"/>
      <c r="G15" s="5"/>
    </row>
    <row r="16" spans="1:7" x14ac:dyDescent="0.25">
      <c r="A16" s="1" t="s">
        <v>10</v>
      </c>
      <c r="B16" s="3">
        <v>400</v>
      </c>
      <c r="C16" s="35">
        <v>450</v>
      </c>
      <c r="F16" s="4"/>
      <c r="G16" s="5"/>
    </row>
    <row r="17" spans="1:7" x14ac:dyDescent="0.25">
      <c r="A17" s="1" t="s">
        <v>11</v>
      </c>
      <c r="B17" s="3">
        <v>1100</v>
      </c>
      <c r="C17" s="35"/>
      <c r="F17" s="4"/>
      <c r="G17" s="5"/>
    </row>
    <row r="18" spans="1:7" x14ac:dyDescent="0.25">
      <c r="A18" s="1" t="s">
        <v>15</v>
      </c>
      <c r="B18" s="3">
        <v>1000</v>
      </c>
      <c r="C18" s="35">
        <f>67.39+464.5+249.61+609.62+49.9</f>
        <v>1441.02</v>
      </c>
      <c r="F18" s="4"/>
      <c r="G18" s="5"/>
    </row>
    <row r="19" spans="1:7" x14ac:dyDescent="0.25">
      <c r="A19" s="1" t="s">
        <v>188</v>
      </c>
      <c r="B19" s="3">
        <v>1500</v>
      </c>
      <c r="C19" s="35">
        <f>50+70+100+284.74+370+150</f>
        <v>1024.74</v>
      </c>
      <c r="F19" s="4"/>
      <c r="G19" s="5"/>
    </row>
    <row r="20" spans="1:7" x14ac:dyDescent="0.25">
      <c r="A20" s="1" t="s">
        <v>23</v>
      </c>
      <c r="B20" s="3">
        <v>1500</v>
      </c>
      <c r="C20" s="35">
        <f>180.25+263.64+483.24+625+39.58</f>
        <v>1591.71</v>
      </c>
      <c r="F20" s="4"/>
      <c r="G20" s="5"/>
    </row>
    <row r="21" spans="1:7" x14ac:dyDescent="0.25">
      <c r="A21" s="1" t="s">
        <v>150</v>
      </c>
      <c r="B21" s="3">
        <v>12075</v>
      </c>
      <c r="C21" s="35">
        <f>534.93+864+385+212.4+288.6+184.08+246.9+585.97+121.22+125.4+3892.75</f>
        <v>7441.25</v>
      </c>
      <c r="F21" s="4"/>
      <c r="G21" s="4"/>
    </row>
    <row r="22" spans="1:7" x14ac:dyDescent="0.25">
      <c r="A22" s="1" t="s">
        <v>27</v>
      </c>
      <c r="B22" s="3">
        <v>0</v>
      </c>
      <c r="C22" s="35">
        <v>700</v>
      </c>
      <c r="F22" s="4"/>
      <c r="G22" s="4"/>
    </row>
    <row r="23" spans="1:7" x14ac:dyDescent="0.25">
      <c r="A23" s="28" t="s">
        <v>29</v>
      </c>
      <c r="B23" s="3" t="s">
        <v>30</v>
      </c>
      <c r="C23" s="35">
        <v>491.99</v>
      </c>
      <c r="F23" s="4"/>
      <c r="G23" s="4"/>
    </row>
    <row r="24" spans="1:7" x14ac:dyDescent="0.25">
      <c r="A24" s="28" t="s">
        <v>186</v>
      </c>
      <c r="B24" s="3">
        <v>0</v>
      </c>
      <c r="C24" s="35">
        <f>4817+24.5+1233.6</f>
        <v>6075.1</v>
      </c>
    </row>
    <row r="25" spans="1:7" x14ac:dyDescent="0.25">
      <c r="A25" s="28" t="s">
        <v>185</v>
      </c>
      <c r="B25" s="3">
        <v>0</v>
      </c>
      <c r="C25" s="35">
        <v>295</v>
      </c>
    </row>
    <row r="26" spans="1:7" x14ac:dyDescent="0.25">
      <c r="A26" s="22" t="s">
        <v>189</v>
      </c>
      <c r="B26" s="23">
        <f>SUM(B8:B25)</f>
        <v>31875</v>
      </c>
      <c r="C26" s="23">
        <f>SUM(C8:C25)</f>
        <v>27667.07</v>
      </c>
      <c r="D26" s="56">
        <f>B26-C26</f>
        <v>4207.93</v>
      </c>
    </row>
    <row r="27" spans="1:7" x14ac:dyDescent="0.25">
      <c r="A27" s="30"/>
      <c r="B27" s="31"/>
      <c r="C27" s="31"/>
      <c r="D27" s="30"/>
      <c r="E27" s="31"/>
      <c r="F27" s="32"/>
    </row>
    <row r="28" spans="1:7" x14ac:dyDescent="0.25">
      <c r="A28" s="2" t="s">
        <v>5</v>
      </c>
      <c r="B28" s="2" t="s">
        <v>4</v>
      </c>
      <c r="C28" s="2" t="s">
        <v>26</v>
      </c>
      <c r="D28" s="30"/>
      <c r="E28" s="31"/>
      <c r="F28" s="30"/>
    </row>
    <row r="29" spans="1:7" x14ac:dyDescent="0.25">
      <c r="A29" s="1" t="s">
        <v>1</v>
      </c>
      <c r="B29" s="3">
        <v>0</v>
      </c>
      <c r="C29" s="3">
        <v>0</v>
      </c>
      <c r="D29" s="33"/>
      <c r="E29" s="34"/>
      <c r="F29" s="33"/>
    </row>
    <row r="30" spans="1:7" x14ac:dyDescent="0.25">
      <c r="A30" s="1" t="s">
        <v>12</v>
      </c>
      <c r="B30" s="3">
        <v>1000</v>
      </c>
      <c r="C30" s="3">
        <f>29.41+76.23+48.06+329.57+365.64+146.85</f>
        <v>995.76</v>
      </c>
      <c r="D30" s="5"/>
    </row>
    <row r="31" spans="1:7" x14ac:dyDescent="0.25">
      <c r="A31" s="1" t="s">
        <v>13</v>
      </c>
      <c r="B31" s="3">
        <v>1000</v>
      </c>
      <c r="C31" s="3">
        <f>37.54+807.65</f>
        <v>845.18999999999994</v>
      </c>
      <c r="D31" s="5"/>
    </row>
    <row r="32" spans="1:7" x14ac:dyDescent="0.25">
      <c r="A32" s="1" t="s">
        <v>14</v>
      </c>
      <c r="B32" s="3">
        <v>1000</v>
      </c>
      <c r="C32" s="3">
        <f>70.18+67.75+177.48+97.67</f>
        <v>413.08</v>
      </c>
      <c r="D32" s="5"/>
    </row>
    <row r="33" spans="1:4" x14ac:dyDescent="0.25">
      <c r="A33" s="1" t="s">
        <v>16</v>
      </c>
      <c r="B33" s="3">
        <v>1600</v>
      </c>
      <c r="C33" s="3">
        <v>0</v>
      </c>
      <c r="D33" s="5"/>
    </row>
    <row r="34" spans="1:4" x14ac:dyDescent="0.25">
      <c r="A34" s="1" t="s">
        <v>18</v>
      </c>
      <c r="B34" s="3">
        <v>17500</v>
      </c>
      <c r="C34" s="3">
        <f>22930+168.47+'Account Register 2021 - 2022 YE'!C76200</f>
        <v>23098.47</v>
      </c>
      <c r="D34" s="5"/>
    </row>
    <row r="35" spans="1:4" x14ac:dyDescent="0.25">
      <c r="A35" s="1" t="s">
        <v>25</v>
      </c>
      <c r="B35" s="3">
        <v>4000</v>
      </c>
      <c r="C35" s="3">
        <v>150</v>
      </c>
      <c r="D35" s="21"/>
    </row>
    <row r="36" spans="1:4" x14ac:dyDescent="0.25">
      <c r="A36" s="1" t="s">
        <v>24</v>
      </c>
      <c r="B36" s="3">
        <v>25</v>
      </c>
      <c r="C36" s="3">
        <v>72.2</v>
      </c>
      <c r="D36" s="4"/>
    </row>
    <row r="37" spans="1:4" x14ac:dyDescent="0.25">
      <c r="A37" s="1" t="s">
        <v>19</v>
      </c>
      <c r="B37" s="3">
        <v>4000</v>
      </c>
      <c r="C37" s="3">
        <f>1137.38+116.58+341.8+2799+120+100-325</f>
        <v>4289.76</v>
      </c>
    </row>
    <row r="38" spans="1:4" x14ac:dyDescent="0.25">
      <c r="A38" s="1" t="s">
        <v>126</v>
      </c>
      <c r="B38" s="3">
        <v>750</v>
      </c>
      <c r="C38" s="3">
        <f>240+40</f>
        <v>280</v>
      </c>
    </row>
    <row r="39" spans="1:4" x14ac:dyDescent="0.25">
      <c r="A39" s="1" t="s">
        <v>20</v>
      </c>
      <c r="B39" s="3">
        <v>1000</v>
      </c>
      <c r="C39" s="3">
        <f>812.23+199.23+10+10</f>
        <v>1031.46</v>
      </c>
    </row>
    <row r="40" spans="1:4" x14ac:dyDescent="0.25">
      <c r="A40" s="1" t="s">
        <v>21</v>
      </c>
      <c r="B40" s="3">
        <v>1750</v>
      </c>
      <c r="C40" s="3">
        <f>2687.75+16.02+150</f>
        <v>2853.77</v>
      </c>
    </row>
    <row r="41" spans="1:4" x14ac:dyDescent="0.25">
      <c r="A41" s="1" t="s">
        <v>28</v>
      </c>
      <c r="B41" s="3">
        <v>0</v>
      </c>
      <c r="C41" s="3">
        <v>250</v>
      </c>
    </row>
    <row r="42" spans="1:4" x14ac:dyDescent="0.25">
      <c r="A42" s="1" t="s">
        <v>151</v>
      </c>
      <c r="B42" s="3">
        <v>0</v>
      </c>
      <c r="C42" s="3">
        <v>100</v>
      </c>
    </row>
    <row r="43" spans="1:4" x14ac:dyDescent="0.25">
      <c r="A43" s="1" t="s">
        <v>152</v>
      </c>
      <c r="B43" s="3">
        <v>0</v>
      </c>
      <c r="C43" s="3">
        <f>100+520+5324.71+24.5+105.89</f>
        <v>6075.1</v>
      </c>
    </row>
    <row r="44" spans="1:4" x14ac:dyDescent="0.25">
      <c r="A44" s="22" t="s">
        <v>242</v>
      </c>
      <c r="B44" s="23">
        <f>SUM(B29:B43)</f>
        <v>33625</v>
      </c>
      <c r="C44" s="24">
        <f>SUM(C29:C43)</f>
        <v>40454.789999999994</v>
      </c>
      <c r="D44" s="56">
        <f>C44-B44</f>
        <v>6829.7899999999936</v>
      </c>
    </row>
  </sheetData>
  <mergeCells count="4">
    <mergeCell ref="A1:C1"/>
    <mergeCell ref="A2:C2"/>
    <mergeCell ref="A3:C3"/>
    <mergeCell ref="A4:C4"/>
  </mergeCells>
  <printOptions horizontalCentered="1"/>
  <pageMargins left="1" right="1" top="1" bottom="1" header="0.5" footer="0.5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B3984-DDCB-4184-A01B-11EA7345877C}">
  <sheetPr>
    <pageSetUpPr fitToPage="1"/>
  </sheetPr>
  <dimension ref="A1:J153"/>
  <sheetViews>
    <sheetView topLeftCell="A90" workbookViewId="0">
      <selection activeCell="A138" sqref="A138"/>
    </sheetView>
  </sheetViews>
  <sheetFormatPr defaultColWidth="44.5703125" defaultRowHeight="15" x14ac:dyDescent="0.25"/>
  <cols>
    <col min="1" max="1" width="5.5703125" bestFit="1" customWidth="1"/>
    <col min="2" max="4" width="14.85546875" bestFit="1" customWidth="1"/>
    <col min="5" max="5" width="11.28515625" bestFit="1" customWidth="1"/>
    <col min="6" max="6" width="14.85546875" bestFit="1" customWidth="1"/>
    <col min="7" max="7" width="42" customWidth="1"/>
    <col min="8" max="8" width="44.42578125" bestFit="1" customWidth="1"/>
    <col min="9" max="9" width="38.28515625" customWidth="1"/>
  </cols>
  <sheetData>
    <row r="1" spans="1:9" ht="19.5" thickBot="1" x14ac:dyDescent="0.35">
      <c r="A1" s="6">
        <v>550</v>
      </c>
      <c r="B1" s="7">
        <v>44421</v>
      </c>
      <c r="C1" s="8"/>
      <c r="D1" s="9">
        <v>45.34</v>
      </c>
      <c r="E1" s="6">
        <v>2815</v>
      </c>
      <c r="F1" s="9">
        <v>13867.01</v>
      </c>
      <c r="G1" s="10" t="s">
        <v>31</v>
      </c>
      <c r="H1" s="10" t="s">
        <v>32</v>
      </c>
      <c r="I1" s="10" t="s">
        <v>33</v>
      </c>
    </row>
    <row r="2" spans="1:9" ht="19.5" thickBot="1" x14ac:dyDescent="0.35">
      <c r="A2" s="11">
        <v>551</v>
      </c>
      <c r="B2" s="12">
        <v>44421</v>
      </c>
      <c r="C2" s="13">
        <v>9.41</v>
      </c>
      <c r="D2" s="14"/>
      <c r="E2" s="14"/>
      <c r="F2" s="13">
        <v>13876.42</v>
      </c>
      <c r="G2" s="15" t="s">
        <v>34</v>
      </c>
      <c r="H2" s="15" t="s">
        <v>35</v>
      </c>
      <c r="I2" s="15" t="s">
        <v>36</v>
      </c>
    </row>
    <row r="3" spans="1:9" ht="19.5" thickBot="1" x14ac:dyDescent="0.35">
      <c r="A3" s="11">
        <v>552</v>
      </c>
      <c r="B3" s="12">
        <v>44421</v>
      </c>
      <c r="C3" s="13">
        <v>20</v>
      </c>
      <c r="D3" s="14"/>
      <c r="E3" s="14"/>
      <c r="F3" s="13">
        <v>13896.42</v>
      </c>
      <c r="G3" s="15" t="s">
        <v>37</v>
      </c>
      <c r="H3" s="15" t="s">
        <v>35</v>
      </c>
      <c r="I3" s="15" t="s">
        <v>36</v>
      </c>
    </row>
    <row r="4" spans="1:9" ht="19.5" thickBot="1" x14ac:dyDescent="0.35">
      <c r="A4" s="11">
        <v>554</v>
      </c>
      <c r="B4" s="12">
        <v>44427</v>
      </c>
      <c r="C4" s="14"/>
      <c r="D4" s="13">
        <v>450</v>
      </c>
      <c r="E4" s="11">
        <v>2816</v>
      </c>
      <c r="F4" s="13">
        <v>13446.42</v>
      </c>
      <c r="G4" s="15" t="s">
        <v>38</v>
      </c>
      <c r="H4" s="14" t="s">
        <v>39</v>
      </c>
      <c r="I4" s="15" t="s">
        <v>2</v>
      </c>
    </row>
    <row r="5" spans="1:9" ht="19.5" thickBot="1" x14ac:dyDescent="0.35">
      <c r="A5" s="11">
        <v>555</v>
      </c>
      <c r="B5" s="12">
        <v>44424</v>
      </c>
      <c r="C5" s="13">
        <v>70.180000000000007</v>
      </c>
      <c r="D5" s="14"/>
      <c r="E5" s="14"/>
      <c r="F5" s="13">
        <v>13516.6</v>
      </c>
      <c r="G5" s="15" t="s">
        <v>14</v>
      </c>
      <c r="H5" s="15" t="s">
        <v>40</v>
      </c>
      <c r="I5" s="15" t="s">
        <v>14</v>
      </c>
    </row>
    <row r="6" spans="1:9" ht="38.25" thickBot="1" x14ac:dyDescent="0.35">
      <c r="A6" s="11">
        <v>556</v>
      </c>
      <c r="B6" s="12">
        <v>44427</v>
      </c>
      <c r="C6" s="14"/>
      <c r="D6" s="13">
        <v>100</v>
      </c>
      <c r="E6" s="14"/>
      <c r="F6" s="13">
        <v>13416.6</v>
      </c>
      <c r="G6" s="15" t="s">
        <v>41</v>
      </c>
      <c r="H6" s="15" t="s">
        <v>42</v>
      </c>
      <c r="I6" s="15" t="s">
        <v>43</v>
      </c>
    </row>
    <row r="7" spans="1:9" ht="38.25" thickBot="1" x14ac:dyDescent="0.35">
      <c r="A7" s="11">
        <v>557</v>
      </c>
      <c r="B7" s="12">
        <v>44428</v>
      </c>
      <c r="C7" s="13">
        <v>320</v>
      </c>
      <c r="D7" s="14"/>
      <c r="E7" s="14"/>
      <c r="F7" s="13">
        <v>13736.6</v>
      </c>
      <c r="G7" s="15" t="s">
        <v>20</v>
      </c>
      <c r="H7" s="15" t="s">
        <v>44</v>
      </c>
      <c r="I7" s="15" t="s">
        <v>43</v>
      </c>
    </row>
    <row r="8" spans="1:9" ht="19.5" thickBot="1" x14ac:dyDescent="0.35">
      <c r="A8" s="11">
        <v>558</v>
      </c>
      <c r="B8" s="12">
        <v>44441</v>
      </c>
      <c r="C8" s="9">
        <v>9.2200000000000006</v>
      </c>
      <c r="D8" s="8"/>
      <c r="E8" s="14"/>
      <c r="F8" s="13">
        <v>13745.82</v>
      </c>
      <c r="G8" s="15" t="s">
        <v>45</v>
      </c>
      <c r="H8" s="15" t="s">
        <v>20</v>
      </c>
      <c r="I8" s="15" t="s">
        <v>43</v>
      </c>
    </row>
    <row r="9" spans="1:9" ht="31.5" thickBot="1" x14ac:dyDescent="0.35">
      <c r="A9" s="16">
        <v>559</v>
      </c>
      <c r="B9" s="17">
        <v>44448</v>
      </c>
      <c r="C9" s="18"/>
      <c r="D9" s="19">
        <v>378.56</v>
      </c>
      <c r="E9" s="18"/>
      <c r="F9" s="19">
        <v>13367.26</v>
      </c>
      <c r="G9" s="18" t="s">
        <v>46</v>
      </c>
      <c r="H9" s="18" t="s">
        <v>47</v>
      </c>
      <c r="I9" s="18" t="s">
        <v>48</v>
      </c>
    </row>
    <row r="10" spans="1:9" ht="38.25" thickBot="1" x14ac:dyDescent="0.35">
      <c r="A10" s="11">
        <v>560</v>
      </c>
      <c r="B10" s="12">
        <v>44449</v>
      </c>
      <c r="C10" s="9">
        <v>140</v>
      </c>
      <c r="D10" s="8"/>
      <c r="E10" s="14"/>
      <c r="F10" s="13">
        <v>13507.26</v>
      </c>
      <c r="G10" s="15" t="s">
        <v>49</v>
      </c>
      <c r="H10" s="15" t="s">
        <v>20</v>
      </c>
      <c r="I10" s="15" t="s">
        <v>43</v>
      </c>
    </row>
    <row r="11" spans="1:9" ht="19.5" thickBot="1" x14ac:dyDescent="0.35">
      <c r="A11" s="11">
        <v>561</v>
      </c>
      <c r="B11" s="12">
        <v>44454</v>
      </c>
      <c r="C11" s="8"/>
      <c r="D11" s="9">
        <v>0</v>
      </c>
      <c r="E11" s="11">
        <v>2817</v>
      </c>
      <c r="F11" s="13">
        <v>13507.26</v>
      </c>
      <c r="G11" s="15" t="s">
        <v>50</v>
      </c>
      <c r="H11" s="15" t="s">
        <v>50</v>
      </c>
      <c r="I11" s="15" t="s">
        <v>51</v>
      </c>
    </row>
    <row r="12" spans="1:9" ht="19.5" thickBot="1" x14ac:dyDescent="0.35">
      <c r="A12" s="11">
        <v>562</v>
      </c>
      <c r="B12" s="12">
        <v>44454</v>
      </c>
      <c r="C12" s="8"/>
      <c r="D12" s="9">
        <v>0</v>
      </c>
      <c r="E12" s="11">
        <v>2818</v>
      </c>
      <c r="F12" s="13">
        <v>13507.26</v>
      </c>
      <c r="G12" s="15" t="s">
        <v>50</v>
      </c>
      <c r="H12" s="15" t="s">
        <v>50</v>
      </c>
      <c r="I12" s="15" t="s">
        <v>51</v>
      </c>
    </row>
    <row r="13" spans="1:9" ht="38.25" thickBot="1" x14ac:dyDescent="0.35">
      <c r="A13" s="11">
        <v>563</v>
      </c>
      <c r="B13" s="12">
        <v>44454</v>
      </c>
      <c r="C13" s="8"/>
      <c r="D13" s="9">
        <v>4714.6899999999996</v>
      </c>
      <c r="E13" s="11">
        <v>2819</v>
      </c>
      <c r="F13" s="13">
        <v>8792.57</v>
      </c>
      <c r="G13" s="15" t="s">
        <v>52</v>
      </c>
      <c r="H13" s="15" t="s">
        <v>53</v>
      </c>
      <c r="I13" s="15" t="s">
        <v>1</v>
      </c>
    </row>
    <row r="14" spans="1:9" ht="19.5" thickBot="1" x14ac:dyDescent="0.35">
      <c r="A14" s="11">
        <v>564</v>
      </c>
      <c r="B14" s="12">
        <v>44454</v>
      </c>
      <c r="C14" s="8"/>
      <c r="D14" s="9">
        <v>74.95</v>
      </c>
      <c r="E14" s="11">
        <v>2820</v>
      </c>
      <c r="F14" s="13">
        <v>8717.6200000000008</v>
      </c>
      <c r="G14" s="15" t="s">
        <v>54</v>
      </c>
      <c r="H14" s="15" t="s">
        <v>1</v>
      </c>
      <c r="I14" s="15" t="s">
        <v>1</v>
      </c>
    </row>
    <row r="15" spans="1:9" ht="19.5" thickBot="1" x14ac:dyDescent="0.35">
      <c r="A15" s="11">
        <v>565</v>
      </c>
      <c r="B15" s="12">
        <v>44454</v>
      </c>
      <c r="C15" s="8"/>
      <c r="D15" s="9">
        <v>512.82000000000005</v>
      </c>
      <c r="E15" s="11">
        <v>2821</v>
      </c>
      <c r="F15" s="13">
        <v>8204.7999999999993</v>
      </c>
      <c r="G15" s="15" t="s">
        <v>54</v>
      </c>
      <c r="H15" s="15" t="s">
        <v>1</v>
      </c>
      <c r="I15" s="15" t="s">
        <v>1</v>
      </c>
    </row>
    <row r="16" spans="1:9" ht="19.5" thickBot="1" x14ac:dyDescent="0.35">
      <c r="A16" s="11">
        <v>566</v>
      </c>
      <c r="B16" s="12">
        <v>44454</v>
      </c>
      <c r="C16" s="8"/>
      <c r="D16" s="9">
        <v>209.24</v>
      </c>
      <c r="E16" s="11">
        <v>2822</v>
      </c>
      <c r="F16" s="13">
        <v>7995.56</v>
      </c>
      <c r="G16" s="15" t="s">
        <v>54</v>
      </c>
      <c r="H16" s="15" t="s">
        <v>1</v>
      </c>
      <c r="I16" s="15" t="s">
        <v>1</v>
      </c>
    </row>
    <row r="17" spans="1:9" ht="19.5" thickBot="1" x14ac:dyDescent="0.35">
      <c r="A17" s="11">
        <v>567</v>
      </c>
      <c r="B17" s="20">
        <v>44819</v>
      </c>
      <c r="C17" s="9">
        <v>30</v>
      </c>
      <c r="D17" s="8"/>
      <c r="E17" s="14"/>
      <c r="F17" s="13">
        <v>8025.56</v>
      </c>
      <c r="G17" s="15" t="s">
        <v>55</v>
      </c>
      <c r="H17" s="15" t="s">
        <v>56</v>
      </c>
      <c r="I17" s="15" t="s">
        <v>20</v>
      </c>
    </row>
    <row r="18" spans="1:9" ht="19.5" thickBot="1" x14ac:dyDescent="0.35">
      <c r="A18" s="11">
        <v>568</v>
      </c>
      <c r="B18" s="12">
        <v>44454</v>
      </c>
      <c r="C18" s="9">
        <v>10</v>
      </c>
      <c r="D18" s="8"/>
      <c r="E18" s="11">
        <v>676</v>
      </c>
      <c r="F18" s="13">
        <v>8035.56</v>
      </c>
      <c r="G18" s="15" t="s">
        <v>57</v>
      </c>
      <c r="H18" s="15" t="s">
        <v>20</v>
      </c>
      <c r="I18" s="15" t="s">
        <v>20</v>
      </c>
    </row>
    <row r="19" spans="1:9" ht="19.5" thickBot="1" x14ac:dyDescent="0.35">
      <c r="A19" s="11">
        <v>569</v>
      </c>
      <c r="B19" s="12">
        <v>44454</v>
      </c>
      <c r="C19" s="9">
        <v>20</v>
      </c>
      <c r="D19" s="8"/>
      <c r="E19" s="11">
        <v>3673</v>
      </c>
      <c r="F19" s="13">
        <v>8055.56</v>
      </c>
      <c r="G19" s="15" t="s">
        <v>58</v>
      </c>
      <c r="H19" s="15" t="s">
        <v>20</v>
      </c>
      <c r="I19" s="15" t="s">
        <v>20</v>
      </c>
    </row>
    <row r="20" spans="1:9" ht="19.5" thickBot="1" x14ac:dyDescent="0.35">
      <c r="A20" s="11">
        <v>570</v>
      </c>
      <c r="B20" s="12">
        <v>44454</v>
      </c>
      <c r="C20" s="9">
        <v>20</v>
      </c>
      <c r="D20" s="8"/>
      <c r="E20" s="11">
        <v>536</v>
      </c>
      <c r="F20" s="13">
        <v>8075.56</v>
      </c>
      <c r="G20" s="15" t="s">
        <v>59</v>
      </c>
      <c r="H20" s="15" t="s">
        <v>20</v>
      </c>
      <c r="I20" s="15" t="s">
        <v>20</v>
      </c>
    </row>
    <row r="21" spans="1:9" ht="19.5" thickBot="1" x14ac:dyDescent="0.35">
      <c r="A21" s="11">
        <v>571</v>
      </c>
      <c r="B21" s="12">
        <v>44454</v>
      </c>
      <c r="C21" s="9">
        <v>10</v>
      </c>
      <c r="D21" s="8"/>
      <c r="E21" s="11">
        <v>393</v>
      </c>
      <c r="F21" s="13">
        <v>8085.56</v>
      </c>
      <c r="G21" s="15" t="s">
        <v>60</v>
      </c>
      <c r="H21" s="15" t="s">
        <v>20</v>
      </c>
      <c r="I21" s="15" t="s">
        <v>20</v>
      </c>
    </row>
    <row r="22" spans="1:9" ht="19.5" thickBot="1" x14ac:dyDescent="0.35">
      <c r="A22" s="11">
        <v>572</v>
      </c>
      <c r="B22" s="12">
        <v>44454</v>
      </c>
      <c r="C22" s="9">
        <v>10</v>
      </c>
      <c r="D22" s="8"/>
      <c r="E22" s="14"/>
      <c r="F22" s="13">
        <v>8095.56</v>
      </c>
      <c r="G22" s="15" t="s">
        <v>61</v>
      </c>
      <c r="H22" s="15" t="s">
        <v>56</v>
      </c>
      <c r="I22" s="15" t="s">
        <v>20</v>
      </c>
    </row>
    <row r="23" spans="1:9" ht="19.5" thickBot="1" x14ac:dyDescent="0.35">
      <c r="A23" s="11">
        <v>573</v>
      </c>
      <c r="B23" s="12">
        <v>44454</v>
      </c>
      <c r="C23" s="9">
        <v>21.2</v>
      </c>
      <c r="D23" s="8"/>
      <c r="E23" s="11">
        <v>237</v>
      </c>
      <c r="F23" s="13">
        <v>8116.76</v>
      </c>
      <c r="G23" s="15" t="s">
        <v>62</v>
      </c>
      <c r="H23" s="15" t="s">
        <v>63</v>
      </c>
      <c r="I23" s="15" t="s">
        <v>63</v>
      </c>
    </row>
    <row r="24" spans="1:9" ht="19.5" thickBot="1" x14ac:dyDescent="0.35">
      <c r="A24" s="11">
        <v>574</v>
      </c>
      <c r="B24" s="12">
        <v>44454</v>
      </c>
      <c r="C24" s="9">
        <v>40</v>
      </c>
      <c r="D24" s="8"/>
      <c r="E24" s="11">
        <v>4698</v>
      </c>
      <c r="F24" s="13">
        <v>8156.76</v>
      </c>
      <c r="G24" s="15" t="s">
        <v>64</v>
      </c>
      <c r="H24" s="15" t="s">
        <v>63</v>
      </c>
      <c r="I24" s="15" t="s">
        <v>63</v>
      </c>
    </row>
    <row r="25" spans="1:9" ht="19.5" thickBot="1" x14ac:dyDescent="0.35">
      <c r="A25" s="11">
        <v>575</v>
      </c>
      <c r="B25" s="12">
        <v>44454</v>
      </c>
      <c r="C25" s="9">
        <v>150</v>
      </c>
      <c r="D25" s="8"/>
      <c r="E25" s="11">
        <v>1687</v>
      </c>
      <c r="F25" s="13">
        <v>8306.76</v>
      </c>
      <c r="G25" s="15" t="s">
        <v>65</v>
      </c>
      <c r="H25" s="15" t="s">
        <v>66</v>
      </c>
      <c r="I25" s="15" t="s">
        <v>36</v>
      </c>
    </row>
    <row r="26" spans="1:9" ht="19.5" thickBot="1" x14ac:dyDescent="0.35">
      <c r="A26" s="11">
        <v>576</v>
      </c>
      <c r="B26" s="12">
        <v>44454</v>
      </c>
      <c r="C26" s="9">
        <v>25</v>
      </c>
      <c r="D26" s="8"/>
      <c r="E26" s="11">
        <v>1617</v>
      </c>
      <c r="F26" s="13">
        <v>8331.76</v>
      </c>
      <c r="G26" s="15" t="s">
        <v>67</v>
      </c>
      <c r="H26" s="15" t="s">
        <v>63</v>
      </c>
      <c r="I26" s="15" t="s">
        <v>63</v>
      </c>
    </row>
    <row r="27" spans="1:9" ht="19.5" thickBot="1" x14ac:dyDescent="0.35">
      <c r="A27" s="11">
        <v>577</v>
      </c>
      <c r="B27" s="12">
        <v>44454</v>
      </c>
      <c r="C27" s="9">
        <v>50</v>
      </c>
      <c r="D27" s="8"/>
      <c r="E27" s="11">
        <v>177</v>
      </c>
      <c r="F27" s="13">
        <v>8381.76</v>
      </c>
      <c r="G27" s="15" t="s">
        <v>68</v>
      </c>
      <c r="H27" s="15" t="s">
        <v>63</v>
      </c>
      <c r="I27" s="15" t="s">
        <v>63</v>
      </c>
    </row>
    <row r="28" spans="1:9" ht="19.5" thickBot="1" x14ac:dyDescent="0.35">
      <c r="A28" s="11">
        <v>578</v>
      </c>
      <c r="B28" s="12">
        <v>44454</v>
      </c>
      <c r="C28" s="9">
        <v>165</v>
      </c>
      <c r="D28" s="8"/>
      <c r="E28" s="14"/>
      <c r="F28" s="13">
        <v>8546.76</v>
      </c>
      <c r="G28" s="15" t="s">
        <v>69</v>
      </c>
      <c r="H28" s="15" t="s">
        <v>70</v>
      </c>
      <c r="I28" s="15" t="s">
        <v>63</v>
      </c>
    </row>
    <row r="29" spans="1:9" ht="19.5" thickBot="1" x14ac:dyDescent="0.35">
      <c r="A29" s="11">
        <v>579</v>
      </c>
      <c r="B29" s="12">
        <v>44454</v>
      </c>
      <c r="C29" s="9">
        <v>37.54</v>
      </c>
      <c r="D29" s="8"/>
      <c r="E29" s="11">
        <v>1618073</v>
      </c>
      <c r="F29" s="13">
        <v>8584.2999999999993</v>
      </c>
      <c r="G29" s="15" t="s">
        <v>71</v>
      </c>
      <c r="H29" s="15" t="s">
        <v>72</v>
      </c>
      <c r="I29" s="15" t="s">
        <v>72</v>
      </c>
    </row>
    <row r="30" spans="1:9" ht="19.5" thickBot="1" x14ac:dyDescent="0.35">
      <c r="A30" s="11">
        <v>580</v>
      </c>
      <c r="B30" s="12">
        <v>44455</v>
      </c>
      <c r="C30" s="9">
        <v>0.48</v>
      </c>
      <c r="D30" s="8"/>
      <c r="E30" s="15"/>
      <c r="F30" s="13">
        <v>8584.7800000000007</v>
      </c>
      <c r="G30" s="15" t="s">
        <v>73</v>
      </c>
      <c r="H30" s="15" t="s">
        <v>20</v>
      </c>
      <c r="I30" s="15" t="s">
        <v>20</v>
      </c>
    </row>
    <row r="31" spans="1:9" ht="19.5" thickBot="1" x14ac:dyDescent="0.35">
      <c r="A31" s="11">
        <v>580</v>
      </c>
      <c r="B31" s="12">
        <v>44459</v>
      </c>
      <c r="C31" s="8"/>
      <c r="D31" s="9">
        <v>50</v>
      </c>
      <c r="E31" s="11">
        <v>2823</v>
      </c>
      <c r="F31" s="13">
        <v>8534.7800000000007</v>
      </c>
      <c r="G31" s="15" t="s">
        <v>74</v>
      </c>
      <c r="H31" s="15" t="s">
        <v>75</v>
      </c>
      <c r="I31" s="15" t="s">
        <v>76</v>
      </c>
    </row>
    <row r="32" spans="1:9" ht="38.25" thickBot="1" x14ac:dyDescent="0.35">
      <c r="A32" s="11">
        <v>581</v>
      </c>
      <c r="B32" s="12">
        <v>44465</v>
      </c>
      <c r="C32" s="8"/>
      <c r="D32" s="9">
        <v>180.25</v>
      </c>
      <c r="E32" s="11">
        <v>2824</v>
      </c>
      <c r="F32" s="13">
        <v>8354.5300000000007</v>
      </c>
      <c r="G32" s="15" t="s">
        <v>77</v>
      </c>
      <c r="H32" s="15" t="s">
        <v>78</v>
      </c>
      <c r="I32" s="15" t="s">
        <v>18</v>
      </c>
    </row>
    <row r="33" spans="1:9" ht="19.5" thickBot="1" x14ac:dyDescent="0.35">
      <c r="A33" s="11">
        <v>582</v>
      </c>
      <c r="B33" s="12">
        <v>44465</v>
      </c>
      <c r="C33" s="9">
        <v>96.62</v>
      </c>
      <c r="D33" s="8"/>
      <c r="E33" s="14"/>
      <c r="F33" s="13">
        <v>8451.15</v>
      </c>
      <c r="G33" s="15" t="s">
        <v>52</v>
      </c>
      <c r="H33" s="15" t="s">
        <v>79</v>
      </c>
      <c r="I33" s="15" t="s">
        <v>18</v>
      </c>
    </row>
    <row r="34" spans="1:9" ht="38.25" thickBot="1" x14ac:dyDescent="0.35">
      <c r="A34" s="11">
        <v>583</v>
      </c>
      <c r="B34" s="12">
        <v>44469</v>
      </c>
      <c r="C34" s="8"/>
      <c r="D34" s="9">
        <v>263.64</v>
      </c>
      <c r="E34" s="11">
        <v>2825</v>
      </c>
      <c r="F34" s="13">
        <v>8187.51</v>
      </c>
      <c r="G34" s="15" t="s">
        <v>80</v>
      </c>
      <c r="H34" s="15" t="s">
        <v>81</v>
      </c>
      <c r="I34" s="15" t="s">
        <v>18</v>
      </c>
    </row>
    <row r="35" spans="1:9" ht="19.5" thickBot="1" x14ac:dyDescent="0.35">
      <c r="A35" s="11">
        <v>584</v>
      </c>
      <c r="B35" s="12">
        <v>44469</v>
      </c>
      <c r="C35" s="9">
        <v>110</v>
      </c>
      <c r="D35" s="8"/>
      <c r="E35" s="14"/>
      <c r="F35" s="13">
        <v>8297.51</v>
      </c>
      <c r="G35" s="15" t="s">
        <v>82</v>
      </c>
      <c r="H35" s="15" t="s">
        <v>82</v>
      </c>
      <c r="I35" s="15" t="s">
        <v>20</v>
      </c>
    </row>
    <row r="36" spans="1:9" ht="19.5" thickBot="1" x14ac:dyDescent="0.35">
      <c r="A36" s="11">
        <v>585</v>
      </c>
      <c r="B36" s="12">
        <v>44468</v>
      </c>
      <c r="C36" s="9">
        <v>218.45</v>
      </c>
      <c r="D36" s="8"/>
      <c r="E36" s="14"/>
      <c r="F36" s="13">
        <v>8515.9599999999991</v>
      </c>
      <c r="G36" s="15" t="s">
        <v>83</v>
      </c>
      <c r="H36" s="15" t="s">
        <v>83</v>
      </c>
      <c r="I36" s="15" t="s">
        <v>20</v>
      </c>
    </row>
    <row r="37" spans="1:9" ht="19.5" thickBot="1" x14ac:dyDescent="0.35">
      <c r="A37" s="11">
        <v>592</v>
      </c>
      <c r="B37" s="12">
        <v>44465</v>
      </c>
      <c r="C37" s="9">
        <v>48.06</v>
      </c>
      <c r="D37" s="8"/>
      <c r="E37" s="14"/>
      <c r="F37" s="13">
        <v>8564.02</v>
      </c>
      <c r="G37" s="15" t="s">
        <v>31</v>
      </c>
      <c r="H37" s="15" t="s">
        <v>79</v>
      </c>
      <c r="I37" s="15" t="s">
        <v>18</v>
      </c>
    </row>
    <row r="38" spans="1:9" ht="19.5" thickBot="1" x14ac:dyDescent="0.35">
      <c r="A38" s="11">
        <v>593</v>
      </c>
      <c r="B38" s="12">
        <v>44465</v>
      </c>
      <c r="C38" s="9">
        <v>193.73</v>
      </c>
      <c r="D38" s="8"/>
      <c r="E38" s="14"/>
      <c r="F38" s="13">
        <v>8757.75</v>
      </c>
      <c r="G38" s="15" t="s">
        <v>84</v>
      </c>
      <c r="H38" s="15" t="s">
        <v>79</v>
      </c>
      <c r="I38" s="15" t="s">
        <v>18</v>
      </c>
    </row>
    <row r="39" spans="1:9" ht="19.5" thickBot="1" x14ac:dyDescent="0.35">
      <c r="A39" s="11">
        <v>594</v>
      </c>
      <c r="B39" s="12">
        <v>44465</v>
      </c>
      <c r="C39" s="9">
        <v>96.62</v>
      </c>
      <c r="D39" s="8"/>
      <c r="E39" s="14"/>
      <c r="F39" s="13">
        <v>8854.3700000000008</v>
      </c>
      <c r="G39" s="15" t="s">
        <v>85</v>
      </c>
      <c r="H39" s="15" t="s">
        <v>79</v>
      </c>
      <c r="I39" s="15" t="s">
        <v>18</v>
      </c>
    </row>
    <row r="40" spans="1:9" ht="19.5" thickBot="1" x14ac:dyDescent="0.35">
      <c r="A40" s="11">
        <v>595</v>
      </c>
      <c r="B40" s="12">
        <v>44465</v>
      </c>
      <c r="C40" s="9">
        <v>14.08</v>
      </c>
      <c r="D40" s="8"/>
      <c r="E40" s="14"/>
      <c r="F40" s="13">
        <v>8868.4500000000007</v>
      </c>
      <c r="G40" s="15" t="s">
        <v>86</v>
      </c>
      <c r="H40" s="15" t="s">
        <v>87</v>
      </c>
      <c r="I40" s="15" t="s">
        <v>20</v>
      </c>
    </row>
    <row r="41" spans="1:9" ht="38.25" thickBot="1" x14ac:dyDescent="0.35">
      <c r="A41" s="11">
        <v>596</v>
      </c>
      <c r="B41" s="12">
        <v>44474</v>
      </c>
      <c r="C41" s="9">
        <v>431.12</v>
      </c>
      <c r="D41" s="8"/>
      <c r="E41" s="14"/>
      <c r="F41" s="13">
        <v>9299.57</v>
      </c>
      <c r="G41" s="15" t="s">
        <v>88</v>
      </c>
      <c r="H41" s="15" t="s">
        <v>89</v>
      </c>
      <c r="I41" s="15" t="s">
        <v>18</v>
      </c>
    </row>
    <row r="42" spans="1:9" ht="38.25" thickBot="1" x14ac:dyDescent="0.35">
      <c r="A42" s="11">
        <v>597</v>
      </c>
      <c r="B42" s="12">
        <v>44476</v>
      </c>
      <c r="C42" s="8"/>
      <c r="D42" s="9">
        <v>483.24</v>
      </c>
      <c r="E42" s="14"/>
      <c r="F42" s="13">
        <v>8816.33</v>
      </c>
      <c r="G42" s="15" t="s">
        <v>77</v>
      </c>
      <c r="H42" s="15" t="s">
        <v>90</v>
      </c>
      <c r="I42" s="15" t="s">
        <v>18</v>
      </c>
    </row>
    <row r="43" spans="1:9" ht="19.5" thickBot="1" x14ac:dyDescent="0.35">
      <c r="A43" s="11">
        <v>598</v>
      </c>
      <c r="B43" s="12">
        <v>44476</v>
      </c>
      <c r="C43" s="8"/>
      <c r="D43" s="9">
        <v>240.39</v>
      </c>
      <c r="E43" s="14"/>
      <c r="F43" s="13">
        <v>8575.94</v>
      </c>
      <c r="G43" s="15" t="s">
        <v>54</v>
      </c>
      <c r="H43" s="15" t="s">
        <v>1</v>
      </c>
      <c r="I43" s="15" t="s">
        <v>1</v>
      </c>
    </row>
    <row r="44" spans="1:9" ht="19.5" thickBot="1" x14ac:dyDescent="0.35">
      <c r="A44" s="11">
        <v>599</v>
      </c>
      <c r="B44" s="12">
        <v>44481</v>
      </c>
      <c r="C44" s="8"/>
      <c r="D44" s="9">
        <v>625</v>
      </c>
      <c r="E44" s="14"/>
      <c r="F44" s="13">
        <v>7950.94</v>
      </c>
      <c r="G44" s="15" t="s">
        <v>91</v>
      </c>
      <c r="H44" s="15" t="s">
        <v>92</v>
      </c>
      <c r="I44" s="15" t="s">
        <v>18</v>
      </c>
    </row>
    <row r="45" spans="1:9" ht="19.5" thickBot="1" x14ac:dyDescent="0.35">
      <c r="A45" s="11">
        <v>600</v>
      </c>
      <c r="B45" s="12">
        <v>44484</v>
      </c>
      <c r="C45" s="9">
        <v>1550</v>
      </c>
      <c r="D45" s="8"/>
      <c r="E45" s="14"/>
      <c r="F45" s="13">
        <v>9500.94</v>
      </c>
      <c r="G45" s="15" t="s">
        <v>93</v>
      </c>
      <c r="H45" s="15" t="s">
        <v>94</v>
      </c>
      <c r="I45" s="15" t="s">
        <v>18</v>
      </c>
    </row>
    <row r="46" spans="1:9" ht="19.5" thickBot="1" x14ac:dyDescent="0.35">
      <c r="A46" s="11">
        <v>601</v>
      </c>
      <c r="B46" s="12">
        <v>44487</v>
      </c>
      <c r="C46" s="9">
        <v>1275</v>
      </c>
      <c r="D46" s="8"/>
      <c r="E46" s="14"/>
      <c r="F46" s="13">
        <v>10775.94</v>
      </c>
      <c r="G46" s="15" t="s">
        <v>93</v>
      </c>
      <c r="H46" s="15" t="s">
        <v>94</v>
      </c>
      <c r="I46" s="15" t="s">
        <v>18</v>
      </c>
    </row>
    <row r="47" spans="1:9" ht="38.25" thickBot="1" x14ac:dyDescent="0.35">
      <c r="A47" s="11">
        <v>602</v>
      </c>
      <c r="B47" s="12">
        <v>44487</v>
      </c>
      <c r="C47" s="9">
        <v>1130</v>
      </c>
      <c r="D47" s="8"/>
      <c r="E47" s="14"/>
      <c r="F47" s="13">
        <v>11905.94</v>
      </c>
      <c r="G47" s="15" t="s">
        <v>93</v>
      </c>
      <c r="H47" s="15" t="s">
        <v>95</v>
      </c>
      <c r="I47" s="15" t="s">
        <v>18</v>
      </c>
    </row>
    <row r="48" spans="1:9" ht="38.25" thickBot="1" x14ac:dyDescent="0.35">
      <c r="A48" s="11">
        <v>603</v>
      </c>
      <c r="B48" s="12">
        <v>44487</v>
      </c>
      <c r="C48" s="9">
        <v>3940.4</v>
      </c>
      <c r="D48" s="8"/>
      <c r="E48" s="14"/>
      <c r="F48" s="13">
        <v>15846.34</v>
      </c>
      <c r="G48" s="15" t="s">
        <v>93</v>
      </c>
      <c r="H48" s="15" t="s">
        <v>96</v>
      </c>
      <c r="I48" s="15" t="s">
        <v>18</v>
      </c>
    </row>
    <row r="49" spans="1:9" ht="19.5" thickBot="1" x14ac:dyDescent="0.35">
      <c r="A49" s="11">
        <v>604</v>
      </c>
      <c r="B49" s="12">
        <v>44487</v>
      </c>
      <c r="C49" s="9">
        <v>250</v>
      </c>
      <c r="D49" s="8"/>
      <c r="E49" s="14"/>
      <c r="F49" s="13">
        <v>16096.34</v>
      </c>
      <c r="G49" s="15" t="s">
        <v>97</v>
      </c>
      <c r="H49" s="15" t="s">
        <v>98</v>
      </c>
      <c r="I49" s="15" t="s">
        <v>28</v>
      </c>
    </row>
    <row r="50" spans="1:9" ht="38.25" thickBot="1" x14ac:dyDescent="0.35">
      <c r="A50" s="11">
        <v>605</v>
      </c>
      <c r="B50" s="12">
        <v>44491</v>
      </c>
      <c r="C50" s="8"/>
      <c r="D50" s="9">
        <v>39.58</v>
      </c>
      <c r="E50" s="14"/>
      <c r="F50" s="13">
        <v>16056.76</v>
      </c>
      <c r="G50" s="15" t="s">
        <v>80</v>
      </c>
      <c r="H50" s="15" t="s">
        <v>99</v>
      </c>
      <c r="I50" s="15" t="s">
        <v>18</v>
      </c>
    </row>
    <row r="51" spans="1:9" ht="19.5" thickBot="1" x14ac:dyDescent="0.35">
      <c r="A51" s="11">
        <v>606</v>
      </c>
      <c r="B51" s="12">
        <v>44492</v>
      </c>
      <c r="C51" s="13">
        <v>1945</v>
      </c>
      <c r="D51" s="14"/>
      <c r="E51" s="14"/>
      <c r="F51" s="13">
        <v>18001.759999999998</v>
      </c>
      <c r="G51" s="15" t="s">
        <v>93</v>
      </c>
      <c r="H51" s="15" t="s">
        <v>100</v>
      </c>
      <c r="I51" s="15" t="s">
        <v>18</v>
      </c>
    </row>
    <row r="52" spans="1:9" ht="19.5" thickBot="1" x14ac:dyDescent="0.35">
      <c r="A52" s="11">
        <v>607</v>
      </c>
      <c r="B52" s="12">
        <v>44492</v>
      </c>
      <c r="C52" s="13">
        <v>6585</v>
      </c>
      <c r="D52" s="14"/>
      <c r="E52" s="14"/>
      <c r="F52" s="13">
        <v>24586.76</v>
      </c>
      <c r="G52" s="15" t="s">
        <v>93</v>
      </c>
      <c r="H52" s="15" t="s">
        <v>94</v>
      </c>
      <c r="I52" s="15" t="s">
        <v>18</v>
      </c>
    </row>
    <row r="53" spans="1:9" ht="38.25" thickBot="1" x14ac:dyDescent="0.35">
      <c r="A53" s="11">
        <v>608</v>
      </c>
      <c r="B53" s="12">
        <v>44492</v>
      </c>
      <c r="C53" s="13">
        <v>5392.56</v>
      </c>
      <c r="D53" s="14"/>
      <c r="E53" s="14"/>
      <c r="F53" s="13">
        <v>29979.32</v>
      </c>
      <c r="G53" s="15" t="s">
        <v>93</v>
      </c>
      <c r="H53" s="15" t="s">
        <v>101</v>
      </c>
      <c r="I53" s="15" t="s">
        <v>18</v>
      </c>
    </row>
    <row r="54" spans="1:9" ht="19.5" thickBot="1" x14ac:dyDescent="0.35">
      <c r="A54" s="11">
        <v>609</v>
      </c>
      <c r="B54" s="12">
        <v>44501</v>
      </c>
      <c r="C54" s="14"/>
      <c r="D54" s="13">
        <v>90.72</v>
      </c>
      <c r="E54" s="14"/>
      <c r="F54" s="13">
        <v>29888.6</v>
      </c>
      <c r="G54" s="15" t="s">
        <v>102</v>
      </c>
      <c r="H54" s="15" t="s">
        <v>9</v>
      </c>
      <c r="I54" s="15" t="s">
        <v>9</v>
      </c>
    </row>
    <row r="55" spans="1:9" ht="19.5" thickBot="1" x14ac:dyDescent="0.35">
      <c r="A55" s="11">
        <v>610</v>
      </c>
      <c r="B55" s="12">
        <v>44501</v>
      </c>
      <c r="C55" s="14"/>
      <c r="D55" s="13">
        <v>70</v>
      </c>
      <c r="E55" s="14"/>
      <c r="F55" s="13">
        <v>29818.6</v>
      </c>
      <c r="G55" s="15" t="s">
        <v>103</v>
      </c>
      <c r="H55" s="15" t="s">
        <v>104</v>
      </c>
      <c r="I55" s="15" t="s">
        <v>105</v>
      </c>
    </row>
    <row r="56" spans="1:9" ht="38.25" thickBot="1" x14ac:dyDescent="0.35">
      <c r="A56" s="11">
        <v>611</v>
      </c>
      <c r="B56" s="12">
        <v>44501</v>
      </c>
      <c r="C56" s="14"/>
      <c r="D56" s="13">
        <v>700</v>
      </c>
      <c r="E56" s="14"/>
      <c r="F56" s="13">
        <v>29118.6</v>
      </c>
      <c r="G56" s="15" t="s">
        <v>106</v>
      </c>
      <c r="H56" s="15" t="s">
        <v>106</v>
      </c>
      <c r="I56" s="15" t="s">
        <v>107</v>
      </c>
    </row>
    <row r="57" spans="1:9" ht="38.25" thickBot="1" x14ac:dyDescent="0.35">
      <c r="A57" s="11">
        <v>612</v>
      </c>
      <c r="B57" s="12">
        <v>44517</v>
      </c>
      <c r="C57" s="14"/>
      <c r="D57" s="13">
        <v>8411</v>
      </c>
      <c r="E57" s="14"/>
      <c r="F57" s="13">
        <v>20707.599999999999</v>
      </c>
      <c r="G57" s="15" t="s">
        <v>108</v>
      </c>
      <c r="H57" s="15" t="s">
        <v>109</v>
      </c>
      <c r="I57" s="15" t="s">
        <v>21</v>
      </c>
    </row>
    <row r="58" spans="1:9" ht="38.25" thickBot="1" x14ac:dyDescent="0.35">
      <c r="A58" s="11">
        <v>613</v>
      </c>
      <c r="B58" s="12">
        <v>44518</v>
      </c>
      <c r="C58" s="13">
        <v>10822.25</v>
      </c>
      <c r="D58" s="14"/>
      <c r="E58" s="14"/>
      <c r="F58" s="13">
        <v>31529.85</v>
      </c>
      <c r="G58" s="15" t="s">
        <v>108</v>
      </c>
      <c r="H58" s="15" t="s">
        <v>110</v>
      </c>
      <c r="I58" s="15" t="s">
        <v>21</v>
      </c>
    </row>
    <row r="59" spans="1:9" ht="38.25" thickBot="1" x14ac:dyDescent="0.35">
      <c r="A59" s="11">
        <v>614</v>
      </c>
      <c r="B59" s="12">
        <v>44518</v>
      </c>
      <c r="C59" s="13">
        <v>168.47</v>
      </c>
      <c r="D59" s="14"/>
      <c r="E59" s="14"/>
      <c r="F59" s="13">
        <v>31698.32</v>
      </c>
      <c r="G59" s="15" t="s">
        <v>88</v>
      </c>
      <c r="H59" s="15" t="s">
        <v>92</v>
      </c>
      <c r="I59" s="15" t="s">
        <v>18</v>
      </c>
    </row>
    <row r="60" spans="1:9" ht="38.25" thickBot="1" x14ac:dyDescent="0.35">
      <c r="A60" s="11">
        <v>615</v>
      </c>
      <c r="B60" s="12">
        <v>44518</v>
      </c>
      <c r="C60" s="13">
        <v>76.23</v>
      </c>
      <c r="D60" s="14"/>
      <c r="E60" s="14"/>
      <c r="F60" s="13">
        <v>31774.55</v>
      </c>
      <c r="G60" s="15" t="s">
        <v>111</v>
      </c>
      <c r="H60" s="15" t="s">
        <v>112</v>
      </c>
      <c r="I60" s="15" t="s">
        <v>112</v>
      </c>
    </row>
    <row r="61" spans="1:9" ht="19.5" thickBot="1" x14ac:dyDescent="0.35">
      <c r="A61" s="11">
        <v>616</v>
      </c>
      <c r="B61" s="12">
        <v>44518</v>
      </c>
      <c r="C61" s="14"/>
      <c r="D61" s="13">
        <v>69.900000000000006</v>
      </c>
      <c r="E61" s="14"/>
      <c r="F61" s="13">
        <v>31774.55</v>
      </c>
      <c r="G61" s="15" t="s">
        <v>102</v>
      </c>
      <c r="H61" s="15" t="s">
        <v>9</v>
      </c>
      <c r="I61" s="15" t="s">
        <v>9</v>
      </c>
    </row>
    <row r="62" spans="1:9" ht="19.5" thickBot="1" x14ac:dyDescent="0.35">
      <c r="A62" s="11">
        <v>617</v>
      </c>
      <c r="B62" s="12">
        <v>44518</v>
      </c>
      <c r="C62" s="13">
        <v>67.75</v>
      </c>
      <c r="D62" s="14"/>
      <c r="E62" s="14"/>
      <c r="F62" s="13">
        <v>31842.3</v>
      </c>
      <c r="G62" s="15" t="s">
        <v>14</v>
      </c>
      <c r="H62" s="15" t="s">
        <v>113</v>
      </c>
      <c r="I62" s="15" t="s">
        <v>14</v>
      </c>
    </row>
    <row r="63" spans="1:9" ht="38.25" thickBot="1" x14ac:dyDescent="0.35">
      <c r="A63" s="11">
        <v>618</v>
      </c>
      <c r="B63" s="12">
        <v>44543</v>
      </c>
      <c r="C63" s="14"/>
      <c r="D63" s="13">
        <v>40</v>
      </c>
      <c r="E63" s="14"/>
      <c r="F63" s="13">
        <v>31802.3</v>
      </c>
      <c r="G63" s="15" t="s">
        <v>80</v>
      </c>
      <c r="H63" s="15" t="s">
        <v>114</v>
      </c>
      <c r="I63" s="15" t="s">
        <v>21</v>
      </c>
    </row>
    <row r="64" spans="1:9" ht="38.25" thickBot="1" x14ac:dyDescent="0.35">
      <c r="A64" s="11">
        <v>619</v>
      </c>
      <c r="B64" s="12">
        <v>44543</v>
      </c>
      <c r="C64" s="14"/>
      <c r="D64" s="13">
        <v>100</v>
      </c>
      <c r="E64" s="14"/>
      <c r="F64" s="13">
        <v>31702.3</v>
      </c>
      <c r="G64" s="15" t="s">
        <v>115</v>
      </c>
      <c r="H64" s="15" t="s">
        <v>116</v>
      </c>
      <c r="I64" s="15" t="s">
        <v>117</v>
      </c>
    </row>
    <row r="65" spans="1:10" ht="38.25" thickBot="1" x14ac:dyDescent="0.35">
      <c r="A65" s="11">
        <v>620</v>
      </c>
      <c r="B65" s="12">
        <v>44543</v>
      </c>
      <c r="C65" s="14"/>
      <c r="D65" s="13">
        <v>254.57</v>
      </c>
      <c r="E65" s="14"/>
      <c r="F65" s="13">
        <v>31447.73</v>
      </c>
      <c r="G65" s="15" t="s">
        <v>118</v>
      </c>
      <c r="H65" s="15" t="s">
        <v>119</v>
      </c>
      <c r="I65" s="15" t="s">
        <v>29</v>
      </c>
    </row>
    <row r="66" spans="1:10" ht="38.25" thickBot="1" x14ac:dyDescent="0.35">
      <c r="A66" s="11">
        <v>621</v>
      </c>
      <c r="B66" s="12">
        <v>44543</v>
      </c>
      <c r="C66" s="14"/>
      <c r="D66" s="13">
        <v>300</v>
      </c>
      <c r="E66" s="14"/>
      <c r="F66" s="13">
        <v>31147.73</v>
      </c>
      <c r="G66" s="15" t="s">
        <v>118</v>
      </c>
      <c r="H66" s="15" t="s">
        <v>120</v>
      </c>
      <c r="I66" s="15" t="s">
        <v>121</v>
      </c>
    </row>
    <row r="67" spans="1:10" ht="38.25" thickBot="1" x14ac:dyDescent="0.35">
      <c r="A67" s="11">
        <v>622</v>
      </c>
      <c r="B67" s="12">
        <v>44199</v>
      </c>
      <c r="C67" s="14"/>
      <c r="D67" s="13">
        <v>237.42</v>
      </c>
      <c r="E67" s="14"/>
      <c r="F67" s="13">
        <v>30910.31</v>
      </c>
      <c r="G67" s="15" t="s">
        <v>118</v>
      </c>
      <c r="H67" s="15" t="s">
        <v>122</v>
      </c>
      <c r="I67" s="15" t="s">
        <v>29</v>
      </c>
    </row>
    <row r="68" spans="1:10" ht="38.25" thickBot="1" x14ac:dyDescent="0.35">
      <c r="A68" s="11">
        <v>623</v>
      </c>
      <c r="B68" s="12">
        <v>44571</v>
      </c>
      <c r="C68" s="13">
        <v>316.5</v>
      </c>
      <c r="D68" s="14"/>
      <c r="E68" s="14"/>
      <c r="F68" s="13">
        <v>31226.81</v>
      </c>
      <c r="G68" s="15" t="s">
        <v>108</v>
      </c>
      <c r="H68" s="15" t="s">
        <v>123</v>
      </c>
      <c r="I68" s="15" t="s">
        <v>21</v>
      </c>
    </row>
    <row r="69" spans="1:10" ht="38.25" thickBot="1" x14ac:dyDescent="0.35">
      <c r="A69" s="11">
        <v>624</v>
      </c>
      <c r="B69" s="12">
        <v>44573</v>
      </c>
      <c r="C69" s="13">
        <v>16.02</v>
      </c>
      <c r="D69" s="14"/>
      <c r="E69" s="14"/>
      <c r="F69" s="13">
        <v>31242.83</v>
      </c>
      <c r="G69" s="15" t="s">
        <v>108</v>
      </c>
      <c r="H69" s="15" t="s">
        <v>124</v>
      </c>
      <c r="I69" s="15" t="s">
        <v>21</v>
      </c>
    </row>
    <row r="70" spans="1:10" ht="19.5" thickBot="1" x14ac:dyDescent="0.35">
      <c r="A70" s="11">
        <v>625</v>
      </c>
      <c r="B70" s="12">
        <v>44606</v>
      </c>
      <c r="C70" s="14"/>
      <c r="D70" s="13">
        <v>111</v>
      </c>
      <c r="E70" s="14"/>
      <c r="F70" s="13">
        <v>31131.73</v>
      </c>
      <c r="G70" s="15" t="s">
        <v>54</v>
      </c>
      <c r="H70" s="15" t="s">
        <v>1</v>
      </c>
      <c r="I70" s="15" t="s">
        <v>1</v>
      </c>
    </row>
    <row r="71" spans="1:10" ht="19.5" thickBot="1" x14ac:dyDescent="0.35">
      <c r="A71" s="16">
        <v>626</v>
      </c>
      <c r="B71" s="17">
        <v>44606</v>
      </c>
      <c r="C71" s="18"/>
      <c r="D71" s="19">
        <v>371.77</v>
      </c>
      <c r="E71" s="25" t="s">
        <v>127</v>
      </c>
      <c r="F71" s="19">
        <v>31131.73</v>
      </c>
      <c r="G71" s="25" t="s">
        <v>128</v>
      </c>
      <c r="H71" s="25" t="s">
        <v>129</v>
      </c>
      <c r="I71" s="25" t="s">
        <v>43</v>
      </c>
    </row>
    <row r="72" spans="1:10" ht="38.25" thickBot="1" x14ac:dyDescent="0.35">
      <c r="A72" s="11">
        <v>627</v>
      </c>
      <c r="B72" s="12">
        <v>44607</v>
      </c>
      <c r="C72" s="14"/>
      <c r="D72" s="13">
        <v>284.74</v>
      </c>
      <c r="E72" s="11">
        <v>2841</v>
      </c>
      <c r="F72" s="13">
        <v>30846.99</v>
      </c>
      <c r="G72" s="15" t="s">
        <v>52</v>
      </c>
      <c r="H72" s="15" t="s">
        <v>130</v>
      </c>
      <c r="I72" s="15" t="s">
        <v>131</v>
      </c>
    </row>
    <row r="73" spans="1:10" ht="19.5" thickBot="1" x14ac:dyDescent="0.35">
      <c r="A73" s="11">
        <v>628</v>
      </c>
      <c r="B73" s="12">
        <v>44607</v>
      </c>
      <c r="C73" s="13">
        <v>199.23</v>
      </c>
      <c r="D73" s="14"/>
      <c r="E73" s="11">
        <v>62305</v>
      </c>
      <c r="F73" s="13">
        <v>31046.22</v>
      </c>
      <c r="G73" s="15" t="s">
        <v>128</v>
      </c>
      <c r="H73" s="15" t="s">
        <v>20</v>
      </c>
      <c r="I73" s="15" t="s">
        <v>43</v>
      </c>
    </row>
    <row r="74" spans="1:10" ht="19.5" thickBot="1" x14ac:dyDescent="0.35">
      <c r="A74" s="11">
        <v>629</v>
      </c>
      <c r="B74" s="12">
        <v>44607</v>
      </c>
      <c r="C74" s="13">
        <v>150</v>
      </c>
      <c r="D74" s="14"/>
      <c r="E74" s="14"/>
      <c r="F74" s="13">
        <v>31196.22</v>
      </c>
      <c r="G74" s="15" t="s">
        <v>132</v>
      </c>
      <c r="H74" s="15" t="s">
        <v>133</v>
      </c>
      <c r="I74" s="15" t="s">
        <v>134</v>
      </c>
    </row>
    <row r="75" spans="1:10" ht="19.5" thickBot="1" x14ac:dyDescent="0.35">
      <c r="A75" s="11">
        <v>630</v>
      </c>
      <c r="B75" s="12">
        <v>44623</v>
      </c>
      <c r="C75" s="13">
        <v>72.2</v>
      </c>
      <c r="D75" s="14"/>
      <c r="E75" s="14"/>
      <c r="F75" s="13">
        <v>31268.42</v>
      </c>
      <c r="G75" s="15" t="s">
        <v>135</v>
      </c>
      <c r="H75" s="15" t="s">
        <v>136</v>
      </c>
      <c r="I75" s="15" t="s">
        <v>136</v>
      </c>
    </row>
    <row r="76" spans="1:10" ht="19.5" thickBot="1" x14ac:dyDescent="0.35">
      <c r="A76" s="11">
        <v>631</v>
      </c>
      <c r="B76" s="12">
        <v>44623</v>
      </c>
      <c r="C76" s="13">
        <v>200</v>
      </c>
      <c r="D76" s="14"/>
      <c r="E76" s="14"/>
      <c r="F76" s="13">
        <v>31468.42</v>
      </c>
      <c r="G76" s="15" t="s">
        <v>93</v>
      </c>
      <c r="H76" s="15" t="s">
        <v>94</v>
      </c>
      <c r="I76" s="15" t="s">
        <v>18</v>
      </c>
    </row>
    <row r="77" spans="1:10" ht="19.5" thickBot="1" x14ac:dyDescent="0.35">
      <c r="A77" s="11">
        <v>632</v>
      </c>
      <c r="B77" s="12">
        <v>44623</v>
      </c>
      <c r="C77" s="13">
        <v>30</v>
      </c>
      <c r="D77" s="14"/>
      <c r="E77" s="14"/>
      <c r="F77" s="13">
        <v>31498.42</v>
      </c>
      <c r="G77" s="15" t="s">
        <v>93</v>
      </c>
      <c r="H77" s="15" t="s">
        <v>100</v>
      </c>
      <c r="I77" s="15" t="s">
        <v>18</v>
      </c>
    </row>
    <row r="78" spans="1:10" ht="19.5" thickBot="1" x14ac:dyDescent="0.35">
      <c r="A78" s="11">
        <v>633</v>
      </c>
      <c r="B78" s="12">
        <v>44623</v>
      </c>
      <c r="C78" s="13">
        <v>10</v>
      </c>
      <c r="D78" s="14"/>
      <c r="E78" s="14"/>
      <c r="F78" s="13">
        <v>31508.42</v>
      </c>
      <c r="G78" s="15" t="s">
        <v>20</v>
      </c>
      <c r="H78" s="15" t="s">
        <v>137</v>
      </c>
      <c r="I78" s="15" t="s">
        <v>20</v>
      </c>
    </row>
    <row r="79" spans="1:10" ht="19.5" thickBot="1" x14ac:dyDescent="0.35">
      <c r="A79" s="11">
        <v>634</v>
      </c>
      <c r="B79" s="12">
        <v>44623</v>
      </c>
      <c r="C79" s="14"/>
      <c r="D79" s="13">
        <v>26.9</v>
      </c>
      <c r="E79" s="11">
        <v>2842</v>
      </c>
      <c r="F79" s="13">
        <v>31481.52</v>
      </c>
      <c r="G79" s="15" t="s">
        <v>102</v>
      </c>
      <c r="H79" s="15" t="s">
        <v>9</v>
      </c>
      <c r="I79" s="15" t="s">
        <v>9</v>
      </c>
    </row>
    <row r="80" spans="1:10" ht="19.5" thickBot="1" x14ac:dyDescent="0.35">
      <c r="A80" s="11">
        <v>635</v>
      </c>
      <c r="B80" s="12">
        <v>44623</v>
      </c>
      <c r="C80" s="13">
        <v>177.48</v>
      </c>
      <c r="D80" s="14"/>
      <c r="E80" s="14"/>
      <c r="F80" s="13">
        <v>31659</v>
      </c>
      <c r="G80" s="15" t="s">
        <v>14</v>
      </c>
      <c r="H80" s="15" t="s">
        <v>113</v>
      </c>
      <c r="I80" s="15" t="s">
        <v>14</v>
      </c>
      <c r="J80" s="14"/>
    </row>
    <row r="81" spans="1:9" ht="19.5" thickBot="1" x14ac:dyDescent="0.35">
      <c r="A81" s="11">
        <v>636</v>
      </c>
      <c r="B81" s="12">
        <v>44628</v>
      </c>
      <c r="C81" s="14"/>
      <c r="D81" s="13">
        <v>150</v>
      </c>
      <c r="E81" s="11">
        <v>2843</v>
      </c>
      <c r="F81" s="13">
        <v>31509</v>
      </c>
      <c r="G81" s="15" t="s">
        <v>139</v>
      </c>
      <c r="H81" s="15" t="s">
        <v>140</v>
      </c>
      <c r="I81" s="15" t="s">
        <v>141</v>
      </c>
    </row>
    <row r="82" spans="1:9" ht="38.25" thickBot="1" x14ac:dyDescent="0.35">
      <c r="A82" s="11">
        <v>637</v>
      </c>
      <c r="B82" s="12">
        <v>44628</v>
      </c>
      <c r="C82" s="14"/>
      <c r="D82" s="13">
        <v>370</v>
      </c>
      <c r="E82" s="11">
        <v>2844</v>
      </c>
      <c r="F82" s="13">
        <v>31139</v>
      </c>
      <c r="G82" s="15" t="s">
        <v>142</v>
      </c>
      <c r="H82" s="15" t="s">
        <v>140</v>
      </c>
      <c r="I82" s="15" t="s">
        <v>143</v>
      </c>
    </row>
    <row r="83" spans="1:9" ht="19.5" thickBot="1" x14ac:dyDescent="0.35">
      <c r="A83" s="11">
        <v>638</v>
      </c>
      <c r="B83" s="12">
        <v>44628</v>
      </c>
      <c r="C83" s="14"/>
      <c r="D83" s="13">
        <v>39.25</v>
      </c>
      <c r="E83" s="14"/>
      <c r="F83" s="13">
        <v>31099.75</v>
      </c>
      <c r="G83" s="26" t="s">
        <v>144</v>
      </c>
      <c r="H83" s="15" t="s">
        <v>145</v>
      </c>
      <c r="I83" s="15" t="s">
        <v>17</v>
      </c>
    </row>
    <row r="84" spans="1:9" ht="38.25" thickBot="1" x14ac:dyDescent="0.35">
      <c r="A84" s="11">
        <v>639</v>
      </c>
      <c r="B84" s="12">
        <v>44651</v>
      </c>
      <c r="C84" s="14"/>
      <c r="D84" s="13">
        <v>464.5</v>
      </c>
      <c r="E84" s="11">
        <v>2845</v>
      </c>
      <c r="F84" s="13">
        <v>30635.25</v>
      </c>
      <c r="G84" s="15" t="s">
        <v>80</v>
      </c>
      <c r="H84" s="15" t="s">
        <v>146</v>
      </c>
      <c r="I84" s="15" t="s">
        <v>19</v>
      </c>
    </row>
    <row r="85" spans="1:9" ht="38.25" thickBot="1" x14ac:dyDescent="0.35">
      <c r="A85" s="11">
        <v>640</v>
      </c>
      <c r="B85" s="12">
        <v>44655</v>
      </c>
      <c r="C85" s="14"/>
      <c r="D85" s="13">
        <v>67.39</v>
      </c>
      <c r="E85" s="11">
        <v>2846</v>
      </c>
      <c r="F85" s="13">
        <v>30567.86</v>
      </c>
      <c r="G85" s="15" t="s">
        <v>52</v>
      </c>
      <c r="H85" s="15" t="s">
        <v>147</v>
      </c>
      <c r="I85" s="15" t="s">
        <v>148</v>
      </c>
    </row>
    <row r="86" spans="1:9" ht="19.5" thickBot="1" x14ac:dyDescent="0.35">
      <c r="A86" s="11">
        <v>641</v>
      </c>
      <c r="B86" s="12">
        <v>44657</v>
      </c>
      <c r="C86" s="15">
        <v>48.06</v>
      </c>
      <c r="D86" s="13"/>
      <c r="E86" s="11"/>
      <c r="F86" s="13">
        <f>F85+C86</f>
        <v>30615.920000000002</v>
      </c>
      <c r="G86" s="15" t="s">
        <v>149</v>
      </c>
      <c r="H86" s="15" t="s">
        <v>35</v>
      </c>
      <c r="I86" s="15" t="s">
        <v>36</v>
      </c>
    </row>
    <row r="87" spans="1:9" ht="38.25" thickBot="1" x14ac:dyDescent="0.35">
      <c r="A87" s="11">
        <v>642</v>
      </c>
      <c r="B87" s="12">
        <v>44676</v>
      </c>
      <c r="C87" s="13">
        <v>329.57</v>
      </c>
      <c r="D87" s="14"/>
      <c r="E87" s="14"/>
      <c r="F87" s="13">
        <v>30945.49</v>
      </c>
      <c r="G87" s="15" t="s">
        <v>153</v>
      </c>
      <c r="H87" s="15" t="s">
        <v>35</v>
      </c>
      <c r="I87" s="15" t="s">
        <v>121</v>
      </c>
    </row>
    <row r="88" spans="1:9" ht="19.5" thickBot="1" x14ac:dyDescent="0.35">
      <c r="A88" s="11">
        <v>643</v>
      </c>
      <c r="B88" s="12">
        <v>44676</v>
      </c>
      <c r="C88" s="13">
        <v>100</v>
      </c>
      <c r="D88" s="14"/>
      <c r="E88" s="14"/>
      <c r="F88" s="13">
        <v>31045.49</v>
      </c>
      <c r="G88" s="15" t="s">
        <v>154</v>
      </c>
      <c r="H88" s="15" t="s">
        <v>155</v>
      </c>
      <c r="I88" s="15" t="s">
        <v>156</v>
      </c>
    </row>
    <row r="89" spans="1:9" ht="38.25" thickBot="1" x14ac:dyDescent="0.35">
      <c r="A89" s="11">
        <v>644</v>
      </c>
      <c r="B89" s="12">
        <v>44676</v>
      </c>
      <c r="C89" s="14"/>
      <c r="D89" s="13">
        <v>432.56</v>
      </c>
      <c r="E89" s="11">
        <v>2847</v>
      </c>
      <c r="F89" s="13">
        <v>30612.93</v>
      </c>
      <c r="G89" s="15" t="s">
        <v>157</v>
      </c>
      <c r="H89" s="15" t="s">
        <v>158</v>
      </c>
      <c r="I89" s="15" t="s">
        <v>159</v>
      </c>
    </row>
    <row r="90" spans="1:9" ht="38.25" thickBot="1" x14ac:dyDescent="0.35">
      <c r="A90" s="11">
        <v>645</v>
      </c>
      <c r="B90" s="12">
        <v>44676</v>
      </c>
      <c r="C90" s="14"/>
      <c r="D90" s="13">
        <v>534.92999999999995</v>
      </c>
      <c r="E90" s="11">
        <v>2848</v>
      </c>
      <c r="F90" s="13">
        <v>30078</v>
      </c>
      <c r="G90" s="15" t="s">
        <v>160</v>
      </c>
      <c r="H90" s="15" t="s">
        <v>161</v>
      </c>
      <c r="I90" s="15" t="s">
        <v>148</v>
      </c>
    </row>
    <row r="91" spans="1:9" ht="38.25" thickBot="1" x14ac:dyDescent="0.35">
      <c r="A91" s="11">
        <v>646</v>
      </c>
      <c r="B91" s="12">
        <v>44676</v>
      </c>
      <c r="C91" s="13">
        <v>520</v>
      </c>
      <c r="D91" s="14"/>
      <c r="E91" s="14"/>
      <c r="F91" s="13">
        <v>30598</v>
      </c>
      <c r="G91" s="15" t="s">
        <v>80</v>
      </c>
      <c r="H91" s="15" t="s">
        <v>162</v>
      </c>
      <c r="I91" s="15" t="s">
        <v>156</v>
      </c>
    </row>
    <row r="92" spans="1:9" ht="38.25" thickBot="1" x14ac:dyDescent="0.35">
      <c r="A92" s="11">
        <v>647</v>
      </c>
      <c r="B92" s="12">
        <v>44677</v>
      </c>
      <c r="C92" s="14"/>
      <c r="D92" s="13">
        <v>864</v>
      </c>
      <c r="E92" s="11">
        <v>2849</v>
      </c>
      <c r="F92" s="13">
        <v>29734</v>
      </c>
      <c r="G92" s="15" t="s">
        <v>163</v>
      </c>
      <c r="H92" s="15" t="s">
        <v>164</v>
      </c>
      <c r="I92" s="15" t="s">
        <v>148</v>
      </c>
    </row>
    <row r="93" spans="1:9" ht="19.5" thickBot="1" x14ac:dyDescent="0.35">
      <c r="A93" s="11">
        <v>648</v>
      </c>
      <c r="B93" s="12">
        <v>44678</v>
      </c>
      <c r="C93" s="14"/>
      <c r="D93" s="13">
        <v>385</v>
      </c>
      <c r="E93" s="11">
        <v>2850</v>
      </c>
      <c r="F93" s="13">
        <v>29349</v>
      </c>
      <c r="G93" s="15" t="s">
        <v>165</v>
      </c>
      <c r="H93" s="15" t="s">
        <v>166</v>
      </c>
      <c r="I93" s="15" t="s">
        <v>148</v>
      </c>
    </row>
    <row r="94" spans="1:9" ht="38.25" thickBot="1" x14ac:dyDescent="0.35">
      <c r="A94" s="11">
        <v>650</v>
      </c>
      <c r="B94" s="12">
        <v>44679</v>
      </c>
      <c r="C94" s="13">
        <v>365.64</v>
      </c>
      <c r="D94" s="14"/>
      <c r="E94" s="14"/>
      <c r="F94" s="13">
        <v>29714.639999999999</v>
      </c>
      <c r="G94" s="15" t="s">
        <v>167</v>
      </c>
      <c r="H94" s="15" t="s">
        <v>168</v>
      </c>
      <c r="I94" s="15" t="s">
        <v>121</v>
      </c>
    </row>
    <row r="95" spans="1:9" ht="38.25" thickBot="1" x14ac:dyDescent="0.35">
      <c r="A95" s="11">
        <v>651</v>
      </c>
      <c r="B95" s="12">
        <v>44680</v>
      </c>
      <c r="C95" s="14"/>
      <c r="D95" s="13">
        <v>4817</v>
      </c>
      <c r="E95" s="11">
        <v>2852</v>
      </c>
      <c r="F95" s="13">
        <v>24897.64</v>
      </c>
      <c r="G95" s="15" t="s">
        <v>169</v>
      </c>
      <c r="H95" s="15" t="s">
        <v>170</v>
      </c>
      <c r="I95" s="15" t="s">
        <v>156</v>
      </c>
    </row>
    <row r="96" spans="1:9" ht="38.25" thickBot="1" x14ac:dyDescent="0.35">
      <c r="A96" s="11">
        <v>652</v>
      </c>
      <c r="B96" s="12">
        <v>44684</v>
      </c>
      <c r="C96" s="13">
        <v>5324.71</v>
      </c>
      <c r="D96" s="14"/>
      <c r="E96" s="14"/>
      <c r="F96" s="13">
        <v>30222.35</v>
      </c>
      <c r="G96" s="15" t="s">
        <v>171</v>
      </c>
      <c r="H96" s="15" t="s">
        <v>172</v>
      </c>
      <c r="I96" s="15" t="s">
        <v>156</v>
      </c>
    </row>
    <row r="97" spans="1:10" ht="38.25" thickBot="1" x14ac:dyDescent="0.35">
      <c r="A97" s="11">
        <v>653</v>
      </c>
      <c r="B97" s="12">
        <v>44684</v>
      </c>
      <c r="C97" s="13">
        <v>807.65</v>
      </c>
      <c r="D97" s="14"/>
      <c r="E97" s="14"/>
      <c r="F97" s="13">
        <v>31030</v>
      </c>
      <c r="G97" s="15" t="s">
        <v>173</v>
      </c>
      <c r="H97" s="15" t="s">
        <v>174</v>
      </c>
      <c r="I97" s="15" t="s">
        <v>175</v>
      </c>
      <c r="J97" s="13"/>
    </row>
    <row r="98" spans="1:10" ht="19.5" thickBot="1" x14ac:dyDescent="0.35">
      <c r="A98" s="11">
        <v>654</v>
      </c>
      <c r="B98" s="12">
        <v>44684</v>
      </c>
      <c r="C98" s="13">
        <v>10</v>
      </c>
      <c r="D98" s="14"/>
      <c r="E98" s="14"/>
      <c r="F98" s="13">
        <v>31040</v>
      </c>
      <c r="G98" s="15" t="s">
        <v>43</v>
      </c>
      <c r="H98" s="15" t="s">
        <v>176</v>
      </c>
      <c r="I98" s="15" t="s">
        <v>43</v>
      </c>
      <c r="J98" s="13"/>
    </row>
    <row r="99" spans="1:10" ht="19.5" thickBot="1" x14ac:dyDescent="0.35">
      <c r="A99" s="11">
        <v>655</v>
      </c>
      <c r="B99" s="12">
        <v>44684</v>
      </c>
      <c r="C99" s="13">
        <v>40</v>
      </c>
      <c r="D99" s="14"/>
      <c r="E99" s="14"/>
      <c r="F99" s="13">
        <v>31080</v>
      </c>
      <c r="G99" s="15" t="s">
        <v>63</v>
      </c>
      <c r="H99" s="15" t="s">
        <v>177</v>
      </c>
      <c r="I99" s="15" t="s">
        <v>63</v>
      </c>
      <c r="J99" s="13"/>
    </row>
    <row r="100" spans="1:10" ht="38.25" thickBot="1" x14ac:dyDescent="0.35">
      <c r="A100" s="11">
        <v>656</v>
      </c>
      <c r="B100" s="12">
        <v>44684</v>
      </c>
      <c r="C100" s="14"/>
      <c r="D100" s="13">
        <v>249.61</v>
      </c>
      <c r="E100" s="11">
        <v>2853</v>
      </c>
      <c r="F100" s="13">
        <v>30830.39</v>
      </c>
      <c r="G100" s="15" t="s">
        <v>80</v>
      </c>
      <c r="H100" s="15" t="s">
        <v>178</v>
      </c>
      <c r="I100" s="15" t="s">
        <v>19</v>
      </c>
      <c r="J100" s="13"/>
    </row>
    <row r="101" spans="1:10" ht="38.25" thickBot="1" x14ac:dyDescent="0.35">
      <c r="A101" s="11">
        <v>657</v>
      </c>
      <c r="B101" s="12">
        <v>44685</v>
      </c>
      <c r="C101" s="13">
        <v>146.85</v>
      </c>
      <c r="D101" s="14"/>
      <c r="E101" s="14"/>
      <c r="F101" s="13">
        <v>30977.24</v>
      </c>
      <c r="G101" s="15" t="s">
        <v>167</v>
      </c>
      <c r="H101" s="15" t="s">
        <v>168</v>
      </c>
      <c r="I101" s="15" t="s">
        <v>121</v>
      </c>
      <c r="J101" s="29"/>
    </row>
    <row r="102" spans="1:10" ht="38.25" thickBot="1" x14ac:dyDescent="0.35">
      <c r="A102" s="11">
        <v>658</v>
      </c>
      <c r="B102" s="12">
        <v>44686</v>
      </c>
      <c r="C102" s="13">
        <v>10025.11</v>
      </c>
      <c r="D102" s="14"/>
      <c r="E102" s="14"/>
      <c r="F102" s="13">
        <v>41002.35</v>
      </c>
      <c r="G102" s="15" t="s">
        <v>179</v>
      </c>
      <c r="H102" s="15" t="s">
        <v>180</v>
      </c>
      <c r="I102" s="27" t="s">
        <v>181</v>
      </c>
    </row>
    <row r="103" spans="1:10" ht="38.25" thickBot="1" x14ac:dyDescent="0.35">
      <c r="A103" s="11">
        <v>659</v>
      </c>
      <c r="B103" s="12">
        <v>44686</v>
      </c>
      <c r="C103" s="14"/>
      <c r="D103" s="13">
        <v>10000</v>
      </c>
      <c r="E103" s="14"/>
      <c r="F103" s="13">
        <v>31002.35</v>
      </c>
      <c r="G103" s="15" t="s">
        <v>182</v>
      </c>
      <c r="H103" s="15" t="s">
        <v>183</v>
      </c>
      <c r="I103" s="15" t="s">
        <v>184</v>
      </c>
    </row>
    <row r="104" spans="1:10" ht="38.25" thickBot="1" x14ac:dyDescent="0.35">
      <c r="A104" s="11">
        <v>660</v>
      </c>
      <c r="B104" s="12">
        <v>44686</v>
      </c>
      <c r="C104" s="14"/>
      <c r="D104" s="13">
        <v>609.62</v>
      </c>
      <c r="E104" s="11">
        <v>2854</v>
      </c>
      <c r="F104" s="13">
        <v>30392.73</v>
      </c>
      <c r="G104" s="15" t="s">
        <v>77</v>
      </c>
      <c r="H104" s="15" t="s">
        <v>190</v>
      </c>
      <c r="I104" s="15" t="s">
        <v>19</v>
      </c>
    </row>
    <row r="105" spans="1:10" ht="19.5" thickBot="1" x14ac:dyDescent="0.35">
      <c r="A105" s="11">
        <v>661</v>
      </c>
      <c r="B105" s="12">
        <v>44686</v>
      </c>
      <c r="C105" s="14"/>
      <c r="D105" s="13">
        <v>49.9</v>
      </c>
      <c r="E105" s="11">
        <v>2855</v>
      </c>
      <c r="F105" s="13">
        <v>30342.83</v>
      </c>
      <c r="G105" s="15" t="s">
        <v>80</v>
      </c>
      <c r="H105" s="15" t="s">
        <v>191</v>
      </c>
      <c r="I105" s="15" t="s">
        <v>19</v>
      </c>
    </row>
    <row r="106" spans="1:10" ht="19.5" thickBot="1" x14ac:dyDescent="0.35">
      <c r="A106" s="11">
        <v>662</v>
      </c>
      <c r="B106" s="12">
        <v>44692</v>
      </c>
      <c r="C106" s="14"/>
      <c r="D106" s="13">
        <v>24.5</v>
      </c>
      <c r="E106" s="11">
        <v>2856</v>
      </c>
      <c r="F106" s="13">
        <v>30318.33</v>
      </c>
      <c r="G106" s="15" t="s">
        <v>169</v>
      </c>
      <c r="H106" s="15" t="s">
        <v>152</v>
      </c>
      <c r="I106" s="15" t="s">
        <v>156</v>
      </c>
    </row>
    <row r="107" spans="1:10" ht="38.25" thickBot="1" x14ac:dyDescent="0.35">
      <c r="A107" s="11">
        <v>663</v>
      </c>
      <c r="B107" s="12">
        <v>44693</v>
      </c>
      <c r="C107" s="14"/>
      <c r="D107" s="13">
        <v>295</v>
      </c>
      <c r="E107" s="11">
        <v>2857</v>
      </c>
      <c r="F107" s="13">
        <v>30023.33</v>
      </c>
      <c r="G107" s="15" t="s">
        <v>192</v>
      </c>
      <c r="H107" s="15" t="s">
        <v>193</v>
      </c>
      <c r="I107" s="15" t="s">
        <v>194</v>
      </c>
    </row>
    <row r="108" spans="1:10" ht="38.25" thickBot="1" x14ac:dyDescent="0.35">
      <c r="A108" s="11">
        <v>664</v>
      </c>
      <c r="B108" s="12">
        <v>44693</v>
      </c>
      <c r="C108" s="14"/>
      <c r="D108" s="13">
        <v>100</v>
      </c>
      <c r="E108" s="11">
        <v>2858</v>
      </c>
      <c r="F108" s="13">
        <v>29923.33</v>
      </c>
      <c r="G108" s="15" t="s">
        <v>195</v>
      </c>
      <c r="H108" s="15" t="s">
        <v>196</v>
      </c>
      <c r="I108" s="15" t="s">
        <v>197</v>
      </c>
    </row>
    <row r="109" spans="1:10" ht="19.5" thickBot="1" x14ac:dyDescent="0.35">
      <c r="A109" s="11">
        <v>665</v>
      </c>
      <c r="B109" s="12">
        <v>44694</v>
      </c>
      <c r="C109" s="14"/>
      <c r="D109" s="13">
        <v>212.4</v>
      </c>
      <c r="E109" s="11">
        <v>2859</v>
      </c>
      <c r="F109" s="13">
        <v>29710.93</v>
      </c>
      <c r="G109" s="15" t="s">
        <v>165</v>
      </c>
      <c r="H109" s="15" t="s">
        <v>198</v>
      </c>
      <c r="I109" s="15" t="s">
        <v>148</v>
      </c>
    </row>
    <row r="110" spans="1:10" ht="19.5" thickBot="1" x14ac:dyDescent="0.35">
      <c r="A110" s="11">
        <v>666</v>
      </c>
      <c r="B110" s="12">
        <v>44694</v>
      </c>
      <c r="C110" s="14"/>
      <c r="D110" s="13">
        <v>288.60000000000002</v>
      </c>
      <c r="E110" s="11">
        <v>2860</v>
      </c>
      <c r="F110" s="13">
        <v>29422.33</v>
      </c>
      <c r="G110" s="15" t="s">
        <v>199</v>
      </c>
      <c r="H110" s="15" t="s">
        <v>198</v>
      </c>
      <c r="I110" s="15" t="s">
        <v>148</v>
      </c>
    </row>
    <row r="111" spans="1:10" ht="19.5" thickBot="1" x14ac:dyDescent="0.35">
      <c r="A111" s="11">
        <v>667</v>
      </c>
      <c r="B111" s="12">
        <v>44694</v>
      </c>
      <c r="C111" s="14"/>
      <c r="D111" s="13">
        <v>184.08</v>
      </c>
      <c r="E111" s="11">
        <v>2861</v>
      </c>
      <c r="F111" s="13">
        <v>29238.25</v>
      </c>
      <c r="G111" s="15" t="s">
        <v>165</v>
      </c>
      <c r="H111" s="15" t="s">
        <v>198</v>
      </c>
      <c r="I111" s="15" t="s">
        <v>148</v>
      </c>
    </row>
    <row r="112" spans="1:10" ht="19.5" thickBot="1" x14ac:dyDescent="0.35">
      <c r="A112" s="11">
        <v>668</v>
      </c>
      <c r="B112" s="12">
        <v>44694</v>
      </c>
      <c r="C112" s="14"/>
      <c r="D112" s="13">
        <v>246.9</v>
      </c>
      <c r="E112" s="11">
        <v>2862</v>
      </c>
      <c r="F112" s="13">
        <v>28991.35</v>
      </c>
      <c r="G112" s="15" t="s">
        <v>199</v>
      </c>
      <c r="H112" s="15" t="s">
        <v>198</v>
      </c>
      <c r="I112" s="15" t="s">
        <v>148</v>
      </c>
    </row>
    <row r="113" spans="1:9" ht="38.25" thickBot="1" x14ac:dyDescent="0.35">
      <c r="A113" s="11">
        <v>669</v>
      </c>
      <c r="B113" s="12">
        <v>44694</v>
      </c>
      <c r="C113" s="14"/>
      <c r="D113" s="13">
        <v>585.97</v>
      </c>
      <c r="E113" s="11">
        <v>2863</v>
      </c>
      <c r="F113" s="13">
        <v>28405.38</v>
      </c>
      <c r="G113" s="15" t="s">
        <v>200</v>
      </c>
      <c r="H113" s="15" t="s">
        <v>201</v>
      </c>
      <c r="I113" s="15" t="s">
        <v>148</v>
      </c>
    </row>
    <row r="114" spans="1:9" ht="38.25" thickBot="1" x14ac:dyDescent="0.35">
      <c r="A114" s="11">
        <v>670</v>
      </c>
      <c r="B114" s="12">
        <v>44698</v>
      </c>
      <c r="C114" s="14"/>
      <c r="D114" s="13">
        <v>897.14</v>
      </c>
      <c r="E114" s="11">
        <v>2864</v>
      </c>
      <c r="F114" s="13">
        <v>27508.240000000002</v>
      </c>
      <c r="G114" s="15" t="s">
        <v>202</v>
      </c>
      <c r="H114" s="15" t="s">
        <v>120</v>
      </c>
      <c r="I114" s="15" t="s">
        <v>121</v>
      </c>
    </row>
    <row r="115" spans="1:9" ht="19.5" thickBot="1" x14ac:dyDescent="0.35">
      <c r="A115" s="11">
        <v>671</v>
      </c>
      <c r="B115" s="12">
        <v>44699</v>
      </c>
      <c r="C115" s="13">
        <v>24.5</v>
      </c>
      <c r="D115" s="14"/>
      <c r="E115" s="14"/>
      <c r="F115" s="13">
        <v>27532.74</v>
      </c>
      <c r="G115" s="15" t="s">
        <v>203</v>
      </c>
      <c r="H115" s="15" t="s">
        <v>204</v>
      </c>
      <c r="I115" s="15" t="s">
        <v>156</v>
      </c>
    </row>
    <row r="116" spans="1:9" ht="19.5" thickBot="1" x14ac:dyDescent="0.35">
      <c r="A116" s="11">
        <v>672</v>
      </c>
      <c r="B116" s="12">
        <v>44699</v>
      </c>
      <c r="C116" s="13">
        <v>20</v>
      </c>
      <c r="D116" s="14"/>
      <c r="E116" s="14"/>
      <c r="F116" s="13">
        <v>27552.74</v>
      </c>
      <c r="G116" s="15" t="s">
        <v>43</v>
      </c>
      <c r="H116" s="15" t="s">
        <v>205</v>
      </c>
      <c r="I116" s="15" t="s">
        <v>43</v>
      </c>
    </row>
    <row r="117" spans="1:9" ht="19.5" thickBot="1" x14ac:dyDescent="0.35">
      <c r="A117" s="11">
        <v>673</v>
      </c>
      <c r="B117" s="12">
        <v>44699</v>
      </c>
      <c r="C117" s="14"/>
      <c r="D117" s="13">
        <v>121.22</v>
      </c>
      <c r="E117" s="11">
        <v>2865</v>
      </c>
      <c r="F117" s="13">
        <v>27431.52</v>
      </c>
      <c r="G117" s="15" t="s">
        <v>165</v>
      </c>
      <c r="H117" s="15" t="s">
        <v>206</v>
      </c>
      <c r="I117" s="15" t="s">
        <v>148</v>
      </c>
    </row>
    <row r="118" spans="1:9" ht="38.25" thickBot="1" x14ac:dyDescent="0.35">
      <c r="A118" s="11">
        <v>674</v>
      </c>
      <c r="B118" s="12">
        <v>44697</v>
      </c>
      <c r="C118" s="13">
        <v>1137.3800000000001</v>
      </c>
      <c r="D118" s="14"/>
      <c r="E118" s="14"/>
      <c r="F118" s="13">
        <v>28568.9</v>
      </c>
      <c r="G118" s="15" t="s">
        <v>207</v>
      </c>
      <c r="H118" s="15" t="s">
        <v>208</v>
      </c>
      <c r="I118" s="15" t="s">
        <v>19</v>
      </c>
    </row>
    <row r="119" spans="1:9" ht="38.25" thickBot="1" x14ac:dyDescent="0.35">
      <c r="A119" s="11">
        <v>675</v>
      </c>
      <c r="B119" s="12">
        <v>44697</v>
      </c>
      <c r="C119" s="13">
        <v>116.58</v>
      </c>
      <c r="D119" s="14"/>
      <c r="E119" s="14"/>
      <c r="F119" s="13">
        <v>28685.48</v>
      </c>
      <c r="G119" s="15" t="s">
        <v>207</v>
      </c>
      <c r="H119" s="15" t="s">
        <v>208</v>
      </c>
      <c r="I119" s="15" t="s">
        <v>19</v>
      </c>
    </row>
    <row r="120" spans="1:9" ht="38.25" thickBot="1" x14ac:dyDescent="0.35">
      <c r="A120" s="11">
        <v>676</v>
      </c>
      <c r="B120" s="12">
        <v>44699</v>
      </c>
      <c r="C120" s="13">
        <v>75</v>
      </c>
      <c r="D120" s="14"/>
      <c r="E120" s="14"/>
      <c r="F120" s="13">
        <v>28760.48</v>
      </c>
      <c r="G120" s="15" t="s">
        <v>167</v>
      </c>
      <c r="H120" s="15" t="s">
        <v>168</v>
      </c>
      <c r="I120" s="15" t="s">
        <v>121</v>
      </c>
    </row>
    <row r="121" spans="1:9" ht="38.25" thickBot="1" x14ac:dyDescent="0.35">
      <c r="A121" s="11">
        <v>677</v>
      </c>
      <c r="B121" s="12">
        <v>44699</v>
      </c>
      <c r="C121" s="13">
        <v>341.8</v>
      </c>
      <c r="D121" s="14"/>
      <c r="E121" s="14"/>
      <c r="F121" s="13">
        <v>29102.28</v>
      </c>
      <c r="G121" s="15" t="s">
        <v>209</v>
      </c>
      <c r="H121" s="15" t="s">
        <v>210</v>
      </c>
      <c r="I121" s="15" t="s">
        <v>19</v>
      </c>
    </row>
    <row r="122" spans="1:9" ht="19.5" thickBot="1" x14ac:dyDescent="0.35">
      <c r="A122" s="11">
        <v>678</v>
      </c>
      <c r="B122" s="12">
        <v>44694</v>
      </c>
      <c r="C122" s="14"/>
      <c r="D122" s="13">
        <v>325</v>
      </c>
      <c r="E122" s="14"/>
      <c r="F122" s="13">
        <v>28777.279999999999</v>
      </c>
      <c r="G122" s="15" t="s">
        <v>211</v>
      </c>
      <c r="H122" s="15" t="s">
        <v>212</v>
      </c>
      <c r="I122" s="15" t="s">
        <v>19</v>
      </c>
    </row>
    <row r="123" spans="1:9" ht="38.25" thickBot="1" x14ac:dyDescent="0.35">
      <c r="A123" s="11">
        <v>679</v>
      </c>
      <c r="B123" s="12">
        <v>44700</v>
      </c>
      <c r="C123" s="13">
        <v>2799</v>
      </c>
      <c r="D123" s="14"/>
      <c r="E123" s="14"/>
      <c r="F123" s="13">
        <v>31576.28</v>
      </c>
      <c r="G123" s="15" t="s">
        <v>213</v>
      </c>
      <c r="H123" s="15" t="s">
        <v>214</v>
      </c>
      <c r="I123" s="15" t="s">
        <v>19</v>
      </c>
    </row>
    <row r="124" spans="1:9" ht="19.5" thickBot="1" x14ac:dyDescent="0.35">
      <c r="A124" s="11">
        <v>680</v>
      </c>
      <c r="B124" s="12">
        <v>44705</v>
      </c>
      <c r="C124" s="14"/>
      <c r="D124" s="13">
        <v>125.4</v>
      </c>
      <c r="E124" s="11">
        <v>2866</v>
      </c>
      <c r="F124" s="13">
        <v>31450.880000000001</v>
      </c>
      <c r="G124" s="15" t="s">
        <v>165</v>
      </c>
      <c r="H124" s="15" t="s">
        <v>215</v>
      </c>
      <c r="I124" s="15" t="s">
        <v>148</v>
      </c>
    </row>
    <row r="125" spans="1:9" ht="38.25" thickBot="1" x14ac:dyDescent="0.35">
      <c r="A125" s="11">
        <v>681</v>
      </c>
      <c r="B125" s="12">
        <v>44712</v>
      </c>
      <c r="C125" s="13">
        <v>1000</v>
      </c>
      <c r="D125" s="14"/>
      <c r="E125" s="14"/>
      <c r="F125" s="13">
        <v>32450.880000000001</v>
      </c>
      <c r="G125" s="15" t="s">
        <v>216</v>
      </c>
      <c r="H125" s="15" t="s">
        <v>217</v>
      </c>
      <c r="I125" s="15" t="s">
        <v>218</v>
      </c>
    </row>
    <row r="126" spans="1:9" ht="19.5" thickBot="1" x14ac:dyDescent="0.35">
      <c r="A126" s="11">
        <v>682</v>
      </c>
      <c r="B126" s="12">
        <v>44712</v>
      </c>
      <c r="C126" s="13">
        <v>97.67</v>
      </c>
      <c r="D126" s="14"/>
      <c r="E126" s="15"/>
      <c r="F126" s="13">
        <v>32548.55</v>
      </c>
      <c r="G126" s="15" t="s">
        <v>14</v>
      </c>
      <c r="H126" s="15" t="s">
        <v>113</v>
      </c>
      <c r="I126" s="15" t="s">
        <v>14</v>
      </c>
    </row>
    <row r="127" spans="1:9" ht="38.25" thickBot="1" x14ac:dyDescent="0.35">
      <c r="A127" s="11">
        <v>683</v>
      </c>
      <c r="B127" s="12">
        <v>44714</v>
      </c>
      <c r="C127" s="13">
        <v>120</v>
      </c>
      <c r="D127" s="14"/>
      <c r="E127" s="11">
        <v>244</v>
      </c>
      <c r="F127" s="13">
        <v>32570.880000000001</v>
      </c>
      <c r="G127" s="15" t="s">
        <v>219</v>
      </c>
      <c r="H127" s="15" t="s">
        <v>220</v>
      </c>
      <c r="I127" s="15" t="s">
        <v>19</v>
      </c>
    </row>
    <row r="128" spans="1:9" ht="38.25" thickBot="1" x14ac:dyDescent="0.35">
      <c r="A128" s="11">
        <v>684</v>
      </c>
      <c r="B128" s="12">
        <v>44714</v>
      </c>
      <c r="C128" s="13">
        <v>100</v>
      </c>
      <c r="D128" s="14"/>
      <c r="E128" s="11">
        <v>602</v>
      </c>
      <c r="F128" s="13">
        <v>32670.880000000001</v>
      </c>
      <c r="G128" s="15" t="s">
        <v>221</v>
      </c>
      <c r="H128" s="15" t="s">
        <v>222</v>
      </c>
      <c r="I128" s="15" t="s">
        <v>19</v>
      </c>
    </row>
    <row r="129" spans="1:9" ht="38.25" thickBot="1" x14ac:dyDescent="0.35">
      <c r="A129" s="11">
        <v>685</v>
      </c>
      <c r="B129" s="12">
        <v>44714</v>
      </c>
      <c r="C129" s="13">
        <v>105.89</v>
      </c>
      <c r="D129" s="14"/>
      <c r="E129" s="11">
        <v>1331</v>
      </c>
      <c r="F129" s="13">
        <v>32776.769999999997</v>
      </c>
      <c r="G129" s="15" t="s">
        <v>223</v>
      </c>
      <c r="H129" s="15" t="s">
        <v>224</v>
      </c>
      <c r="I129" s="15" t="s">
        <v>156</v>
      </c>
    </row>
    <row r="130" spans="1:9" ht="19.5" thickBot="1" x14ac:dyDescent="0.35">
      <c r="A130" s="11">
        <v>686</v>
      </c>
      <c r="B130" s="12">
        <v>44714</v>
      </c>
      <c r="C130" s="13">
        <v>10</v>
      </c>
      <c r="D130" s="14"/>
      <c r="E130" s="11">
        <v>377</v>
      </c>
      <c r="F130" s="13">
        <v>32786.769999999997</v>
      </c>
      <c r="G130" s="15" t="s">
        <v>225</v>
      </c>
      <c r="H130" s="15" t="s">
        <v>226</v>
      </c>
      <c r="I130" s="15" t="s">
        <v>43</v>
      </c>
    </row>
    <row r="131" spans="1:9" ht="38.25" thickBot="1" x14ac:dyDescent="0.35">
      <c r="A131" s="11">
        <v>687</v>
      </c>
      <c r="B131" s="12">
        <v>44714</v>
      </c>
      <c r="C131" s="13">
        <v>14.63</v>
      </c>
      <c r="D131" s="14"/>
      <c r="E131" s="14"/>
      <c r="F131" s="13">
        <v>32801.4</v>
      </c>
      <c r="G131" s="15" t="s">
        <v>165</v>
      </c>
      <c r="H131" s="15" t="s">
        <v>227</v>
      </c>
      <c r="I131" s="15" t="s">
        <v>148</v>
      </c>
    </row>
    <row r="132" spans="1:9" ht="38.25" thickBot="1" x14ac:dyDescent="0.35">
      <c r="A132" s="11">
        <v>688</v>
      </c>
      <c r="B132" s="12">
        <v>44714</v>
      </c>
      <c r="C132" s="14"/>
      <c r="D132" s="13">
        <v>3892.75</v>
      </c>
      <c r="E132" s="11">
        <v>2867</v>
      </c>
      <c r="F132" s="13">
        <v>28908.65</v>
      </c>
      <c r="G132" s="15" t="s">
        <v>228</v>
      </c>
      <c r="H132" s="15" t="s">
        <v>229</v>
      </c>
      <c r="I132" s="15" t="s">
        <v>148</v>
      </c>
    </row>
    <row r="133" spans="1:9" ht="38.25" thickBot="1" x14ac:dyDescent="0.35">
      <c r="A133" s="11">
        <v>689</v>
      </c>
      <c r="B133" s="12">
        <v>44714</v>
      </c>
      <c r="C133" s="13">
        <v>1500</v>
      </c>
      <c r="D133" s="14"/>
      <c r="E133" s="14"/>
      <c r="F133" s="13">
        <v>30408.65</v>
      </c>
      <c r="G133" s="15" t="s">
        <v>230</v>
      </c>
      <c r="H133" s="15" t="s">
        <v>231</v>
      </c>
      <c r="I133" s="15" t="s">
        <v>232</v>
      </c>
    </row>
    <row r="134" spans="1:9" ht="19.5" thickBot="1" x14ac:dyDescent="0.35">
      <c r="A134" s="11">
        <v>690</v>
      </c>
      <c r="B134" s="12">
        <v>44718</v>
      </c>
      <c r="C134" s="13">
        <v>48.06</v>
      </c>
      <c r="D134" s="14"/>
      <c r="E134" s="14"/>
      <c r="F134" s="13">
        <v>30456.71</v>
      </c>
      <c r="G134" s="15" t="s">
        <v>233</v>
      </c>
      <c r="H134" s="15" t="s">
        <v>234</v>
      </c>
      <c r="I134" s="15" t="s">
        <v>232</v>
      </c>
    </row>
    <row r="135" spans="1:9" ht="38.25" thickBot="1" x14ac:dyDescent="0.35">
      <c r="A135" s="11">
        <v>691</v>
      </c>
      <c r="B135" s="12">
        <v>44718</v>
      </c>
      <c r="C135" s="14"/>
      <c r="D135" s="13">
        <v>1548.06</v>
      </c>
      <c r="E135" s="11">
        <v>2868</v>
      </c>
      <c r="F135" s="13">
        <v>28908.65</v>
      </c>
      <c r="G135" s="15" t="s">
        <v>182</v>
      </c>
      <c r="H135" s="15" t="s">
        <v>235</v>
      </c>
      <c r="I135" s="15" t="s">
        <v>232</v>
      </c>
    </row>
    <row r="136" spans="1:9" ht="38.25" thickBot="1" x14ac:dyDescent="0.35">
      <c r="A136" s="11">
        <v>692</v>
      </c>
      <c r="B136" s="12">
        <v>44726</v>
      </c>
      <c r="C136" s="14"/>
      <c r="D136" s="13">
        <v>239.76</v>
      </c>
      <c r="E136" s="11">
        <v>2869</v>
      </c>
      <c r="F136" s="13">
        <v>28668.89</v>
      </c>
      <c r="G136" s="15" t="s">
        <v>102</v>
      </c>
      <c r="H136" s="15" t="s">
        <v>236</v>
      </c>
      <c r="I136" s="15" t="s">
        <v>237</v>
      </c>
    </row>
    <row r="137" spans="1:9" ht="38.25" thickBot="1" x14ac:dyDescent="0.35">
      <c r="A137" s="11">
        <v>693</v>
      </c>
      <c r="B137" s="12">
        <v>44753</v>
      </c>
      <c r="C137" s="14"/>
      <c r="D137" s="13">
        <v>1233.5999999999999</v>
      </c>
      <c r="E137" s="11">
        <v>2870</v>
      </c>
      <c r="F137" s="13">
        <v>27435.29</v>
      </c>
      <c r="G137" s="15" t="s">
        <v>238</v>
      </c>
      <c r="H137" s="15" t="s">
        <v>239</v>
      </c>
      <c r="I137" s="15" t="s">
        <v>156</v>
      </c>
    </row>
    <row r="138" spans="1:9" ht="38.25" thickBot="1" x14ac:dyDescent="0.35">
      <c r="A138" s="11">
        <v>694</v>
      </c>
      <c r="B138" s="12">
        <v>44753</v>
      </c>
      <c r="C138" s="14"/>
      <c r="D138" s="13">
        <v>127.7</v>
      </c>
      <c r="E138" s="11">
        <v>2871</v>
      </c>
      <c r="F138" s="13">
        <v>27307.59</v>
      </c>
      <c r="G138" s="15" t="s">
        <v>102</v>
      </c>
      <c r="H138" s="15" t="s">
        <v>240</v>
      </c>
      <c r="I138" s="15" t="s">
        <v>9</v>
      </c>
    </row>
    <row r="139" spans="1:9" ht="19.5" thickBot="1" x14ac:dyDescent="0.35">
      <c r="A139" s="11"/>
      <c r="B139" s="12"/>
      <c r="C139" s="14"/>
      <c r="D139" s="13"/>
      <c r="E139" s="11"/>
      <c r="F139" s="13"/>
      <c r="G139" s="15"/>
      <c r="H139" s="15"/>
      <c r="I139" s="15"/>
    </row>
    <row r="140" spans="1:9" ht="19.5" thickBot="1" x14ac:dyDescent="0.35">
      <c r="A140" s="11"/>
      <c r="B140" s="12"/>
      <c r="C140" s="14"/>
      <c r="D140" s="13"/>
      <c r="E140" s="11"/>
      <c r="F140" s="13"/>
      <c r="G140" s="15"/>
      <c r="H140" s="15"/>
      <c r="I140" s="15"/>
    </row>
    <row r="141" spans="1:9" ht="19.5" thickBot="1" x14ac:dyDescent="0.35">
      <c r="A141" s="11"/>
      <c r="B141" s="12"/>
      <c r="C141" s="14"/>
      <c r="D141" s="13"/>
      <c r="E141" s="11"/>
      <c r="F141" s="13"/>
      <c r="G141" s="15"/>
      <c r="H141" s="15"/>
      <c r="I141" s="15"/>
    </row>
    <row r="142" spans="1:9" ht="19.5" thickBot="1" x14ac:dyDescent="0.35">
      <c r="A142" s="11"/>
      <c r="B142" s="12"/>
      <c r="C142" s="14"/>
      <c r="D142" s="13"/>
      <c r="E142" s="11"/>
      <c r="F142" s="13"/>
      <c r="G142" s="15"/>
      <c r="H142" s="15"/>
      <c r="I142" s="15"/>
    </row>
    <row r="143" spans="1:9" ht="19.5" thickBot="1" x14ac:dyDescent="0.35">
      <c r="A143" s="11"/>
      <c r="B143" s="12"/>
      <c r="C143" s="14"/>
      <c r="D143" s="13"/>
      <c r="E143" s="11"/>
      <c r="F143" s="13"/>
      <c r="G143" s="15"/>
      <c r="H143" s="15"/>
      <c r="I143" s="15"/>
    </row>
    <row r="144" spans="1:9" ht="19.5" thickBot="1" x14ac:dyDescent="0.35">
      <c r="A144" s="11"/>
      <c r="B144" s="12"/>
      <c r="C144" s="14"/>
      <c r="D144" s="13"/>
      <c r="E144" s="11"/>
      <c r="F144" s="13"/>
      <c r="G144" s="15"/>
      <c r="H144" s="15"/>
      <c r="I144" s="15"/>
    </row>
    <row r="145" spans="1:9" ht="19.5" thickBot="1" x14ac:dyDescent="0.35">
      <c r="A145" s="11"/>
      <c r="B145" s="12"/>
      <c r="C145" s="14"/>
      <c r="D145" s="13"/>
      <c r="E145" s="11"/>
      <c r="F145" s="13"/>
      <c r="G145" s="15"/>
      <c r="H145" s="15"/>
      <c r="I145" s="15"/>
    </row>
    <row r="146" spans="1:9" ht="19.5" thickBot="1" x14ac:dyDescent="0.35">
      <c r="A146" s="11"/>
      <c r="B146" s="12"/>
      <c r="C146" s="14"/>
      <c r="D146" s="13"/>
      <c r="E146" s="11"/>
      <c r="F146" s="13"/>
      <c r="G146" s="15"/>
      <c r="H146" s="15"/>
      <c r="I146" s="15"/>
    </row>
    <row r="147" spans="1:9" ht="19.5" thickBot="1" x14ac:dyDescent="0.35">
      <c r="A147" s="11"/>
      <c r="B147" s="12"/>
      <c r="C147" s="14"/>
      <c r="D147" s="13"/>
      <c r="E147" s="11"/>
      <c r="F147" s="13"/>
      <c r="G147" s="15"/>
      <c r="H147" s="15"/>
      <c r="I147" s="15"/>
    </row>
    <row r="148" spans="1:9" ht="19.5" thickBot="1" x14ac:dyDescent="0.35">
      <c r="A148" s="11"/>
      <c r="B148" s="12"/>
      <c r="C148" s="14"/>
      <c r="D148" s="13"/>
      <c r="E148" s="11"/>
      <c r="F148" s="13"/>
      <c r="G148" s="15"/>
      <c r="H148" s="15"/>
      <c r="I148" s="15"/>
    </row>
    <row r="149" spans="1:9" ht="19.5" thickBot="1" x14ac:dyDescent="0.35">
      <c r="A149" s="11"/>
      <c r="B149" s="12"/>
      <c r="C149" s="14"/>
      <c r="D149" s="13"/>
      <c r="E149" s="11"/>
      <c r="F149" s="13"/>
      <c r="G149" s="15"/>
      <c r="H149" s="15"/>
      <c r="I149" s="15"/>
    </row>
    <row r="150" spans="1:9" ht="19.5" thickBot="1" x14ac:dyDescent="0.35">
      <c r="A150" s="11"/>
      <c r="B150" s="12"/>
      <c r="C150" s="14"/>
      <c r="D150" s="13"/>
      <c r="E150" s="11"/>
      <c r="F150" s="13"/>
      <c r="G150" s="15"/>
      <c r="H150" s="15"/>
      <c r="I150" s="15"/>
    </row>
    <row r="151" spans="1:9" ht="19.5" thickBot="1" x14ac:dyDescent="0.35">
      <c r="A151" s="11"/>
      <c r="B151" s="12"/>
      <c r="C151" s="14"/>
      <c r="D151" s="13"/>
      <c r="E151" s="11"/>
      <c r="F151" s="13"/>
      <c r="G151" s="15"/>
      <c r="H151" s="15"/>
      <c r="I151" s="15"/>
    </row>
    <row r="152" spans="1:9" ht="19.5" thickBot="1" x14ac:dyDescent="0.35">
      <c r="A152" s="11"/>
      <c r="B152" s="12"/>
      <c r="C152" s="14"/>
      <c r="D152" s="13"/>
      <c r="E152" s="11"/>
      <c r="F152" s="13"/>
      <c r="G152" s="15"/>
      <c r="H152" s="15"/>
      <c r="I152" s="15"/>
    </row>
    <row r="153" spans="1:9" ht="19.5" thickBot="1" x14ac:dyDescent="0.35">
      <c r="A153" s="11"/>
      <c r="B153" s="12"/>
      <c r="C153" s="14"/>
      <c r="D153" s="13"/>
      <c r="E153" s="11"/>
      <c r="F153" s="13"/>
      <c r="G153" s="15"/>
      <c r="H153" s="15"/>
      <c r="I153" s="15"/>
    </row>
  </sheetData>
  <hyperlinks>
    <hyperlink ref="G83" r:id="rId1" display="http://deluxe.com/" xr:uid="{FC3A55F3-8254-46C7-8794-310B18921B78}"/>
  </hyperlinks>
  <pageMargins left="0.7" right="0.7" top="0.75" bottom="0.75" header="0.3" footer="0.3"/>
  <pageSetup scale="4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2021 - 2022 Year End Financials</vt:lpstr>
      <vt:lpstr>Account Register 2021 - 2022 YE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Ashleigh Shetler</dc:creator>
  <cp:lastModifiedBy>Ashleigh Shetler</cp:lastModifiedBy>
  <cp:lastPrinted>2022-08-25T14:47:03Z</cp:lastPrinted>
  <dcterms:created xsi:type="dcterms:W3CDTF">2021-08-13T17:50:17Z</dcterms:created>
  <dcterms:modified xsi:type="dcterms:W3CDTF">2022-09-07T15:23:57Z</dcterms:modified>
</cp:coreProperties>
</file>