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.state.nj.us\AgrData\Wprocessing\SCHOOL NUTRITION PROGRAMS\LONG-TERM DOCUMENTS\FORMS\"/>
    </mc:Choice>
  </mc:AlternateContent>
  <xr:revisionPtr revIDLastSave="0" documentId="13_ncr:1_{9B88A0B6-1323-4A42-845B-4005BECBF297}" xr6:coauthVersionLast="47" xr6:coauthVersionMax="47" xr10:uidLastSave="{00000000-0000-0000-0000-000000000000}"/>
  <bookViews>
    <workbookView xWindow="-1900" yWindow="570" windowWidth="11420" windowHeight="9640" tabRatio="872" xr2:uid="{00000000-000D-0000-FFFF-FFFF00000000}"/>
  </bookViews>
  <sheets>
    <sheet name="Household Size 1-8" sheetId="9" r:id="rId1"/>
    <sheet name="Household Size 9-27 " sheetId="8" r:id="rId2"/>
  </sheets>
  <definedNames>
    <definedName name="_xlnm.Print_Area" localSheetId="0">'Household Size 1-8'!$C$3:$N$34</definedName>
    <definedName name="_xlnm.Print_Area" localSheetId="1">'Household Size 9-27 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8" l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L7" i="8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K7" i="8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J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G7" i="8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F7" i="8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D7" i="8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J8" i="8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</calcChain>
</file>

<file path=xl/sharedStrings.xml><?xml version="1.0" encoding="utf-8"?>
<sst xmlns="http://schemas.openxmlformats.org/spreadsheetml/2006/main" count="48" uniqueCount="18">
  <si>
    <t xml:space="preserve">Income Eligibility Guidelines </t>
  </si>
  <si>
    <t>Household</t>
  </si>
  <si>
    <t>Size</t>
  </si>
  <si>
    <t>Annual</t>
  </si>
  <si>
    <t>Monthly</t>
  </si>
  <si>
    <t>Twice Per</t>
  </si>
  <si>
    <t>Month</t>
  </si>
  <si>
    <t>Every Two</t>
  </si>
  <si>
    <t>Weeks</t>
  </si>
  <si>
    <t>Weekly</t>
  </si>
  <si>
    <t>Each Additional Household Member</t>
  </si>
  <si>
    <t>FREE MEALS OR MILK</t>
  </si>
  <si>
    <t>Form # 127</t>
  </si>
  <si>
    <t xml:space="preserve">REDUCED PRICE MEALS </t>
  </si>
  <si>
    <t>July 1, 2023 – June 30, 2024</t>
  </si>
  <si>
    <t>HOUSE-HOLD</t>
  </si>
  <si>
    <t>SIZE</t>
  </si>
  <si>
    <t>Rev. 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</si>
</sst>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.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8" borderId="0" xfId="0" applyFont="1" applyFill="1"/>
    <xf numFmtId="0" fontId="3" fillId="7" borderId="3" xfId="0" applyFont="1" applyFill="1" applyBorder="1" applyAlignment="1">
      <alignment horizontal="center" vertical="center" wrapText="1"/>
    </xf>
    <xf numFmtId="3" fontId="3" fillId="7" borderId="7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3" fontId="9" fillId="7" borderId="7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8" fillId="0" borderId="11" xfId="0" applyFont="1" applyBorder="1"/>
    <xf numFmtId="0" fontId="7" fillId="0" borderId="11" xfId="0" applyFont="1" applyBorder="1"/>
    <xf numFmtId="0" fontId="0" fillId="0" borderId="9" xfId="0" applyBorder="1"/>
    <xf numFmtId="0" fontId="3" fillId="7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3" fontId="3" fillId="7" borderId="19" xfId="0" applyNumberFormat="1" applyFont="1" applyFill="1" applyBorder="1" applyAlignment="1">
      <alignment horizontal="center" vertical="center" wrapText="1"/>
    </xf>
    <xf numFmtId="3" fontId="3" fillId="7" borderId="20" xfId="0" applyNumberFormat="1" applyFont="1" applyFill="1" applyBorder="1" applyAlignment="1">
      <alignment horizontal="center" vertical="center" wrapText="1"/>
    </xf>
    <xf numFmtId="3" fontId="3" fillId="7" borderId="21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8" xfId="0" applyBorder="1"/>
    <xf numFmtId="3" fontId="3" fillId="7" borderId="6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horizontal="center" vertical="center" wrapText="1"/>
    </xf>
    <xf numFmtId="3" fontId="3" fillId="5" borderId="21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3" fontId="3" fillId="5" borderId="23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3" fontId="4" fillId="5" borderId="26" xfId="0" applyNumberFormat="1" applyFont="1" applyFill="1" applyBorder="1" applyAlignment="1">
      <alignment horizontal="center" vertical="center" wrapText="1"/>
    </xf>
    <xf numFmtId="3" fontId="4" fillId="5" borderId="25" xfId="0" applyNumberFormat="1" applyFont="1" applyFill="1" applyBorder="1" applyAlignment="1">
      <alignment horizontal="center" vertical="center" wrapText="1"/>
    </xf>
    <xf numFmtId="3" fontId="4" fillId="5" borderId="27" xfId="0" applyNumberFormat="1" applyFont="1" applyFill="1" applyBorder="1" applyAlignment="1">
      <alignment horizontal="center" vertical="center" wrapText="1"/>
    </xf>
    <xf numFmtId="3" fontId="4" fillId="5" borderId="29" xfId="0" applyNumberFormat="1" applyFont="1" applyFill="1" applyBorder="1" applyAlignment="1">
      <alignment horizontal="center" vertical="center" wrapText="1"/>
    </xf>
    <xf numFmtId="3" fontId="4" fillId="5" borderId="30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3" fontId="4" fillId="5" borderId="34" xfId="0" applyNumberFormat="1" applyFont="1" applyFill="1" applyBorder="1" applyAlignment="1">
      <alignment horizontal="center" vertical="center" wrapText="1"/>
    </xf>
    <xf numFmtId="3" fontId="4" fillId="5" borderId="32" xfId="0" applyNumberFormat="1" applyFont="1" applyFill="1" applyBorder="1" applyAlignment="1">
      <alignment horizontal="center" vertical="center" wrapText="1"/>
    </xf>
    <xf numFmtId="3" fontId="4" fillId="5" borderId="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3" fontId="4" fillId="5" borderId="3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6" fillId="6" borderId="37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3" fontId="4" fillId="6" borderId="24" xfId="0" applyNumberFormat="1" applyFont="1" applyFill="1" applyBorder="1" applyAlignment="1">
      <alignment horizontal="center" vertical="center" wrapText="1"/>
    </xf>
    <xf numFmtId="3" fontId="4" fillId="6" borderId="38" xfId="0" applyNumberFormat="1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3" fontId="4" fillId="6" borderId="37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3" fontId="4" fillId="5" borderId="28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1301750</xdr:colOff>
      <xdr:row>1</xdr:row>
      <xdr:rowOff>158750</xdr:rowOff>
    </xdr:from>
    <xdr:to>
      <xdr:col>14</xdr:col>
      <xdr:colOff>21167</xdr:colOff>
      <xdr:row>5</xdr:row>
      <xdr:rowOff>173872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3C0E15-BAF1-F5DE-D39F-DACCC830143E}"/>
            </a:ext>
          </a:extLst>
        </xdr:cNvPr>
        <xdr:cNvSpPr txBox="1"/>
      </xdr:nvSpPr>
      <xdr:spPr>
        <a:xfrm>
          <a:off x="2645833" y="423333"/>
          <a:ext cx="11906251" cy="1073456"/>
        </a:xfrm>
        <a:prstGeom prst="rect">
          <a:avLst/>
        </a:prstGeom>
        <a:solidFill>
          <a:schemeClr val="bg1"/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FEDERAL</a:t>
          </a:r>
          <a:r>
            <a:rPr lang="en-US" sz="2000" b="1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 </a:t>
          </a:r>
          <a:r>
            <a:rPr lang="en-US" sz="2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INCOME ELIGIBILITY</a:t>
          </a:r>
          <a:r>
            <a:rPr lang="en-US" sz="2000" b="1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 GUIDELINES</a:t>
          </a:r>
          <a:endParaRPr lang="en-US" sz="2000" b="1" i="0" u="sng" strike="noStrike">
            <a:solidFill>
              <a:schemeClr val="dk1"/>
            </a:solidFill>
            <a:effectLst/>
            <a:latin typeface="+mn-lt"/>
            <a:ea typeface="+mn-ea"/>
            <a:cs typeface="Calibri" panose="020F0502020204030204" pitchFamily="34" charset="0"/>
          </a:endParaRPr>
        </a:p>
        <a:p>
          <a:pPr algn="ctr"/>
          <a:r>
            <a:rPr lang="en-US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     July 1, 2023 – June 30, 2024</a:t>
          </a:r>
          <a:r>
            <a:rPr lang="en-US" sz="2000">
              <a:latin typeface="+mn-lt"/>
              <a:cs typeface="Calibri" panose="020F0502020204030204" pitchFamily="34" charset="0"/>
            </a:rPr>
            <a:t>	</a:t>
          </a:r>
        </a:p>
        <a:p>
          <a:pPr algn="ctr"/>
          <a:r>
            <a:rPr lang="en-US" sz="2000">
              <a:latin typeface="+mn-lt"/>
              <a:cs typeface="Calibri" panose="020F0502020204030204" pitchFamily="34" charset="0"/>
            </a:rPr>
            <a:t>(As announced by the United States Department of Agriculture)</a:t>
          </a:r>
        </a:p>
      </xdr:txBody>
    </xdr:sp>
    <xdr:clientData/>
  </xdr:twoCellAnchor>
  <xdr:twoCellAnchor>
    <xdr:from>
      <xdr:col>1</xdr:col>
      <xdr:colOff>1330476</xdr:colOff>
      <xdr:row>18</xdr:row>
      <xdr:rowOff>21168</xdr:rowOff>
    </xdr:from>
    <xdr:to>
      <xdr:col>14</xdr:col>
      <xdr:colOff>10583</xdr:colOff>
      <xdr:row>39</xdr:row>
      <xdr:rowOff>52917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BFB7BD-219D-2B0C-FC3B-90742B1BF730}"/>
            </a:ext>
          </a:extLst>
        </xdr:cNvPr>
        <xdr:cNvSpPr txBox="1"/>
      </xdr:nvSpPr>
      <xdr:spPr>
        <a:xfrm>
          <a:off x="2674559" y="5365751"/>
          <a:ext cx="11866941" cy="4063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When all income is reported with the same frequency i.e., all reported as weekly (W), every 2 weeks (2W), monthly (M), or twice a month (2M), total the income and the number of household members and compare it to this chart.  </a:t>
          </a:r>
          <a:r>
            <a:rPr lang="en-US" sz="1200" b="1"/>
            <a:t>Cannot annualize if all income reported is the same frequency. </a:t>
          </a:r>
        </a:p>
        <a:p>
          <a:pPr algn="ctr"/>
          <a:endParaRPr lang="en-US" sz="1200"/>
        </a:p>
        <a:p>
          <a:pPr algn="ctr"/>
          <a:r>
            <a:rPr lang="en-US" sz="1200"/>
            <a:t>When income is reported with different frequencies, annualize the number, total the income and the number of household members and compare it to the annual income column on this chart. </a:t>
          </a:r>
          <a:endParaRPr lang="en-US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pPr algn="ctr"/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Income Conversion: Weekly x 52, Every 2 weeks x 26, Twice a month x 24, and Monthly x 12</a:t>
          </a:r>
          <a:r>
            <a:rPr lang="en-US" sz="1200" b="1"/>
            <a:t> </a:t>
          </a:r>
        </a:p>
        <a:p>
          <a:endParaRPr lang="en-US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Error Prone: 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Weekly: $0 -$25 below the free or reduced price income eligibility limit. </a:t>
          </a:r>
          <a:r>
            <a:rPr lang="en-US" sz="1200"/>
            <a:t> </a:t>
          </a: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Every two weeks or twice a month: $0 - $ 50 below the free or reduced price income eligibility limit.</a:t>
          </a:r>
          <a:r>
            <a:rPr lang="en-US" sz="1200"/>
            <a:t> </a:t>
          </a: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Monthly: $0 - $100 below the free or reduced price income eligibility limit.</a:t>
          </a:r>
          <a:r>
            <a:rPr lang="en-US" sz="1200"/>
            <a:t> </a:t>
          </a: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Annually: $0 - $1200 below the free or reduced price income eligibility limit. </a:t>
          </a:r>
          <a:r>
            <a:rPr lang="en-US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2F89A-C55E-43E2-BF2F-E412587989AE}">
  <sheetPr>
    <pageSetUpPr fitToPage="1"/>
  </sheetPr>
  <dimension ref="A1:S20"/>
  <sheetViews>
    <sheetView tabSelected="1" topLeftCell="B7" zoomScale="90" zoomScaleNormal="90" zoomScalePageLayoutView="80" workbookViewId="0">
      <selection activeCell="B3" sqref="B3"/>
    </sheetView>
  </sheetViews>
  <sheetFormatPr defaultColWidth="20.1796875" defaultRowHeight="14.5" x14ac:dyDescent="0.35"/>
  <cols>
    <col min="2" max="2" width="20.1796875" customWidth="1"/>
    <col min="3" max="3" width="13.7265625" customWidth="1"/>
    <col min="4" max="8" width="14.7265625" customWidth="1"/>
    <col min="9" max="9" width="13.7265625" customWidth="1"/>
    <col min="10" max="14" width="14.7265625" customWidth="1"/>
  </cols>
  <sheetData>
    <row r="1" spans="1:19" ht="21" x14ac:dyDescent="0.35">
      <c r="I1" s="1"/>
    </row>
    <row r="2" spans="1:19" ht="21" x14ac:dyDescent="0.35">
      <c r="I2" s="1"/>
    </row>
    <row r="3" spans="1:19" ht="21" x14ac:dyDescent="0.35">
      <c r="A3">
        <v>3</v>
      </c>
      <c r="I3" s="1"/>
    </row>
    <row r="4" spans="1:19" ht="21" x14ac:dyDescent="0.35">
      <c r="I4" s="1"/>
    </row>
    <row r="5" spans="1:19" ht="21" x14ac:dyDescent="0.35">
      <c r="I5" s="1"/>
    </row>
    <row r="6" spans="1:19" ht="15" thickBot="1" x14ac:dyDescent="0.4"/>
    <row r="7" spans="1:19" ht="42.75" customHeight="1" thickTop="1" thickBot="1" x14ac:dyDescent="0.4">
      <c r="B7" s="14"/>
      <c r="C7" s="49"/>
      <c r="D7" s="87" t="s">
        <v>11</v>
      </c>
      <c r="E7" s="88"/>
      <c r="F7" s="88"/>
      <c r="G7" s="88"/>
      <c r="H7" s="89"/>
      <c r="I7" s="39"/>
      <c r="J7" s="79" t="s">
        <v>13</v>
      </c>
      <c r="K7" s="79"/>
      <c r="L7" s="80"/>
      <c r="M7" s="80"/>
      <c r="N7" s="79"/>
      <c r="O7" s="17"/>
    </row>
    <row r="8" spans="1:19" ht="33.75" customHeight="1" thickTop="1" thickBot="1" x14ac:dyDescent="0.4">
      <c r="B8" s="14"/>
      <c r="C8" s="43" t="s">
        <v>15</v>
      </c>
      <c r="D8" s="81" t="s">
        <v>3</v>
      </c>
      <c r="E8" s="81" t="s">
        <v>4</v>
      </c>
      <c r="F8" s="40" t="s">
        <v>5</v>
      </c>
      <c r="G8" s="40" t="s">
        <v>7</v>
      </c>
      <c r="H8" s="83" t="s">
        <v>9</v>
      </c>
      <c r="I8" s="44" t="s">
        <v>15</v>
      </c>
      <c r="J8" s="85" t="s">
        <v>3</v>
      </c>
      <c r="K8" s="86" t="s">
        <v>4</v>
      </c>
      <c r="L8" s="40" t="s">
        <v>5</v>
      </c>
      <c r="M8" s="40" t="s">
        <v>7</v>
      </c>
      <c r="N8" s="85" t="s">
        <v>9</v>
      </c>
    </row>
    <row r="9" spans="1:19" ht="22" thickTop="1" thickBot="1" x14ac:dyDescent="0.4">
      <c r="B9" s="14"/>
      <c r="C9" s="46" t="s">
        <v>16</v>
      </c>
      <c r="D9" s="82"/>
      <c r="E9" s="82"/>
      <c r="F9" s="41" t="s">
        <v>6</v>
      </c>
      <c r="G9" s="41" t="s">
        <v>8</v>
      </c>
      <c r="H9" s="84"/>
      <c r="I9" s="45" t="s">
        <v>16</v>
      </c>
      <c r="J9" s="85"/>
      <c r="K9" s="85"/>
      <c r="L9" s="41" t="s">
        <v>6</v>
      </c>
      <c r="M9" s="42" t="s">
        <v>8</v>
      </c>
      <c r="N9" s="85"/>
    </row>
    <row r="10" spans="1:19" s="8" customFormat="1" ht="23.15" customHeight="1" thickTop="1" thickBot="1" x14ac:dyDescent="0.6">
      <c r="B10" s="15"/>
      <c r="C10" s="18">
        <v>1</v>
      </c>
      <c r="D10" s="21">
        <v>18954</v>
      </c>
      <c r="E10" s="21">
        <v>1580</v>
      </c>
      <c r="F10" s="22">
        <v>790</v>
      </c>
      <c r="G10" s="22">
        <v>729</v>
      </c>
      <c r="H10" s="23">
        <v>365</v>
      </c>
      <c r="I10" s="10">
        <v>1</v>
      </c>
      <c r="J10" s="11">
        <v>26973</v>
      </c>
      <c r="K10" s="11">
        <v>2248</v>
      </c>
      <c r="L10" s="11">
        <v>1124</v>
      </c>
      <c r="M10" s="11">
        <v>1038</v>
      </c>
      <c r="N10" s="11">
        <v>519</v>
      </c>
    </row>
    <row r="11" spans="1:19" s="9" customFormat="1" ht="23.15" customHeight="1" thickTop="1" thickBot="1" x14ac:dyDescent="0.6">
      <c r="A11" s="8"/>
      <c r="B11" s="15"/>
      <c r="C11" s="27">
        <v>2</v>
      </c>
      <c r="D11" s="28">
        <v>25636</v>
      </c>
      <c r="E11" s="28">
        <v>2137</v>
      </c>
      <c r="F11" s="28">
        <v>1069</v>
      </c>
      <c r="G11" s="28">
        <v>986</v>
      </c>
      <c r="H11" s="29">
        <v>493</v>
      </c>
      <c r="I11" s="30">
        <v>2</v>
      </c>
      <c r="J11" s="31">
        <v>36482</v>
      </c>
      <c r="K11" s="31">
        <v>3041</v>
      </c>
      <c r="L11" s="31">
        <v>1521</v>
      </c>
      <c r="M11" s="31">
        <v>1404</v>
      </c>
      <c r="N11" s="31">
        <v>702</v>
      </c>
      <c r="O11" s="8"/>
      <c r="P11" s="8"/>
      <c r="Q11" s="8"/>
      <c r="R11" s="8"/>
      <c r="S11" s="8"/>
    </row>
    <row r="12" spans="1:19" s="8" customFormat="1" ht="23.15" customHeight="1" thickTop="1" thickBot="1" x14ac:dyDescent="0.6">
      <c r="B12" s="15"/>
      <c r="C12" s="19">
        <v>3</v>
      </c>
      <c r="D12" s="22">
        <v>32318</v>
      </c>
      <c r="E12" s="22">
        <v>2694</v>
      </c>
      <c r="F12" s="22">
        <v>1347</v>
      </c>
      <c r="G12" s="22">
        <v>1243</v>
      </c>
      <c r="H12" s="23">
        <v>622</v>
      </c>
      <c r="I12" s="12">
        <v>3</v>
      </c>
      <c r="J12" s="11">
        <v>45991</v>
      </c>
      <c r="K12" s="11">
        <v>3833</v>
      </c>
      <c r="L12" s="11">
        <v>1917</v>
      </c>
      <c r="M12" s="11">
        <v>1769</v>
      </c>
      <c r="N12" s="11">
        <v>885</v>
      </c>
    </row>
    <row r="13" spans="1:19" s="9" customFormat="1" ht="23.15" customHeight="1" thickTop="1" thickBot="1" x14ac:dyDescent="0.6">
      <c r="A13" s="8"/>
      <c r="B13" s="15"/>
      <c r="C13" s="32">
        <v>4</v>
      </c>
      <c r="D13" s="28">
        <v>39000</v>
      </c>
      <c r="E13" s="28">
        <v>3250</v>
      </c>
      <c r="F13" s="28">
        <v>1625</v>
      </c>
      <c r="G13" s="28">
        <v>1500</v>
      </c>
      <c r="H13" s="29">
        <v>750</v>
      </c>
      <c r="I13" s="33">
        <v>4</v>
      </c>
      <c r="J13" s="31">
        <v>55500</v>
      </c>
      <c r="K13" s="31">
        <v>4625</v>
      </c>
      <c r="L13" s="31">
        <v>2313</v>
      </c>
      <c r="M13" s="31">
        <v>2135</v>
      </c>
      <c r="N13" s="31">
        <v>1068</v>
      </c>
      <c r="O13" s="8"/>
      <c r="P13" s="8"/>
      <c r="Q13" s="8"/>
      <c r="R13" s="8"/>
      <c r="S13" s="8"/>
    </row>
    <row r="14" spans="1:19" s="8" customFormat="1" ht="23.15" customHeight="1" thickTop="1" thickBot="1" x14ac:dyDescent="0.6">
      <c r="B14" s="15"/>
      <c r="C14" s="19">
        <v>5</v>
      </c>
      <c r="D14" s="22">
        <v>45682</v>
      </c>
      <c r="E14" s="22">
        <v>3807</v>
      </c>
      <c r="F14" s="22">
        <v>1904</v>
      </c>
      <c r="G14" s="22">
        <v>1757</v>
      </c>
      <c r="H14" s="23">
        <v>879</v>
      </c>
      <c r="I14" s="12">
        <v>5</v>
      </c>
      <c r="J14" s="11">
        <v>65009</v>
      </c>
      <c r="K14" s="11">
        <v>5418</v>
      </c>
      <c r="L14" s="11">
        <v>2709</v>
      </c>
      <c r="M14" s="11">
        <v>2501</v>
      </c>
      <c r="N14" s="11">
        <v>1251</v>
      </c>
    </row>
    <row r="15" spans="1:19" s="9" customFormat="1" ht="23.15" customHeight="1" thickTop="1" thickBot="1" x14ac:dyDescent="0.6">
      <c r="A15" s="8"/>
      <c r="B15" s="15"/>
      <c r="C15" s="32">
        <v>6</v>
      </c>
      <c r="D15" s="28">
        <v>52364</v>
      </c>
      <c r="E15" s="28">
        <v>4364</v>
      </c>
      <c r="F15" s="28">
        <v>2182</v>
      </c>
      <c r="G15" s="28">
        <v>2014</v>
      </c>
      <c r="H15" s="29">
        <v>1007</v>
      </c>
      <c r="I15" s="33">
        <v>6</v>
      </c>
      <c r="J15" s="31">
        <v>74518</v>
      </c>
      <c r="K15" s="31">
        <v>6210</v>
      </c>
      <c r="L15" s="31">
        <v>3105</v>
      </c>
      <c r="M15" s="31">
        <v>2867</v>
      </c>
      <c r="N15" s="31">
        <v>1434</v>
      </c>
      <c r="O15" s="8"/>
      <c r="P15" s="8"/>
      <c r="Q15" s="8"/>
      <c r="R15" s="8"/>
      <c r="S15" s="8"/>
    </row>
    <row r="16" spans="1:19" s="8" customFormat="1" ht="23.15" customHeight="1" thickTop="1" thickBot="1" x14ac:dyDescent="0.6">
      <c r="B16" s="15"/>
      <c r="C16" s="20">
        <v>7</v>
      </c>
      <c r="D16" s="22">
        <v>59046</v>
      </c>
      <c r="E16" s="22">
        <v>4921</v>
      </c>
      <c r="F16" s="22">
        <v>2461</v>
      </c>
      <c r="G16" s="22">
        <v>2271</v>
      </c>
      <c r="H16" s="23">
        <v>1136</v>
      </c>
      <c r="I16" s="12">
        <v>7</v>
      </c>
      <c r="J16" s="11">
        <v>84027</v>
      </c>
      <c r="K16" s="11">
        <v>7003</v>
      </c>
      <c r="L16" s="11">
        <v>3502</v>
      </c>
      <c r="M16" s="11">
        <v>3232</v>
      </c>
      <c r="N16" s="11">
        <v>1616</v>
      </c>
    </row>
    <row r="17" spans="1:19" s="9" customFormat="1" ht="23.15" customHeight="1" thickTop="1" thickBot="1" x14ac:dyDescent="0.6">
      <c r="A17" s="8"/>
      <c r="B17" s="15"/>
      <c r="C17" s="34">
        <v>8</v>
      </c>
      <c r="D17" s="35">
        <v>65728</v>
      </c>
      <c r="E17" s="35">
        <v>5478</v>
      </c>
      <c r="F17" s="35">
        <v>2739</v>
      </c>
      <c r="G17" s="35">
        <v>2528</v>
      </c>
      <c r="H17" s="36">
        <v>1264</v>
      </c>
      <c r="I17" s="37">
        <v>8</v>
      </c>
      <c r="J17" s="38">
        <v>93536</v>
      </c>
      <c r="K17" s="38">
        <v>7795</v>
      </c>
      <c r="L17" s="38">
        <v>3898</v>
      </c>
      <c r="M17" s="38">
        <v>3598</v>
      </c>
      <c r="N17" s="38">
        <v>1799</v>
      </c>
      <c r="O17" s="8"/>
      <c r="P17" s="8"/>
      <c r="Q17" s="8"/>
      <c r="R17" s="8"/>
      <c r="S17" s="8"/>
    </row>
    <row r="18" spans="1:19" s="7" customFormat="1" ht="102" customHeight="1" thickTop="1" thickBot="1" x14ac:dyDescent="0.4">
      <c r="B18" s="16"/>
      <c r="C18" s="47" t="s">
        <v>10</v>
      </c>
      <c r="D18" s="11">
        <v>6682</v>
      </c>
      <c r="E18" s="11">
        <v>557</v>
      </c>
      <c r="F18" s="11">
        <v>279</v>
      </c>
      <c r="G18" s="11">
        <v>257</v>
      </c>
      <c r="H18" s="26">
        <v>129</v>
      </c>
      <c r="I18" s="48" t="s">
        <v>10</v>
      </c>
      <c r="J18" s="11">
        <v>9509</v>
      </c>
      <c r="K18" s="13">
        <v>793</v>
      </c>
      <c r="L18" s="13">
        <v>397</v>
      </c>
      <c r="M18" s="13">
        <v>366</v>
      </c>
      <c r="N18" s="13">
        <v>183</v>
      </c>
    </row>
    <row r="19" spans="1:19" ht="15.5" thickTop="1" thickBot="1" x14ac:dyDescent="0.4">
      <c r="J19" s="24"/>
      <c r="K19" s="24"/>
      <c r="L19" s="24"/>
      <c r="M19" s="24"/>
      <c r="N19" s="25"/>
    </row>
    <row r="20" spans="1:19" ht="15" thickTop="1" x14ac:dyDescent="0.35"/>
  </sheetData>
  <mergeCells count="8">
    <mergeCell ref="J7:N7"/>
    <mergeCell ref="D8:D9"/>
    <mergeCell ref="E8:E9"/>
    <mergeCell ref="H8:H9"/>
    <mergeCell ref="J8:J9"/>
    <mergeCell ref="K8:K9"/>
    <mergeCell ref="N8:N9"/>
    <mergeCell ref="D7:H7"/>
  </mergeCells>
  <pageMargins left="0.25" right="0.25" top="0.75" bottom="0.75" header="0.3" footer="0.3"/>
  <pageSetup scale="77" fitToHeight="0" orientation="landscape" r:id="rId1"/>
  <headerFooter>
    <oddHeader xml:space="preserve">&amp;RForm # 127 
Rev. 03.2023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94E5A-DDF9-482C-B9E4-6C3A95709229}">
  <sheetPr>
    <pageSetUpPr fitToPage="1"/>
  </sheetPr>
  <dimension ref="A1:N27"/>
  <sheetViews>
    <sheetView view="pageLayout" zoomScaleNormal="80" zoomScaleSheetLayoutView="90" workbookViewId="0">
      <selection activeCell="H13" sqref="H13"/>
    </sheetView>
  </sheetViews>
  <sheetFormatPr defaultColWidth="20.1796875" defaultRowHeight="14.5" x14ac:dyDescent="0.35"/>
  <cols>
    <col min="1" max="1" width="0.453125" customWidth="1"/>
    <col min="2" max="2" width="13.7265625" customWidth="1"/>
    <col min="3" max="3" width="15.7265625" customWidth="1"/>
    <col min="4" max="7" width="14.1796875" customWidth="1"/>
    <col min="8" max="8" width="13.7265625" customWidth="1"/>
    <col min="9" max="12" width="14.1796875" customWidth="1"/>
    <col min="13" max="13" width="14.453125" customWidth="1"/>
    <col min="14" max="14" width="1" customWidth="1"/>
  </cols>
  <sheetData>
    <row r="1" spans="1:14" ht="21" x14ac:dyDescent="0.35">
      <c r="H1" s="1" t="s">
        <v>0</v>
      </c>
      <c r="M1" s="61" t="s">
        <v>12</v>
      </c>
    </row>
    <row r="2" spans="1:14" ht="21" x14ac:dyDescent="0.35">
      <c r="H2" s="1" t="s">
        <v>14</v>
      </c>
      <c r="M2" s="61" t="s">
        <v>17</v>
      </c>
    </row>
    <row r="3" spans="1:14" ht="15" thickBot="1" x14ac:dyDescent="0.4"/>
    <row r="4" spans="1:14" ht="27" customHeight="1" thickTop="1" thickBot="1" x14ac:dyDescent="0.4">
      <c r="A4" s="14"/>
      <c r="B4" s="72"/>
      <c r="C4" s="96" t="s">
        <v>11</v>
      </c>
      <c r="D4" s="97"/>
      <c r="E4" s="97"/>
      <c r="F4" s="97"/>
      <c r="G4" s="98"/>
      <c r="H4" s="66"/>
      <c r="I4" s="93" t="s">
        <v>13</v>
      </c>
      <c r="J4" s="94"/>
      <c r="K4" s="94"/>
      <c r="L4" s="94"/>
      <c r="M4" s="95"/>
      <c r="N4" s="65"/>
    </row>
    <row r="5" spans="1:14" ht="18" thickTop="1" x14ac:dyDescent="0.35">
      <c r="A5" s="14"/>
      <c r="B5" s="75" t="s">
        <v>1</v>
      </c>
      <c r="C5" s="99" t="s">
        <v>3</v>
      </c>
      <c r="D5" s="101" t="s">
        <v>4</v>
      </c>
      <c r="E5" s="74" t="s">
        <v>5</v>
      </c>
      <c r="F5" s="74" t="s">
        <v>7</v>
      </c>
      <c r="G5" s="90" t="s">
        <v>9</v>
      </c>
      <c r="H5" s="75" t="s">
        <v>1</v>
      </c>
      <c r="I5" s="103" t="s">
        <v>3</v>
      </c>
      <c r="J5" s="101" t="s">
        <v>4</v>
      </c>
      <c r="K5" s="74" t="s">
        <v>5</v>
      </c>
      <c r="L5" s="74" t="s">
        <v>7</v>
      </c>
      <c r="M5" s="90" t="s">
        <v>9</v>
      </c>
      <c r="N5" s="92"/>
    </row>
    <row r="6" spans="1:14" ht="18" thickBot="1" x14ac:dyDescent="0.4">
      <c r="A6" s="14"/>
      <c r="B6" s="77" t="s">
        <v>2</v>
      </c>
      <c r="C6" s="100"/>
      <c r="D6" s="102"/>
      <c r="E6" s="76" t="s">
        <v>6</v>
      </c>
      <c r="F6" s="76" t="s">
        <v>8</v>
      </c>
      <c r="G6" s="91"/>
      <c r="H6" s="77" t="s">
        <v>2</v>
      </c>
      <c r="I6" s="104"/>
      <c r="J6" s="102"/>
      <c r="K6" s="76" t="s">
        <v>6</v>
      </c>
      <c r="L6" s="76" t="s">
        <v>8</v>
      </c>
      <c r="M6" s="91"/>
      <c r="N6" s="92"/>
    </row>
    <row r="7" spans="1:14" ht="20.5" customHeight="1" thickTop="1" thickBot="1" x14ac:dyDescent="0.4">
      <c r="A7" s="14"/>
      <c r="B7" s="55">
        <v>9</v>
      </c>
      <c r="C7" s="2">
        <f>SUM(65728+6682)</f>
        <v>72410</v>
      </c>
      <c r="D7" s="3">
        <f>SUM(5478+557)</f>
        <v>6035</v>
      </c>
      <c r="E7" s="3">
        <f>SUM(2739+279)</f>
        <v>3018</v>
      </c>
      <c r="F7" s="3">
        <f>SUM(2528+257)</f>
        <v>2785</v>
      </c>
      <c r="G7" s="78">
        <f>SUM(1264+129)</f>
        <v>1393</v>
      </c>
      <c r="H7" s="55">
        <v>9</v>
      </c>
      <c r="I7" s="58">
        <f>SUM(93536+I26)</f>
        <v>103045</v>
      </c>
      <c r="J7" s="4">
        <f>SUM(7795+J26)</f>
        <v>8588</v>
      </c>
      <c r="K7" s="4">
        <f>SUM(3898+K26)</f>
        <v>4295</v>
      </c>
      <c r="L7" s="4">
        <f>SUM(3598+L26)</f>
        <v>3964</v>
      </c>
      <c r="M7" s="53">
        <f>SUM(1799+M26)</f>
        <v>1982</v>
      </c>
      <c r="N7" s="63"/>
    </row>
    <row r="8" spans="1:14" ht="20.5" customHeight="1" thickBot="1" x14ac:dyDescent="0.4">
      <c r="A8" s="14"/>
      <c r="B8" s="55">
        <v>10</v>
      </c>
      <c r="C8" s="2">
        <f>SUM(C7,C26)</f>
        <v>79092</v>
      </c>
      <c r="D8" s="3">
        <f>SUM(D7,557)</f>
        <v>6592</v>
      </c>
      <c r="E8" s="4">
        <f>SUM(E7,279)</f>
        <v>3297</v>
      </c>
      <c r="F8" s="4">
        <f>SUM(F7,257)</f>
        <v>3042</v>
      </c>
      <c r="G8" s="53">
        <f>SUM(G7,129)</f>
        <v>1522</v>
      </c>
      <c r="H8" s="56">
        <v>10</v>
      </c>
      <c r="I8" s="58">
        <f>SUM(I7,9509)</f>
        <v>112554</v>
      </c>
      <c r="J8" s="4">
        <f>SUM(J7,793)</f>
        <v>9381</v>
      </c>
      <c r="K8" s="4">
        <f>SUM(K7,397)</f>
        <v>4692</v>
      </c>
      <c r="L8" s="4">
        <f>SUM(L7,366)</f>
        <v>4330</v>
      </c>
      <c r="M8" s="53">
        <f>SUM(M7,183)</f>
        <v>2165</v>
      </c>
      <c r="N8" s="63"/>
    </row>
    <row r="9" spans="1:14" ht="20.5" customHeight="1" thickBot="1" x14ac:dyDescent="0.4">
      <c r="A9" s="14"/>
      <c r="B9" s="55">
        <v>11</v>
      </c>
      <c r="C9" s="2">
        <f t="shared" ref="C9:C25" si="0">SUM(C8,6682)</f>
        <v>85774</v>
      </c>
      <c r="D9" s="3">
        <f t="shared" ref="D9:D25" si="1">SUM(D8,557)</f>
        <v>7149</v>
      </c>
      <c r="E9" s="4">
        <f t="shared" ref="E9:E25" si="2">SUM(E8,279)</f>
        <v>3576</v>
      </c>
      <c r="F9" s="4">
        <f t="shared" ref="F9:F25" si="3">SUM(F8,257)</f>
        <v>3299</v>
      </c>
      <c r="G9" s="53">
        <f t="shared" ref="G9:G25" si="4">SUM(G8,129)</f>
        <v>1651</v>
      </c>
      <c r="H9" s="56">
        <v>11</v>
      </c>
      <c r="I9" s="58">
        <f t="shared" ref="I9:I25" si="5">SUM(I8,9509)</f>
        <v>122063</v>
      </c>
      <c r="J9" s="4">
        <f t="shared" ref="J9:J25" si="6">SUM(J8,793)</f>
        <v>10174</v>
      </c>
      <c r="K9" s="4">
        <f t="shared" ref="K9:K25" si="7">SUM(K8,397)</f>
        <v>5089</v>
      </c>
      <c r="L9" s="4">
        <f t="shared" ref="L9:L25" si="8">SUM(L8,366)</f>
        <v>4696</v>
      </c>
      <c r="M9" s="53">
        <f t="shared" ref="M9:M25" si="9">SUM(M8,183)</f>
        <v>2348</v>
      </c>
      <c r="N9" s="63"/>
    </row>
    <row r="10" spans="1:14" ht="20.5" customHeight="1" thickBot="1" x14ac:dyDescent="0.4">
      <c r="A10" s="14"/>
      <c r="B10" s="55">
        <v>12</v>
      </c>
      <c r="C10" s="2">
        <f t="shared" si="0"/>
        <v>92456</v>
      </c>
      <c r="D10" s="3">
        <f t="shared" si="1"/>
        <v>7706</v>
      </c>
      <c r="E10" s="4">
        <f t="shared" si="2"/>
        <v>3855</v>
      </c>
      <c r="F10" s="4">
        <f t="shared" si="3"/>
        <v>3556</v>
      </c>
      <c r="G10" s="53">
        <f t="shared" si="4"/>
        <v>1780</v>
      </c>
      <c r="H10" s="56">
        <v>12</v>
      </c>
      <c r="I10" s="58">
        <f t="shared" si="5"/>
        <v>131572</v>
      </c>
      <c r="J10" s="4">
        <f t="shared" si="6"/>
        <v>10967</v>
      </c>
      <c r="K10" s="4">
        <f t="shared" si="7"/>
        <v>5486</v>
      </c>
      <c r="L10" s="4">
        <f t="shared" si="8"/>
        <v>5062</v>
      </c>
      <c r="M10" s="53">
        <f t="shared" si="9"/>
        <v>2531</v>
      </c>
      <c r="N10" s="63"/>
    </row>
    <row r="11" spans="1:14" ht="20.5" customHeight="1" thickBot="1" x14ac:dyDescent="0.4">
      <c r="A11" s="14"/>
      <c r="B11" s="55">
        <v>13</v>
      </c>
      <c r="C11" s="2">
        <f t="shared" si="0"/>
        <v>99138</v>
      </c>
      <c r="D11" s="3">
        <f t="shared" si="1"/>
        <v>8263</v>
      </c>
      <c r="E11" s="4">
        <f t="shared" si="2"/>
        <v>4134</v>
      </c>
      <c r="F11" s="4">
        <f t="shared" si="3"/>
        <v>3813</v>
      </c>
      <c r="G11" s="53">
        <f t="shared" si="4"/>
        <v>1909</v>
      </c>
      <c r="H11" s="56">
        <v>13</v>
      </c>
      <c r="I11" s="58">
        <f t="shared" si="5"/>
        <v>141081</v>
      </c>
      <c r="J11" s="4">
        <f t="shared" si="6"/>
        <v>11760</v>
      </c>
      <c r="K11" s="4">
        <f t="shared" si="7"/>
        <v>5883</v>
      </c>
      <c r="L11" s="4">
        <f t="shared" si="8"/>
        <v>5428</v>
      </c>
      <c r="M11" s="53">
        <f t="shared" si="9"/>
        <v>2714</v>
      </c>
      <c r="N11" s="63"/>
    </row>
    <row r="12" spans="1:14" ht="20.5" customHeight="1" thickBot="1" x14ac:dyDescent="0.4">
      <c r="A12" s="14"/>
      <c r="B12" s="55">
        <v>14</v>
      </c>
      <c r="C12" s="2">
        <f t="shared" si="0"/>
        <v>105820</v>
      </c>
      <c r="D12" s="3">
        <f t="shared" si="1"/>
        <v>8820</v>
      </c>
      <c r="E12" s="4">
        <f t="shared" si="2"/>
        <v>4413</v>
      </c>
      <c r="F12" s="4">
        <f t="shared" si="3"/>
        <v>4070</v>
      </c>
      <c r="G12" s="53">
        <f t="shared" si="4"/>
        <v>2038</v>
      </c>
      <c r="H12" s="56">
        <v>14</v>
      </c>
      <c r="I12" s="58">
        <f t="shared" si="5"/>
        <v>150590</v>
      </c>
      <c r="J12" s="4">
        <f t="shared" si="6"/>
        <v>12553</v>
      </c>
      <c r="K12" s="4">
        <f t="shared" si="7"/>
        <v>6280</v>
      </c>
      <c r="L12" s="4">
        <f t="shared" si="8"/>
        <v>5794</v>
      </c>
      <c r="M12" s="53">
        <f t="shared" si="9"/>
        <v>2897</v>
      </c>
      <c r="N12" s="63"/>
    </row>
    <row r="13" spans="1:14" ht="20.5" customHeight="1" thickBot="1" x14ac:dyDescent="0.4">
      <c r="A13" s="14"/>
      <c r="B13" s="55">
        <v>15</v>
      </c>
      <c r="C13" s="2">
        <f t="shared" si="0"/>
        <v>112502</v>
      </c>
      <c r="D13" s="3">
        <f t="shared" si="1"/>
        <v>9377</v>
      </c>
      <c r="E13" s="4">
        <f t="shared" si="2"/>
        <v>4692</v>
      </c>
      <c r="F13" s="4">
        <f t="shared" si="3"/>
        <v>4327</v>
      </c>
      <c r="G13" s="53">
        <f t="shared" si="4"/>
        <v>2167</v>
      </c>
      <c r="H13" s="56">
        <v>15</v>
      </c>
      <c r="I13" s="58">
        <f t="shared" si="5"/>
        <v>160099</v>
      </c>
      <c r="J13" s="4">
        <f t="shared" si="6"/>
        <v>13346</v>
      </c>
      <c r="K13" s="4">
        <f t="shared" si="7"/>
        <v>6677</v>
      </c>
      <c r="L13" s="4">
        <f t="shared" si="8"/>
        <v>6160</v>
      </c>
      <c r="M13" s="53">
        <f t="shared" si="9"/>
        <v>3080</v>
      </c>
      <c r="N13" s="63"/>
    </row>
    <row r="14" spans="1:14" ht="20.5" customHeight="1" thickBot="1" x14ac:dyDescent="0.4">
      <c r="A14" s="14"/>
      <c r="B14" s="55">
        <v>16</v>
      </c>
      <c r="C14" s="2">
        <f t="shared" si="0"/>
        <v>119184</v>
      </c>
      <c r="D14" s="3">
        <f t="shared" si="1"/>
        <v>9934</v>
      </c>
      <c r="E14" s="4">
        <f t="shared" si="2"/>
        <v>4971</v>
      </c>
      <c r="F14" s="4">
        <f t="shared" si="3"/>
        <v>4584</v>
      </c>
      <c r="G14" s="53">
        <f t="shared" si="4"/>
        <v>2296</v>
      </c>
      <c r="H14" s="56">
        <v>16</v>
      </c>
      <c r="I14" s="58">
        <f t="shared" si="5"/>
        <v>169608</v>
      </c>
      <c r="J14" s="4">
        <f t="shared" si="6"/>
        <v>14139</v>
      </c>
      <c r="K14" s="4">
        <f t="shared" si="7"/>
        <v>7074</v>
      </c>
      <c r="L14" s="4">
        <f t="shared" si="8"/>
        <v>6526</v>
      </c>
      <c r="M14" s="53">
        <f t="shared" si="9"/>
        <v>3263</v>
      </c>
      <c r="N14" s="63"/>
    </row>
    <row r="15" spans="1:14" ht="20.5" customHeight="1" thickBot="1" x14ac:dyDescent="0.4">
      <c r="A15" s="14"/>
      <c r="B15" s="55">
        <v>17</v>
      </c>
      <c r="C15" s="2">
        <f t="shared" si="0"/>
        <v>125866</v>
      </c>
      <c r="D15" s="3">
        <f t="shared" si="1"/>
        <v>10491</v>
      </c>
      <c r="E15" s="4">
        <f t="shared" si="2"/>
        <v>5250</v>
      </c>
      <c r="F15" s="4">
        <f t="shared" si="3"/>
        <v>4841</v>
      </c>
      <c r="G15" s="53">
        <f t="shared" si="4"/>
        <v>2425</v>
      </c>
      <c r="H15" s="56">
        <v>17</v>
      </c>
      <c r="I15" s="58">
        <f t="shared" si="5"/>
        <v>179117</v>
      </c>
      <c r="J15" s="4">
        <f t="shared" si="6"/>
        <v>14932</v>
      </c>
      <c r="K15" s="4">
        <f t="shared" si="7"/>
        <v>7471</v>
      </c>
      <c r="L15" s="4">
        <f t="shared" si="8"/>
        <v>6892</v>
      </c>
      <c r="M15" s="53">
        <f t="shared" si="9"/>
        <v>3446</v>
      </c>
      <c r="N15" s="63"/>
    </row>
    <row r="16" spans="1:14" ht="20.5" customHeight="1" thickBot="1" x14ac:dyDescent="0.4">
      <c r="A16" s="14"/>
      <c r="B16" s="55">
        <v>18</v>
      </c>
      <c r="C16" s="2">
        <f t="shared" si="0"/>
        <v>132548</v>
      </c>
      <c r="D16" s="3">
        <f t="shared" si="1"/>
        <v>11048</v>
      </c>
      <c r="E16" s="4">
        <f t="shared" si="2"/>
        <v>5529</v>
      </c>
      <c r="F16" s="4">
        <f t="shared" si="3"/>
        <v>5098</v>
      </c>
      <c r="G16" s="53">
        <f t="shared" si="4"/>
        <v>2554</v>
      </c>
      <c r="H16" s="56">
        <v>18</v>
      </c>
      <c r="I16" s="58">
        <f t="shared" si="5"/>
        <v>188626</v>
      </c>
      <c r="J16" s="4">
        <f t="shared" si="6"/>
        <v>15725</v>
      </c>
      <c r="K16" s="4">
        <f t="shared" si="7"/>
        <v>7868</v>
      </c>
      <c r="L16" s="4">
        <f t="shared" si="8"/>
        <v>7258</v>
      </c>
      <c r="M16" s="53">
        <f t="shared" si="9"/>
        <v>3629</v>
      </c>
      <c r="N16" s="63"/>
    </row>
    <row r="17" spans="1:14" ht="20.5" customHeight="1" thickBot="1" x14ac:dyDescent="0.4">
      <c r="A17" s="14"/>
      <c r="B17" s="55">
        <v>19</v>
      </c>
      <c r="C17" s="2">
        <f t="shared" si="0"/>
        <v>139230</v>
      </c>
      <c r="D17" s="3">
        <f t="shared" si="1"/>
        <v>11605</v>
      </c>
      <c r="E17" s="4">
        <f t="shared" si="2"/>
        <v>5808</v>
      </c>
      <c r="F17" s="4">
        <f t="shared" si="3"/>
        <v>5355</v>
      </c>
      <c r="G17" s="53">
        <f t="shared" si="4"/>
        <v>2683</v>
      </c>
      <c r="H17" s="56">
        <v>19</v>
      </c>
      <c r="I17" s="58">
        <f t="shared" si="5"/>
        <v>198135</v>
      </c>
      <c r="J17" s="4">
        <f t="shared" si="6"/>
        <v>16518</v>
      </c>
      <c r="K17" s="4">
        <f t="shared" si="7"/>
        <v>8265</v>
      </c>
      <c r="L17" s="4">
        <f t="shared" si="8"/>
        <v>7624</v>
      </c>
      <c r="M17" s="53">
        <f t="shared" si="9"/>
        <v>3812</v>
      </c>
      <c r="N17" s="63"/>
    </row>
    <row r="18" spans="1:14" ht="20.5" customHeight="1" thickBot="1" x14ac:dyDescent="0.4">
      <c r="A18" s="14"/>
      <c r="B18" s="55">
        <v>20</v>
      </c>
      <c r="C18" s="2">
        <f t="shared" si="0"/>
        <v>145912</v>
      </c>
      <c r="D18" s="3">
        <f t="shared" si="1"/>
        <v>12162</v>
      </c>
      <c r="E18" s="4">
        <f t="shared" si="2"/>
        <v>6087</v>
      </c>
      <c r="F18" s="4">
        <f t="shared" si="3"/>
        <v>5612</v>
      </c>
      <c r="G18" s="53">
        <f t="shared" si="4"/>
        <v>2812</v>
      </c>
      <c r="H18" s="56">
        <v>20</v>
      </c>
      <c r="I18" s="58">
        <f t="shared" si="5"/>
        <v>207644</v>
      </c>
      <c r="J18" s="4">
        <f t="shared" si="6"/>
        <v>17311</v>
      </c>
      <c r="K18" s="4">
        <f t="shared" si="7"/>
        <v>8662</v>
      </c>
      <c r="L18" s="4">
        <f t="shared" si="8"/>
        <v>7990</v>
      </c>
      <c r="M18" s="53">
        <f t="shared" si="9"/>
        <v>3995</v>
      </c>
      <c r="N18" s="63"/>
    </row>
    <row r="19" spans="1:14" ht="20.5" customHeight="1" thickBot="1" x14ac:dyDescent="0.4">
      <c r="A19" s="14"/>
      <c r="B19" s="55">
        <v>21</v>
      </c>
      <c r="C19" s="2">
        <f t="shared" si="0"/>
        <v>152594</v>
      </c>
      <c r="D19" s="3">
        <f t="shared" si="1"/>
        <v>12719</v>
      </c>
      <c r="E19" s="4">
        <f t="shared" si="2"/>
        <v>6366</v>
      </c>
      <c r="F19" s="4">
        <f t="shared" si="3"/>
        <v>5869</v>
      </c>
      <c r="G19" s="53">
        <f t="shared" si="4"/>
        <v>2941</v>
      </c>
      <c r="H19" s="56">
        <v>21</v>
      </c>
      <c r="I19" s="58">
        <f t="shared" si="5"/>
        <v>217153</v>
      </c>
      <c r="J19" s="4">
        <f t="shared" si="6"/>
        <v>18104</v>
      </c>
      <c r="K19" s="4">
        <f t="shared" si="7"/>
        <v>9059</v>
      </c>
      <c r="L19" s="4">
        <f t="shared" si="8"/>
        <v>8356</v>
      </c>
      <c r="M19" s="53">
        <f t="shared" si="9"/>
        <v>4178</v>
      </c>
      <c r="N19" s="63"/>
    </row>
    <row r="20" spans="1:14" ht="20.5" customHeight="1" thickBot="1" x14ac:dyDescent="0.4">
      <c r="A20" s="14"/>
      <c r="B20" s="55">
        <v>22</v>
      </c>
      <c r="C20" s="2">
        <f t="shared" si="0"/>
        <v>159276</v>
      </c>
      <c r="D20" s="3">
        <f t="shared" si="1"/>
        <v>13276</v>
      </c>
      <c r="E20" s="4">
        <f t="shared" si="2"/>
        <v>6645</v>
      </c>
      <c r="F20" s="4">
        <f t="shared" si="3"/>
        <v>6126</v>
      </c>
      <c r="G20" s="53">
        <f t="shared" si="4"/>
        <v>3070</v>
      </c>
      <c r="H20" s="56">
        <v>22</v>
      </c>
      <c r="I20" s="58">
        <f t="shared" si="5"/>
        <v>226662</v>
      </c>
      <c r="J20" s="4">
        <f t="shared" si="6"/>
        <v>18897</v>
      </c>
      <c r="K20" s="4">
        <f t="shared" si="7"/>
        <v>9456</v>
      </c>
      <c r="L20" s="4">
        <f t="shared" si="8"/>
        <v>8722</v>
      </c>
      <c r="M20" s="53">
        <f t="shared" si="9"/>
        <v>4361</v>
      </c>
      <c r="N20" s="63"/>
    </row>
    <row r="21" spans="1:14" ht="20.5" customHeight="1" thickBot="1" x14ac:dyDescent="0.4">
      <c r="A21" s="14"/>
      <c r="B21" s="55">
        <v>23</v>
      </c>
      <c r="C21" s="2">
        <f t="shared" si="0"/>
        <v>165958</v>
      </c>
      <c r="D21" s="3">
        <f t="shared" si="1"/>
        <v>13833</v>
      </c>
      <c r="E21" s="4">
        <f t="shared" si="2"/>
        <v>6924</v>
      </c>
      <c r="F21" s="4">
        <f t="shared" si="3"/>
        <v>6383</v>
      </c>
      <c r="G21" s="53">
        <f t="shared" si="4"/>
        <v>3199</v>
      </c>
      <c r="H21" s="56">
        <v>23</v>
      </c>
      <c r="I21" s="58">
        <f t="shared" si="5"/>
        <v>236171</v>
      </c>
      <c r="J21" s="4">
        <f t="shared" si="6"/>
        <v>19690</v>
      </c>
      <c r="K21" s="4">
        <f t="shared" si="7"/>
        <v>9853</v>
      </c>
      <c r="L21" s="4">
        <f t="shared" si="8"/>
        <v>9088</v>
      </c>
      <c r="M21" s="53">
        <f t="shared" si="9"/>
        <v>4544</v>
      </c>
      <c r="N21" s="63"/>
    </row>
    <row r="22" spans="1:14" ht="20.5" customHeight="1" thickBot="1" x14ac:dyDescent="0.4">
      <c r="A22" s="14"/>
      <c r="B22" s="55">
        <v>24</v>
      </c>
      <c r="C22" s="2">
        <f t="shared" si="0"/>
        <v>172640</v>
      </c>
      <c r="D22" s="3">
        <f t="shared" si="1"/>
        <v>14390</v>
      </c>
      <c r="E22" s="4">
        <f t="shared" si="2"/>
        <v>7203</v>
      </c>
      <c r="F22" s="4">
        <f t="shared" si="3"/>
        <v>6640</v>
      </c>
      <c r="G22" s="53">
        <f t="shared" si="4"/>
        <v>3328</v>
      </c>
      <c r="H22" s="56">
        <v>24</v>
      </c>
      <c r="I22" s="58">
        <f t="shared" si="5"/>
        <v>245680</v>
      </c>
      <c r="J22" s="4">
        <f t="shared" si="6"/>
        <v>20483</v>
      </c>
      <c r="K22" s="4">
        <f t="shared" si="7"/>
        <v>10250</v>
      </c>
      <c r="L22" s="4">
        <f t="shared" si="8"/>
        <v>9454</v>
      </c>
      <c r="M22" s="53">
        <f t="shared" si="9"/>
        <v>4727</v>
      </c>
      <c r="N22" s="63"/>
    </row>
    <row r="23" spans="1:14" ht="20.5" customHeight="1" thickBot="1" x14ac:dyDescent="0.4">
      <c r="A23" s="14"/>
      <c r="B23" s="55">
        <v>25</v>
      </c>
      <c r="C23" s="2">
        <f t="shared" si="0"/>
        <v>179322</v>
      </c>
      <c r="D23" s="3">
        <f t="shared" si="1"/>
        <v>14947</v>
      </c>
      <c r="E23" s="4">
        <f t="shared" si="2"/>
        <v>7482</v>
      </c>
      <c r="F23" s="4">
        <f t="shared" si="3"/>
        <v>6897</v>
      </c>
      <c r="G23" s="53">
        <f t="shared" si="4"/>
        <v>3457</v>
      </c>
      <c r="H23" s="56">
        <v>25</v>
      </c>
      <c r="I23" s="58">
        <f t="shared" si="5"/>
        <v>255189</v>
      </c>
      <c r="J23" s="4">
        <f t="shared" si="6"/>
        <v>21276</v>
      </c>
      <c r="K23" s="4">
        <f t="shared" si="7"/>
        <v>10647</v>
      </c>
      <c r="L23" s="4">
        <f t="shared" si="8"/>
        <v>9820</v>
      </c>
      <c r="M23" s="53">
        <f t="shared" si="9"/>
        <v>4910</v>
      </c>
      <c r="N23" s="63"/>
    </row>
    <row r="24" spans="1:14" ht="20.5" customHeight="1" thickBot="1" x14ac:dyDescent="0.4">
      <c r="A24" s="14"/>
      <c r="B24" s="55">
        <v>26</v>
      </c>
      <c r="C24" s="2">
        <f t="shared" si="0"/>
        <v>186004</v>
      </c>
      <c r="D24" s="3">
        <f t="shared" si="1"/>
        <v>15504</v>
      </c>
      <c r="E24" s="4">
        <f t="shared" si="2"/>
        <v>7761</v>
      </c>
      <c r="F24" s="4">
        <f t="shared" si="3"/>
        <v>7154</v>
      </c>
      <c r="G24" s="53">
        <f t="shared" si="4"/>
        <v>3586</v>
      </c>
      <c r="H24" s="56">
        <v>26</v>
      </c>
      <c r="I24" s="58">
        <f t="shared" si="5"/>
        <v>264698</v>
      </c>
      <c r="J24" s="4">
        <f t="shared" si="6"/>
        <v>22069</v>
      </c>
      <c r="K24" s="4">
        <f t="shared" si="7"/>
        <v>11044</v>
      </c>
      <c r="L24" s="4">
        <f t="shared" si="8"/>
        <v>10186</v>
      </c>
      <c r="M24" s="53">
        <f t="shared" si="9"/>
        <v>5093</v>
      </c>
      <c r="N24" s="63"/>
    </row>
    <row r="25" spans="1:14" ht="20.5" customHeight="1" thickBot="1" x14ac:dyDescent="0.4">
      <c r="A25" s="14"/>
      <c r="B25" s="57">
        <v>27</v>
      </c>
      <c r="C25" s="50">
        <f t="shared" si="0"/>
        <v>192686</v>
      </c>
      <c r="D25" s="51">
        <f t="shared" si="1"/>
        <v>16061</v>
      </c>
      <c r="E25" s="52">
        <f t="shared" si="2"/>
        <v>8040</v>
      </c>
      <c r="F25" s="52">
        <f t="shared" si="3"/>
        <v>7411</v>
      </c>
      <c r="G25" s="54">
        <f t="shared" si="4"/>
        <v>3715</v>
      </c>
      <c r="H25" s="57">
        <v>27</v>
      </c>
      <c r="I25" s="59">
        <f t="shared" si="5"/>
        <v>274207</v>
      </c>
      <c r="J25" s="60">
        <f t="shared" si="6"/>
        <v>22862</v>
      </c>
      <c r="K25" s="60">
        <f t="shared" si="7"/>
        <v>11441</v>
      </c>
      <c r="L25" s="60">
        <f t="shared" si="8"/>
        <v>10552</v>
      </c>
      <c r="M25" s="62">
        <f t="shared" si="9"/>
        <v>5276</v>
      </c>
      <c r="N25" s="63"/>
    </row>
    <row r="26" spans="1:14" ht="60" customHeight="1" thickTop="1" thickBot="1" x14ac:dyDescent="0.4">
      <c r="A26" s="14"/>
      <c r="B26" s="73" t="s">
        <v>10</v>
      </c>
      <c r="C26" s="67">
        <v>6682</v>
      </c>
      <c r="D26" s="68">
        <v>557</v>
      </c>
      <c r="E26" s="69">
        <v>279</v>
      </c>
      <c r="F26" s="69">
        <v>257</v>
      </c>
      <c r="G26" s="70">
        <v>129</v>
      </c>
      <c r="H26" s="71" t="s">
        <v>10</v>
      </c>
      <c r="I26" s="5">
        <v>9509</v>
      </c>
      <c r="J26" s="6">
        <v>793</v>
      </c>
      <c r="K26" s="6">
        <v>397</v>
      </c>
      <c r="L26" s="6">
        <v>366</v>
      </c>
      <c r="M26" s="64">
        <v>183</v>
      </c>
      <c r="N26" s="63"/>
    </row>
    <row r="27" spans="1:14" ht="15" thickTop="1" x14ac:dyDescent="0.35"/>
  </sheetData>
  <mergeCells count="9">
    <mergeCell ref="M5:M6"/>
    <mergeCell ref="N5:N6"/>
    <mergeCell ref="I4:M4"/>
    <mergeCell ref="C4:G4"/>
    <mergeCell ref="C5:C6"/>
    <mergeCell ref="D5:D6"/>
    <mergeCell ref="G5:G6"/>
    <mergeCell ref="I5:I6"/>
    <mergeCell ref="J5:J6"/>
  </mergeCells>
  <pageMargins left="0.25" right="0.25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Household Size 1-8</vt:lpstr>
      <vt:lpstr>Household Size 9-27 </vt:lpstr>
      <vt:lpstr>'Household Size 1-8'!Print_Area</vt:lpstr>
      <vt:lpstr>'Household Size 9-27 '!Print_Area</vt:lpstr>
    </vt:vector>
  </TitlesOfParts>
  <Company>NJ Dept.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Hall-Perkins</dc:creator>
  <cp:lastModifiedBy>Gartlan, Elizabeth</cp:lastModifiedBy>
  <cp:lastPrinted>2023-05-19T12:54:24Z</cp:lastPrinted>
  <dcterms:created xsi:type="dcterms:W3CDTF">2016-03-02T16:19:00Z</dcterms:created>
  <dcterms:modified xsi:type="dcterms:W3CDTF">2023-06-20T13:40:03Z</dcterms:modified>
</cp:coreProperties>
</file>