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showInkAnnotation="0" saveExternalLinkValues="0" codeName="ThisWorkbook"/>
  <bookViews>
    <workbookView xWindow="0" yWindow="0" windowWidth="28800" windowHeight="12330"/>
  </bookViews>
  <sheets>
    <sheet name="Part A" sheetId="1" r:id="rId1"/>
    <sheet name="Part B" sheetId="9" r:id="rId2"/>
    <sheet name="Part C" sheetId="10" r:id="rId3"/>
    <sheet name="Part D" sheetId="11" r:id="rId4"/>
    <sheet name="Part E" sheetId="12" r:id="rId5"/>
    <sheet name="Drop-downs" sheetId="8" state="hidden" r:id="rId6"/>
  </sheets>
  <definedNames>
    <definedName name="CentralCostperPupil" localSheetId="1">#REF!</definedName>
    <definedName name="CentralCostperPupil" localSheetId="2">#REF!</definedName>
    <definedName name="CentralCostperPupil" localSheetId="3">#REF!</definedName>
    <definedName name="CentralCostperPupil" localSheetId="4">#REF!</definedName>
    <definedName name="CentralCostperPupil">'Part A'!$C$86</definedName>
  </definedNames>
  <calcPr calcId="162913" forceFullCalc="1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extLst>
</workbook>
</file>

<file path=xl/calcChain.xml><?xml version="1.0" encoding="utf-8"?>
<calcChain xmlns="http://schemas.openxmlformats.org/spreadsheetml/2006/main">
  <c r="C14" i="1" l="1"/>
  <c r="C15" i="1"/>
  <c r="C16" i="1"/>
  <c r="C17" i="1"/>
  <c r="D18" i="1"/>
  <c r="E18" i="1"/>
  <c r="C22" i="1"/>
  <c r="C23" i="1"/>
  <c r="C24" i="1"/>
  <c r="C25" i="1"/>
  <c r="C26" i="1"/>
  <c r="C27" i="1"/>
  <c r="C28" i="1"/>
  <c r="D29" i="1"/>
  <c r="D48" i="1" s="1"/>
  <c r="D56" i="1" s="1"/>
  <c r="D88" i="1" s="1"/>
  <c r="E29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D46" i="1"/>
  <c r="E46" i="1"/>
  <c r="C54" i="1"/>
  <c r="C62" i="1"/>
  <c r="C63" i="1"/>
  <c r="C64" i="1"/>
  <c r="C65" i="1"/>
  <c r="C66" i="1"/>
  <c r="D67" i="1"/>
  <c r="E67" i="1"/>
  <c r="F67" i="1"/>
  <c r="C72" i="1"/>
  <c r="C73" i="1"/>
  <c r="C74" i="1"/>
  <c r="C75" i="1"/>
  <c r="C76" i="1"/>
  <c r="C77" i="1"/>
  <c r="C78" i="1"/>
  <c r="D79" i="1"/>
  <c r="E79" i="1"/>
  <c r="F79" i="1"/>
  <c r="C82" i="1"/>
  <c r="C83" i="1" s="1"/>
  <c r="D85" i="1"/>
  <c r="W8" i="9"/>
  <c r="W10" i="9" s="1"/>
  <c r="X8" i="9"/>
  <c r="Y8" i="9"/>
  <c r="Y10" i="9" s="1"/>
  <c r="W9" i="9"/>
  <c r="X9" i="9"/>
  <c r="X10" i="9" s="1"/>
  <c r="Y9" i="9"/>
  <c r="K10" i="9"/>
  <c r="L10" i="9"/>
  <c r="M10" i="9"/>
  <c r="N10" i="9"/>
  <c r="O10" i="9"/>
  <c r="P10" i="9"/>
  <c r="Q10" i="9"/>
  <c r="R10" i="9"/>
  <c r="S10" i="9"/>
  <c r="T10" i="9"/>
  <c r="U10" i="9"/>
  <c r="V10" i="9"/>
  <c r="I8" i="10"/>
  <c r="I10" i="10" s="1"/>
  <c r="Q8" i="10"/>
  <c r="T8" i="10"/>
  <c r="I9" i="10"/>
  <c r="Q9" i="10"/>
  <c r="T9" i="10"/>
  <c r="D10" i="10"/>
  <c r="E10" i="10"/>
  <c r="F10" i="10"/>
  <c r="G10" i="10"/>
  <c r="H10" i="10"/>
  <c r="J10" i="10"/>
  <c r="K10" i="10"/>
  <c r="L10" i="10"/>
  <c r="M10" i="10"/>
  <c r="N10" i="10"/>
  <c r="O10" i="10"/>
  <c r="P10" i="10"/>
  <c r="R10" i="10"/>
  <c r="S10" i="10"/>
  <c r="W10" i="10"/>
  <c r="X10" i="10"/>
  <c r="J8" i="11"/>
  <c r="N8" i="11"/>
  <c r="N10" i="11" s="1"/>
  <c r="N17" i="11" s="1"/>
  <c r="V8" i="11"/>
  <c r="J9" i="11"/>
  <c r="N9" i="11"/>
  <c r="V9" i="11"/>
  <c r="V10" i="11" s="1"/>
  <c r="F10" i="11"/>
  <c r="G10" i="11"/>
  <c r="G17" i="11" s="1"/>
  <c r="H10" i="11"/>
  <c r="H17" i="11" s="1"/>
  <c r="I10" i="11"/>
  <c r="I17" i="11" s="1"/>
  <c r="K10" i="11"/>
  <c r="L10" i="11"/>
  <c r="L17" i="11" s="1"/>
  <c r="M10" i="11"/>
  <c r="O10" i="11"/>
  <c r="P10" i="11"/>
  <c r="Q10" i="11"/>
  <c r="R10" i="11"/>
  <c r="S10" i="11"/>
  <c r="T10" i="11"/>
  <c r="U10" i="11"/>
  <c r="W10" i="11"/>
  <c r="X10" i="11"/>
  <c r="Y10" i="11"/>
  <c r="J15" i="11"/>
  <c r="N15" i="11"/>
  <c r="F17" i="11"/>
  <c r="K17" i="11"/>
  <c r="M17" i="11"/>
  <c r="D10" i="12"/>
  <c r="E10" i="12"/>
  <c r="F10" i="12"/>
  <c r="H10" i="12"/>
  <c r="J10" i="12"/>
  <c r="D57" i="1" l="1"/>
  <c r="C46" i="1"/>
  <c r="J10" i="11"/>
  <c r="J17" i="11" s="1"/>
  <c r="C79" i="1"/>
  <c r="C80" i="1" s="1"/>
  <c r="C67" i="1"/>
  <c r="E48" i="1"/>
  <c r="E56" i="1" s="1"/>
  <c r="E57" i="1" s="1"/>
  <c r="E80" i="1"/>
  <c r="C29" i="1"/>
  <c r="T10" i="10"/>
  <c r="Q10" i="10"/>
  <c r="E83" i="1"/>
  <c r="C18" i="1"/>
  <c r="C85" i="1"/>
  <c r="C68" i="1"/>
  <c r="C86" i="1" s="1"/>
  <c r="C93" i="1"/>
  <c r="C94" i="1" s="1"/>
  <c r="C96" i="1" s="1"/>
  <c r="E85" i="1"/>
  <c r="E88" i="1" s="1"/>
  <c r="D83" i="1"/>
  <c r="D80" i="1"/>
  <c r="E68" i="1"/>
  <c r="E86" i="1" s="1"/>
  <c r="D68" i="1"/>
  <c r="C48" i="1" l="1"/>
  <c r="C56" i="1" s="1"/>
  <c r="C88" i="1" s="1"/>
  <c r="C89" i="1" s="1"/>
  <c r="D86" i="1"/>
  <c r="C57" i="1" l="1"/>
</calcChain>
</file>

<file path=xl/sharedStrings.xml><?xml version="1.0" encoding="utf-8"?>
<sst xmlns="http://schemas.openxmlformats.org/spreadsheetml/2006/main" count="335" uniqueCount="234">
  <si>
    <t>Part A - District-Level Information</t>
  </si>
  <si>
    <t>School District Name</t>
  </si>
  <si>
    <t>Oriskany</t>
  </si>
  <si>
    <t>BEDS Code</t>
  </si>
  <si>
    <t>412901</t>
  </si>
  <si>
    <t>School Year</t>
  </si>
  <si>
    <t>2022-23</t>
  </si>
  <si>
    <t>I) Contact Information</t>
  </si>
  <si>
    <t>Mailing Address</t>
  </si>
  <si>
    <t>Contact First &amp; Last Name</t>
  </si>
  <si>
    <t>Patricia Service</t>
  </si>
  <si>
    <t>Street Address Line 1</t>
  </si>
  <si>
    <t>1313 Utica St</t>
  </si>
  <si>
    <t>Title of Contact</t>
  </si>
  <si>
    <t>Interim School Business Official</t>
  </si>
  <si>
    <t>Street Address Line 2</t>
  </si>
  <si>
    <t/>
  </si>
  <si>
    <t>Email Address</t>
  </si>
  <si>
    <t>pservice@oriskanycsd.org</t>
  </si>
  <si>
    <t>City</t>
  </si>
  <si>
    <t>Oriskany CSD</t>
  </si>
  <si>
    <t>Phone Number</t>
  </si>
  <si>
    <t>3157682051</t>
  </si>
  <si>
    <t>Zip Code</t>
  </si>
  <si>
    <t>13424</t>
  </si>
  <si>
    <t>II) Total Amount of District Spending Allocated to Individual Schools</t>
  </si>
  <si>
    <t>Funding Source</t>
  </si>
  <si>
    <t>A) Total Major Operating Funds Spending</t>
  </si>
  <si>
    <t>Total Spending</t>
  </si>
  <si>
    <t>State/Local</t>
  </si>
  <si>
    <t>Federal</t>
  </si>
  <si>
    <t>General Fund Total Expenditures &amp; Transfers</t>
  </si>
  <si>
    <t>Special Aid Fund Total Expenditures &amp; Transfers</t>
  </si>
  <si>
    <t>School Food Services Fund Total Expenditures &amp; Transfers</t>
  </si>
  <si>
    <t>Debt Service Fund Total Expenditures &amp; Transfers</t>
  </si>
  <si>
    <t>Total Major Operating Funds Spending</t>
  </si>
  <si>
    <t>B) Exclusions for Non-Instructional Costs</t>
  </si>
  <si>
    <t>Interfund Transfers</t>
  </si>
  <si>
    <t>Debt Service</t>
  </si>
  <si>
    <t>School Food Services Fund</t>
  </si>
  <si>
    <t>Community Services</t>
  </si>
  <si>
    <t>Adult/Continuing Education</t>
  </si>
  <si>
    <t>Transportation</t>
  </si>
  <si>
    <t>Employee Benefits Allocated to Above Purposes (see IV below)</t>
  </si>
  <si>
    <t>Total Non-Instructional Cost Exclusions</t>
  </si>
  <si>
    <t>C) Exclusions for Tuition/Payments to Non-District Schools</t>
  </si>
  <si>
    <t xml:space="preserve">Total Pupils </t>
  </si>
  <si>
    <t>Per Pupil</t>
  </si>
  <si>
    <t>Charter School Tuition</t>
  </si>
  <si>
    <t>Services Provided to Charter Schools</t>
  </si>
  <si>
    <t>Other School Districts (Excl. Special Act Districts)</t>
  </si>
  <si>
    <t>Prekindergarten Community-Based Organizations</t>
  </si>
  <si>
    <t>BOCES Instructional Programs (Full-time Only)</t>
  </si>
  <si>
    <t>SWD School Age-School Year Tuition</t>
  </si>
  <si>
    <t>SWD Early Intervention Program Tuition</t>
  </si>
  <si>
    <t>SWD - Preschool Education (§4410) Tuition</t>
  </si>
  <si>
    <t>SWD - Summer Education (§4408) Tuition</t>
  </si>
  <si>
    <t>State-Supported Schools for the Blind &amp; Deaf (§4201) Tuition</t>
  </si>
  <si>
    <t>Services Provided to Nonpublic Schools</t>
  </si>
  <si>
    <t>Other Expenses for Pupils in Non-Traditional Settings</t>
  </si>
  <si>
    <t>Total Tuition/Payments to Non-District Schools Exclusions</t>
  </si>
  <si>
    <t>Total Exclusions</t>
  </si>
  <si>
    <t>D) Projected 2022-23 Enrollment</t>
  </si>
  <si>
    <t>Total District K-12 Enrollment</t>
  </si>
  <si>
    <t>Total District Pre-K Enrollment</t>
  </si>
  <si>
    <t>Total Preschool Special Education Enrollment</t>
  </si>
  <si>
    <t>Total District Enrollment</t>
  </si>
  <si>
    <t>Total Funding Allocated to Individual Schools</t>
  </si>
  <si>
    <t>Total Allocated Funding per Pupil</t>
  </si>
  <si>
    <t>III) Central District Costs Included in School Allocations</t>
  </si>
  <si>
    <t>Total Staff</t>
  </si>
  <si>
    <t>Total</t>
  </si>
  <si>
    <t>A) General Support Costs</t>
  </si>
  <si>
    <t>(FTE Basis)</t>
  </si>
  <si>
    <t>FTE Spending</t>
  </si>
  <si>
    <t xml:space="preserve">Board of Education </t>
  </si>
  <si>
    <t>Central Personnel</t>
  </si>
  <si>
    <t>Operation and Maintenance of Plant</t>
  </si>
  <si>
    <t>Other Central Services</t>
  </si>
  <si>
    <t>Employee Benefits for General Support Staff (see IV below)</t>
  </si>
  <si>
    <t>Total General Support Costs</t>
  </si>
  <si>
    <t>Total General Support Costs per Pupil</t>
  </si>
  <si>
    <t>B) District Academic Support Costs</t>
  </si>
  <si>
    <t>Curriculum Development &amp; Supervision</t>
  </si>
  <si>
    <t>Research, Planning &amp; Evaluation</t>
  </si>
  <si>
    <t>In-Service Training</t>
  </si>
  <si>
    <t>Committee on Special Education/Preschool Special Education</t>
  </si>
  <si>
    <t>Summer Programming and Services</t>
  </si>
  <si>
    <t>Other Districtwide Staff</t>
  </si>
  <si>
    <t>Employee Benefits for District Academic Support Staff (see IV below)</t>
  </si>
  <si>
    <t>Total District Academic Support Costs</t>
  </si>
  <si>
    <t>Total District Academic Support Costs per Pupil</t>
  </si>
  <si>
    <t>C) Other Post-Employment Benefits (OPEB)</t>
  </si>
  <si>
    <t>Total OPEB per Pupil</t>
  </si>
  <si>
    <t>Total Central District Costs Included in School Allocations</t>
  </si>
  <si>
    <t>Total Central District Costs per Pupil</t>
  </si>
  <si>
    <t>Total Funding Allocated to Individual Schools excl. Central Costs</t>
  </si>
  <si>
    <t>IV) District Average Fringe Rate for Allocation of Employee Benefits</t>
  </si>
  <si>
    <t>Total Employee Benefits in General Fund &amp; Special Aid Fund</t>
  </si>
  <si>
    <t>Other Post-Employment Benefits</t>
  </si>
  <si>
    <t>Total Employee Benefits for Active Employees</t>
  </si>
  <si>
    <t>Total Personal Service in General Fund &amp; Special Aid Fund</t>
  </si>
  <si>
    <t>District Average Fringe Rate</t>
  </si>
  <si>
    <t>Part B - Basic School-Level Information</t>
  </si>
  <si>
    <t>Grade Span</t>
  </si>
  <si>
    <t>School Status</t>
  </si>
  <si>
    <t>Projected Enrollment &amp; Demographics</t>
  </si>
  <si>
    <t>Projected Staffing (FTE Basis)</t>
  </si>
  <si>
    <t>School Name</t>
  </si>
  <si>
    <t>Local School Code</t>
  </si>
  <si>
    <t>School Type</t>
  </si>
  <si>
    <t>Lowest Grade</t>
  </si>
  <si>
    <t>Highest Grade</t>
  </si>
  <si>
    <t>Does this school serve its full planned grade span? (Y/N)</t>
  </si>
  <si>
    <t>If no, is this school opening this school year? (Y/N)</t>
  </si>
  <si>
    <t>Is the school scheduled to close? (Y/N)</t>
  </si>
  <si>
    <t>If so, what year?</t>
  </si>
  <si>
    <t>K-12 Enrollment</t>
  </si>
  <si>
    <t>Pre-K
Enrollment</t>
  </si>
  <si>
    <t>Preschool Special Ed Enrollment</t>
  </si>
  <si>
    <t>K-12
FRPL
Count</t>
  </si>
  <si>
    <t>K-12
ELL 
Count</t>
  </si>
  <si>
    <t>K-12
SWD
Count</t>
  </si>
  <si>
    <t>Classroom Teachers w/ 0-3 Years Experience</t>
  </si>
  <si>
    <t>Classroom Teachers w/ More than 3 Years Experience</t>
  </si>
  <si>
    <t>Para-
professional Classroom Staff</t>
  </si>
  <si>
    <t>Principals &amp; Other Admin Staff</t>
  </si>
  <si>
    <t>Pupil Support Services Staff</t>
  </si>
  <si>
    <t>All Remaining Staff</t>
  </si>
  <si>
    <t>Total Classroom Teachers</t>
  </si>
  <si>
    <t>Total Non Teaching Staff</t>
  </si>
  <si>
    <t>412901040002</t>
  </si>
  <si>
    <t>N A WALBRAN ELEMENTARY SCHOOL</t>
  </si>
  <si>
    <t>Elementary School</t>
  </si>
  <si>
    <t>Pre-K</t>
  </si>
  <si>
    <t>5</t>
  </si>
  <si>
    <t>Yes</t>
  </si>
  <si>
    <t>No</t>
  </si>
  <si>
    <t>412901040003</t>
  </si>
  <si>
    <t>ORISKANY JUNIOR-SENIOR HIGH SCHOOL</t>
  </si>
  <si>
    <t>Junior-Senior High School</t>
  </si>
  <si>
    <t>7</t>
  </si>
  <si>
    <t>12</t>
  </si>
  <si>
    <t>District Total</t>
  </si>
  <si>
    <t>Part C - Basic School-Level Allocations</t>
  </si>
  <si>
    <t>Number of district-operated schools:</t>
  </si>
  <si>
    <t>School Allocation by Object (excl. Central Costs)</t>
  </si>
  <si>
    <t>School Allocation by Purpose (excl. Central Costs)</t>
  </si>
  <si>
    <t>Funding Source by School</t>
  </si>
  <si>
    <t>Per Pupil Allocation</t>
  </si>
  <si>
    <t>Personal Service</t>
  </si>
  <si>
    <t>General Education</t>
  </si>
  <si>
    <t>Special Education</t>
  </si>
  <si>
    <t>Instructional Support</t>
  </si>
  <si>
    <t>Classroom Teachers</t>
  </si>
  <si>
    <t>All Other Salaries</t>
  </si>
  <si>
    <t>Employee Benefits</t>
  </si>
  <si>
    <t>BOCES Services</t>
  </si>
  <si>
    <t>All Other</t>
  </si>
  <si>
    <t>Total Allocation by Object</t>
  </si>
  <si>
    <t>General Ed 
K-12</t>
  </si>
  <si>
    <t>Special Ed 
K- 12</t>
  </si>
  <si>
    <t>Preschool</t>
  </si>
  <si>
    <t>School Administration</t>
  </si>
  <si>
    <t>Instructional Media</t>
  </si>
  <si>
    <t>Pupil
Support
Services</t>
  </si>
  <si>
    <t>Total Allocation by Purpose</t>
  </si>
  <si>
    <t>State &amp; Local Funding</t>
  </si>
  <si>
    <t>Federal 
Funding</t>
  </si>
  <si>
    <t>Total Funding Source by School</t>
  </si>
  <si>
    <t>State &amp; Local
Funding per Pupil</t>
  </si>
  <si>
    <t>Federal Funding 
per Pupil</t>
  </si>
  <si>
    <t>Central District Costs</t>
  </si>
  <si>
    <t>Total School Allocation w/ Central District Costs</t>
  </si>
  <si>
    <t>Total School Funding per Pupil</t>
  </si>
  <si>
    <t>Part D - School-Level Spending on Prekindergarten and Community Schools Programming</t>
  </si>
  <si>
    <t>Prekindergarten Programs</t>
  </si>
  <si>
    <t>Student, Family, and Community Schools Programs</t>
  </si>
  <si>
    <t>Projected Pre-K Enrollment</t>
  </si>
  <si>
    <t>Projected Pre-K Funding</t>
  </si>
  <si>
    <t>Spending by Purpose</t>
  </si>
  <si>
    <t>Funding Source by Program</t>
  </si>
  <si>
    <t>Does this school offer a Pre-K program? (Y/N)</t>
  </si>
  <si>
    <t>Does this school offer student/family support or community schools services? (Y/N)</t>
  </si>
  <si>
    <t>4-Year-Old 
Full-Day</t>
  </si>
  <si>
    <t>4-Year-Old 
Half-Day</t>
  </si>
  <si>
    <t>3-Year-Old 
Full-Day</t>
  </si>
  <si>
    <t>3-Year-Old 
Half-Day</t>
  </si>
  <si>
    <t>Total Pre-K Enrollment</t>
  </si>
  <si>
    <t>State Universal Pre-K Grants (UPK)</t>
  </si>
  <si>
    <t>Other State &amp;  Local Funding</t>
  </si>
  <si>
    <t>Federal  Funding</t>
  </si>
  <si>
    <t>Total Pre-K Spending</t>
  </si>
  <si>
    <t>Community Schools Site Coordinator (FTE Basis)</t>
  </si>
  <si>
    <t>Enriched Academic Services</t>
  </si>
  <si>
    <t>Health, Mental Health/
Counseling, Dental Care</t>
  </si>
  <si>
    <t>Nutrition Services</t>
  </si>
  <si>
    <t>Legal Services</t>
  </si>
  <si>
    <t>After-School Programs/
Extended Day Programs</t>
  </si>
  <si>
    <t>Total Community Schools Spending</t>
  </si>
  <si>
    <t>Foundation Aid Community Schools Set-Aside</t>
  </si>
  <si>
    <t>Other State &amp; Local Funding</t>
  </si>
  <si>
    <t>Total in District Schools</t>
  </si>
  <si>
    <t>Projected Pre-K CBO Enrollment</t>
  </si>
  <si>
    <t>Projected Pre-K CBO Funding</t>
  </si>
  <si>
    <t># of CBO Sites</t>
  </si>
  <si>
    <t>Federal Funding</t>
  </si>
  <si>
    <t>Total in Prekindergarten Community-Based Organizations</t>
  </si>
  <si>
    <t>District Total with CBOs</t>
  </si>
  <si>
    <t>Part E - Locally Implemented Funding Formula</t>
  </si>
  <si>
    <t>Are schools allocated a sizeable portion of their funding via a locally implemented formula?</t>
  </si>
  <si>
    <t>Local Formula
Allocation</t>
  </si>
  <si>
    <t>Allocation If Local Formula Fully Funded</t>
  </si>
  <si>
    <t>Difference</t>
  </si>
  <si>
    <t>% Funded</t>
  </si>
  <si>
    <t>Total Funding (See Part C)</t>
  </si>
  <si>
    <t>Local Formula as % of Total Funding</t>
  </si>
  <si>
    <t>Other Funding</t>
  </si>
  <si>
    <t>Grades</t>
  </si>
  <si>
    <t>Y/N</t>
  </si>
  <si>
    <t>2017-18</t>
  </si>
  <si>
    <t>K-12 School</t>
  </si>
  <si>
    <t>2018-19</t>
  </si>
  <si>
    <t>Pre-K Only</t>
  </si>
  <si>
    <t>K</t>
  </si>
  <si>
    <t>K-8 School</t>
  </si>
  <si>
    <t>2019-20</t>
  </si>
  <si>
    <t>Middle/Junior High School</t>
  </si>
  <si>
    <t>2020-21</t>
  </si>
  <si>
    <t>NYC - District 75</t>
  </si>
  <si>
    <t>2021-22</t>
  </si>
  <si>
    <t>Senior High School</t>
  </si>
  <si>
    <t>NYC - YABC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</si>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</sst>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&quot;$&quot;#,##0_);\(&quot;$&quot;#,##0\)"/>
    <numFmt numFmtId="7" formatCode="&quot;$&quot;#,##0.00_);\(&quot;$&quot;#,##0.00\)"/>
    <numFmt numFmtId="164" formatCode="#,##0.0_);\(#,##0.0\)"/>
    <numFmt numFmtId="165" formatCode="#,##0;\(#,##0\)"/>
    <numFmt numFmtId="166" formatCode="&quot;$&quot;#,##0"/>
    <numFmt numFmtId="167" formatCode="&quot;$&quot;#,##0.00"/>
    <numFmt numFmtId="168" formatCode="0.0"/>
    <numFmt numFmtId="169" formatCode="#,##&quot;$&quot;0"/>
    <numFmt numFmtId="170" formatCode="#,##0.0"/>
    <numFmt numFmtId="171" formatCode="#,##0.0;\(#,##0.0\)"/>
    <numFmt numFmtId="172" formatCode="0.0%"/>
    <numFmt numFmtId="173" formatCode="0.000000000000%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Palatino Linotype"/>
      <family val="1"/>
    </font>
    <font>
      <sz val="11"/>
      <color theme="1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11"/>
      <color theme="1"/>
      <name val="Palatino Linotype"/>
      <family val="1"/>
    </font>
    <font>
      <sz val="10"/>
      <name val="Palatino Linotype"/>
      <family val="1"/>
    </font>
    <font>
      <sz val="12"/>
      <color theme="1"/>
      <name val="Palatino Linotype"/>
      <family val="1"/>
    </font>
    <font>
      <u/>
      <sz val="10"/>
      <color theme="1"/>
      <name val="Palatino Linotype"/>
      <family val="1"/>
    </font>
    <font>
      <b/>
      <u/>
      <sz val="10"/>
      <color theme="1"/>
      <name val="Palatino Linotype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Palatino Linotype"/>
      <family val="1"/>
    </font>
    <font>
      <sz val="10"/>
      <color theme="0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B3F2E3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D9FFC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27">
    <xf numFmtId="0" fontId="0" fillId="0" borderId="0" xfId="0"/>
    <xf numFmtId="0" fontId="4" fillId="0" borderId="6" xfId="0" applyFont="1" applyBorder="1" applyAlignment="1" applyProtection="1">
      <alignment horizontal="center"/>
    </xf>
    <xf numFmtId="0" fontId="4" fillId="0" borderId="1" xfId="0" applyFont="1" applyBorder="1" applyAlignment="1">
      <alignment horizontal="center" wrapText="1"/>
    </xf>
    <xf numFmtId="0" fontId="4" fillId="3" borderId="3" xfId="0" applyNumberFormat="1" applyFont="1" applyFill="1" applyBorder="1" applyAlignment="1" applyProtection="1">
      <alignment horizontal="center"/>
    </xf>
    <xf numFmtId="0" fontId="4" fillId="3" borderId="4" xfId="0" applyNumberFormat="1" applyFont="1" applyFill="1" applyBorder="1" applyAlignment="1" applyProtection="1">
      <alignment horizontal="center"/>
    </xf>
    <xf numFmtId="0" fontId="4" fillId="3" borderId="2" xfId="0" applyNumberFormat="1" applyFont="1" applyFill="1" applyBorder="1" applyAlignment="1" applyProtection="1">
      <alignment horizontal="center"/>
    </xf>
    <xf numFmtId="0" fontId="4" fillId="4" borderId="3" xfId="0" applyNumberFormat="1" applyFont="1" applyFill="1" applyBorder="1" applyAlignment="1" applyProtection="1">
      <alignment horizontal="center"/>
    </xf>
    <xf numFmtId="0" fontId="4" fillId="4" borderId="4" xfId="0" applyNumberFormat="1" applyFont="1" applyFill="1" applyBorder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center"/>
    </xf>
    <xf numFmtId="0" fontId="4" fillId="2" borderId="2" xfId="0" applyNumberFormat="1" applyFont="1" applyFill="1" applyBorder="1" applyAlignment="1" applyProtection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49" fontId="3" fillId="0" borderId="3" xfId="0" applyNumberFormat="1" applyFont="1" applyFill="1" applyBorder="1" applyAlignment="1" applyProtection="1">
      <alignment horizontal="left"/>
      <protection locked="0"/>
    </xf>
    <xf numFmtId="49" fontId="3" fillId="0" borderId="2" xfId="0" quotePrefix="1" applyNumberFormat="1" applyFont="1" applyFill="1" applyBorder="1" applyAlignment="1" applyProtection="1">
      <alignment horizontal="left"/>
      <protection locked="0"/>
    </xf>
    <xf numFmtId="5" fontId="3" fillId="0" borderId="3" xfId="0" applyNumberFormat="1" applyFont="1" applyFill="1" applyBorder="1" applyAlignment="1" applyProtection="1">
      <alignment horizontal="left"/>
      <protection locked="0"/>
    </xf>
    <xf numFmtId="5" fontId="3" fillId="0" borderId="2" xfId="0" quotePrefix="1" applyNumberFormat="1" applyFont="1" applyFill="1" applyBorder="1" applyAlignment="1" applyProtection="1">
      <alignment horizontal="left"/>
      <protection locked="0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165" fontId="3" fillId="0" borderId="1" xfId="0" applyNumberFormat="1" applyFont="1" applyFill="1" applyBorder="1" applyProtection="1">
      <protection locked="0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/>
    <xf numFmtId="5" fontId="3" fillId="0" borderId="1" xfId="0" applyNumberFormat="1" applyFont="1" applyFill="1" applyBorder="1" applyProtection="1">
      <protection locked="0"/>
    </xf>
    <xf numFmtId="0" fontId="4" fillId="0" borderId="15" xfId="0" applyFont="1" applyBorder="1" applyAlignment="1">
      <alignment horizontal="center" wrapText="1"/>
    </xf>
    <xf numFmtId="166" fontId="3" fillId="0" borderId="1" xfId="0" applyNumberFormat="1" applyFont="1" applyFill="1" applyBorder="1" applyProtection="1">
      <protection locked="0"/>
    </xf>
    <xf numFmtId="165" fontId="4" fillId="0" borderId="0" xfId="0" applyNumberFormat="1" applyFont="1"/>
    <xf numFmtId="166" fontId="4" fillId="0" borderId="0" xfId="0" applyNumberFormat="1" applyFont="1"/>
    <xf numFmtId="0" fontId="4" fillId="0" borderId="0" xfId="0" applyFont="1" applyAlignment="1">
      <alignment horizontal="center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Fill="1" applyBorder="1" applyProtection="1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7" fillId="0" borderId="0" xfId="0" applyFont="1" applyProtection="1"/>
    <xf numFmtId="5" fontId="3" fillId="0" borderId="0" xfId="0" applyNumberFormat="1" applyFont="1" applyProtection="1"/>
    <xf numFmtId="0" fontId="3" fillId="0" borderId="0" xfId="0" applyFont="1" applyAlignment="1" applyProtection="1">
      <alignment horizontal="right"/>
    </xf>
    <xf numFmtId="0" fontId="4" fillId="0" borderId="11" xfId="0" applyFont="1" applyBorder="1" applyProtection="1"/>
    <xf numFmtId="5" fontId="3" fillId="0" borderId="12" xfId="0" applyNumberFormat="1" applyFont="1" applyBorder="1" applyProtection="1"/>
    <xf numFmtId="0" fontId="3" fillId="0" borderId="12" xfId="0" applyFont="1" applyBorder="1" applyProtection="1"/>
    <xf numFmtId="0" fontId="8" fillId="0" borderId="12" xfId="0" applyFont="1" applyBorder="1" applyAlignment="1" applyProtection="1">
      <alignment horizontal="left" indent="2"/>
    </xf>
    <xf numFmtId="0" fontId="3" fillId="0" borderId="13" xfId="0" applyFont="1" applyBorder="1" applyProtection="1"/>
    <xf numFmtId="0" fontId="3" fillId="0" borderId="14" xfId="0" applyFont="1" applyBorder="1" applyProtection="1"/>
    <xf numFmtId="0" fontId="3" fillId="0" borderId="10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11" xfId="0" applyFont="1" applyBorder="1" applyProtection="1"/>
    <xf numFmtId="0" fontId="9" fillId="0" borderId="14" xfId="0" applyFont="1" applyBorder="1" applyProtection="1"/>
    <xf numFmtId="5" fontId="4" fillId="0" borderId="1" xfId="0" applyNumberFormat="1" applyFont="1" applyBorder="1" applyAlignment="1" applyProtection="1">
      <alignment horizontal="center"/>
    </xf>
    <xf numFmtId="0" fontId="4" fillId="0" borderId="14" xfId="0" applyFont="1" applyBorder="1" applyProtection="1"/>
    <xf numFmtId="0" fontId="4" fillId="0" borderId="7" xfId="0" applyFont="1" applyBorder="1" applyProtection="1"/>
    <xf numFmtId="167" fontId="4" fillId="0" borderId="8" xfId="0" applyNumberFormat="1" applyFont="1" applyBorder="1" applyAlignment="1" applyProtection="1">
      <alignment horizontal="right"/>
    </xf>
    <xf numFmtId="5" fontId="4" fillId="0" borderId="5" xfId="0" applyNumberFormat="1" applyFont="1" applyBorder="1" applyAlignment="1" applyProtection="1">
      <alignment horizontal="center" wrapText="1"/>
    </xf>
    <xf numFmtId="5" fontId="4" fillId="0" borderId="6" xfId="0" applyNumberFormat="1" applyFont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left" indent="1"/>
    </xf>
    <xf numFmtId="0" fontId="4" fillId="0" borderId="14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left"/>
    </xf>
    <xf numFmtId="5" fontId="4" fillId="0" borderId="3" xfId="0" applyNumberFormat="1" applyFont="1" applyBorder="1" applyAlignment="1" applyProtection="1">
      <alignment horizontal="center" wrapText="1"/>
    </xf>
    <xf numFmtId="166" fontId="3" fillId="0" borderId="1" xfId="0" applyNumberFormat="1" applyFont="1" applyFill="1" applyBorder="1" applyProtection="1"/>
    <xf numFmtId="0" fontId="4" fillId="0" borderId="14" xfId="0" applyFont="1" applyBorder="1" applyAlignment="1" applyProtection="1">
      <alignment horizontal="left" indent="1"/>
    </xf>
    <xf numFmtId="0" fontId="4" fillId="0" borderId="5" xfId="0" applyFont="1" applyBorder="1" applyAlignment="1">
      <alignment horizontal="center" wrapText="1"/>
    </xf>
    <xf numFmtId="7" fontId="4" fillId="0" borderId="8" xfId="0" applyNumberFormat="1" applyFont="1" applyBorder="1" applyAlignment="1" applyProtection="1">
      <alignment horizontal="right"/>
    </xf>
    <xf numFmtId="0" fontId="4" fillId="0" borderId="5" xfId="0" applyFont="1" applyBorder="1" applyAlignment="1">
      <alignment horizontal="center"/>
    </xf>
    <xf numFmtId="0" fontId="3" fillId="0" borderId="5" xfId="0" applyFont="1" applyBorder="1"/>
    <xf numFmtId="0" fontId="4" fillId="0" borderId="6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left" indent="2"/>
    </xf>
    <xf numFmtId="0" fontId="11" fillId="0" borderId="0" xfId="0" applyFont="1"/>
    <xf numFmtId="0" fontId="4" fillId="0" borderId="11" xfId="0" applyFont="1" applyBorder="1" applyAlignment="1">
      <alignment horizontal="center" wrapText="1"/>
    </xf>
    <xf numFmtId="165" fontId="3" fillId="0" borderId="0" xfId="0" applyNumberFormat="1" applyFont="1"/>
    <xf numFmtId="169" fontId="3" fillId="0" borderId="0" xfId="0" applyNumberFormat="1" applyFont="1"/>
    <xf numFmtId="170" fontId="4" fillId="0" borderId="0" xfId="0" applyNumberFormat="1" applyFont="1"/>
    <xf numFmtId="166" fontId="3" fillId="0" borderId="2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1" fontId="3" fillId="0" borderId="1" xfId="0" applyNumberFormat="1" applyFont="1" applyFill="1" applyBorder="1" applyProtection="1">
      <protection locked="0"/>
    </xf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Fill="1" applyAlignment="1" applyProtection="1">
      <alignment horizontal="left" inden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 applyProtection="1">
      <protection locked="0"/>
    </xf>
    <xf numFmtId="165" fontId="3" fillId="0" borderId="2" xfId="0" applyNumberFormat="1" applyFont="1" applyFill="1" applyBorder="1" applyAlignment="1" applyProtection="1">
      <alignment horizontal="right" wrapText="1"/>
      <protection locked="0"/>
    </xf>
    <xf numFmtId="168" fontId="3" fillId="0" borderId="2" xfId="0" applyNumberFormat="1" applyFont="1" applyFill="1" applyBorder="1" applyAlignment="1" applyProtection="1">
      <alignment horizontal="right" wrapText="1"/>
      <protection locked="0"/>
    </xf>
    <xf numFmtId="0" fontId="6" fillId="0" borderId="0" xfId="0" applyFont="1"/>
    <xf numFmtId="0" fontId="4" fillId="0" borderId="14" xfId="0" applyFont="1" applyBorder="1" applyAlignment="1">
      <alignment horizontal="center" wrapText="1"/>
    </xf>
    <xf numFmtId="166" fontId="3" fillId="0" borderId="2" xfId="0" applyNumberFormat="1" applyFont="1" applyFill="1" applyBorder="1" applyAlignment="1" applyProtection="1">
      <alignment horizontal="center"/>
    </xf>
    <xf numFmtId="166" fontId="3" fillId="0" borderId="2" xfId="0" applyNumberFormat="1" applyFont="1" applyFill="1" applyBorder="1" applyProtection="1"/>
    <xf numFmtId="165" fontId="3" fillId="0" borderId="2" xfId="0" applyNumberFormat="1" applyFont="1" applyFill="1" applyBorder="1" applyProtection="1">
      <protection locked="0"/>
    </xf>
    <xf numFmtId="165" fontId="3" fillId="0" borderId="2" xfId="0" applyNumberFormat="1" applyFont="1" applyFill="1" applyBorder="1" applyProtection="1"/>
    <xf numFmtId="170" fontId="3" fillId="0" borderId="2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6" xfId="0" applyFont="1" applyBorder="1" applyAlignment="1">
      <alignment horizontal="center" wrapText="1"/>
    </xf>
    <xf numFmtId="172" fontId="3" fillId="0" borderId="1" xfId="0" applyNumberFormat="1" applyFont="1" applyFill="1" applyBorder="1" applyProtection="1">
      <protection locked="0"/>
    </xf>
    <xf numFmtId="170" fontId="3" fillId="0" borderId="1" xfId="0" applyNumberFormat="1" applyFont="1" applyFill="1" applyBorder="1" applyAlignment="1" applyProtection="1">
      <alignment horizontal="right" wrapText="1"/>
    </xf>
    <xf numFmtId="170" fontId="3" fillId="0" borderId="6" xfId="0" applyNumberFormat="1" applyFont="1" applyBorder="1" applyAlignment="1">
      <alignment horizontal="right" wrapText="1"/>
    </xf>
    <xf numFmtId="7" fontId="3" fillId="0" borderId="1" xfId="0" applyNumberFormat="1" applyFont="1" applyFill="1" applyBorder="1" applyProtection="1">
      <protection locked="0"/>
    </xf>
    <xf numFmtId="173" fontId="4" fillId="0" borderId="8" xfId="0" applyNumberFormat="1" applyFont="1" applyBorder="1" applyAlignment="1" applyProtection="1">
      <alignment horizontal="right"/>
    </xf>
    <xf numFmtId="0" fontId="3" fillId="0" borderId="0" xfId="0" applyNumberFormat="1" applyFont="1" applyFill="1" applyAlignment="1" applyProtection="1">
      <alignment horizontal="left" indent="2"/>
    </xf>
    <xf numFmtId="5" fontId="4" fillId="0" borderId="0" xfId="0" applyNumberFormat="1" applyFont="1" applyFill="1" applyAlignment="1" applyProtection="1"/>
    <xf numFmtId="5" fontId="4" fillId="0" borderId="0" xfId="0" applyNumberFormat="1" applyFont="1" applyFill="1" applyAlignment="1" applyProtection="1">
      <alignment horizontal="right"/>
    </xf>
    <xf numFmtId="0" fontId="9" fillId="0" borderId="14" xfId="0" quotePrefix="1" applyNumberFormat="1" applyFont="1" applyFill="1" applyBorder="1" applyAlignment="1" applyProtection="1">
      <alignment horizontal="left"/>
    </xf>
    <xf numFmtId="171" fontId="11" fillId="0" borderId="0" xfId="0" applyNumberFormat="1" applyFont="1" applyFill="1" applyAlignment="1" applyProtection="1"/>
    <xf numFmtId="171" fontId="4" fillId="0" borderId="0" xfId="0" applyNumberFormat="1" applyFont="1" applyFill="1" applyAlignment="1" applyProtection="1"/>
    <xf numFmtId="7" fontId="4" fillId="0" borderId="0" xfId="0" applyNumberFormat="1" applyFont="1" applyFill="1" applyAlignment="1" applyProtection="1"/>
    <xf numFmtId="37" fontId="4" fillId="0" borderId="0" xfId="0" applyNumberFormat="1" applyFont="1" applyFill="1" applyAlignment="1" applyProtection="1"/>
    <xf numFmtId="7" fontId="4" fillId="0" borderId="0" xfId="0" applyNumberFormat="1" applyFont="1" applyFill="1" applyAlignment="1" applyProtection="1">
      <alignment horizontal="right"/>
    </xf>
    <xf numFmtId="49" fontId="3" fillId="0" borderId="2" xfId="0" quotePrefix="1" applyNumberFormat="1" applyFont="1" applyFill="1" applyBorder="1" applyAlignment="1" applyProtection="1">
      <alignment horizontal="left" wrapText="1"/>
      <protection locked="0"/>
    </xf>
    <xf numFmtId="0" fontId="3" fillId="0" borderId="2" xfId="0" quotePrefix="1" applyNumberFormat="1" applyFont="1" applyFill="1" applyBorder="1" applyAlignment="1" applyProtection="1">
      <alignment horizontal="left" wrapText="1"/>
      <protection locked="0"/>
    </xf>
    <xf numFmtId="0" fontId="3" fillId="0" borderId="2" xfId="0" quotePrefix="1" applyNumberFormat="1" applyFont="1" applyFill="1" applyBorder="1" applyAlignment="1" applyProtection="1">
      <alignment horizontal="center" wrapText="1"/>
      <protection locked="0"/>
    </xf>
    <xf numFmtId="0" fontId="3" fillId="0" borderId="2" xfId="0" quotePrefix="1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Alignment="1" applyProtection="1">
      <alignment horizontal="left" indent="1"/>
    </xf>
    <xf numFmtId="0" fontId="13" fillId="0" borderId="0" xfId="0" applyNumberFormat="1" applyFont="1" applyFill="1" applyAlignment="1" applyProtection="1"/>
    <xf numFmtId="165" fontId="1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wrapText="1"/>
    </xf>
    <xf numFmtId="49" fontId="3" fillId="0" borderId="2" xfId="0" quotePrefix="1" applyNumberFormat="1" applyFont="1" applyFill="1" applyBorder="1" applyAlignment="1" applyProtection="1"/>
    <xf numFmtId="0" fontId="6" fillId="0" borderId="2" xfId="0" quotePrefix="1" applyNumberFormat="1" applyFont="1" applyFill="1" applyBorder="1" applyAlignment="1" applyProtection="1">
      <alignment horizontal="center"/>
      <protection locked="0"/>
    </xf>
    <xf numFmtId="0" fontId="4" fillId="0" borderId="1" xfId="0" quotePrefix="1" applyNumberFormat="1" applyFont="1" applyFill="1" applyBorder="1" applyAlignment="1" applyProtection="1">
      <alignment horizontal="center"/>
      <protection locked="0"/>
    </xf>
    <xf numFmtId="10" fontId="4" fillId="0" borderId="0" xfId="0" applyNumberFormat="1" applyFont="1" applyFill="1" applyAlignment="1" applyProtection="1"/>
  </cellXfs>
  <cellStyles count="2">
    <cellStyle name="Normal" xfId="0" builtinId="0"/>
    <cellStyle name="Normal 2" xfId="1"/>
  </cellStyles>
  <dxfs count="0"/>
  <tableStyles count="1" defaultTableStyle="TableStyleMedium2" defaultPivotStyle="PivotStyleLight16">
    <tableStyle name="SFT" pivot="0" count="0"/>
  </tableStyles>
  <colors>
    <mruColors>
      <color rgb="FFFFF6E5"/>
      <color rgb="FFFF66FF"/>
      <color rgb="FFD9FFC5"/>
      <color rgb="FFB3F2E3"/>
      <color rgb="FFFBD258"/>
      <color rgb="FF1D8281"/>
      <color rgb="FF44BF87"/>
      <color rgb="FFFFFFC1"/>
      <color rgb="FFFFC6CF"/>
      <color rgb="FFFDA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96"/>
  <sheetViews>
    <sheetView showGridLines="0" tabSelected="1" topLeftCell="A80" workbookViewId="0">
      <selection activeCell="G106" sqref="G106"/>
    </sheetView>
  </sheetViews>
  <sheetFormatPr defaultColWidth="9.140625" defaultRowHeight="16.5" x14ac:dyDescent="0.3"/>
  <cols>
    <col min="1" max="1" width="3" style="21" customWidth="1"/>
    <col min="2" max="2" width="62.85546875" style="22" bestFit="1" customWidth="1"/>
    <col min="3" max="3" width="20.85546875" style="42" customWidth="1"/>
    <col min="4" max="5" width="15.42578125" style="22" bestFit="1" customWidth="1"/>
    <col min="6" max="6" width="12.5703125" style="22" customWidth="1"/>
    <col min="7" max="8" width="15.42578125" style="22" customWidth="1"/>
    <col min="9" max="9" width="9.140625" style="21" customWidth="1"/>
    <col min="10" max="16384" width="9.140625" style="21"/>
  </cols>
  <sheetData>
    <row r="1" spans="1:8" customFormat="1" ht="18" customHeight="1" x14ac:dyDescent="0.35">
      <c r="A1" s="41"/>
      <c r="B1" s="20" t="s">
        <v>0</v>
      </c>
      <c r="F1" s="43" t="s">
        <v>1</v>
      </c>
      <c r="G1" s="19" t="s">
        <v>2</v>
      </c>
      <c r="H1" s="18"/>
    </row>
    <row r="2" spans="1:8" x14ac:dyDescent="0.3">
      <c r="A2" s="22"/>
      <c r="F2" s="43" t="s">
        <v>3</v>
      </c>
      <c r="G2" s="17" t="s">
        <v>4</v>
      </c>
      <c r="H2" s="16"/>
    </row>
    <row r="3" spans="1:8" x14ac:dyDescent="0.3">
      <c r="A3" s="22"/>
      <c r="F3" s="43" t="s">
        <v>5</v>
      </c>
      <c r="G3" s="17" t="s">
        <v>6</v>
      </c>
      <c r="H3" s="16"/>
    </row>
    <row r="4" spans="1:8" x14ac:dyDescent="0.3">
      <c r="A4" s="22"/>
      <c r="B4" s="23" t="s">
        <v>7</v>
      </c>
      <c r="F4" s="43"/>
      <c r="G4" s="74"/>
      <c r="H4" s="74"/>
    </row>
    <row r="5" spans="1:8" x14ac:dyDescent="0.3">
      <c r="B5" s="44"/>
      <c r="C5" s="45"/>
      <c r="D5" s="46"/>
      <c r="E5" s="47" t="s">
        <v>8</v>
      </c>
      <c r="F5" s="46"/>
      <c r="G5" s="46"/>
      <c r="H5" s="48"/>
    </row>
    <row r="6" spans="1:8" x14ac:dyDescent="0.3">
      <c r="B6" s="49" t="s">
        <v>9</v>
      </c>
      <c r="C6" s="17" t="s">
        <v>10</v>
      </c>
      <c r="D6" s="16"/>
      <c r="E6" s="106" t="s">
        <v>11</v>
      </c>
      <c r="G6" s="17" t="s">
        <v>12</v>
      </c>
      <c r="H6" s="16"/>
    </row>
    <row r="7" spans="1:8" x14ac:dyDescent="0.3">
      <c r="B7" s="49" t="s">
        <v>13</v>
      </c>
      <c r="C7" s="17" t="s">
        <v>14</v>
      </c>
      <c r="D7" s="16"/>
      <c r="E7" s="106" t="s">
        <v>15</v>
      </c>
      <c r="G7" s="17" t="s">
        <v>16</v>
      </c>
      <c r="H7" s="16"/>
    </row>
    <row r="8" spans="1:8" x14ac:dyDescent="0.3">
      <c r="B8" s="49" t="s">
        <v>17</v>
      </c>
      <c r="C8" s="17" t="s">
        <v>18</v>
      </c>
      <c r="D8" s="16"/>
      <c r="E8" s="106" t="s">
        <v>19</v>
      </c>
      <c r="G8" s="17" t="s">
        <v>20</v>
      </c>
      <c r="H8" s="16"/>
    </row>
    <row r="9" spans="1:8" x14ac:dyDescent="0.3">
      <c r="B9" s="51" t="s">
        <v>21</v>
      </c>
      <c r="C9" s="17" t="s">
        <v>22</v>
      </c>
      <c r="D9" s="16"/>
      <c r="E9" s="73" t="s">
        <v>23</v>
      </c>
      <c r="F9" s="52"/>
      <c r="G9" s="17" t="s">
        <v>24</v>
      </c>
      <c r="H9" s="16"/>
    </row>
    <row r="11" spans="1:8" x14ac:dyDescent="0.3">
      <c r="B11" s="23" t="s">
        <v>25</v>
      </c>
    </row>
    <row r="12" spans="1:8" x14ac:dyDescent="0.3">
      <c r="B12" s="54"/>
      <c r="C12" s="65"/>
      <c r="D12" s="15" t="s">
        <v>26</v>
      </c>
      <c r="E12" s="14"/>
      <c r="F12" s="46"/>
      <c r="G12" s="46"/>
      <c r="H12" s="48"/>
    </row>
    <row r="13" spans="1:8" x14ac:dyDescent="0.3">
      <c r="B13" s="55" t="s">
        <v>27</v>
      </c>
      <c r="C13" s="61" t="s">
        <v>28</v>
      </c>
      <c r="D13" s="56" t="s">
        <v>29</v>
      </c>
      <c r="E13" s="56" t="s">
        <v>30</v>
      </c>
      <c r="H13" s="50"/>
    </row>
    <row r="14" spans="1:8" x14ac:dyDescent="0.3">
      <c r="B14" s="62" t="s">
        <v>31</v>
      </c>
      <c r="C14" s="29">
        <f>SUM(D14:E14)</f>
        <v>16688766</v>
      </c>
      <c r="D14" s="29">
        <v>16688766</v>
      </c>
      <c r="E14" s="29">
        <v>0</v>
      </c>
      <c r="H14" s="50"/>
    </row>
    <row r="15" spans="1:8" x14ac:dyDescent="0.3">
      <c r="B15" s="62" t="s">
        <v>32</v>
      </c>
      <c r="C15" s="29">
        <f>SUM(D15:E15)</f>
        <v>2301774</v>
      </c>
      <c r="D15" s="29">
        <v>64000</v>
      </c>
      <c r="E15" s="29">
        <v>2237774</v>
      </c>
      <c r="H15" s="50"/>
    </row>
    <row r="16" spans="1:8" x14ac:dyDescent="0.3">
      <c r="B16" s="62" t="s">
        <v>33</v>
      </c>
      <c r="C16" s="29">
        <f>SUM(D16:E16)</f>
        <v>34000</v>
      </c>
      <c r="D16" s="29">
        <v>34000</v>
      </c>
      <c r="E16" s="29">
        <v>0</v>
      </c>
      <c r="H16" s="50"/>
    </row>
    <row r="17" spans="2:8" x14ac:dyDescent="0.3">
      <c r="B17" s="62" t="s">
        <v>34</v>
      </c>
      <c r="C17" s="29">
        <f>SUM(D17:E17)</f>
        <v>0</v>
      </c>
      <c r="D17" s="29">
        <v>0</v>
      </c>
      <c r="E17" s="29">
        <v>0</v>
      </c>
      <c r="H17" s="50"/>
    </row>
    <row r="18" spans="2:8" x14ac:dyDescent="0.3">
      <c r="B18" s="57" t="s">
        <v>35</v>
      </c>
      <c r="C18" s="107">
        <f>SUM(C14:C17)</f>
        <v>19024540</v>
      </c>
      <c r="D18" s="107">
        <f>SUM(D14:D17)</f>
        <v>16786766</v>
      </c>
      <c r="E18" s="107">
        <f>SUM(E14:E17)</f>
        <v>2237774</v>
      </c>
      <c r="H18" s="50"/>
    </row>
    <row r="19" spans="2:8" x14ac:dyDescent="0.3">
      <c r="B19" s="49"/>
      <c r="H19" s="50"/>
    </row>
    <row r="20" spans="2:8" x14ac:dyDescent="0.3">
      <c r="B20" s="49"/>
      <c r="D20" s="15" t="s">
        <v>26</v>
      </c>
      <c r="E20" s="14"/>
      <c r="H20" s="50"/>
    </row>
    <row r="21" spans="2:8" x14ac:dyDescent="0.3">
      <c r="B21" s="55" t="s">
        <v>36</v>
      </c>
      <c r="C21" s="60" t="s">
        <v>28</v>
      </c>
      <c r="D21" s="56" t="s">
        <v>29</v>
      </c>
      <c r="E21" s="56" t="s">
        <v>30</v>
      </c>
      <c r="H21" s="50"/>
    </row>
    <row r="22" spans="2:8" x14ac:dyDescent="0.3">
      <c r="B22" s="62" t="s">
        <v>37</v>
      </c>
      <c r="C22" s="29">
        <f t="shared" ref="C22:C28" si="0">SUM(D22:E22)</f>
        <v>67000</v>
      </c>
      <c r="D22" s="29">
        <v>67000</v>
      </c>
      <c r="E22" s="29">
        <v>0</v>
      </c>
      <c r="H22" s="50"/>
    </row>
    <row r="23" spans="2:8" x14ac:dyDescent="0.3">
      <c r="B23" s="62" t="s">
        <v>38</v>
      </c>
      <c r="C23" s="29">
        <f t="shared" si="0"/>
        <v>1020000</v>
      </c>
      <c r="D23" s="29">
        <v>1020000</v>
      </c>
      <c r="E23" s="29">
        <v>0</v>
      </c>
      <c r="H23" s="50"/>
    </row>
    <row r="24" spans="2:8" x14ac:dyDescent="0.3">
      <c r="B24" s="62" t="s">
        <v>39</v>
      </c>
      <c r="C24" s="29">
        <f t="shared" si="0"/>
        <v>34000</v>
      </c>
      <c r="D24" s="29">
        <v>34000</v>
      </c>
      <c r="E24" s="29">
        <v>0</v>
      </c>
      <c r="H24" s="50"/>
    </row>
    <row r="25" spans="2:8" x14ac:dyDescent="0.3">
      <c r="B25" s="62" t="s">
        <v>40</v>
      </c>
      <c r="C25" s="29">
        <f t="shared" si="0"/>
        <v>13950</v>
      </c>
      <c r="D25" s="29">
        <v>13950</v>
      </c>
      <c r="E25" s="29">
        <v>0</v>
      </c>
      <c r="H25" s="50"/>
    </row>
    <row r="26" spans="2:8" x14ac:dyDescent="0.3">
      <c r="B26" s="62" t="s">
        <v>41</v>
      </c>
      <c r="C26" s="29">
        <f t="shared" si="0"/>
        <v>0</v>
      </c>
      <c r="D26" s="29">
        <v>0</v>
      </c>
      <c r="E26" s="29">
        <v>0</v>
      </c>
      <c r="H26" s="50"/>
    </row>
    <row r="27" spans="2:8" x14ac:dyDescent="0.3">
      <c r="B27" s="62" t="s">
        <v>42</v>
      </c>
      <c r="C27" s="29">
        <f t="shared" si="0"/>
        <v>1006050</v>
      </c>
      <c r="D27" s="29">
        <v>1006050</v>
      </c>
      <c r="E27" s="29">
        <v>0</v>
      </c>
      <c r="H27" s="50"/>
    </row>
    <row r="28" spans="2:8" x14ac:dyDescent="0.3">
      <c r="B28" s="62" t="s">
        <v>43</v>
      </c>
      <c r="C28" s="29">
        <f t="shared" si="0"/>
        <v>167491</v>
      </c>
      <c r="D28" s="29">
        <v>167491</v>
      </c>
      <c r="E28" s="29">
        <v>0</v>
      </c>
      <c r="H28" s="50"/>
    </row>
    <row r="29" spans="2:8" x14ac:dyDescent="0.3">
      <c r="B29" s="57" t="s">
        <v>44</v>
      </c>
      <c r="C29" s="107">
        <f>SUM(C22:C28)</f>
        <v>2308491</v>
      </c>
      <c r="D29" s="107">
        <f>SUM(D22:D28)</f>
        <v>2308491</v>
      </c>
      <c r="E29" s="107">
        <f>SUM(E22:E28)</f>
        <v>0</v>
      </c>
      <c r="H29" s="50"/>
    </row>
    <row r="30" spans="2:8" x14ac:dyDescent="0.3">
      <c r="B30" s="49"/>
      <c r="H30" s="50"/>
    </row>
    <row r="31" spans="2:8" x14ac:dyDescent="0.3">
      <c r="B31" s="49"/>
      <c r="D31" s="15" t="s">
        <v>26</v>
      </c>
      <c r="E31" s="14"/>
      <c r="G31" s="74"/>
      <c r="H31" s="50"/>
    </row>
    <row r="32" spans="2:8" x14ac:dyDescent="0.3">
      <c r="B32" s="55" t="s">
        <v>45</v>
      </c>
      <c r="C32" s="60" t="s">
        <v>28</v>
      </c>
      <c r="D32" s="56" t="s">
        <v>29</v>
      </c>
      <c r="E32" s="56" t="s">
        <v>30</v>
      </c>
      <c r="F32" s="70" t="s">
        <v>46</v>
      </c>
      <c r="G32" s="70" t="s">
        <v>47</v>
      </c>
      <c r="H32" s="50"/>
    </row>
    <row r="33" spans="2:8" x14ac:dyDescent="0.3">
      <c r="B33" s="62" t="s">
        <v>48</v>
      </c>
      <c r="C33" s="29">
        <f t="shared" ref="C33:C45" si="1">SUM(D33:E33)</f>
        <v>0</v>
      </c>
      <c r="D33" s="29">
        <v>0</v>
      </c>
      <c r="E33" s="29">
        <v>0</v>
      </c>
      <c r="F33" s="26">
        <v>0</v>
      </c>
      <c r="G33" s="104">
        <v>0</v>
      </c>
      <c r="H33" s="50"/>
    </row>
    <row r="34" spans="2:8" x14ac:dyDescent="0.3">
      <c r="B34" s="62" t="s">
        <v>49</v>
      </c>
      <c r="C34" s="29">
        <f t="shared" si="1"/>
        <v>0</v>
      </c>
      <c r="D34" s="29">
        <v>0</v>
      </c>
      <c r="E34" s="29">
        <v>0</v>
      </c>
      <c r="F34" s="26">
        <v>0</v>
      </c>
      <c r="G34" s="104">
        <v>0</v>
      </c>
      <c r="H34" s="50"/>
    </row>
    <row r="35" spans="2:8" x14ac:dyDescent="0.3">
      <c r="B35" s="62" t="s">
        <v>50</v>
      </c>
      <c r="C35" s="29">
        <f t="shared" si="1"/>
        <v>221000</v>
      </c>
      <c r="D35" s="29">
        <v>221000</v>
      </c>
      <c r="E35" s="29">
        <v>0</v>
      </c>
      <c r="F35" s="26">
        <v>3</v>
      </c>
      <c r="G35" s="104">
        <v>73666.666666666701</v>
      </c>
      <c r="H35" s="50"/>
    </row>
    <row r="36" spans="2:8" x14ac:dyDescent="0.3">
      <c r="B36" s="62" t="s">
        <v>51</v>
      </c>
      <c r="C36" s="29">
        <f t="shared" si="1"/>
        <v>0</v>
      </c>
      <c r="D36" s="29">
        <v>0</v>
      </c>
      <c r="E36" s="29">
        <v>0</v>
      </c>
      <c r="F36" s="26">
        <v>0</v>
      </c>
      <c r="G36" s="104">
        <v>0</v>
      </c>
      <c r="H36" s="50"/>
    </row>
    <row r="37" spans="2:8" x14ac:dyDescent="0.3">
      <c r="B37" s="62" t="s">
        <v>52</v>
      </c>
      <c r="C37" s="29">
        <f t="shared" si="1"/>
        <v>1463000</v>
      </c>
      <c r="D37" s="29">
        <v>1463000</v>
      </c>
      <c r="E37" s="29">
        <v>0</v>
      </c>
      <c r="F37" s="26">
        <v>23</v>
      </c>
      <c r="G37" s="104">
        <v>63608.695652173898</v>
      </c>
      <c r="H37" s="50"/>
    </row>
    <row r="38" spans="2:8" x14ac:dyDescent="0.3">
      <c r="B38" s="62" t="s">
        <v>53</v>
      </c>
      <c r="C38" s="29">
        <f t="shared" si="1"/>
        <v>0</v>
      </c>
      <c r="D38" s="29">
        <v>0</v>
      </c>
      <c r="E38" s="29">
        <v>0</v>
      </c>
      <c r="F38" s="26">
        <v>0</v>
      </c>
      <c r="G38" s="104">
        <v>0</v>
      </c>
      <c r="H38" s="50"/>
    </row>
    <row r="39" spans="2:8" x14ac:dyDescent="0.3">
      <c r="B39" s="62" t="s">
        <v>54</v>
      </c>
      <c r="C39" s="29">
        <f t="shared" si="1"/>
        <v>0</v>
      </c>
      <c r="D39" s="29">
        <v>0</v>
      </c>
      <c r="E39" s="29">
        <v>0</v>
      </c>
      <c r="F39" s="26">
        <v>0</v>
      </c>
      <c r="G39" s="104">
        <v>0</v>
      </c>
      <c r="H39" s="50"/>
    </row>
    <row r="40" spans="2:8" x14ac:dyDescent="0.3">
      <c r="B40" s="62" t="s">
        <v>55</v>
      </c>
      <c r="C40" s="29">
        <f t="shared" si="1"/>
        <v>0</v>
      </c>
      <c r="D40" s="29">
        <v>0</v>
      </c>
      <c r="E40" s="29">
        <v>0</v>
      </c>
      <c r="F40" s="26">
        <v>0</v>
      </c>
      <c r="G40" s="104">
        <v>0</v>
      </c>
      <c r="H40" s="50"/>
    </row>
    <row r="41" spans="2:8" x14ac:dyDescent="0.3">
      <c r="B41" s="62" t="s">
        <v>56</v>
      </c>
      <c r="C41" s="29">
        <f t="shared" si="1"/>
        <v>30846</v>
      </c>
      <c r="D41" s="29">
        <v>30846</v>
      </c>
      <c r="E41" s="29">
        <v>0</v>
      </c>
      <c r="F41" s="26">
        <v>4</v>
      </c>
      <c r="G41" s="104">
        <v>7711.5</v>
      </c>
      <c r="H41" s="50"/>
    </row>
    <row r="42" spans="2:8" x14ac:dyDescent="0.3">
      <c r="B42" s="62" t="s">
        <v>57</v>
      </c>
      <c r="C42" s="29">
        <f t="shared" si="1"/>
        <v>0</v>
      </c>
      <c r="D42" s="29">
        <v>0</v>
      </c>
      <c r="E42" s="29">
        <v>0</v>
      </c>
      <c r="F42" s="26">
        <v>0</v>
      </c>
      <c r="G42" s="104">
        <v>0</v>
      </c>
      <c r="H42" s="50"/>
    </row>
    <row r="43" spans="2:8" x14ac:dyDescent="0.3">
      <c r="B43" s="62" t="s">
        <v>58</v>
      </c>
      <c r="C43" s="29">
        <f t="shared" si="1"/>
        <v>0</v>
      </c>
      <c r="D43" s="29">
        <v>0</v>
      </c>
      <c r="E43" s="29">
        <v>0</v>
      </c>
      <c r="F43" s="26">
        <v>0</v>
      </c>
      <c r="G43" s="104">
        <v>0</v>
      </c>
      <c r="H43" s="50"/>
    </row>
    <row r="44" spans="2:8" x14ac:dyDescent="0.3">
      <c r="B44" s="62" t="s">
        <v>59</v>
      </c>
      <c r="C44" s="29">
        <f t="shared" si="1"/>
        <v>72000</v>
      </c>
      <c r="D44" s="29">
        <v>35000</v>
      </c>
      <c r="E44" s="29">
        <v>37000</v>
      </c>
      <c r="F44" s="26">
        <v>26</v>
      </c>
      <c r="G44" s="104">
        <v>2769.23076923077</v>
      </c>
      <c r="H44" s="50"/>
    </row>
    <row r="45" spans="2:8" x14ac:dyDescent="0.3">
      <c r="B45" s="62" t="s">
        <v>43</v>
      </c>
      <c r="C45" s="29">
        <f t="shared" si="1"/>
        <v>0</v>
      </c>
      <c r="D45" s="29">
        <v>0</v>
      </c>
      <c r="E45" s="29">
        <v>0</v>
      </c>
      <c r="H45" s="50"/>
    </row>
    <row r="46" spans="2:8" x14ac:dyDescent="0.3">
      <c r="B46" s="57" t="s">
        <v>60</v>
      </c>
      <c r="C46" s="107">
        <f>SUM(C33:C45)</f>
        <v>1786846</v>
      </c>
      <c r="D46" s="107">
        <f>SUM(D33:D45)</f>
        <v>1749846</v>
      </c>
      <c r="E46" s="107">
        <f>SUM(E33:E45)</f>
        <v>37000</v>
      </c>
      <c r="F46" s="32"/>
      <c r="G46" s="74"/>
      <c r="H46" s="50"/>
    </row>
    <row r="47" spans="2:8" x14ac:dyDescent="0.3">
      <c r="B47" s="57"/>
      <c r="C47" s="108"/>
      <c r="D47" s="108"/>
      <c r="E47" s="108"/>
      <c r="H47" s="50"/>
    </row>
    <row r="48" spans="2:8" x14ac:dyDescent="0.3">
      <c r="B48" s="57" t="s">
        <v>61</v>
      </c>
      <c r="C48" s="107">
        <f>SUM(C29,C46)</f>
        <v>4095337</v>
      </c>
      <c r="D48" s="107">
        <f>SUM(D29,D46)</f>
        <v>4058337</v>
      </c>
      <c r="E48" s="107">
        <f>SUM(E29,E46)</f>
        <v>37000</v>
      </c>
      <c r="H48" s="50"/>
    </row>
    <row r="49" spans="2:8" x14ac:dyDescent="0.3">
      <c r="B49" s="57"/>
      <c r="C49" s="107"/>
      <c r="D49" s="107"/>
      <c r="E49" s="107"/>
      <c r="H49" s="50"/>
    </row>
    <row r="50" spans="2:8" x14ac:dyDescent="0.3">
      <c r="B50" s="109" t="s">
        <v>62</v>
      </c>
      <c r="C50" s="107"/>
      <c r="D50" s="107"/>
      <c r="E50" s="107"/>
      <c r="H50" s="50"/>
    </row>
    <row r="51" spans="2:8" x14ac:dyDescent="0.3">
      <c r="B51" s="62" t="s">
        <v>63</v>
      </c>
      <c r="C51" s="26">
        <v>513</v>
      </c>
      <c r="D51" s="107"/>
      <c r="E51" s="107"/>
      <c r="H51" s="50"/>
    </row>
    <row r="52" spans="2:8" x14ac:dyDescent="0.3">
      <c r="B52" s="62" t="s">
        <v>64</v>
      </c>
      <c r="C52" s="26">
        <v>25</v>
      </c>
      <c r="D52" s="107"/>
      <c r="E52" s="107"/>
      <c r="H52" s="50"/>
    </row>
    <row r="53" spans="2:8" x14ac:dyDescent="0.3">
      <c r="B53" s="62" t="s">
        <v>65</v>
      </c>
      <c r="C53" s="26">
        <v>0</v>
      </c>
      <c r="D53" s="107"/>
      <c r="E53" s="107"/>
      <c r="H53" s="50"/>
    </row>
    <row r="54" spans="2:8" x14ac:dyDescent="0.3">
      <c r="B54" s="62" t="s">
        <v>66</v>
      </c>
      <c r="C54" s="32">
        <f>SUM(C51:C53)</f>
        <v>538</v>
      </c>
      <c r="D54" s="107"/>
      <c r="E54" s="107"/>
      <c r="H54" s="50"/>
    </row>
    <row r="55" spans="2:8" x14ac:dyDescent="0.3">
      <c r="B55" s="49"/>
      <c r="D55" s="42"/>
      <c r="E55" s="42"/>
      <c r="H55" s="50"/>
    </row>
    <row r="56" spans="2:8" x14ac:dyDescent="0.3">
      <c r="B56" s="57" t="s">
        <v>67</v>
      </c>
      <c r="C56" s="107">
        <f>C18-C48</f>
        <v>14929203</v>
      </c>
      <c r="D56" s="107">
        <f>D18-D48</f>
        <v>12728429</v>
      </c>
      <c r="E56" s="107">
        <f>E18-E48</f>
        <v>2200774</v>
      </c>
      <c r="H56" s="50"/>
    </row>
    <row r="57" spans="2:8" x14ac:dyDescent="0.3">
      <c r="B57" s="58" t="s">
        <v>68</v>
      </c>
      <c r="C57" s="59">
        <f>IFERROR(C56/$C$54,"")</f>
        <v>27749.447955390333</v>
      </c>
      <c r="D57" s="59">
        <f>IFERROR(SUM(D56)/SUM($C$54),"")</f>
        <v>23658.789962825278</v>
      </c>
      <c r="E57" s="59">
        <f>IFERROR(SUM(E56)/SUM($C$54),"")</f>
        <v>4090.6579925650558</v>
      </c>
      <c r="F57" s="52"/>
      <c r="G57" s="52"/>
      <c r="H57" s="53"/>
    </row>
    <row r="58" spans="2:8" x14ac:dyDescent="0.3">
      <c r="C58" s="45"/>
      <c r="D58" s="45"/>
      <c r="E58" s="45"/>
      <c r="F58" s="46"/>
      <c r="G58" s="46"/>
      <c r="H58" s="46"/>
    </row>
    <row r="59" spans="2:8" x14ac:dyDescent="0.3">
      <c r="B59" s="23" t="s">
        <v>69</v>
      </c>
      <c r="D59" s="42"/>
      <c r="E59" s="42"/>
      <c r="H59" s="52"/>
    </row>
    <row r="60" spans="2:8" x14ac:dyDescent="0.3">
      <c r="B60" s="54"/>
      <c r="C60" s="45"/>
      <c r="D60" s="15" t="s">
        <v>26</v>
      </c>
      <c r="E60" s="14"/>
      <c r="F60" s="68" t="s">
        <v>70</v>
      </c>
      <c r="G60" s="68" t="s">
        <v>71</v>
      </c>
      <c r="H60" s="48"/>
    </row>
    <row r="61" spans="2:8" x14ac:dyDescent="0.3">
      <c r="B61" s="55" t="s">
        <v>72</v>
      </c>
      <c r="C61" s="60" t="s">
        <v>28</v>
      </c>
      <c r="D61" s="56" t="s">
        <v>29</v>
      </c>
      <c r="E61" s="56" t="s">
        <v>30</v>
      </c>
      <c r="F61" s="72" t="s">
        <v>73</v>
      </c>
      <c r="G61" s="72" t="s">
        <v>74</v>
      </c>
      <c r="H61" s="50"/>
    </row>
    <row r="62" spans="2:8" x14ac:dyDescent="0.3">
      <c r="B62" s="62" t="s">
        <v>75</v>
      </c>
      <c r="C62" s="29">
        <f>SUM(D62:E62)</f>
        <v>22475</v>
      </c>
      <c r="D62" s="29">
        <v>22475</v>
      </c>
      <c r="E62" s="29">
        <v>0</v>
      </c>
      <c r="F62" s="82">
        <v>0.2</v>
      </c>
      <c r="G62" s="104">
        <v>112375</v>
      </c>
      <c r="H62" s="50"/>
    </row>
    <row r="63" spans="2:8" x14ac:dyDescent="0.3">
      <c r="B63" s="62" t="s">
        <v>76</v>
      </c>
      <c r="C63" s="29">
        <f>SUM(D63:E63)</f>
        <v>1028250</v>
      </c>
      <c r="D63" s="29">
        <v>1028250</v>
      </c>
      <c r="E63" s="29">
        <v>0</v>
      </c>
      <c r="F63" s="82">
        <v>4</v>
      </c>
      <c r="G63" s="104">
        <v>257062.5</v>
      </c>
      <c r="H63" s="50"/>
    </row>
    <row r="64" spans="2:8" x14ac:dyDescent="0.3">
      <c r="B64" s="62" t="s">
        <v>77</v>
      </c>
      <c r="C64" s="29">
        <f>SUM(D64:E64)</f>
        <v>1113000</v>
      </c>
      <c r="D64" s="29">
        <v>1113000</v>
      </c>
      <c r="E64" s="29">
        <v>0</v>
      </c>
      <c r="F64" s="82">
        <v>3</v>
      </c>
      <c r="G64" s="104">
        <v>371000</v>
      </c>
      <c r="H64" s="50"/>
    </row>
    <row r="65" spans="2:8" x14ac:dyDescent="0.3">
      <c r="B65" s="62" t="s">
        <v>78</v>
      </c>
      <c r="C65" s="29">
        <f>SUM(D65:E65)</f>
        <v>277800</v>
      </c>
      <c r="D65" s="29">
        <v>277800</v>
      </c>
      <c r="E65" s="29">
        <v>0</v>
      </c>
      <c r="F65" s="82">
        <v>0</v>
      </c>
      <c r="G65" s="104">
        <v>0</v>
      </c>
      <c r="H65" s="50"/>
    </row>
    <row r="66" spans="2:8" x14ac:dyDescent="0.3">
      <c r="B66" s="62" t="s">
        <v>79</v>
      </c>
      <c r="C66" s="29">
        <f>SUM(D66:E66)</f>
        <v>267751</v>
      </c>
      <c r="D66" s="29">
        <v>267751</v>
      </c>
      <c r="E66" s="29">
        <v>0</v>
      </c>
      <c r="F66" s="110"/>
      <c r="H66" s="50"/>
    </row>
    <row r="67" spans="2:8" x14ac:dyDescent="0.3">
      <c r="B67" s="63" t="s">
        <v>80</v>
      </c>
      <c r="C67" s="107">
        <f>SUM(C62:C66)</f>
        <v>2709276</v>
      </c>
      <c r="D67" s="107">
        <f>SUM(D62:D66)</f>
        <v>2709276</v>
      </c>
      <c r="E67" s="107">
        <f>SUM(E62:E66)</f>
        <v>0</v>
      </c>
      <c r="F67" s="111">
        <f>SUM(F62:F65)</f>
        <v>7.2</v>
      </c>
      <c r="H67" s="50"/>
    </row>
    <row r="68" spans="2:8" x14ac:dyDescent="0.3">
      <c r="B68" s="63" t="s">
        <v>81</v>
      </c>
      <c r="C68" s="112">
        <f>IFERROR(C67/$C$54,"")</f>
        <v>5035.8289962825274</v>
      </c>
      <c r="D68" s="112">
        <f>IFERROR(D67/$C$54,"")</f>
        <v>5035.8289962825274</v>
      </c>
      <c r="E68" s="112">
        <f>IFERROR(E67/$C$54,"")</f>
        <v>0</v>
      </c>
      <c r="H68" s="50"/>
    </row>
    <row r="69" spans="2:8" x14ac:dyDescent="0.3">
      <c r="B69" s="63"/>
      <c r="H69" s="50"/>
    </row>
    <row r="70" spans="2:8" x14ac:dyDescent="0.3">
      <c r="B70" s="62"/>
      <c r="D70" s="15" t="s">
        <v>26</v>
      </c>
      <c r="E70" s="14"/>
      <c r="F70" s="68" t="s">
        <v>70</v>
      </c>
      <c r="G70" s="68" t="s">
        <v>71</v>
      </c>
      <c r="H70" s="50"/>
    </row>
    <row r="71" spans="2:8" x14ac:dyDescent="0.3">
      <c r="B71" s="64" t="s">
        <v>82</v>
      </c>
      <c r="C71" s="60" t="s">
        <v>28</v>
      </c>
      <c r="D71" s="56" t="s">
        <v>29</v>
      </c>
      <c r="E71" s="56" t="s">
        <v>30</v>
      </c>
      <c r="F71" s="72" t="s">
        <v>73</v>
      </c>
      <c r="G71" s="72" t="s">
        <v>74</v>
      </c>
      <c r="H71" s="50"/>
    </row>
    <row r="72" spans="2:8" x14ac:dyDescent="0.3">
      <c r="B72" s="62" t="s">
        <v>83</v>
      </c>
      <c r="C72" s="29">
        <f t="shared" ref="C72:C78" si="2">SUM(D72:E72)</f>
        <v>21000</v>
      </c>
      <c r="D72" s="29">
        <v>21000</v>
      </c>
      <c r="E72" s="29">
        <v>0</v>
      </c>
      <c r="F72" s="82">
        <v>0</v>
      </c>
      <c r="G72" s="104">
        <v>0</v>
      </c>
      <c r="H72" s="50"/>
    </row>
    <row r="73" spans="2:8" x14ac:dyDescent="0.3">
      <c r="B73" s="62" t="s">
        <v>84</v>
      </c>
      <c r="C73" s="29">
        <f t="shared" si="2"/>
        <v>0</v>
      </c>
      <c r="D73" s="29">
        <v>0</v>
      </c>
      <c r="E73" s="29">
        <v>0</v>
      </c>
      <c r="F73" s="82">
        <v>0</v>
      </c>
      <c r="G73" s="104">
        <v>0</v>
      </c>
      <c r="H73" s="50"/>
    </row>
    <row r="74" spans="2:8" x14ac:dyDescent="0.3">
      <c r="B74" s="62" t="s">
        <v>85</v>
      </c>
      <c r="C74" s="29">
        <f t="shared" si="2"/>
        <v>28500</v>
      </c>
      <c r="D74" s="29">
        <v>28500</v>
      </c>
      <c r="E74" s="29">
        <v>0</v>
      </c>
      <c r="F74" s="82">
        <v>0</v>
      </c>
      <c r="G74" s="104">
        <v>0</v>
      </c>
      <c r="H74" s="50"/>
    </row>
    <row r="75" spans="2:8" x14ac:dyDescent="0.3">
      <c r="B75" s="62" t="s">
        <v>86</v>
      </c>
      <c r="C75" s="29">
        <f t="shared" si="2"/>
        <v>40000</v>
      </c>
      <c r="D75" s="29">
        <v>40000</v>
      </c>
      <c r="E75" s="29">
        <v>0</v>
      </c>
      <c r="F75" s="82">
        <v>0.4</v>
      </c>
      <c r="G75" s="104">
        <v>100000</v>
      </c>
      <c r="H75" s="50"/>
    </row>
    <row r="76" spans="2:8" x14ac:dyDescent="0.3">
      <c r="B76" s="62" t="s">
        <v>87</v>
      </c>
      <c r="C76" s="29">
        <f t="shared" si="2"/>
        <v>0</v>
      </c>
      <c r="D76" s="29">
        <v>0</v>
      </c>
      <c r="E76" s="29">
        <v>0</v>
      </c>
      <c r="F76" s="82">
        <v>0</v>
      </c>
      <c r="G76" s="104">
        <v>0</v>
      </c>
      <c r="H76" s="50"/>
    </row>
    <row r="77" spans="2:8" x14ac:dyDescent="0.3">
      <c r="B77" s="62" t="s">
        <v>88</v>
      </c>
      <c r="C77" s="29">
        <f t="shared" si="2"/>
        <v>0</v>
      </c>
      <c r="D77" s="29">
        <v>0</v>
      </c>
      <c r="E77" s="29">
        <v>0</v>
      </c>
      <c r="F77" s="82">
        <v>0</v>
      </c>
      <c r="G77" s="104">
        <v>0</v>
      </c>
      <c r="H77" s="50"/>
    </row>
    <row r="78" spans="2:8" x14ac:dyDescent="0.3">
      <c r="B78" s="62" t="s">
        <v>89</v>
      </c>
      <c r="C78" s="29">
        <f t="shared" si="2"/>
        <v>15690</v>
      </c>
      <c r="D78" s="29">
        <v>15690</v>
      </c>
      <c r="E78" s="29">
        <v>0</v>
      </c>
      <c r="F78" s="110"/>
      <c r="H78" s="50"/>
    </row>
    <row r="79" spans="2:8" x14ac:dyDescent="0.3">
      <c r="B79" s="63" t="s">
        <v>90</v>
      </c>
      <c r="C79" s="107">
        <f>SUM(C72:C78)</f>
        <v>105190</v>
      </c>
      <c r="D79" s="107">
        <f>SUM(D72:D78)</f>
        <v>105190</v>
      </c>
      <c r="E79" s="107">
        <f>SUM(E72:E78)</f>
        <v>0</v>
      </c>
      <c r="F79" s="111">
        <f>SUM(F72:F77)</f>
        <v>0.4</v>
      </c>
      <c r="H79" s="50"/>
    </row>
    <row r="80" spans="2:8" customFormat="1" ht="15.75" x14ac:dyDescent="0.3">
      <c r="B80" s="63" t="s">
        <v>91</v>
      </c>
      <c r="C80" s="112">
        <f>IFERROR(C79/$C$54,"")</f>
        <v>195.52044609665427</v>
      </c>
      <c r="D80" s="112">
        <f>IFERROR(D79/$C$54,"")</f>
        <v>195.52044609665427</v>
      </c>
      <c r="E80" s="112">
        <f>IFERROR(E79/$C$54,"")</f>
        <v>0</v>
      </c>
      <c r="F80" s="113"/>
      <c r="G80" s="22"/>
      <c r="H80" s="50"/>
    </row>
    <row r="81" spans="2:8" x14ac:dyDescent="0.3">
      <c r="B81" s="63"/>
      <c r="C81"/>
      <c r="D81"/>
      <c r="E81"/>
      <c r="H81" s="50"/>
    </row>
    <row r="82" spans="2:8" x14ac:dyDescent="0.3">
      <c r="B82" s="63" t="s">
        <v>92</v>
      </c>
      <c r="C82" s="29">
        <f>SUM(D82:E82)</f>
        <v>1250000</v>
      </c>
      <c r="D82" s="29">
        <v>1250000</v>
      </c>
      <c r="E82" s="29">
        <v>0</v>
      </c>
      <c r="H82" s="50"/>
    </row>
    <row r="83" spans="2:8" x14ac:dyDescent="0.3">
      <c r="B83" s="63" t="s">
        <v>93</v>
      </c>
      <c r="C83" s="112">
        <f>IFERROR(C82/$C$54,"")</f>
        <v>2323.4200743494425</v>
      </c>
      <c r="D83" s="112">
        <f>IFERROR(D82/$C$54,"")</f>
        <v>2323.4200743494425</v>
      </c>
      <c r="E83" s="112">
        <f>IFERROR(E82/$C$54,"")</f>
        <v>0</v>
      </c>
      <c r="H83" s="50"/>
    </row>
    <row r="84" spans="2:8" x14ac:dyDescent="0.3">
      <c r="B84" s="67"/>
      <c r="C84" s="22"/>
      <c r="D84" s="107"/>
      <c r="E84" s="107"/>
      <c r="H84" s="50"/>
    </row>
    <row r="85" spans="2:8" x14ac:dyDescent="0.3">
      <c r="B85" s="63" t="s">
        <v>94</v>
      </c>
      <c r="C85" s="107">
        <f t="shared" ref="C85:E86" si="3">SUM(C67,C79,C82)</f>
        <v>4064466</v>
      </c>
      <c r="D85" s="107">
        <f t="shared" si="3"/>
        <v>4064466</v>
      </c>
      <c r="E85" s="107">
        <f t="shared" si="3"/>
        <v>0</v>
      </c>
      <c r="H85" s="50"/>
    </row>
    <row r="86" spans="2:8" x14ac:dyDescent="0.3">
      <c r="B86" s="63" t="s">
        <v>95</v>
      </c>
      <c r="C86" s="114">
        <f t="shared" si="3"/>
        <v>7554.7695167286238</v>
      </c>
      <c r="D86" s="114">
        <f t="shared" si="3"/>
        <v>7554.7695167286238</v>
      </c>
      <c r="E86" s="114">
        <f t="shared" si="3"/>
        <v>0</v>
      </c>
      <c r="H86" s="50"/>
    </row>
    <row r="87" spans="2:8" x14ac:dyDescent="0.3">
      <c r="B87" s="63"/>
      <c r="C87" s="114"/>
      <c r="D87" s="114"/>
      <c r="E87" s="114"/>
      <c r="H87" s="50"/>
    </row>
    <row r="88" spans="2:8" x14ac:dyDescent="0.3">
      <c r="B88" s="63" t="s">
        <v>96</v>
      </c>
      <c r="C88" s="107">
        <f>C56-C85</f>
        <v>10864737</v>
      </c>
      <c r="D88" s="107">
        <f>D56-D85</f>
        <v>8663963</v>
      </c>
      <c r="E88" s="107">
        <f>E56-E85</f>
        <v>2200774</v>
      </c>
      <c r="H88" s="50"/>
    </row>
    <row r="89" spans="2:8" x14ac:dyDescent="0.3">
      <c r="B89" s="58" t="s">
        <v>68</v>
      </c>
      <c r="C89" s="59">
        <f>IFERROR(C88/$C$54,"")</f>
        <v>20194.678438661711</v>
      </c>
      <c r="D89" s="69"/>
      <c r="E89" s="69"/>
      <c r="F89" s="52"/>
      <c r="G89" s="52"/>
      <c r="H89" s="53"/>
    </row>
    <row r="91" spans="2:8" x14ac:dyDescent="0.3">
      <c r="B91" s="23" t="s">
        <v>97</v>
      </c>
      <c r="H91" s="52"/>
    </row>
    <row r="92" spans="2:8" x14ac:dyDescent="0.3">
      <c r="B92" s="54" t="s">
        <v>98</v>
      </c>
      <c r="C92" s="29">
        <v>3830019</v>
      </c>
      <c r="D92" s="46"/>
      <c r="E92" s="46"/>
      <c r="F92" s="46"/>
      <c r="G92" s="46"/>
      <c r="H92" s="48"/>
    </row>
    <row r="93" spans="2:8" x14ac:dyDescent="0.3">
      <c r="B93" s="49" t="s">
        <v>99</v>
      </c>
      <c r="C93" s="42">
        <f>C82</f>
        <v>1250000</v>
      </c>
      <c r="H93" s="50"/>
    </row>
    <row r="94" spans="2:8" x14ac:dyDescent="0.3">
      <c r="B94" s="49" t="s">
        <v>100</v>
      </c>
      <c r="C94" s="42">
        <f>C92-C93</f>
        <v>2580019</v>
      </c>
      <c r="H94" s="50"/>
    </row>
    <row r="95" spans="2:8" x14ac:dyDescent="0.3">
      <c r="B95" s="49" t="s">
        <v>101</v>
      </c>
      <c r="C95" s="29">
        <v>8221834</v>
      </c>
      <c r="H95" s="50"/>
    </row>
    <row r="96" spans="2:8" customFormat="1" ht="15.75" x14ac:dyDescent="0.3">
      <c r="B96" s="51" t="s">
        <v>102</v>
      </c>
      <c r="C96" s="105">
        <f>IFERROR(ROUND(C94/C95,14),"0.000000000000%")</f>
        <v>0.31380091108626001</v>
      </c>
      <c r="D96" s="52"/>
      <c r="E96" s="52"/>
      <c r="F96" s="52"/>
      <c r="G96" s="52"/>
      <c r="H96" s="53"/>
    </row>
  </sheetData>
  <protectedRanges>
    <protectedRange algorithmName="SHA-512" hashValue="Tm+4ymRCvx+/ec9lVfeLYQdrQLBz/f9EW6RMMDXmeiSSQlU6WP7pB+eP4VaGLjVxpMykClbRNsED3onKMjt3kg==" saltValue="Wq1GXfArXmfvwtGuKhLjZQ==" spinCount="100000" sqref="G6:H9 C6:D9 C92:C95 C53 C84 C82:E82 G1:H4 D45:E45 C14:E17 C62:F66 C72:F78 C22:E28 D34:F44 C34:C45 C33:F33" name="PartA"/>
    <protectedRange algorithmName="SHA-512" hashValue="Tm+4ymRCvx+/ec9lVfeLYQdrQLBz/f9EW6RMMDXmeiSSQlU6WP7pB+eP4VaGLjVxpMykClbRNsED3onKMjt3kg==" saltValue="Wq1GXfArXmfvwtGuKhLjZQ==" spinCount="100000" sqref="C51:C52" name="PartA_1"/>
  </protectedRanges>
  <mergeCells count="16">
    <mergeCell ref="D12:E12"/>
    <mergeCell ref="D20:E20"/>
    <mergeCell ref="D31:E31"/>
    <mergeCell ref="D60:E60"/>
    <mergeCell ref="D70:E70"/>
    <mergeCell ref="C7:D7"/>
    <mergeCell ref="G7:H7"/>
    <mergeCell ref="C8:D8"/>
    <mergeCell ref="G8:H8"/>
    <mergeCell ref="C9:D9"/>
    <mergeCell ref="G9:H9"/>
    <mergeCell ref="G1:H1"/>
    <mergeCell ref="G2:H2"/>
    <mergeCell ref="G3:H3"/>
    <mergeCell ref="C6:D6"/>
    <mergeCell ref="G6:H6"/>
  </mergeCells>
  <dataValidations disablePrompts="1" count="2">
    <dataValidation type="textLength" operator="equal" allowBlank="1" showInputMessage="1" showErrorMessage="1" errorTitle="Code Length Error" error="Please input the district BEDS Code with exactly 6 characters." sqref="G2:H2">
      <formula1>6</formula1>
    </dataValidation>
    <dataValidation type="textLength" operator="equal" allowBlank="1" showInputMessage="1" showErrorMessage="1" errorTitle="Zip Code Entry Error" error="Please input a 5 digit zip code." sqref="G9:H9">
      <formula1>5</formula1>
    </dataValidation>
  </dataValidations>
  <printOptions horizontalCentered="1"/>
  <pageMargins left="0.1" right="0.1" top="0.1" bottom="0.1" header="0.3" footer="0.3"/>
  <pageSetup paperSize="5" orientation="portrait" r:id="rId1"/>
  <ignoredErrors>
    <ignoredError sqref="C14:C17 C62:C66 C72:C78 C82 C22:C28 C45 C34:C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10"/>
  <sheetViews>
    <sheetView showGridLines="0" workbookViewId="0">
      <selection activeCell="E7" sqref="E7"/>
    </sheetView>
  </sheetViews>
  <sheetFormatPr defaultColWidth="9.140625" defaultRowHeight="16.5" x14ac:dyDescent="0.3"/>
  <cols>
    <col min="1" max="1" width="15.5703125" style="21" customWidth="1"/>
    <col min="2" max="2" width="40.42578125" style="21" bestFit="1" customWidth="1"/>
    <col min="3" max="3" width="24.42578125" style="21" customWidth="1"/>
    <col min="4" max="4" width="23.85546875" style="21" customWidth="1"/>
    <col min="5" max="6" width="11" style="21" customWidth="1"/>
    <col min="7" max="10" width="13.7109375" style="21" customWidth="1"/>
    <col min="11" max="16" width="12" style="21" customWidth="1"/>
    <col min="17" max="23" width="15.7109375" style="21" customWidth="1"/>
    <col min="24" max="24" width="12.42578125" style="21" customWidth="1"/>
    <col min="25" max="25" width="12.140625" style="21" customWidth="1"/>
    <col min="26" max="26" width="9.140625" style="21" customWidth="1"/>
    <col min="27" max="16384" width="9.140625" style="21"/>
  </cols>
  <sheetData>
    <row r="1" spans="1:25" customFormat="1" ht="18" customHeight="1" x14ac:dyDescent="0.35">
      <c r="A1" s="20" t="s">
        <v>103</v>
      </c>
    </row>
    <row r="2" spans="1:25" customFormat="1" ht="15" customHeight="1" x14ac:dyDescent="0.25"/>
    <row r="3" spans="1:25" customFormat="1" ht="15" customHeight="1" x14ac:dyDescent="0.25"/>
    <row r="5" spans="1:25" s="22" customFormat="1" ht="15" customHeight="1" x14ac:dyDescent="0.3"/>
    <row r="6" spans="1:25" s="23" customFormat="1" ht="15" customHeight="1" x14ac:dyDescent="0.3">
      <c r="E6" s="15" t="s">
        <v>104</v>
      </c>
      <c r="F6" s="14"/>
      <c r="G6" s="13" t="s">
        <v>105</v>
      </c>
      <c r="H6" s="13"/>
      <c r="I6" s="13"/>
      <c r="J6" s="13"/>
      <c r="K6" s="15" t="s">
        <v>106</v>
      </c>
      <c r="L6" s="12"/>
      <c r="M6" s="12"/>
      <c r="N6" s="12"/>
      <c r="O6" s="12"/>
      <c r="P6" s="14"/>
      <c r="Q6" s="15" t="s">
        <v>107</v>
      </c>
      <c r="R6" s="12"/>
      <c r="S6" s="12"/>
      <c r="T6" s="12"/>
      <c r="U6" s="12"/>
      <c r="V6" s="12"/>
      <c r="W6" s="12"/>
      <c r="X6" s="12"/>
      <c r="Y6" s="14"/>
    </row>
    <row r="7" spans="1:25" s="25" customFormat="1" ht="75" customHeight="1" x14ac:dyDescent="0.3">
      <c r="A7" s="75" t="s">
        <v>3</v>
      </c>
      <c r="B7" s="75" t="s">
        <v>108</v>
      </c>
      <c r="C7" s="75" t="s">
        <v>109</v>
      </c>
      <c r="D7" s="75" t="s">
        <v>110</v>
      </c>
      <c r="E7" s="75" t="s">
        <v>111</v>
      </c>
      <c r="F7" s="88" t="s">
        <v>112</v>
      </c>
      <c r="G7" s="75" t="s">
        <v>113</v>
      </c>
      <c r="H7" s="88" t="s">
        <v>114</v>
      </c>
      <c r="I7" s="88" t="s">
        <v>115</v>
      </c>
      <c r="J7" s="88" t="s">
        <v>116</v>
      </c>
      <c r="K7" s="75" t="s">
        <v>117</v>
      </c>
      <c r="L7" s="88" t="s">
        <v>118</v>
      </c>
      <c r="M7" s="88" t="s">
        <v>119</v>
      </c>
      <c r="N7" s="88" t="s">
        <v>120</v>
      </c>
      <c r="O7" s="88" t="s">
        <v>121</v>
      </c>
      <c r="P7" s="88" t="s">
        <v>122</v>
      </c>
      <c r="Q7" s="75" t="s">
        <v>123</v>
      </c>
      <c r="R7" s="88" t="s">
        <v>124</v>
      </c>
      <c r="S7" s="88" t="s">
        <v>125</v>
      </c>
      <c r="T7" s="88" t="s">
        <v>126</v>
      </c>
      <c r="U7" s="88" t="s">
        <v>127</v>
      </c>
      <c r="V7" s="88" t="s">
        <v>128</v>
      </c>
      <c r="W7" s="88" t="s">
        <v>70</v>
      </c>
      <c r="X7" s="88" t="s">
        <v>129</v>
      </c>
      <c r="Y7" s="87" t="s">
        <v>130</v>
      </c>
    </row>
    <row r="8" spans="1:25" s="25" customFormat="1" ht="15" customHeight="1" x14ac:dyDescent="0.3">
      <c r="A8" s="115" t="s">
        <v>131</v>
      </c>
      <c r="B8" s="116" t="s">
        <v>132</v>
      </c>
      <c r="C8" s="115" t="s">
        <v>16</v>
      </c>
      <c r="D8" s="117" t="s">
        <v>133</v>
      </c>
      <c r="E8" s="118" t="s">
        <v>134</v>
      </c>
      <c r="F8" s="118" t="s">
        <v>135</v>
      </c>
      <c r="G8" s="118" t="s">
        <v>136</v>
      </c>
      <c r="H8" s="118" t="s">
        <v>16</v>
      </c>
      <c r="I8" s="118" t="s">
        <v>137</v>
      </c>
      <c r="J8" s="89"/>
      <c r="K8" s="90">
        <v>273</v>
      </c>
      <c r="L8" s="90">
        <v>25</v>
      </c>
      <c r="M8" s="90">
        <v>0</v>
      </c>
      <c r="N8" s="90">
        <v>150</v>
      </c>
      <c r="O8" s="90">
        <v>3</v>
      </c>
      <c r="P8" s="90">
        <v>35</v>
      </c>
      <c r="Q8" s="91">
        <v>5</v>
      </c>
      <c r="R8" s="91">
        <v>24</v>
      </c>
      <c r="S8" s="91">
        <v>6</v>
      </c>
      <c r="T8" s="91">
        <v>2</v>
      </c>
      <c r="U8" s="91">
        <v>6.5</v>
      </c>
      <c r="V8" s="91">
        <v>7</v>
      </c>
      <c r="W8" s="102">
        <f>SUM(Q8:V8)</f>
        <v>50.5</v>
      </c>
      <c r="X8" s="102">
        <f>SUM(Q8:R8)</f>
        <v>29</v>
      </c>
      <c r="Y8" s="103">
        <f>SUM(S8:V8)</f>
        <v>21.5</v>
      </c>
    </row>
    <row r="9" spans="1:25" s="25" customFormat="1" ht="15" x14ac:dyDescent="0.3">
      <c r="A9" s="115" t="s">
        <v>138</v>
      </c>
      <c r="B9" s="116" t="s">
        <v>139</v>
      </c>
      <c r="C9" s="115" t="s">
        <v>16</v>
      </c>
      <c r="D9" s="117" t="s">
        <v>140</v>
      </c>
      <c r="E9" s="118" t="s">
        <v>141</v>
      </c>
      <c r="F9" s="118" t="s">
        <v>142</v>
      </c>
      <c r="G9" s="118" t="s">
        <v>136</v>
      </c>
      <c r="H9" s="118" t="s">
        <v>16</v>
      </c>
      <c r="I9" s="118" t="s">
        <v>137</v>
      </c>
      <c r="J9" s="89"/>
      <c r="K9" s="90">
        <v>240</v>
      </c>
      <c r="L9" s="90">
        <v>0</v>
      </c>
      <c r="M9" s="90">
        <v>0</v>
      </c>
      <c r="N9" s="90">
        <v>82</v>
      </c>
      <c r="O9" s="90">
        <v>0</v>
      </c>
      <c r="P9" s="90">
        <v>35</v>
      </c>
      <c r="Q9" s="91">
        <v>5</v>
      </c>
      <c r="R9" s="91">
        <v>20</v>
      </c>
      <c r="S9" s="91">
        <v>5</v>
      </c>
      <c r="T9" s="91">
        <v>2</v>
      </c>
      <c r="U9" s="91">
        <v>8</v>
      </c>
      <c r="V9" s="91">
        <v>8</v>
      </c>
      <c r="W9" s="102">
        <f>SUM(Q9:V9)</f>
        <v>48</v>
      </c>
      <c r="X9" s="102">
        <f>SUM(Q9:R9)</f>
        <v>25</v>
      </c>
      <c r="Y9" s="103">
        <f>SUM(S9:V9)</f>
        <v>23</v>
      </c>
    </row>
    <row r="10" spans="1:25" s="25" customFormat="1" x14ac:dyDescent="0.3">
      <c r="A10" s="23" t="s">
        <v>143</v>
      </c>
      <c r="B10" s="21"/>
      <c r="C10" s="21"/>
      <c r="D10" s="22"/>
      <c r="E10" s="27"/>
      <c r="F10" s="27"/>
      <c r="G10" s="21"/>
      <c r="H10" s="21"/>
      <c r="I10" s="21"/>
      <c r="J10" s="21"/>
      <c r="K10" s="32">
        <f t="shared" ref="K10:Y10" si="0">SUM(K8:K9)</f>
        <v>513</v>
      </c>
      <c r="L10" s="32">
        <f t="shared" si="0"/>
        <v>25</v>
      </c>
      <c r="M10" s="32">
        <f t="shared" si="0"/>
        <v>0</v>
      </c>
      <c r="N10" s="32">
        <f t="shared" si="0"/>
        <v>232</v>
      </c>
      <c r="O10" s="32">
        <f t="shared" si="0"/>
        <v>3</v>
      </c>
      <c r="P10" s="32">
        <f t="shared" si="0"/>
        <v>70</v>
      </c>
      <c r="Q10" s="78">
        <f t="shared" si="0"/>
        <v>10</v>
      </c>
      <c r="R10" s="78">
        <f t="shared" si="0"/>
        <v>44</v>
      </c>
      <c r="S10" s="78">
        <f t="shared" si="0"/>
        <v>11</v>
      </c>
      <c r="T10" s="78">
        <f t="shared" si="0"/>
        <v>4</v>
      </c>
      <c r="U10" s="78">
        <f t="shared" si="0"/>
        <v>14.5</v>
      </c>
      <c r="V10" s="78">
        <f t="shared" si="0"/>
        <v>15</v>
      </c>
      <c r="W10" s="78">
        <f t="shared" si="0"/>
        <v>98.5</v>
      </c>
      <c r="X10" s="78">
        <f t="shared" si="0"/>
        <v>54</v>
      </c>
      <c r="Y10" s="78">
        <f t="shared" si="0"/>
        <v>44.5</v>
      </c>
    </row>
  </sheetData>
  <mergeCells count="4">
    <mergeCell ref="E6:F6"/>
    <mergeCell ref="G6:J6"/>
    <mergeCell ref="K6:P6"/>
    <mergeCell ref="Q6:Y6"/>
  </mergeCells>
  <dataValidations count="1">
    <dataValidation type="textLength" operator="equal" allowBlank="1" showInputMessage="1" showErrorMessage="1" errorTitle="BEDS Code Input Error" error="Please input the 12 digit school code assigned by the State Education Department." sqref="A8:A9">
      <formula1>12</formula1>
    </dataValidation>
  </dataValidations>
  <printOptions horizontalCentered="1"/>
  <pageMargins left="0.25" right="0.25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10"/>
  <sheetViews>
    <sheetView showGridLines="0" workbookViewId="0"/>
  </sheetViews>
  <sheetFormatPr defaultColWidth="9.140625" defaultRowHeight="16.5" x14ac:dyDescent="0.3"/>
  <cols>
    <col min="1" max="1" width="15.140625" style="21" customWidth="1"/>
    <col min="2" max="2" width="42" style="21" customWidth="1"/>
    <col min="3" max="3" width="17.7109375" style="21" customWidth="1"/>
    <col min="4" max="4" width="15.85546875" style="21" bestFit="1" customWidth="1"/>
    <col min="5" max="13" width="13.7109375" style="21" customWidth="1"/>
    <col min="14" max="14" width="14.5703125" style="21" customWidth="1"/>
    <col min="15" max="17" width="13.7109375" style="21" customWidth="1"/>
    <col min="18" max="25" width="17" style="21" customWidth="1"/>
    <col min="26" max="26" width="9.140625" style="21" customWidth="1"/>
    <col min="27" max="16384" width="9.140625" style="21"/>
  </cols>
  <sheetData>
    <row r="1" spans="1:25" customFormat="1" ht="18" customHeight="1" x14ac:dyDescent="0.35">
      <c r="A1" s="20" t="s">
        <v>144</v>
      </c>
    </row>
    <row r="2" spans="1:25" s="22" customFormat="1" ht="15" customHeight="1" x14ac:dyDescent="0.3">
      <c r="A2" s="92"/>
    </row>
    <row r="3" spans="1:25" s="22" customFormat="1" ht="15" customHeight="1" x14ac:dyDescent="0.3">
      <c r="A3" s="119" t="s">
        <v>145</v>
      </c>
      <c r="B3" s="120"/>
      <c r="C3" s="121"/>
    </row>
    <row r="4" spans="1:25" s="22" customFormat="1" ht="15" customHeight="1" x14ac:dyDescent="0.3"/>
    <row r="5" spans="1:25" s="22" customFormat="1" ht="15.75" customHeight="1" x14ac:dyDescent="0.3">
      <c r="D5" s="11" t="s">
        <v>146</v>
      </c>
      <c r="E5" s="10"/>
      <c r="F5" s="10"/>
      <c r="G5" s="10"/>
      <c r="H5" s="10"/>
      <c r="I5" s="9"/>
      <c r="J5" s="8" t="s">
        <v>147</v>
      </c>
      <c r="K5" s="7"/>
      <c r="L5" s="7"/>
      <c r="M5" s="7"/>
      <c r="N5" s="7"/>
      <c r="O5" s="7"/>
      <c r="P5" s="7"/>
      <c r="Q5" s="6"/>
      <c r="R5" s="5" t="s">
        <v>148</v>
      </c>
      <c r="S5" s="4"/>
      <c r="T5" s="3"/>
      <c r="U5" s="13" t="s">
        <v>149</v>
      </c>
      <c r="V5" s="13"/>
      <c r="W5" s="74"/>
      <c r="X5" s="74"/>
      <c r="Y5" s="74"/>
    </row>
    <row r="6" spans="1:25" s="23" customFormat="1" ht="15" customHeight="1" x14ac:dyDescent="0.3">
      <c r="D6" s="2" t="s">
        <v>150</v>
      </c>
      <c r="E6" s="2"/>
      <c r="F6" s="2"/>
      <c r="G6" s="83"/>
      <c r="H6" s="84"/>
      <c r="I6" s="75"/>
      <c r="J6" s="15" t="s">
        <v>151</v>
      </c>
      <c r="K6" s="14"/>
      <c r="L6" s="15" t="s">
        <v>152</v>
      </c>
      <c r="M6" s="14"/>
      <c r="N6" s="15" t="s">
        <v>153</v>
      </c>
      <c r="O6" s="12"/>
      <c r="P6" s="14"/>
      <c r="Q6" s="68"/>
      <c r="R6" s="70"/>
      <c r="S6" s="70"/>
      <c r="T6" s="70"/>
      <c r="U6" s="99"/>
      <c r="V6" s="99"/>
      <c r="W6" s="68"/>
      <c r="X6" s="68"/>
      <c r="Y6" s="99"/>
    </row>
    <row r="7" spans="1:25" s="25" customFormat="1" ht="60" customHeight="1" x14ac:dyDescent="0.3">
      <c r="A7" s="75" t="s">
        <v>3</v>
      </c>
      <c r="B7" s="75" t="s">
        <v>108</v>
      </c>
      <c r="C7" s="75" t="s">
        <v>109</v>
      </c>
      <c r="D7" s="75" t="s">
        <v>154</v>
      </c>
      <c r="E7" s="88" t="s">
        <v>155</v>
      </c>
      <c r="F7" s="88" t="s">
        <v>156</v>
      </c>
      <c r="G7" s="93" t="s">
        <v>157</v>
      </c>
      <c r="H7" s="122" t="s">
        <v>158</v>
      </c>
      <c r="I7" s="93" t="s">
        <v>159</v>
      </c>
      <c r="J7" s="93" t="s">
        <v>160</v>
      </c>
      <c r="K7" s="122" t="s">
        <v>134</v>
      </c>
      <c r="L7" s="93" t="s">
        <v>161</v>
      </c>
      <c r="M7" s="122" t="s">
        <v>162</v>
      </c>
      <c r="N7" s="93" t="s">
        <v>163</v>
      </c>
      <c r="O7" s="122" t="s">
        <v>164</v>
      </c>
      <c r="P7" s="122" t="s">
        <v>165</v>
      </c>
      <c r="Q7" s="93" t="s">
        <v>166</v>
      </c>
      <c r="R7" s="93" t="s">
        <v>167</v>
      </c>
      <c r="S7" s="93" t="s">
        <v>168</v>
      </c>
      <c r="T7" s="30" t="s">
        <v>169</v>
      </c>
      <c r="U7" s="100" t="s">
        <v>170</v>
      </c>
      <c r="V7" s="100" t="s">
        <v>171</v>
      </c>
      <c r="W7" s="100" t="s">
        <v>172</v>
      </c>
      <c r="X7" s="100" t="s">
        <v>173</v>
      </c>
      <c r="Y7" s="100" t="s">
        <v>174</v>
      </c>
    </row>
    <row r="8" spans="1:25" s="25" customFormat="1" ht="15" customHeight="1" x14ac:dyDescent="0.3">
      <c r="A8" s="123" t="s">
        <v>131</v>
      </c>
      <c r="B8" s="123" t="s">
        <v>132</v>
      </c>
      <c r="C8" s="123" t="s">
        <v>16</v>
      </c>
      <c r="D8" s="79">
        <v>2919070</v>
      </c>
      <c r="E8" s="79">
        <v>386586</v>
      </c>
      <c r="F8" s="94">
        <v>1037317.86453776</v>
      </c>
      <c r="G8" s="79">
        <v>361241</v>
      </c>
      <c r="H8" s="79">
        <v>347735</v>
      </c>
      <c r="I8" s="95">
        <f>SUM(D8:H8)</f>
        <v>5051949.8645377597</v>
      </c>
      <c r="J8" s="79">
        <v>3379639</v>
      </c>
      <c r="K8" s="79">
        <v>179000</v>
      </c>
      <c r="L8" s="79">
        <v>867511</v>
      </c>
      <c r="M8" s="79">
        <v>0</v>
      </c>
      <c r="N8" s="79">
        <v>156829</v>
      </c>
      <c r="O8" s="79">
        <v>244481</v>
      </c>
      <c r="P8" s="79">
        <v>224489</v>
      </c>
      <c r="Q8" s="95">
        <f>SUM(J8:P8)</f>
        <v>5051949</v>
      </c>
      <c r="R8" s="79">
        <v>3576724</v>
      </c>
      <c r="S8" s="79">
        <v>1475225</v>
      </c>
      <c r="T8" s="66">
        <f>SUM('Part C'!$R8:$S8)</f>
        <v>5051949</v>
      </c>
      <c r="U8" s="79">
        <v>12002.4295302013</v>
      </c>
      <c r="V8" s="79">
        <v>4950.4194630872498</v>
      </c>
      <c r="W8" s="79">
        <v>2251321.3159851301</v>
      </c>
      <c r="X8" s="79">
        <v>7303270.3159851301</v>
      </c>
      <c r="Y8" s="31">
        <v>24507.618510017201</v>
      </c>
    </row>
    <row r="9" spans="1:25" s="25" customFormat="1" ht="15" x14ac:dyDescent="0.3">
      <c r="A9" s="123" t="s">
        <v>138</v>
      </c>
      <c r="B9" s="123" t="s">
        <v>139</v>
      </c>
      <c r="C9" s="123" t="s">
        <v>16</v>
      </c>
      <c r="D9" s="79">
        <v>2769061</v>
      </c>
      <c r="E9" s="79">
        <v>710117</v>
      </c>
      <c r="F9" s="94">
        <v>1091769.22623127</v>
      </c>
      <c r="G9" s="79">
        <v>766667</v>
      </c>
      <c r="H9" s="79">
        <v>475173</v>
      </c>
      <c r="I9" s="95">
        <f>SUM(D9:H9)</f>
        <v>5812787.2262312695</v>
      </c>
      <c r="J9" s="79">
        <v>3605652</v>
      </c>
      <c r="K9" s="79">
        <v>0</v>
      </c>
      <c r="L9" s="79">
        <v>1091248</v>
      </c>
      <c r="M9" s="79">
        <v>0</v>
      </c>
      <c r="N9" s="79">
        <v>173738</v>
      </c>
      <c r="O9" s="79">
        <v>273499</v>
      </c>
      <c r="P9" s="79">
        <v>668651</v>
      </c>
      <c r="Q9" s="95">
        <f>SUM(J9:P9)</f>
        <v>5812788</v>
      </c>
      <c r="R9" s="79">
        <v>5087239</v>
      </c>
      <c r="S9" s="79">
        <v>725549</v>
      </c>
      <c r="T9" s="66">
        <f>SUM('Part C'!$R9:$S9)</f>
        <v>5812788</v>
      </c>
      <c r="U9" s="79">
        <v>21196.829166666699</v>
      </c>
      <c r="V9" s="79">
        <v>3023.1208333333302</v>
      </c>
      <c r="W9" s="79">
        <v>1813144.6840148701</v>
      </c>
      <c r="X9" s="79">
        <v>7625932.6840148699</v>
      </c>
      <c r="Y9" s="31">
        <v>31774.719516728601</v>
      </c>
    </row>
    <row r="10" spans="1:25" s="22" customFormat="1" ht="15" customHeight="1" x14ac:dyDescent="0.3">
      <c r="A10" s="23" t="s">
        <v>143</v>
      </c>
      <c r="B10" s="23"/>
      <c r="D10" s="33">
        <f t="shared" ref="D10:T10" si="0">SUM(D8:D9)</f>
        <v>5688131</v>
      </c>
      <c r="E10" s="33">
        <f t="shared" si="0"/>
        <v>1096703</v>
      </c>
      <c r="F10" s="33">
        <f t="shared" si="0"/>
        <v>2129087.0907690302</v>
      </c>
      <c r="G10" s="33">
        <f t="shared" si="0"/>
        <v>1127908</v>
      </c>
      <c r="H10" s="33">
        <f t="shared" si="0"/>
        <v>822908</v>
      </c>
      <c r="I10" s="33">
        <f t="shared" si="0"/>
        <v>10864737.09076903</v>
      </c>
      <c r="J10" s="33">
        <f t="shared" si="0"/>
        <v>6985291</v>
      </c>
      <c r="K10" s="33">
        <f t="shared" si="0"/>
        <v>179000</v>
      </c>
      <c r="L10" s="33">
        <f t="shared" si="0"/>
        <v>1958759</v>
      </c>
      <c r="M10" s="33">
        <f t="shared" si="0"/>
        <v>0</v>
      </c>
      <c r="N10" s="33">
        <f t="shared" si="0"/>
        <v>330567</v>
      </c>
      <c r="O10" s="33">
        <f t="shared" si="0"/>
        <v>517980</v>
      </c>
      <c r="P10" s="33">
        <f t="shared" si="0"/>
        <v>893140</v>
      </c>
      <c r="Q10" s="33">
        <f t="shared" si="0"/>
        <v>10864737</v>
      </c>
      <c r="R10" s="33">
        <f t="shared" si="0"/>
        <v>8663963</v>
      </c>
      <c r="S10" s="33">
        <f t="shared" si="0"/>
        <v>2200774</v>
      </c>
      <c r="T10" s="33">
        <f t="shared" si="0"/>
        <v>10864737</v>
      </c>
      <c r="W10" s="33">
        <f>SUM(W8:W9)</f>
        <v>4064466</v>
      </c>
      <c r="X10" s="33">
        <f>SUM(X8:X9)</f>
        <v>14929203</v>
      </c>
      <c r="Y10" s="33"/>
    </row>
  </sheetData>
  <mergeCells count="8">
    <mergeCell ref="D5:I5"/>
    <mergeCell ref="J5:Q5"/>
    <mergeCell ref="R5:T5"/>
    <mergeCell ref="U5:V5"/>
    <mergeCell ref="D6:F6"/>
    <mergeCell ref="J6:K6"/>
    <mergeCell ref="L6:M6"/>
    <mergeCell ref="N6:P6"/>
  </mergeCells>
  <printOptions horizontalCentered="1"/>
  <pageMargins left="0.25" right="0.25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17"/>
  <sheetViews>
    <sheetView showGridLines="0" workbookViewId="0">
      <selection activeCell="I14" sqref="I14"/>
    </sheetView>
  </sheetViews>
  <sheetFormatPr defaultColWidth="9.140625" defaultRowHeight="16.5" x14ac:dyDescent="0.3"/>
  <cols>
    <col min="1" max="1" width="15.140625" style="21" customWidth="1"/>
    <col min="2" max="2" width="42" style="21" customWidth="1"/>
    <col min="3" max="3" width="17.7109375" style="21" customWidth="1"/>
    <col min="4" max="4" width="14.5703125" style="21" customWidth="1"/>
    <col min="5" max="5" width="18.85546875" style="21" customWidth="1"/>
    <col min="6" max="7" width="11.28515625" style="21" customWidth="1"/>
    <col min="8" max="10" width="11.42578125" style="21" customWidth="1"/>
    <col min="11" max="12" width="13.42578125" style="21" customWidth="1"/>
    <col min="13" max="13" width="12.42578125" style="21" customWidth="1"/>
    <col min="14" max="14" width="13.7109375" style="21" customWidth="1"/>
    <col min="15" max="15" width="11.42578125" style="21" customWidth="1"/>
    <col min="16" max="19" width="11.28515625" style="21" customWidth="1"/>
    <col min="20" max="20" width="13.5703125" style="21" customWidth="1"/>
    <col min="21" max="21" width="11.28515625" style="21" customWidth="1"/>
    <col min="22" max="22" width="14.5703125" style="21" customWidth="1"/>
    <col min="23" max="25" width="15.5703125" style="21" customWidth="1"/>
    <col min="26" max="26" width="9.140625" style="21" customWidth="1"/>
    <col min="27" max="16384" width="9.140625" style="21"/>
  </cols>
  <sheetData>
    <row r="1" spans="1:25" customFormat="1" ht="18" customHeight="1" x14ac:dyDescent="0.35">
      <c r="A1" s="20" t="s">
        <v>175</v>
      </c>
    </row>
    <row r="2" spans="1:25" s="22" customFormat="1" ht="15" customHeight="1" x14ac:dyDescent="0.3"/>
    <row r="3" spans="1:25" s="22" customFormat="1" ht="15" customHeight="1" x14ac:dyDescent="0.3">
      <c r="A3" s="119" t="s">
        <v>145</v>
      </c>
      <c r="B3" s="120"/>
      <c r="C3" s="120"/>
    </row>
    <row r="4" spans="1:25" s="22" customFormat="1" ht="15" customHeight="1" x14ac:dyDescent="0.3"/>
    <row r="5" spans="1:25" s="22" customFormat="1" ht="15" customHeight="1" x14ac:dyDescent="0.3">
      <c r="F5" s="11" t="s">
        <v>176</v>
      </c>
      <c r="G5" s="10"/>
      <c r="H5" s="10"/>
      <c r="I5" s="10"/>
      <c r="J5" s="10"/>
      <c r="K5" s="10"/>
      <c r="L5" s="10"/>
      <c r="M5" s="10"/>
      <c r="N5" s="9"/>
      <c r="O5" s="7" t="s">
        <v>177</v>
      </c>
      <c r="P5" s="7"/>
      <c r="Q5" s="7"/>
      <c r="R5" s="7"/>
      <c r="S5" s="7"/>
      <c r="T5" s="7"/>
      <c r="U5" s="7"/>
      <c r="V5" s="7"/>
      <c r="W5" s="7"/>
      <c r="X5" s="7"/>
      <c r="Y5" s="6"/>
    </row>
    <row r="6" spans="1:25" s="22" customFormat="1" ht="15" customHeight="1" x14ac:dyDescent="0.3">
      <c r="F6" s="15" t="s">
        <v>178</v>
      </c>
      <c r="G6" s="12"/>
      <c r="H6" s="12"/>
      <c r="I6" s="12"/>
      <c r="J6" s="14"/>
      <c r="K6" s="15" t="s">
        <v>179</v>
      </c>
      <c r="L6" s="12"/>
      <c r="M6" s="12"/>
      <c r="N6" s="14"/>
      <c r="O6" s="71"/>
      <c r="P6" s="15" t="s">
        <v>180</v>
      </c>
      <c r="Q6" s="12"/>
      <c r="R6" s="12"/>
      <c r="S6" s="12"/>
      <c r="T6" s="12"/>
      <c r="U6" s="12"/>
      <c r="V6" s="14"/>
      <c r="W6" s="1" t="s">
        <v>181</v>
      </c>
      <c r="X6" s="1"/>
      <c r="Y6" s="1"/>
    </row>
    <row r="7" spans="1:25" s="25" customFormat="1" ht="74.25" customHeight="1" x14ac:dyDescent="0.3">
      <c r="A7" s="75" t="s">
        <v>3</v>
      </c>
      <c r="B7" s="75" t="s">
        <v>108</v>
      </c>
      <c r="C7" s="75" t="s">
        <v>109</v>
      </c>
      <c r="D7" s="75" t="s">
        <v>182</v>
      </c>
      <c r="E7" s="75" t="s">
        <v>183</v>
      </c>
      <c r="F7" s="75" t="s">
        <v>184</v>
      </c>
      <c r="G7" s="88" t="s">
        <v>185</v>
      </c>
      <c r="H7" s="88" t="s">
        <v>186</v>
      </c>
      <c r="I7" s="88" t="s">
        <v>187</v>
      </c>
      <c r="J7" s="93" t="s">
        <v>188</v>
      </c>
      <c r="K7" s="75" t="s">
        <v>189</v>
      </c>
      <c r="L7" s="88" t="s">
        <v>190</v>
      </c>
      <c r="M7" s="88" t="s">
        <v>191</v>
      </c>
      <c r="N7" s="75" t="s">
        <v>192</v>
      </c>
      <c r="O7" s="93" t="s">
        <v>193</v>
      </c>
      <c r="P7" s="75" t="s">
        <v>194</v>
      </c>
      <c r="Q7" s="88" t="s">
        <v>195</v>
      </c>
      <c r="R7" s="88" t="s">
        <v>196</v>
      </c>
      <c r="S7" s="88" t="s">
        <v>197</v>
      </c>
      <c r="T7" s="88" t="s">
        <v>198</v>
      </c>
      <c r="U7" s="88" t="s">
        <v>158</v>
      </c>
      <c r="V7" s="75" t="s">
        <v>199</v>
      </c>
      <c r="W7" s="75" t="s">
        <v>200</v>
      </c>
      <c r="X7" s="75" t="s">
        <v>201</v>
      </c>
      <c r="Y7" s="68" t="s">
        <v>168</v>
      </c>
    </row>
    <row r="8" spans="1:25" s="22" customFormat="1" ht="15" customHeight="1" x14ac:dyDescent="0.3">
      <c r="A8" s="123" t="s">
        <v>131</v>
      </c>
      <c r="B8" s="123" t="s">
        <v>132</v>
      </c>
      <c r="C8" s="123" t="s">
        <v>16</v>
      </c>
      <c r="D8" s="124" t="s">
        <v>136</v>
      </c>
      <c r="E8" s="118" t="s">
        <v>137</v>
      </c>
      <c r="F8" s="96">
        <v>0</v>
      </c>
      <c r="G8" s="96">
        <v>25</v>
      </c>
      <c r="H8" s="96">
        <v>0</v>
      </c>
      <c r="I8" s="96">
        <v>0</v>
      </c>
      <c r="J8" s="97">
        <f>SUM(F8:I8)</f>
        <v>25</v>
      </c>
      <c r="K8" s="79">
        <v>64000</v>
      </c>
      <c r="L8" s="79">
        <v>0</v>
      </c>
      <c r="M8" s="79">
        <v>115000</v>
      </c>
      <c r="N8" s="95">
        <f>SUM(K8:M8)</f>
        <v>179000</v>
      </c>
      <c r="O8" s="98"/>
      <c r="P8" s="79"/>
      <c r="Q8" s="79"/>
      <c r="R8" s="79"/>
      <c r="S8" s="79"/>
      <c r="T8" s="79"/>
      <c r="U8" s="79"/>
      <c r="V8" s="95">
        <f>SUM(P8:U8)</f>
        <v>0</v>
      </c>
      <c r="W8" s="79"/>
      <c r="X8" s="79"/>
      <c r="Y8" s="31"/>
    </row>
    <row r="9" spans="1:25" s="22" customFormat="1" ht="15" x14ac:dyDescent="0.3">
      <c r="A9" s="123" t="s">
        <v>138</v>
      </c>
      <c r="B9" s="123" t="s">
        <v>139</v>
      </c>
      <c r="C9" s="123" t="s">
        <v>16</v>
      </c>
      <c r="D9" s="124" t="s">
        <v>137</v>
      </c>
      <c r="E9" s="118" t="s">
        <v>137</v>
      </c>
      <c r="F9" s="96"/>
      <c r="G9" s="96"/>
      <c r="H9" s="96"/>
      <c r="I9" s="96"/>
      <c r="J9" s="97">
        <f>SUM(F9:I9)</f>
        <v>0</v>
      </c>
      <c r="K9" s="79"/>
      <c r="L9" s="79"/>
      <c r="M9" s="79"/>
      <c r="N9" s="95">
        <f>SUM(K9:M9)</f>
        <v>0</v>
      </c>
      <c r="O9" s="98"/>
      <c r="P9" s="79"/>
      <c r="Q9" s="79"/>
      <c r="R9" s="79"/>
      <c r="S9" s="79"/>
      <c r="T9" s="79"/>
      <c r="U9" s="79"/>
      <c r="V9" s="95">
        <f>SUM(P9:U9)</f>
        <v>0</v>
      </c>
      <c r="W9" s="79"/>
      <c r="X9" s="79"/>
      <c r="Y9" s="31"/>
    </row>
    <row r="10" spans="1:25" s="22" customFormat="1" ht="15" customHeight="1" x14ac:dyDescent="0.3">
      <c r="A10" s="23" t="s">
        <v>202</v>
      </c>
      <c r="B10" s="23"/>
      <c r="C10" s="23"/>
      <c r="D10" s="23"/>
      <c r="E10" s="23"/>
      <c r="F10" s="32">
        <f t="shared" ref="F10:Y10" si="0">SUM(F8:F9)</f>
        <v>0</v>
      </c>
      <c r="G10" s="32">
        <f t="shared" si="0"/>
        <v>25</v>
      </c>
      <c r="H10" s="32">
        <f t="shared" si="0"/>
        <v>0</v>
      </c>
      <c r="I10" s="32">
        <f t="shared" si="0"/>
        <v>0</v>
      </c>
      <c r="J10" s="32">
        <f t="shared" si="0"/>
        <v>25</v>
      </c>
      <c r="K10" s="33">
        <f t="shared" si="0"/>
        <v>64000</v>
      </c>
      <c r="L10" s="33">
        <f t="shared" si="0"/>
        <v>0</v>
      </c>
      <c r="M10" s="33">
        <f t="shared" si="0"/>
        <v>115000</v>
      </c>
      <c r="N10" s="33">
        <f t="shared" si="0"/>
        <v>179000</v>
      </c>
      <c r="O10" s="78">
        <f t="shared" si="0"/>
        <v>0</v>
      </c>
      <c r="P10" s="33">
        <f t="shared" si="0"/>
        <v>0</v>
      </c>
      <c r="Q10" s="33">
        <f t="shared" si="0"/>
        <v>0</v>
      </c>
      <c r="R10" s="33">
        <f t="shared" si="0"/>
        <v>0</v>
      </c>
      <c r="S10" s="33">
        <f t="shared" si="0"/>
        <v>0</v>
      </c>
      <c r="T10" s="33">
        <f t="shared" si="0"/>
        <v>0</v>
      </c>
      <c r="U10" s="33">
        <f t="shared" si="0"/>
        <v>0</v>
      </c>
      <c r="V10" s="33">
        <f t="shared" si="0"/>
        <v>0</v>
      </c>
      <c r="W10" s="33">
        <f t="shared" si="0"/>
        <v>0</v>
      </c>
      <c r="X10" s="33">
        <f t="shared" si="0"/>
        <v>0</v>
      </c>
      <c r="Y10" s="33">
        <f t="shared" si="0"/>
        <v>0</v>
      </c>
    </row>
    <row r="11" spans="1:25" s="22" customFormat="1" ht="15" customHeight="1" x14ac:dyDescent="0.3">
      <c r="A11" s="23"/>
      <c r="B11" s="23"/>
      <c r="C11" s="23"/>
      <c r="D11" s="23"/>
      <c r="E11" s="23"/>
      <c r="F11" s="32"/>
      <c r="G11" s="32"/>
      <c r="H11" s="32"/>
      <c r="I11" s="32"/>
      <c r="J11" s="32"/>
      <c r="K11" s="33"/>
      <c r="L11" s="33"/>
      <c r="M11" s="33"/>
      <c r="N11" s="33"/>
      <c r="O11" s="28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s="22" customFormat="1" ht="15" customHeight="1" x14ac:dyDescent="0.3">
      <c r="D12" s="34"/>
      <c r="F12" s="23"/>
      <c r="I12" s="32"/>
    </row>
    <row r="13" spans="1:25" s="22" customFormat="1" ht="15" customHeight="1" x14ac:dyDescent="0.3">
      <c r="D13" s="34"/>
      <c r="E13" s="34"/>
      <c r="F13" s="15" t="s">
        <v>203</v>
      </c>
      <c r="G13" s="12"/>
      <c r="H13" s="12"/>
      <c r="I13" s="12"/>
      <c r="J13" s="14"/>
      <c r="K13" s="15" t="s">
        <v>204</v>
      </c>
      <c r="L13" s="12"/>
      <c r="M13" s="12"/>
      <c r="N13" s="14"/>
    </row>
    <row r="14" spans="1:25" s="22" customFormat="1" ht="60" customHeight="1" x14ac:dyDescent="0.3">
      <c r="A14"/>
      <c r="B14"/>
      <c r="C14"/>
      <c r="D14" s="34"/>
      <c r="E14" s="34" t="s">
        <v>205</v>
      </c>
      <c r="F14" s="86" t="s">
        <v>184</v>
      </c>
      <c r="G14" s="24" t="s">
        <v>185</v>
      </c>
      <c r="H14" s="24" t="s">
        <v>186</v>
      </c>
      <c r="I14" s="87" t="s">
        <v>187</v>
      </c>
      <c r="J14" s="30" t="s">
        <v>188</v>
      </c>
      <c r="K14" s="86" t="s">
        <v>189</v>
      </c>
      <c r="L14" s="24" t="s">
        <v>201</v>
      </c>
      <c r="M14" s="87" t="s">
        <v>206</v>
      </c>
      <c r="N14" s="68" t="s">
        <v>192</v>
      </c>
      <c r="O14"/>
      <c r="P14"/>
      <c r="Q14"/>
      <c r="R14"/>
      <c r="S14"/>
      <c r="T14"/>
      <c r="U14"/>
      <c r="V14"/>
      <c r="W14"/>
      <c r="X14"/>
      <c r="Y14"/>
    </row>
    <row r="15" spans="1:25" s="22" customFormat="1" ht="15" customHeight="1" x14ac:dyDescent="0.3">
      <c r="A15" s="22" t="s">
        <v>207</v>
      </c>
      <c r="E15" s="35">
        <v>0</v>
      </c>
      <c r="F15" s="26">
        <v>0</v>
      </c>
      <c r="G15" s="26">
        <v>0</v>
      </c>
      <c r="H15" s="26">
        <v>0</v>
      </c>
      <c r="I15" s="26">
        <v>0</v>
      </c>
      <c r="J15" s="36">
        <f>SUM(F15:I15)</f>
        <v>0</v>
      </c>
      <c r="K15" s="79">
        <v>0</v>
      </c>
      <c r="L15" s="79">
        <v>0</v>
      </c>
      <c r="M15" s="79">
        <v>0</v>
      </c>
      <c r="N15" s="66">
        <f>SUM(K15:M15)</f>
        <v>0</v>
      </c>
    </row>
    <row r="16" spans="1:25" s="22" customFormat="1" ht="15" customHeight="1" x14ac:dyDescent="0.3">
      <c r="F16" s="76"/>
      <c r="G16" s="76"/>
      <c r="H16" s="76"/>
      <c r="I16" s="76"/>
      <c r="J16" s="76"/>
      <c r="K16" s="77"/>
      <c r="L16" s="77"/>
      <c r="M16" s="77"/>
      <c r="N16" s="77"/>
    </row>
    <row r="17" spans="1:25" s="22" customFormat="1" ht="15" customHeight="1" x14ac:dyDescent="0.3">
      <c r="A17" s="23" t="s">
        <v>208</v>
      </c>
      <c r="B17" s="23"/>
      <c r="C17" s="23"/>
      <c r="D17" s="23"/>
      <c r="E17" s="23"/>
      <c r="F17" s="32">
        <f t="shared" ref="F17:N17" si="1">F10+F15</f>
        <v>0</v>
      </c>
      <c r="G17" s="32">
        <f t="shared" si="1"/>
        <v>25</v>
      </c>
      <c r="H17" s="32">
        <f t="shared" si="1"/>
        <v>0</v>
      </c>
      <c r="I17" s="32">
        <f t="shared" si="1"/>
        <v>0</v>
      </c>
      <c r="J17" s="32">
        <f t="shared" si="1"/>
        <v>25</v>
      </c>
      <c r="K17" s="33">
        <f t="shared" si="1"/>
        <v>64000</v>
      </c>
      <c r="L17" s="33">
        <f t="shared" si="1"/>
        <v>0</v>
      </c>
      <c r="M17" s="33">
        <f t="shared" si="1"/>
        <v>115000</v>
      </c>
      <c r="N17" s="33">
        <f t="shared" si="1"/>
        <v>179000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</sheetData>
  <mergeCells count="8">
    <mergeCell ref="F13:J13"/>
    <mergeCell ref="K13:N13"/>
    <mergeCell ref="F5:N5"/>
    <mergeCell ref="O5:Y5"/>
    <mergeCell ref="F6:J6"/>
    <mergeCell ref="K6:N6"/>
    <mergeCell ref="P6:V6"/>
    <mergeCell ref="W6:Y6"/>
  </mergeCells>
  <printOptions horizontalCentered="1"/>
  <pageMargins left="0.25" right="0.25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 fitToPage="1"/>
  </sheetPr>
  <dimension ref="A1:J10"/>
  <sheetViews>
    <sheetView showGridLines="0" workbookViewId="0">
      <selection activeCell="G8" sqref="G8"/>
    </sheetView>
  </sheetViews>
  <sheetFormatPr defaultColWidth="9.140625" defaultRowHeight="16.5" x14ac:dyDescent="0.3"/>
  <cols>
    <col min="1" max="1" width="15.140625" style="37" customWidth="1"/>
    <col min="2" max="2" width="42" style="37" customWidth="1"/>
    <col min="3" max="3" width="17.7109375" style="37" customWidth="1"/>
    <col min="4" max="5" width="15.28515625" style="37" customWidth="1"/>
    <col min="6" max="6" width="13.28515625" style="37" customWidth="1"/>
    <col min="7" max="7" width="9.85546875" style="37" bestFit="1" customWidth="1"/>
    <col min="8" max="8" width="24.42578125" style="37" bestFit="1" customWidth="1"/>
    <col min="9" max="9" width="11.7109375" style="37" customWidth="1"/>
    <col min="10" max="10" width="12.85546875" style="37" customWidth="1"/>
    <col min="11" max="11" width="9.140625" style="37" customWidth="1"/>
    <col min="12" max="16384" width="9.140625" style="37"/>
  </cols>
  <sheetData>
    <row r="1" spans="1:10" customFormat="1" ht="18" customHeight="1" x14ac:dyDescent="0.35">
      <c r="A1" s="20" t="s">
        <v>209</v>
      </c>
      <c r="B1" s="21"/>
      <c r="C1" s="21"/>
      <c r="D1" s="21"/>
      <c r="E1" s="21"/>
    </row>
    <row r="2" spans="1:10" s="40" customFormat="1" ht="15" customHeight="1" x14ac:dyDescent="0.3">
      <c r="A2" s="85" t="s">
        <v>210</v>
      </c>
      <c r="B2" s="22"/>
      <c r="E2" s="125" t="s">
        <v>137</v>
      </c>
    </row>
    <row r="3" spans="1:10" s="40" customFormat="1" ht="15" customHeight="1" x14ac:dyDescent="0.3">
      <c r="A3" s="119" t="s">
        <v>145</v>
      </c>
      <c r="B3" s="120"/>
      <c r="C3" s="121"/>
      <c r="E3" s="22"/>
    </row>
    <row r="4" spans="1:10" s="22" customFormat="1" ht="15" customHeight="1" x14ac:dyDescent="0.3"/>
    <row r="5" spans="1:10" s="22" customFormat="1" ht="15" customHeight="1" x14ac:dyDescent="0.3"/>
    <row r="6" spans="1:10" s="38" customFormat="1" ht="15" customHeight="1" x14ac:dyDescent="0.3"/>
    <row r="7" spans="1:10" s="39" customFormat="1" ht="60" customHeight="1" x14ac:dyDescent="0.3">
      <c r="A7" s="75" t="s">
        <v>3</v>
      </c>
      <c r="B7" s="75" t="s">
        <v>108</v>
      </c>
      <c r="C7" s="75" t="s">
        <v>109</v>
      </c>
      <c r="D7" s="75" t="s">
        <v>211</v>
      </c>
      <c r="E7" s="68" t="s">
        <v>212</v>
      </c>
      <c r="F7" s="68" t="s">
        <v>213</v>
      </c>
      <c r="G7" s="68" t="s">
        <v>214</v>
      </c>
      <c r="H7" s="68" t="s">
        <v>215</v>
      </c>
      <c r="I7" s="68" t="s">
        <v>216</v>
      </c>
      <c r="J7" s="68" t="s">
        <v>217</v>
      </c>
    </row>
    <row r="8" spans="1:10" s="40" customFormat="1" ht="15" customHeight="1" x14ac:dyDescent="0.3">
      <c r="A8" s="123" t="s">
        <v>131</v>
      </c>
      <c r="B8" s="123" t="s">
        <v>132</v>
      </c>
      <c r="C8" s="123" t="s">
        <v>16</v>
      </c>
      <c r="D8" s="79"/>
      <c r="E8" s="31"/>
      <c r="F8" s="31"/>
      <c r="G8" s="101"/>
      <c r="H8" s="31"/>
      <c r="I8" s="101"/>
      <c r="J8" s="31"/>
    </row>
    <row r="9" spans="1:10" s="40" customFormat="1" ht="15" x14ac:dyDescent="0.3">
      <c r="A9" s="123" t="s">
        <v>138</v>
      </c>
      <c r="B9" s="123" t="s">
        <v>139</v>
      </c>
      <c r="C9" s="123" t="s">
        <v>16</v>
      </c>
      <c r="D9" s="79"/>
      <c r="E9" s="31"/>
      <c r="F9" s="31"/>
      <c r="G9" s="101"/>
      <c r="H9" s="31"/>
      <c r="I9" s="101"/>
      <c r="J9" s="31"/>
    </row>
    <row r="10" spans="1:10" s="40" customFormat="1" ht="15" customHeight="1" x14ac:dyDescent="0.3">
      <c r="A10" s="23" t="s">
        <v>143</v>
      </c>
      <c r="B10" s="23"/>
      <c r="C10" s="23"/>
      <c r="D10" s="33">
        <f>SUM(D8:D9)</f>
        <v>0</v>
      </c>
      <c r="E10" s="33">
        <f>SUM(E8:E9)</f>
        <v>0</v>
      </c>
      <c r="F10" s="33">
        <f>SUM(F8:F9)</f>
        <v>0</v>
      </c>
      <c r="G10" s="126"/>
      <c r="H10" s="33">
        <f>SUM(H8:H9)</f>
        <v>0</v>
      </c>
      <c r="I10" s="126"/>
      <c r="J10" s="33">
        <f>SUM(J8:J9)</f>
        <v>0</v>
      </c>
    </row>
  </sheetData>
  <printOptions horizontalCentered="1"/>
  <pageMargins left="0.25" right="0.25" top="0.75" bottom="0.7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22"/>
  <sheetViews>
    <sheetView workbookViewId="0">
      <selection activeCell="B6" sqref="B6"/>
    </sheetView>
  </sheetViews>
  <sheetFormatPr defaultColWidth="9.140625" defaultRowHeight="16.5" x14ac:dyDescent="0.3"/>
  <cols>
    <col min="1" max="1" width="27.28515625" style="21" bestFit="1" customWidth="1"/>
    <col min="2" max="2" width="17.5703125" style="21" bestFit="1" customWidth="1"/>
    <col min="3" max="3" width="17.85546875" style="21" bestFit="1" customWidth="1"/>
    <col min="4" max="4" width="9.140625" style="21" customWidth="1"/>
    <col min="5" max="16384" width="9.140625" style="21"/>
  </cols>
  <sheetData>
    <row r="1" spans="1:9" customFormat="1" ht="17.25" customHeight="1" x14ac:dyDescent="0.35">
      <c r="A1" s="80" t="s">
        <v>110</v>
      </c>
      <c r="B1" s="80" t="s">
        <v>218</v>
      </c>
      <c r="C1" s="80" t="s">
        <v>219</v>
      </c>
    </row>
    <row r="2" spans="1:9" x14ac:dyDescent="0.3">
      <c r="A2" s="21" t="s">
        <v>133</v>
      </c>
      <c r="B2" s="81" t="s">
        <v>134</v>
      </c>
      <c r="C2" s="81" t="s">
        <v>136</v>
      </c>
    </row>
    <row r="3" spans="1:9" x14ac:dyDescent="0.3">
      <c r="A3" s="21" t="s">
        <v>140</v>
      </c>
      <c r="B3" s="81" t="s">
        <v>220</v>
      </c>
      <c r="C3" s="81" t="s">
        <v>137</v>
      </c>
      <c r="D3" s="21" t="s">
        <v>133</v>
      </c>
      <c r="F3" s="21" t="s">
        <v>134</v>
      </c>
      <c r="H3" s="21">
        <v>2022</v>
      </c>
      <c r="I3" s="21">
        <v>2015</v>
      </c>
    </row>
    <row r="4" spans="1:9" x14ac:dyDescent="0.3">
      <c r="A4" s="21" t="s">
        <v>221</v>
      </c>
      <c r="B4" s="81" t="s">
        <v>222</v>
      </c>
      <c r="D4" s="21" t="s">
        <v>223</v>
      </c>
      <c r="F4" s="21" t="s">
        <v>224</v>
      </c>
      <c r="H4" s="21">
        <v>2023</v>
      </c>
      <c r="I4" s="21">
        <v>2016</v>
      </c>
    </row>
    <row r="5" spans="1:9" x14ac:dyDescent="0.3">
      <c r="A5" s="21" t="s">
        <v>225</v>
      </c>
      <c r="B5" s="81" t="s">
        <v>226</v>
      </c>
      <c r="D5" s="21" t="s">
        <v>227</v>
      </c>
      <c r="F5" s="21">
        <v>1</v>
      </c>
      <c r="H5" s="21">
        <v>2024</v>
      </c>
      <c r="I5" s="21">
        <v>2017</v>
      </c>
    </row>
    <row r="6" spans="1:9" customFormat="1" x14ac:dyDescent="0.3">
      <c r="A6" s="21" t="s">
        <v>227</v>
      </c>
      <c r="B6" s="81" t="s">
        <v>228</v>
      </c>
      <c r="D6" t="s">
        <v>140</v>
      </c>
      <c r="F6">
        <v>2</v>
      </c>
      <c r="H6">
        <v>2025</v>
      </c>
      <c r="I6">
        <v>2018</v>
      </c>
    </row>
    <row r="7" spans="1:9" x14ac:dyDescent="0.3">
      <c r="A7" s="21" t="s">
        <v>229</v>
      </c>
      <c r="B7" s="81" t="s">
        <v>230</v>
      </c>
      <c r="D7" s="21" t="s">
        <v>231</v>
      </c>
      <c r="F7" s="21">
        <v>3</v>
      </c>
      <c r="I7" s="21">
        <v>2019</v>
      </c>
    </row>
    <row r="8" spans="1:9" x14ac:dyDescent="0.3">
      <c r="A8" s="21" t="s">
        <v>232</v>
      </c>
      <c r="B8" s="81" t="s">
        <v>6</v>
      </c>
      <c r="D8" s="21" t="s">
        <v>225</v>
      </c>
      <c r="F8" s="21">
        <v>4</v>
      </c>
      <c r="I8" s="21">
        <v>2020</v>
      </c>
    </row>
    <row r="9" spans="1:9" x14ac:dyDescent="0.3">
      <c r="A9" s="21" t="s">
        <v>233</v>
      </c>
      <c r="B9" s="81">
        <v>6</v>
      </c>
      <c r="D9" s="21" t="s">
        <v>221</v>
      </c>
      <c r="F9" s="21">
        <v>5</v>
      </c>
      <c r="I9" s="21">
        <v>2021</v>
      </c>
    </row>
    <row r="10" spans="1:9" x14ac:dyDescent="0.3">
      <c r="A10" s="21" t="s">
        <v>223</v>
      </c>
      <c r="B10" s="81">
        <v>7</v>
      </c>
      <c r="D10" s="21" t="s">
        <v>233</v>
      </c>
      <c r="F10" s="21">
        <v>6</v>
      </c>
      <c r="I10" s="21">
        <v>2022</v>
      </c>
    </row>
    <row r="11" spans="1:9" x14ac:dyDescent="0.3">
      <c r="A11" s="21" t="s">
        <v>231</v>
      </c>
      <c r="B11" s="81">
        <v>8</v>
      </c>
      <c r="D11" s="21" t="s">
        <v>229</v>
      </c>
      <c r="F11" s="21">
        <v>7</v>
      </c>
      <c r="I11" s="21">
        <v>2023</v>
      </c>
    </row>
    <row r="12" spans="1:9" x14ac:dyDescent="0.3">
      <c r="B12" s="81">
        <v>9</v>
      </c>
      <c r="D12" s="21" t="s">
        <v>232</v>
      </c>
      <c r="F12" s="21">
        <v>8</v>
      </c>
    </row>
    <row r="13" spans="1:9" x14ac:dyDescent="0.3">
      <c r="B13" s="81">
        <v>10</v>
      </c>
      <c r="F13" s="21">
        <v>9</v>
      </c>
    </row>
    <row r="14" spans="1:9" x14ac:dyDescent="0.3">
      <c r="B14" s="81">
        <v>11</v>
      </c>
      <c r="F14" s="21">
        <v>10</v>
      </c>
    </row>
    <row r="15" spans="1:9" x14ac:dyDescent="0.3">
      <c r="B15" s="81">
        <v>12</v>
      </c>
      <c r="F15" s="21">
        <v>11</v>
      </c>
    </row>
    <row r="16" spans="1:9" x14ac:dyDescent="0.3">
      <c r="B16" s="81" t="s">
        <v>229</v>
      </c>
      <c r="F16" s="21">
        <v>12</v>
      </c>
    </row>
    <row r="17" spans="1:6" x14ac:dyDescent="0.3">
      <c r="B17" s="81" t="s">
        <v>232</v>
      </c>
      <c r="F17" s="21" t="s">
        <v>229</v>
      </c>
    </row>
    <row r="18" spans="1:6" x14ac:dyDescent="0.3">
      <c r="B18" s="81" t="s">
        <v>233</v>
      </c>
      <c r="F18" s="21" t="s">
        <v>232</v>
      </c>
    </row>
    <row r="19" spans="1:6" x14ac:dyDescent="0.3">
      <c r="F19" s="21" t="s">
        <v>233</v>
      </c>
    </row>
    <row r="22" spans="1:6" x14ac:dyDescent="0.3">
      <c r="A22"/>
    </row>
  </sheetData>
  <sortState ref="A2:A11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Part A</vt:lpstr>
      <vt:lpstr>Part B</vt:lpstr>
      <vt:lpstr>Part C</vt:lpstr>
      <vt:lpstr>Part D</vt:lpstr>
      <vt:lpstr>Part E</vt:lpstr>
      <vt:lpstr>Drop-downs</vt:lpstr>
      <vt:lpstr>CentralCostperPupil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2019-09-16T20:04:49Z</dcterms:created>
  <dcterms:modified xsi:type="dcterms:W3CDTF">2022-08-24T15:00:33Z</dcterms:modified>
</cp:coreProperties>
</file>