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 activeTab="1"/>
  </bookViews>
  <sheets>
    <sheet name="Peak to Peak Sheet" sheetId="1" r:id="rId1"/>
    <sheet name="Loan Calc w-Extra Payments" sheetId="2" r:id="rId2"/>
  </sheets>
  <definedNames>
    <definedName name="Beg_Bal">'Loan Calc w-Extra Payments'!$C$18:$C$377</definedName>
    <definedName name="Data">'Loan Calc w-Extra Payments'!$A$18:$I$377</definedName>
    <definedName name="End_Bal">'Loan Calc w-Extra Payments'!$I$18:$I$377</definedName>
    <definedName name="Extra_Pay">'Loan Calc w-Extra Payments'!$E$18:$E$377</definedName>
    <definedName name="Full_Print">'Loan Calc w-Extra Payments'!$A$1:$I$377</definedName>
    <definedName name="Header_Row">ROW('Loan Calc w-Extra Payments'!$17:$17)</definedName>
    <definedName name="Int">'Loan Calc w-Extra Payments'!$H$18:$H$377</definedName>
    <definedName name="Interest_Rate">'Loan Calc w-Extra Payments'!$D$5</definedName>
    <definedName name="Last_Row">IF(Values_Entered,Header_Row+Number_of_Payments,Header_Row)</definedName>
    <definedName name="Loan_Amount">'Loan Calc w-Extra Payments'!$D$4</definedName>
    <definedName name="Loan_Start">'Loan Calc w-Extra Payments'!$D$7</definedName>
    <definedName name="Loan_Years">'Loan Calc w-Extra Payments'!$D$6</definedName>
    <definedName name="Number_of_Payments">MATCH(0.01,End_Bal,-1)+1</definedName>
    <definedName name="Pay_Date">'Loan Calc w-Extra Payments'!$B$18:$B$377</definedName>
    <definedName name="Pay_Num">'Loan Calc w-Extra Payments'!$A$18:$A$377</definedName>
    <definedName name="Payment_Date">DATE(YEAR(Loan_Start),MONTH(Loan_Start)+Payment_Number,DAY(Loan_Start))</definedName>
    <definedName name="Princ">'Loan Calc w-Extra Payments'!$G$18:$G$377</definedName>
    <definedName name="Print_Area_Reset">OFFSET(Full_Print,0,0,Last_Row)</definedName>
    <definedName name="_xlnm.Print_Titles" localSheetId="1">'Loan Calc w-Extra Payments'!$17:$17</definedName>
    <definedName name="Sched_Pay">'Loan Calc w-Extra Payments'!$D$18:$D$377</definedName>
    <definedName name="Scheduled_Extra_Payments">'Loan Calc w-Extra Payments'!$D$8</definedName>
    <definedName name="Scheduled_Interest_Rate">'Loan Calc w-Extra Payments'!$D$5</definedName>
    <definedName name="Scheduled_Monthly_Payment">'Loan Calc w-Extra Payments'!$D$11</definedName>
    <definedName name="Total_Interest">'Loan Calc w-Extra Payments'!$D$15</definedName>
    <definedName name="Total_Pay">'Loan Calc w-Extra Payments'!$F$18:$F$377</definedName>
    <definedName name="Total_Payment">Scheduled_Payment+Extra_Payment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A19" i="2" l="1"/>
  <c r="C18" i="2"/>
  <c r="A18" i="2"/>
  <c r="D12" i="2"/>
  <c r="D11" i="2"/>
  <c r="D18" i="2" s="1"/>
  <c r="D9" i="1"/>
  <c r="H18" i="2" l="1"/>
  <c r="B18" i="2"/>
  <c r="A20" i="2"/>
  <c r="D19" i="2"/>
  <c r="F19" i="2" s="1"/>
  <c r="B19" i="2"/>
  <c r="E19" i="2"/>
  <c r="E18" i="2"/>
  <c r="D23" i="1"/>
  <c r="D22" i="1"/>
  <c r="D21" i="1"/>
  <c r="D20" i="1"/>
  <c r="E9" i="1"/>
  <c r="E23" i="1" s="1"/>
  <c r="F9" i="1"/>
  <c r="C9" i="1"/>
  <c r="B9" i="1"/>
  <c r="E20" i="2" l="1"/>
  <c r="A21" i="2"/>
  <c r="F20" i="2"/>
  <c r="B20" i="2"/>
  <c r="D20" i="2"/>
  <c r="F18" i="2"/>
  <c r="G18" i="2" s="1"/>
  <c r="I18" i="2" s="1"/>
  <c r="D24" i="1"/>
  <c r="E22" i="1"/>
  <c r="E20" i="1"/>
  <c r="B22" i="1"/>
  <c r="B20" i="1"/>
  <c r="B23" i="1"/>
  <c r="B21" i="1"/>
  <c r="C23" i="1"/>
  <c r="C21" i="1"/>
  <c r="C22" i="1"/>
  <c r="C20" i="1"/>
  <c r="C24" i="1" s="1"/>
  <c r="F22" i="1"/>
  <c r="F20" i="1"/>
  <c r="F23" i="1"/>
  <c r="F21" i="1"/>
  <c r="E21" i="1"/>
  <c r="E24" i="1" s="1"/>
  <c r="C19" i="2" l="1"/>
  <c r="A22" i="2"/>
  <c r="D21" i="2"/>
  <c r="B21" i="2"/>
  <c r="E21" i="2"/>
  <c r="B24" i="1"/>
  <c r="F24" i="1"/>
  <c r="F21" i="2" l="1"/>
  <c r="E22" i="2"/>
  <c r="D22" i="2"/>
  <c r="A23" i="2"/>
  <c r="B22" i="2"/>
  <c r="H19" i="2"/>
  <c r="G19" i="2" s="1"/>
  <c r="I19" i="2" s="1"/>
  <c r="F22" i="2" l="1"/>
  <c r="C20" i="2"/>
  <c r="A24" i="2"/>
  <c r="D23" i="2"/>
  <c r="B23" i="2"/>
  <c r="E23" i="2"/>
  <c r="F23" i="2" s="1"/>
  <c r="E24" i="2" l="1"/>
  <c r="A25" i="2"/>
  <c r="B24" i="2"/>
  <c r="D24" i="2"/>
  <c r="H20" i="2"/>
  <c r="G20" i="2" s="1"/>
  <c r="I20" i="2" s="1"/>
  <c r="F24" i="2" l="1"/>
  <c r="C21" i="2"/>
  <c r="A26" i="2"/>
  <c r="D25" i="2"/>
  <c r="B25" i="2"/>
  <c r="E25" i="2"/>
  <c r="F25" i="2" s="1"/>
  <c r="E26" i="2" l="1"/>
  <c r="D26" i="2"/>
  <c r="A27" i="2"/>
  <c r="B26" i="2"/>
  <c r="H21" i="2"/>
  <c r="G21" i="2" s="1"/>
  <c r="I21" i="2" s="1"/>
  <c r="F26" i="2" l="1"/>
  <c r="C22" i="2"/>
  <c r="A28" i="2"/>
  <c r="D27" i="2"/>
  <c r="B27" i="2"/>
  <c r="E27" i="2"/>
  <c r="F27" i="2" s="1"/>
  <c r="E28" i="2" l="1"/>
  <c r="A29" i="2"/>
  <c r="B28" i="2"/>
  <c r="D28" i="2"/>
  <c r="H22" i="2"/>
  <c r="G22" i="2" s="1"/>
  <c r="I22" i="2" s="1"/>
  <c r="F28" i="2" l="1"/>
  <c r="C23" i="2"/>
  <c r="A30" i="2"/>
  <c r="D29" i="2"/>
  <c r="B29" i="2"/>
  <c r="E29" i="2"/>
  <c r="F29" i="2" l="1"/>
  <c r="E30" i="2"/>
  <c r="F30" i="2" s="1"/>
  <c r="D30" i="2"/>
  <c r="A31" i="2"/>
  <c r="B30" i="2"/>
  <c r="H23" i="2"/>
  <c r="G23" i="2" s="1"/>
  <c r="I23" i="2" s="1"/>
  <c r="C24" i="2" s="1"/>
  <c r="H24" i="2" l="1"/>
  <c r="G24" i="2" s="1"/>
  <c r="I24" i="2" s="1"/>
  <c r="C25" i="2" s="1"/>
  <c r="A32" i="2"/>
  <c r="D31" i="2"/>
  <c r="B31" i="2"/>
  <c r="E31" i="2"/>
  <c r="F31" i="2" s="1"/>
  <c r="H25" i="2" l="1"/>
  <c r="G25" i="2" s="1"/>
  <c r="I25" i="2" s="1"/>
  <c r="C26" i="2" s="1"/>
  <c r="E32" i="2"/>
  <c r="A33" i="2"/>
  <c r="B32" i="2"/>
  <c r="D32" i="2"/>
  <c r="F32" i="2" l="1"/>
  <c r="H26" i="2"/>
  <c r="G26" i="2" s="1"/>
  <c r="I26" i="2" s="1"/>
  <c r="C27" i="2" s="1"/>
  <c r="A34" i="2"/>
  <c r="D33" i="2"/>
  <c r="B33" i="2"/>
  <c r="E33" i="2"/>
  <c r="F33" i="2" s="1"/>
  <c r="E34" i="2" l="1"/>
  <c r="D34" i="2"/>
  <c r="A35" i="2"/>
  <c r="B34" i="2"/>
  <c r="H27" i="2"/>
  <c r="G27" i="2" s="1"/>
  <c r="I27" i="2"/>
  <c r="C28" i="2" s="1"/>
  <c r="F34" i="2" l="1"/>
  <c r="H28" i="2"/>
  <c r="G28" i="2" s="1"/>
  <c r="I28" i="2" s="1"/>
  <c r="C29" i="2" s="1"/>
  <c r="A36" i="2"/>
  <c r="D35" i="2"/>
  <c r="B35" i="2"/>
  <c r="E35" i="2"/>
  <c r="F35" i="2" s="1"/>
  <c r="H29" i="2" l="1"/>
  <c r="G29" i="2" s="1"/>
  <c r="I29" i="2" s="1"/>
  <c r="C30" i="2" s="1"/>
  <c r="E36" i="2"/>
  <c r="A37" i="2"/>
  <c r="B36" i="2"/>
  <c r="D36" i="2"/>
  <c r="F36" i="2" l="1"/>
  <c r="I30" i="2"/>
  <c r="C31" i="2" s="1"/>
  <c r="H30" i="2"/>
  <c r="G30" i="2" s="1"/>
  <c r="A38" i="2"/>
  <c r="D37" i="2"/>
  <c r="B37" i="2"/>
  <c r="E37" i="2"/>
  <c r="F37" i="2" l="1"/>
  <c r="E38" i="2"/>
  <c r="F38" i="2" s="1"/>
  <c r="D38" i="2"/>
  <c r="A39" i="2"/>
  <c r="B38" i="2"/>
  <c r="H31" i="2"/>
  <c r="G31" i="2" s="1"/>
  <c r="I31" i="2" s="1"/>
  <c r="C32" i="2" s="1"/>
  <c r="H32" i="2" l="1"/>
  <c r="G32" i="2" s="1"/>
  <c r="I32" i="2"/>
  <c r="C33" i="2" s="1"/>
  <c r="A40" i="2"/>
  <c r="D39" i="2"/>
  <c r="B39" i="2"/>
  <c r="E39" i="2"/>
  <c r="F39" i="2" s="1"/>
  <c r="E40" i="2" l="1"/>
  <c r="A41" i="2"/>
  <c r="B40" i="2"/>
  <c r="D40" i="2"/>
  <c r="F40" i="2" s="1"/>
  <c r="H33" i="2"/>
  <c r="G33" i="2" s="1"/>
  <c r="I33" i="2"/>
  <c r="C34" i="2" s="1"/>
  <c r="H34" i="2" l="1"/>
  <c r="G34" i="2" s="1"/>
  <c r="I34" i="2" s="1"/>
  <c r="C35" i="2" s="1"/>
  <c r="A42" i="2"/>
  <c r="D41" i="2"/>
  <c r="B41" i="2"/>
  <c r="E41" i="2"/>
  <c r="F41" i="2" s="1"/>
  <c r="E42" i="2" l="1"/>
  <c r="D42" i="2"/>
  <c r="A43" i="2"/>
  <c r="B42" i="2"/>
  <c r="H35" i="2"/>
  <c r="G35" i="2" s="1"/>
  <c r="I35" i="2" s="1"/>
  <c r="C36" i="2" s="1"/>
  <c r="F42" i="2" l="1"/>
  <c r="H36" i="2"/>
  <c r="G36" i="2" s="1"/>
  <c r="I36" i="2" s="1"/>
  <c r="C37" i="2" s="1"/>
  <c r="A44" i="2"/>
  <c r="D43" i="2"/>
  <c r="B43" i="2"/>
  <c r="E43" i="2"/>
  <c r="F43" i="2" s="1"/>
  <c r="H37" i="2" l="1"/>
  <c r="G37" i="2" s="1"/>
  <c r="I37" i="2" s="1"/>
  <c r="C38" i="2" s="1"/>
  <c r="A45" i="2"/>
  <c r="B44" i="2"/>
  <c r="D44" i="2"/>
  <c r="F44" i="2" s="1"/>
  <c r="H38" i="2" l="1"/>
  <c r="G38" i="2" s="1"/>
  <c r="I38" i="2" s="1"/>
  <c r="C39" i="2" s="1"/>
  <c r="A46" i="2"/>
  <c r="B45" i="2"/>
  <c r="D45" i="2"/>
  <c r="F45" i="2" s="1"/>
  <c r="H39" i="2" l="1"/>
  <c r="G39" i="2" s="1"/>
  <c r="I39" i="2" s="1"/>
  <c r="C40" i="2" s="1"/>
  <c r="A47" i="2"/>
  <c r="B46" i="2"/>
  <c r="D46" i="2"/>
  <c r="F46" i="2" s="1"/>
  <c r="H40" i="2" l="1"/>
  <c r="G40" i="2" s="1"/>
  <c r="I40" i="2"/>
  <c r="C41" i="2" s="1"/>
  <c r="A48" i="2"/>
  <c r="B47" i="2"/>
  <c r="D47" i="2"/>
  <c r="F47" i="2" s="1"/>
  <c r="H41" i="2" l="1"/>
  <c r="G41" i="2" s="1"/>
  <c r="I41" i="2" s="1"/>
  <c r="C42" i="2" s="1"/>
  <c r="A49" i="2"/>
  <c r="B48" i="2"/>
  <c r="D48" i="2"/>
  <c r="F48" i="2" s="1"/>
  <c r="H42" i="2" l="1"/>
  <c r="G42" i="2" s="1"/>
  <c r="I42" i="2" s="1"/>
  <c r="C43" i="2" s="1"/>
  <c r="A50" i="2"/>
  <c r="B49" i="2"/>
  <c r="D49" i="2"/>
  <c r="F49" i="2" s="1"/>
  <c r="H43" i="2" l="1"/>
  <c r="G43" i="2" s="1"/>
  <c r="I43" i="2" s="1"/>
  <c r="C44" i="2" s="1"/>
  <c r="A51" i="2"/>
  <c r="B50" i="2"/>
  <c r="D50" i="2"/>
  <c r="F50" i="2" s="1"/>
  <c r="H44" i="2" l="1"/>
  <c r="G44" i="2" s="1"/>
  <c r="I44" i="2"/>
  <c r="C45" i="2" s="1"/>
  <c r="A52" i="2"/>
  <c r="B51" i="2"/>
  <c r="D51" i="2"/>
  <c r="F51" i="2" s="1"/>
  <c r="H45" i="2" l="1"/>
  <c r="G45" i="2" s="1"/>
  <c r="I45" i="2" s="1"/>
  <c r="C46" i="2" s="1"/>
  <c r="A53" i="2"/>
  <c r="B52" i="2"/>
  <c r="D52" i="2"/>
  <c r="F52" i="2" s="1"/>
  <c r="A54" i="2" l="1"/>
  <c r="B53" i="2"/>
  <c r="D53" i="2"/>
  <c r="F53" i="2" s="1"/>
  <c r="H46" i="2"/>
  <c r="G46" i="2" s="1"/>
  <c r="I46" i="2" s="1"/>
  <c r="C47" i="2" s="1"/>
  <c r="H47" i="2" l="1"/>
  <c r="G47" i="2" s="1"/>
  <c r="I47" i="2" s="1"/>
  <c r="C48" i="2" s="1"/>
  <c r="A55" i="2"/>
  <c r="B54" i="2"/>
  <c r="D54" i="2"/>
  <c r="F54" i="2" s="1"/>
  <c r="H48" i="2" l="1"/>
  <c r="G48" i="2" s="1"/>
  <c r="I48" i="2"/>
  <c r="C49" i="2" s="1"/>
  <c r="A56" i="2"/>
  <c r="B55" i="2"/>
  <c r="D55" i="2"/>
  <c r="F55" i="2" s="1"/>
  <c r="A57" i="2" l="1"/>
  <c r="B56" i="2"/>
  <c r="D56" i="2"/>
  <c r="F56" i="2" s="1"/>
  <c r="H49" i="2"/>
  <c r="G49" i="2" s="1"/>
  <c r="I49" i="2" s="1"/>
  <c r="C50" i="2" s="1"/>
  <c r="H50" i="2" l="1"/>
  <c r="G50" i="2" s="1"/>
  <c r="I50" i="2" s="1"/>
  <c r="C51" i="2" s="1"/>
  <c r="A58" i="2"/>
  <c r="B57" i="2"/>
  <c r="D57" i="2"/>
  <c r="F57" i="2" s="1"/>
  <c r="H51" i="2" l="1"/>
  <c r="G51" i="2" s="1"/>
  <c r="I51" i="2" s="1"/>
  <c r="C52" i="2" s="1"/>
  <c r="A59" i="2"/>
  <c r="B58" i="2"/>
  <c r="D58" i="2"/>
  <c r="F58" i="2" s="1"/>
  <c r="H52" i="2" l="1"/>
  <c r="G52" i="2" s="1"/>
  <c r="I52" i="2"/>
  <c r="C53" i="2" s="1"/>
  <c r="A60" i="2"/>
  <c r="B59" i="2"/>
  <c r="D59" i="2"/>
  <c r="F59" i="2" s="1"/>
  <c r="A61" i="2" l="1"/>
  <c r="B60" i="2"/>
  <c r="D60" i="2"/>
  <c r="F60" i="2" s="1"/>
  <c r="H53" i="2"/>
  <c r="G53" i="2" s="1"/>
  <c r="I53" i="2" s="1"/>
  <c r="C54" i="2" s="1"/>
  <c r="H54" i="2" l="1"/>
  <c r="G54" i="2" s="1"/>
  <c r="I54" i="2" s="1"/>
  <c r="C55" i="2" s="1"/>
  <c r="A62" i="2"/>
  <c r="B61" i="2"/>
  <c r="D61" i="2"/>
  <c r="F61" i="2" s="1"/>
  <c r="H55" i="2" l="1"/>
  <c r="G55" i="2" s="1"/>
  <c r="I55" i="2"/>
  <c r="C56" i="2" s="1"/>
  <c r="A63" i="2"/>
  <c r="B62" i="2"/>
  <c r="D62" i="2"/>
  <c r="F62" i="2" s="1"/>
  <c r="A64" i="2" l="1"/>
  <c r="B63" i="2"/>
  <c r="D63" i="2"/>
  <c r="F63" i="2" s="1"/>
  <c r="H56" i="2"/>
  <c r="G56" i="2" s="1"/>
  <c r="I56" i="2" s="1"/>
  <c r="C57" i="2" s="1"/>
  <c r="H57" i="2" l="1"/>
  <c r="G57" i="2" s="1"/>
  <c r="I57" i="2"/>
  <c r="C58" i="2" s="1"/>
  <c r="A65" i="2"/>
  <c r="B64" i="2"/>
  <c r="D64" i="2"/>
  <c r="F64" i="2" s="1"/>
  <c r="A66" i="2" l="1"/>
  <c r="B65" i="2"/>
  <c r="D65" i="2"/>
  <c r="F65" i="2" s="1"/>
  <c r="H58" i="2"/>
  <c r="G58" i="2" s="1"/>
  <c r="I58" i="2" s="1"/>
  <c r="C59" i="2" s="1"/>
  <c r="H59" i="2" l="1"/>
  <c r="G59" i="2" s="1"/>
  <c r="I59" i="2"/>
  <c r="C60" i="2" s="1"/>
  <c r="A67" i="2"/>
  <c r="B66" i="2"/>
  <c r="D66" i="2"/>
  <c r="F66" i="2" s="1"/>
  <c r="A68" i="2" l="1"/>
  <c r="B67" i="2"/>
  <c r="D67" i="2"/>
  <c r="F67" i="2" s="1"/>
  <c r="H60" i="2"/>
  <c r="G60" i="2" s="1"/>
  <c r="I60" i="2" s="1"/>
  <c r="C61" i="2" s="1"/>
  <c r="H61" i="2" l="1"/>
  <c r="G61" i="2" s="1"/>
  <c r="I61" i="2" s="1"/>
  <c r="C62" i="2" s="1"/>
  <c r="A69" i="2"/>
  <c r="B68" i="2"/>
  <c r="D68" i="2"/>
  <c r="F68" i="2" s="1"/>
  <c r="H62" i="2" l="1"/>
  <c r="G62" i="2" s="1"/>
  <c r="I62" i="2" s="1"/>
  <c r="C63" i="2" s="1"/>
  <c r="A70" i="2"/>
  <c r="B69" i="2"/>
  <c r="D69" i="2"/>
  <c r="F69" i="2" s="1"/>
  <c r="H63" i="2" l="1"/>
  <c r="G63" i="2" s="1"/>
  <c r="I63" i="2" s="1"/>
  <c r="C64" i="2" s="1"/>
  <c r="A71" i="2"/>
  <c r="B70" i="2"/>
  <c r="D70" i="2"/>
  <c r="F70" i="2" s="1"/>
  <c r="H64" i="2" l="1"/>
  <c r="G64" i="2" s="1"/>
  <c r="I64" i="2"/>
  <c r="C65" i="2" s="1"/>
  <c r="A72" i="2"/>
  <c r="B71" i="2"/>
  <c r="D71" i="2"/>
  <c r="F71" i="2" s="1"/>
  <c r="A73" i="2" l="1"/>
  <c r="B72" i="2"/>
  <c r="D72" i="2"/>
  <c r="F72" i="2" s="1"/>
  <c r="H65" i="2"/>
  <c r="G65" i="2" s="1"/>
  <c r="I65" i="2" s="1"/>
  <c r="C66" i="2" s="1"/>
  <c r="H66" i="2" l="1"/>
  <c r="G66" i="2" s="1"/>
  <c r="I66" i="2" s="1"/>
  <c r="C67" i="2" s="1"/>
  <c r="A74" i="2"/>
  <c r="B73" i="2"/>
  <c r="D73" i="2"/>
  <c r="F73" i="2" s="1"/>
  <c r="H67" i="2" l="1"/>
  <c r="G67" i="2" s="1"/>
  <c r="I67" i="2"/>
  <c r="C68" i="2" s="1"/>
  <c r="A75" i="2"/>
  <c r="B74" i="2"/>
  <c r="D74" i="2"/>
  <c r="F74" i="2" s="1"/>
  <c r="A76" i="2" l="1"/>
  <c r="B75" i="2"/>
  <c r="D75" i="2"/>
  <c r="F75" i="2" s="1"/>
  <c r="H68" i="2"/>
  <c r="G68" i="2" s="1"/>
  <c r="I68" i="2" s="1"/>
  <c r="C69" i="2" s="1"/>
  <c r="A77" i="2" l="1"/>
  <c r="B76" i="2"/>
  <c r="D76" i="2"/>
  <c r="F76" i="2" s="1"/>
  <c r="H69" i="2"/>
  <c r="G69" i="2" s="1"/>
  <c r="I69" i="2" s="1"/>
  <c r="C70" i="2" s="1"/>
  <c r="A78" i="2" l="1"/>
  <c r="B77" i="2"/>
  <c r="D77" i="2"/>
  <c r="F77" i="2" s="1"/>
  <c r="H70" i="2"/>
  <c r="G70" i="2" s="1"/>
  <c r="I70" i="2" s="1"/>
  <c r="C71" i="2" s="1"/>
  <c r="A79" i="2" l="1"/>
  <c r="B78" i="2"/>
  <c r="D78" i="2"/>
  <c r="F78" i="2" s="1"/>
  <c r="H71" i="2"/>
  <c r="G71" i="2" s="1"/>
  <c r="I71" i="2" s="1"/>
  <c r="C72" i="2" s="1"/>
  <c r="A80" i="2" l="1"/>
  <c r="B79" i="2"/>
  <c r="D79" i="2"/>
  <c r="F79" i="2" s="1"/>
  <c r="H72" i="2"/>
  <c r="G72" i="2" s="1"/>
  <c r="I72" i="2" s="1"/>
  <c r="C73" i="2" s="1"/>
  <c r="A81" i="2" l="1"/>
  <c r="B80" i="2"/>
  <c r="D80" i="2"/>
  <c r="F80" i="2" s="1"/>
  <c r="H73" i="2"/>
  <c r="G73" i="2" s="1"/>
  <c r="I73" i="2" s="1"/>
  <c r="C74" i="2" s="1"/>
  <c r="A82" i="2" l="1"/>
  <c r="B81" i="2"/>
  <c r="D81" i="2"/>
  <c r="F81" i="2" s="1"/>
  <c r="H74" i="2"/>
  <c r="G74" i="2" s="1"/>
  <c r="I74" i="2" s="1"/>
  <c r="C75" i="2" s="1"/>
  <c r="H75" i="2" l="1"/>
  <c r="G75" i="2" s="1"/>
  <c r="I75" i="2" s="1"/>
  <c r="C76" i="2" s="1"/>
  <c r="A83" i="2"/>
  <c r="B82" i="2"/>
  <c r="D82" i="2"/>
  <c r="F82" i="2" s="1"/>
  <c r="H76" i="2" l="1"/>
  <c r="G76" i="2" s="1"/>
  <c r="I76" i="2"/>
  <c r="C77" i="2" s="1"/>
  <c r="A84" i="2"/>
  <c r="B83" i="2"/>
  <c r="D83" i="2"/>
  <c r="F83" i="2" s="1"/>
  <c r="A85" i="2" l="1"/>
  <c r="B84" i="2"/>
  <c r="D84" i="2"/>
  <c r="F84" i="2" s="1"/>
  <c r="H77" i="2"/>
  <c r="G77" i="2" s="1"/>
  <c r="I77" i="2" s="1"/>
  <c r="C78" i="2" s="1"/>
  <c r="A86" i="2" l="1"/>
  <c r="B85" i="2"/>
  <c r="D85" i="2"/>
  <c r="F85" i="2" s="1"/>
  <c r="H78" i="2"/>
  <c r="G78" i="2" s="1"/>
  <c r="I78" i="2" s="1"/>
  <c r="C79" i="2" s="1"/>
  <c r="A87" i="2" l="1"/>
  <c r="B86" i="2"/>
  <c r="D86" i="2"/>
  <c r="F86" i="2" s="1"/>
  <c r="H79" i="2"/>
  <c r="G79" i="2" s="1"/>
  <c r="I79" i="2" s="1"/>
  <c r="C80" i="2" s="1"/>
  <c r="A88" i="2" l="1"/>
  <c r="B87" i="2"/>
  <c r="D87" i="2"/>
  <c r="F87" i="2" s="1"/>
  <c r="H80" i="2"/>
  <c r="G80" i="2" s="1"/>
  <c r="I80" i="2"/>
  <c r="C81" i="2" s="1"/>
  <c r="A89" i="2" l="1"/>
  <c r="B88" i="2"/>
  <c r="D88" i="2"/>
  <c r="F88" i="2" s="1"/>
  <c r="H81" i="2"/>
  <c r="G81" i="2" s="1"/>
  <c r="I81" i="2" s="1"/>
  <c r="C82" i="2" s="1"/>
  <c r="A90" i="2" l="1"/>
  <c r="B89" i="2"/>
  <c r="D89" i="2"/>
  <c r="F89" i="2" s="1"/>
  <c r="H82" i="2"/>
  <c r="G82" i="2" s="1"/>
  <c r="I82" i="2" s="1"/>
  <c r="C83" i="2" s="1"/>
  <c r="A91" i="2" l="1"/>
  <c r="B90" i="2"/>
  <c r="D90" i="2"/>
  <c r="F90" i="2" s="1"/>
  <c r="H83" i="2"/>
  <c r="G83" i="2" s="1"/>
  <c r="I83" i="2" s="1"/>
  <c r="C84" i="2" s="1"/>
  <c r="A92" i="2" l="1"/>
  <c r="B91" i="2"/>
  <c r="D91" i="2"/>
  <c r="F91" i="2" s="1"/>
  <c r="H84" i="2"/>
  <c r="G84" i="2" s="1"/>
  <c r="I84" i="2" s="1"/>
  <c r="C85" i="2" s="1"/>
  <c r="A93" i="2" l="1"/>
  <c r="B92" i="2"/>
  <c r="D92" i="2"/>
  <c r="F92" i="2" s="1"/>
  <c r="H85" i="2"/>
  <c r="G85" i="2" s="1"/>
  <c r="I85" i="2" s="1"/>
  <c r="C86" i="2" s="1"/>
  <c r="A94" i="2" l="1"/>
  <c r="B93" i="2"/>
  <c r="D93" i="2"/>
  <c r="F93" i="2" s="1"/>
  <c r="H86" i="2"/>
  <c r="G86" i="2" s="1"/>
  <c r="I86" i="2" s="1"/>
  <c r="C87" i="2" s="1"/>
  <c r="A95" i="2" l="1"/>
  <c r="B94" i="2"/>
  <c r="D94" i="2"/>
  <c r="F94" i="2" s="1"/>
  <c r="H87" i="2"/>
  <c r="G87" i="2" s="1"/>
  <c r="I87" i="2" s="1"/>
  <c r="C88" i="2" s="1"/>
  <c r="A96" i="2" l="1"/>
  <c r="B95" i="2"/>
  <c r="D95" i="2"/>
  <c r="F95" i="2" s="1"/>
  <c r="H88" i="2"/>
  <c r="G88" i="2" s="1"/>
  <c r="I88" i="2" s="1"/>
  <c r="C89" i="2" s="1"/>
  <c r="A97" i="2" l="1"/>
  <c r="B96" i="2"/>
  <c r="D96" i="2"/>
  <c r="F96" i="2" s="1"/>
  <c r="H89" i="2"/>
  <c r="G89" i="2" s="1"/>
  <c r="I89" i="2" s="1"/>
  <c r="C90" i="2" s="1"/>
  <c r="A98" i="2" l="1"/>
  <c r="B97" i="2"/>
  <c r="D97" i="2"/>
  <c r="F97" i="2" s="1"/>
  <c r="H90" i="2"/>
  <c r="G90" i="2" s="1"/>
  <c r="I90" i="2" s="1"/>
  <c r="C91" i="2" s="1"/>
  <c r="A99" i="2" l="1"/>
  <c r="B98" i="2"/>
  <c r="D98" i="2"/>
  <c r="F98" i="2" s="1"/>
  <c r="H91" i="2"/>
  <c r="G91" i="2" s="1"/>
  <c r="I91" i="2" s="1"/>
  <c r="C92" i="2" s="1"/>
  <c r="A100" i="2" l="1"/>
  <c r="B99" i="2"/>
  <c r="D99" i="2"/>
  <c r="F99" i="2" s="1"/>
  <c r="H92" i="2"/>
  <c r="G92" i="2" s="1"/>
  <c r="I92" i="2" s="1"/>
  <c r="C93" i="2" s="1"/>
  <c r="A101" i="2" l="1"/>
  <c r="B100" i="2"/>
  <c r="D100" i="2"/>
  <c r="F100" i="2" s="1"/>
  <c r="H93" i="2"/>
  <c r="G93" i="2" s="1"/>
  <c r="I93" i="2" s="1"/>
  <c r="C94" i="2" s="1"/>
  <c r="A102" i="2" l="1"/>
  <c r="B101" i="2"/>
  <c r="D101" i="2"/>
  <c r="F101" i="2" s="1"/>
  <c r="H94" i="2"/>
  <c r="G94" i="2" s="1"/>
  <c r="I94" i="2" s="1"/>
  <c r="C95" i="2" s="1"/>
  <c r="A103" i="2" l="1"/>
  <c r="B102" i="2"/>
  <c r="D102" i="2"/>
  <c r="F102" i="2" s="1"/>
  <c r="H95" i="2"/>
  <c r="G95" i="2" s="1"/>
  <c r="I95" i="2"/>
  <c r="C96" i="2" s="1"/>
  <c r="A104" i="2" l="1"/>
  <c r="B103" i="2"/>
  <c r="D103" i="2"/>
  <c r="F103" i="2" s="1"/>
  <c r="H96" i="2"/>
  <c r="G96" i="2" s="1"/>
  <c r="I96" i="2" s="1"/>
  <c r="C97" i="2" s="1"/>
  <c r="A105" i="2" l="1"/>
  <c r="B104" i="2"/>
  <c r="D104" i="2"/>
  <c r="F104" i="2" s="1"/>
  <c r="H97" i="2"/>
  <c r="G97" i="2" s="1"/>
  <c r="I97" i="2" s="1"/>
  <c r="C98" i="2" s="1"/>
  <c r="A106" i="2" l="1"/>
  <c r="B105" i="2"/>
  <c r="D105" i="2"/>
  <c r="F105" i="2" s="1"/>
  <c r="H98" i="2"/>
  <c r="G98" i="2" s="1"/>
  <c r="I98" i="2" s="1"/>
  <c r="C99" i="2" s="1"/>
  <c r="A107" i="2" l="1"/>
  <c r="B106" i="2"/>
  <c r="D106" i="2"/>
  <c r="F106" i="2" s="1"/>
  <c r="H99" i="2"/>
  <c r="G99" i="2" s="1"/>
  <c r="I99" i="2" s="1"/>
  <c r="C100" i="2" s="1"/>
  <c r="H100" i="2" l="1"/>
  <c r="G100" i="2" s="1"/>
  <c r="I100" i="2" s="1"/>
  <c r="C101" i="2" s="1"/>
  <c r="A108" i="2"/>
  <c r="B107" i="2"/>
  <c r="D107" i="2"/>
  <c r="F107" i="2" s="1"/>
  <c r="H101" i="2" l="1"/>
  <c r="G101" i="2" s="1"/>
  <c r="I101" i="2" s="1"/>
  <c r="C102" i="2" s="1"/>
  <c r="A109" i="2"/>
  <c r="B108" i="2"/>
  <c r="D108" i="2"/>
  <c r="F108" i="2" s="1"/>
  <c r="A110" i="2" l="1"/>
  <c r="B109" i="2"/>
  <c r="D109" i="2"/>
  <c r="F109" i="2" s="1"/>
  <c r="H102" i="2"/>
  <c r="G102" i="2" s="1"/>
  <c r="I102" i="2" s="1"/>
  <c r="C103" i="2" s="1"/>
  <c r="H103" i="2" l="1"/>
  <c r="G103" i="2" s="1"/>
  <c r="I103" i="2" s="1"/>
  <c r="C104" i="2" s="1"/>
  <c r="A111" i="2"/>
  <c r="B110" i="2"/>
  <c r="D110" i="2"/>
  <c r="F110" i="2" s="1"/>
  <c r="H104" i="2" l="1"/>
  <c r="G104" i="2" s="1"/>
  <c r="I104" i="2"/>
  <c r="C105" i="2" s="1"/>
  <c r="A112" i="2"/>
  <c r="B111" i="2"/>
  <c r="D111" i="2"/>
  <c r="F111" i="2" s="1"/>
  <c r="A113" i="2" l="1"/>
  <c r="B112" i="2"/>
  <c r="D112" i="2"/>
  <c r="F112" i="2" s="1"/>
  <c r="H105" i="2"/>
  <c r="G105" i="2" s="1"/>
  <c r="I105" i="2" s="1"/>
  <c r="C106" i="2" s="1"/>
  <c r="H106" i="2" l="1"/>
  <c r="G106" i="2" s="1"/>
  <c r="I106" i="2"/>
  <c r="C107" i="2" s="1"/>
  <c r="A114" i="2"/>
  <c r="B113" i="2"/>
  <c r="D113" i="2"/>
  <c r="F113" i="2" s="1"/>
  <c r="H107" i="2" l="1"/>
  <c r="G107" i="2" s="1"/>
  <c r="I107" i="2"/>
  <c r="C108" i="2" s="1"/>
  <c r="A115" i="2"/>
  <c r="B114" i="2"/>
  <c r="D114" i="2"/>
  <c r="F114" i="2" s="1"/>
  <c r="H108" i="2" l="1"/>
  <c r="G108" i="2" s="1"/>
  <c r="I108" i="2"/>
  <c r="C109" i="2" s="1"/>
  <c r="A116" i="2"/>
  <c r="B115" i="2"/>
  <c r="D115" i="2"/>
  <c r="F115" i="2" s="1"/>
  <c r="H109" i="2" l="1"/>
  <c r="G109" i="2" s="1"/>
  <c r="I109" i="2"/>
  <c r="C110" i="2" s="1"/>
  <c r="A117" i="2"/>
  <c r="B116" i="2"/>
  <c r="D116" i="2"/>
  <c r="F116" i="2" s="1"/>
  <c r="H110" i="2" l="1"/>
  <c r="G110" i="2" s="1"/>
  <c r="I110" i="2" s="1"/>
  <c r="C111" i="2" s="1"/>
  <c r="A118" i="2"/>
  <c r="B117" i="2"/>
  <c r="D117" i="2"/>
  <c r="F117" i="2" s="1"/>
  <c r="H111" i="2" l="1"/>
  <c r="G111" i="2" s="1"/>
  <c r="I111" i="2"/>
  <c r="C112" i="2" s="1"/>
  <c r="A119" i="2"/>
  <c r="B118" i="2"/>
  <c r="D118" i="2"/>
  <c r="F118" i="2" s="1"/>
  <c r="A120" i="2" l="1"/>
  <c r="B119" i="2"/>
  <c r="D119" i="2"/>
  <c r="F119" i="2" s="1"/>
  <c r="H112" i="2"/>
  <c r="G112" i="2" s="1"/>
  <c r="I112" i="2" s="1"/>
  <c r="C113" i="2" s="1"/>
  <c r="H113" i="2" l="1"/>
  <c r="G113" i="2" s="1"/>
  <c r="I113" i="2" s="1"/>
  <c r="C114" i="2" s="1"/>
  <c r="A121" i="2"/>
  <c r="B120" i="2"/>
  <c r="D120" i="2"/>
  <c r="F120" i="2" s="1"/>
  <c r="H114" i="2" l="1"/>
  <c r="G114" i="2" s="1"/>
  <c r="I114" i="2" s="1"/>
  <c r="C115" i="2" s="1"/>
  <c r="A122" i="2"/>
  <c r="B121" i="2"/>
  <c r="D121" i="2"/>
  <c r="F121" i="2" s="1"/>
  <c r="H115" i="2" l="1"/>
  <c r="G115" i="2" s="1"/>
  <c r="I115" i="2" s="1"/>
  <c r="C116" i="2" s="1"/>
  <c r="A123" i="2"/>
  <c r="B122" i="2"/>
  <c r="D122" i="2"/>
  <c r="F122" i="2" s="1"/>
  <c r="H116" i="2" l="1"/>
  <c r="G116" i="2" s="1"/>
  <c r="I116" i="2" s="1"/>
  <c r="C117" i="2" s="1"/>
  <c r="A124" i="2"/>
  <c r="B123" i="2"/>
  <c r="D123" i="2"/>
  <c r="F123" i="2" s="1"/>
  <c r="H117" i="2" l="1"/>
  <c r="G117" i="2" s="1"/>
  <c r="I117" i="2"/>
  <c r="C118" i="2" s="1"/>
  <c r="A125" i="2"/>
  <c r="B124" i="2"/>
  <c r="D124" i="2"/>
  <c r="F124" i="2" s="1"/>
  <c r="A126" i="2" l="1"/>
  <c r="B125" i="2"/>
  <c r="D125" i="2"/>
  <c r="F125" i="2" s="1"/>
  <c r="H118" i="2"/>
  <c r="G118" i="2" s="1"/>
  <c r="I118" i="2" s="1"/>
  <c r="C119" i="2" s="1"/>
  <c r="A127" i="2" l="1"/>
  <c r="B126" i="2"/>
  <c r="D126" i="2"/>
  <c r="F126" i="2" s="1"/>
  <c r="H119" i="2"/>
  <c r="G119" i="2" s="1"/>
  <c r="I119" i="2" s="1"/>
  <c r="C120" i="2" s="1"/>
  <c r="H120" i="2" l="1"/>
  <c r="G120" i="2" s="1"/>
  <c r="I120" i="2"/>
  <c r="C121" i="2" s="1"/>
  <c r="A128" i="2"/>
  <c r="B127" i="2"/>
  <c r="D127" i="2"/>
  <c r="F127" i="2" s="1"/>
  <c r="A129" i="2" l="1"/>
  <c r="B128" i="2"/>
  <c r="D128" i="2"/>
  <c r="F128" i="2" s="1"/>
  <c r="H121" i="2"/>
  <c r="G121" i="2" s="1"/>
  <c r="I121" i="2" s="1"/>
  <c r="C122" i="2" s="1"/>
  <c r="A130" i="2" l="1"/>
  <c r="B129" i="2"/>
  <c r="D129" i="2"/>
  <c r="F129" i="2" s="1"/>
  <c r="H122" i="2"/>
  <c r="G122" i="2" s="1"/>
  <c r="I122" i="2" s="1"/>
  <c r="C123" i="2" s="1"/>
  <c r="H123" i="2" l="1"/>
  <c r="G123" i="2" s="1"/>
  <c r="I123" i="2" s="1"/>
  <c r="C124" i="2" s="1"/>
  <c r="A131" i="2"/>
  <c r="B130" i="2"/>
  <c r="D130" i="2"/>
  <c r="F130" i="2" s="1"/>
  <c r="A132" i="2" l="1"/>
  <c r="B131" i="2"/>
  <c r="D131" i="2"/>
  <c r="F131" i="2" s="1"/>
  <c r="H124" i="2"/>
  <c r="G124" i="2" s="1"/>
  <c r="I124" i="2" s="1"/>
  <c r="C125" i="2" s="1"/>
  <c r="H125" i="2" l="1"/>
  <c r="G125" i="2" s="1"/>
  <c r="I125" i="2" s="1"/>
  <c r="C126" i="2" s="1"/>
  <c r="A133" i="2"/>
  <c r="B132" i="2"/>
  <c r="D132" i="2"/>
  <c r="F132" i="2" s="1"/>
  <c r="H126" i="2" l="1"/>
  <c r="G126" i="2" s="1"/>
  <c r="I126" i="2"/>
  <c r="C127" i="2" s="1"/>
  <c r="A134" i="2"/>
  <c r="B133" i="2"/>
  <c r="D133" i="2"/>
  <c r="F133" i="2" s="1"/>
  <c r="A135" i="2" l="1"/>
  <c r="B134" i="2"/>
  <c r="D134" i="2"/>
  <c r="F134" i="2" s="1"/>
  <c r="H127" i="2"/>
  <c r="G127" i="2" s="1"/>
  <c r="I127" i="2" s="1"/>
  <c r="C128" i="2" s="1"/>
  <c r="H128" i="2" l="1"/>
  <c r="G128" i="2" s="1"/>
  <c r="I128" i="2"/>
  <c r="C129" i="2" s="1"/>
  <c r="A136" i="2"/>
  <c r="B135" i="2"/>
  <c r="D135" i="2"/>
  <c r="F135" i="2" s="1"/>
  <c r="A137" i="2" l="1"/>
  <c r="B136" i="2"/>
  <c r="D136" i="2"/>
  <c r="F136" i="2" s="1"/>
  <c r="H129" i="2"/>
  <c r="G129" i="2" s="1"/>
  <c r="I129" i="2" s="1"/>
  <c r="C130" i="2" s="1"/>
  <c r="H130" i="2" l="1"/>
  <c r="G130" i="2" s="1"/>
  <c r="I130" i="2"/>
  <c r="C131" i="2" s="1"/>
  <c r="A138" i="2"/>
  <c r="B137" i="2"/>
  <c r="D137" i="2"/>
  <c r="F137" i="2" s="1"/>
  <c r="A139" i="2" l="1"/>
  <c r="B138" i="2"/>
  <c r="D138" i="2"/>
  <c r="F138" i="2" s="1"/>
  <c r="H131" i="2"/>
  <c r="G131" i="2" s="1"/>
  <c r="I131" i="2" s="1"/>
  <c r="C132" i="2" s="1"/>
  <c r="H132" i="2" l="1"/>
  <c r="G132" i="2" s="1"/>
  <c r="I132" i="2" s="1"/>
  <c r="C133" i="2" s="1"/>
  <c r="A140" i="2"/>
  <c r="B139" i="2"/>
  <c r="D139" i="2"/>
  <c r="F139" i="2" s="1"/>
  <c r="H133" i="2" l="1"/>
  <c r="G133" i="2" s="1"/>
  <c r="I133" i="2" s="1"/>
  <c r="C134" i="2" s="1"/>
  <c r="A141" i="2"/>
  <c r="B140" i="2"/>
  <c r="D140" i="2"/>
  <c r="F140" i="2" s="1"/>
  <c r="H134" i="2" l="1"/>
  <c r="G134" i="2" s="1"/>
  <c r="I134" i="2"/>
  <c r="C135" i="2" s="1"/>
  <c r="A142" i="2"/>
  <c r="B141" i="2"/>
  <c r="D141" i="2"/>
  <c r="F141" i="2" s="1"/>
  <c r="A143" i="2" l="1"/>
  <c r="D142" i="2"/>
  <c r="F142" i="2" s="1"/>
  <c r="B142" i="2"/>
  <c r="H135" i="2"/>
  <c r="G135" i="2" s="1"/>
  <c r="I135" i="2" s="1"/>
  <c r="C136" i="2" s="1"/>
  <c r="H136" i="2" l="1"/>
  <c r="G136" i="2" s="1"/>
  <c r="I136" i="2"/>
  <c r="C137" i="2" s="1"/>
  <c r="E143" i="2"/>
  <c r="D143" i="2"/>
  <c r="A144" i="2"/>
  <c r="B143" i="2"/>
  <c r="F143" i="2"/>
  <c r="A145" i="2" l="1"/>
  <c r="D144" i="2"/>
  <c r="B144" i="2"/>
  <c r="E144" i="2"/>
  <c r="H137" i="2"/>
  <c r="G137" i="2" s="1"/>
  <c r="I137" i="2"/>
  <c r="C138" i="2" s="1"/>
  <c r="F144" i="2" l="1"/>
  <c r="H138" i="2"/>
  <c r="G138" i="2" s="1"/>
  <c r="I138" i="2" s="1"/>
  <c r="C139" i="2" s="1"/>
  <c r="E145" i="2"/>
  <c r="A146" i="2"/>
  <c r="B145" i="2"/>
  <c r="D145" i="2"/>
  <c r="F145" i="2" s="1"/>
  <c r="H139" i="2" l="1"/>
  <c r="G139" i="2" s="1"/>
  <c r="I139" i="2"/>
  <c r="C140" i="2" s="1"/>
  <c r="A147" i="2"/>
  <c r="D146" i="2"/>
  <c r="B146" i="2"/>
  <c r="E146" i="2"/>
  <c r="F146" i="2" l="1"/>
  <c r="E147" i="2"/>
  <c r="F147" i="2" s="1"/>
  <c r="D147" i="2"/>
  <c r="A148" i="2"/>
  <c r="B147" i="2"/>
  <c r="H140" i="2"/>
  <c r="G140" i="2" s="1"/>
  <c r="I140" i="2" s="1"/>
  <c r="C141" i="2" s="1"/>
  <c r="H141" i="2" l="1"/>
  <c r="G141" i="2" s="1"/>
  <c r="I141" i="2" s="1"/>
  <c r="C142" i="2" s="1"/>
  <c r="A149" i="2"/>
  <c r="D148" i="2"/>
  <c r="B148" i="2"/>
  <c r="E148" i="2"/>
  <c r="F148" i="2" l="1"/>
  <c r="H142" i="2"/>
  <c r="G142" i="2" s="1"/>
  <c r="I142" i="2" s="1"/>
  <c r="C143" i="2" s="1"/>
  <c r="E149" i="2"/>
  <c r="A150" i="2"/>
  <c r="B149" i="2"/>
  <c r="D149" i="2"/>
  <c r="F149" i="2" s="1"/>
  <c r="H143" i="2" l="1"/>
  <c r="G143" i="2" s="1"/>
  <c r="I143" i="2" s="1"/>
  <c r="C144" i="2" s="1"/>
  <c r="A151" i="2"/>
  <c r="D150" i="2"/>
  <c r="B150" i="2"/>
  <c r="E150" i="2"/>
  <c r="F150" i="2" l="1"/>
  <c r="H144" i="2"/>
  <c r="G144" i="2" s="1"/>
  <c r="I144" i="2" s="1"/>
  <c r="C145" i="2" s="1"/>
  <c r="E151" i="2"/>
  <c r="D151" i="2"/>
  <c r="F151" i="2" s="1"/>
  <c r="A152" i="2"/>
  <c r="B151" i="2"/>
  <c r="A153" i="2" l="1"/>
  <c r="D152" i="2"/>
  <c r="B152" i="2"/>
  <c r="E152" i="2"/>
  <c r="H145" i="2"/>
  <c r="G145" i="2" s="1"/>
  <c r="I145" i="2"/>
  <c r="C146" i="2" s="1"/>
  <c r="F152" i="2" l="1"/>
  <c r="E153" i="2"/>
  <c r="A154" i="2"/>
  <c r="B153" i="2"/>
  <c r="D153" i="2"/>
  <c r="H146" i="2"/>
  <c r="G146" i="2" s="1"/>
  <c r="I146" i="2" s="1"/>
  <c r="C147" i="2" s="1"/>
  <c r="F153" i="2" l="1"/>
  <c r="A155" i="2"/>
  <c r="D154" i="2"/>
  <c r="B154" i="2"/>
  <c r="E154" i="2"/>
  <c r="H147" i="2"/>
  <c r="G147" i="2" s="1"/>
  <c r="I147" i="2" s="1"/>
  <c r="C148" i="2" s="1"/>
  <c r="F154" i="2" l="1"/>
  <c r="H148" i="2"/>
  <c r="G148" i="2" s="1"/>
  <c r="I148" i="2" s="1"/>
  <c r="C149" i="2" s="1"/>
  <c r="E155" i="2"/>
  <c r="D155" i="2"/>
  <c r="A156" i="2"/>
  <c r="B155" i="2"/>
  <c r="F155" i="2" l="1"/>
  <c r="A157" i="2"/>
  <c r="D156" i="2"/>
  <c r="B156" i="2"/>
  <c r="E156" i="2"/>
  <c r="H149" i="2"/>
  <c r="G149" i="2" s="1"/>
  <c r="I149" i="2" s="1"/>
  <c r="C150" i="2" s="1"/>
  <c r="F156" i="2" l="1"/>
  <c r="H150" i="2"/>
  <c r="G150" i="2" s="1"/>
  <c r="I150" i="2" s="1"/>
  <c r="C151" i="2" s="1"/>
  <c r="E157" i="2"/>
  <c r="A158" i="2"/>
  <c r="B157" i="2"/>
  <c r="D157" i="2"/>
  <c r="F157" i="2" s="1"/>
  <c r="H151" i="2" l="1"/>
  <c r="G151" i="2" s="1"/>
  <c r="I151" i="2" s="1"/>
  <c r="C152" i="2" s="1"/>
  <c r="A159" i="2"/>
  <c r="D158" i="2"/>
  <c r="B158" i="2"/>
  <c r="E158" i="2"/>
  <c r="F158" i="2" l="1"/>
  <c r="H152" i="2"/>
  <c r="G152" i="2" s="1"/>
  <c r="I152" i="2" s="1"/>
  <c r="C153" i="2" s="1"/>
  <c r="E159" i="2"/>
  <c r="D159" i="2"/>
  <c r="F159" i="2" s="1"/>
  <c r="A160" i="2"/>
  <c r="B159" i="2"/>
  <c r="H153" i="2" l="1"/>
  <c r="G153" i="2" s="1"/>
  <c r="I153" i="2" s="1"/>
  <c r="C154" i="2" s="1"/>
  <c r="A161" i="2"/>
  <c r="D160" i="2"/>
  <c r="B160" i="2"/>
  <c r="E160" i="2"/>
  <c r="F160" i="2" s="1"/>
  <c r="H154" i="2" l="1"/>
  <c r="G154" i="2" s="1"/>
  <c r="I154" i="2" s="1"/>
  <c r="C155" i="2" s="1"/>
  <c r="E161" i="2"/>
  <c r="A162" i="2"/>
  <c r="B161" i="2"/>
  <c r="D161" i="2"/>
  <c r="F161" i="2" l="1"/>
  <c r="H155" i="2"/>
  <c r="G155" i="2" s="1"/>
  <c r="I155" i="2" s="1"/>
  <c r="C156" i="2" s="1"/>
  <c r="A163" i="2"/>
  <c r="D162" i="2"/>
  <c r="B162" i="2"/>
  <c r="E162" i="2"/>
  <c r="F162" i="2" l="1"/>
  <c r="H156" i="2"/>
  <c r="G156" i="2" s="1"/>
  <c r="I156" i="2" s="1"/>
  <c r="C157" i="2" s="1"/>
  <c r="E163" i="2"/>
  <c r="D163" i="2"/>
  <c r="F163" i="2" s="1"/>
  <c r="A164" i="2"/>
  <c r="B163" i="2"/>
  <c r="H157" i="2" l="1"/>
  <c r="G157" i="2" s="1"/>
  <c r="I157" i="2" s="1"/>
  <c r="C158" i="2" s="1"/>
  <c r="A165" i="2"/>
  <c r="D164" i="2"/>
  <c r="B164" i="2"/>
  <c r="E164" i="2"/>
  <c r="F164" i="2" l="1"/>
  <c r="H158" i="2"/>
  <c r="G158" i="2" s="1"/>
  <c r="I158" i="2" s="1"/>
  <c r="C159" i="2" s="1"/>
  <c r="E165" i="2"/>
  <c r="A166" i="2"/>
  <c r="B165" i="2"/>
  <c r="D165" i="2"/>
  <c r="F165" i="2" s="1"/>
  <c r="H159" i="2" l="1"/>
  <c r="G159" i="2" s="1"/>
  <c r="I159" i="2" s="1"/>
  <c r="C160" i="2" s="1"/>
  <c r="A167" i="2"/>
  <c r="D166" i="2"/>
  <c r="B166" i="2"/>
  <c r="E166" i="2"/>
  <c r="F166" i="2" l="1"/>
  <c r="H160" i="2"/>
  <c r="G160" i="2" s="1"/>
  <c r="I160" i="2" s="1"/>
  <c r="C161" i="2" s="1"/>
  <c r="E167" i="2"/>
  <c r="D167" i="2"/>
  <c r="A168" i="2"/>
  <c r="B167" i="2"/>
  <c r="F167" i="2"/>
  <c r="H161" i="2" l="1"/>
  <c r="G161" i="2" s="1"/>
  <c r="I161" i="2" s="1"/>
  <c r="C162" i="2" s="1"/>
  <c r="A169" i="2"/>
  <c r="D168" i="2"/>
  <c r="B168" i="2"/>
  <c r="E168" i="2"/>
  <c r="F168" i="2" s="1"/>
  <c r="H162" i="2" l="1"/>
  <c r="G162" i="2" s="1"/>
  <c r="I162" i="2" s="1"/>
  <c r="C163" i="2" s="1"/>
  <c r="E169" i="2"/>
  <c r="A170" i="2"/>
  <c r="B169" i="2"/>
  <c r="D169" i="2"/>
  <c r="F169" i="2" l="1"/>
  <c r="H163" i="2"/>
  <c r="G163" i="2" s="1"/>
  <c r="I163" i="2" s="1"/>
  <c r="C164" i="2" s="1"/>
  <c r="A171" i="2"/>
  <c r="D170" i="2"/>
  <c r="B170" i="2"/>
  <c r="E170" i="2"/>
  <c r="F170" i="2" l="1"/>
  <c r="H164" i="2"/>
  <c r="G164" i="2" s="1"/>
  <c r="I164" i="2" s="1"/>
  <c r="C165" i="2" s="1"/>
  <c r="E171" i="2"/>
  <c r="D171" i="2"/>
  <c r="F171" i="2" s="1"/>
  <c r="A172" i="2"/>
  <c r="B171" i="2"/>
  <c r="A173" i="2" l="1"/>
  <c r="D172" i="2"/>
  <c r="B172" i="2"/>
  <c r="E172" i="2"/>
  <c r="H165" i="2"/>
  <c r="G165" i="2" s="1"/>
  <c r="I165" i="2"/>
  <c r="C166" i="2" s="1"/>
  <c r="F172" i="2" l="1"/>
  <c r="H166" i="2"/>
  <c r="G166" i="2" s="1"/>
  <c r="I166" i="2" s="1"/>
  <c r="C167" i="2" s="1"/>
  <c r="E173" i="2"/>
  <c r="A174" i="2"/>
  <c r="B173" i="2"/>
  <c r="D173" i="2"/>
  <c r="F173" i="2" s="1"/>
  <c r="H167" i="2" l="1"/>
  <c r="G167" i="2" s="1"/>
  <c r="I167" i="2" s="1"/>
  <c r="C168" i="2" s="1"/>
  <c r="A175" i="2"/>
  <c r="D174" i="2"/>
  <c r="B174" i="2"/>
  <c r="E174" i="2"/>
  <c r="F174" i="2" l="1"/>
  <c r="H168" i="2"/>
  <c r="G168" i="2" s="1"/>
  <c r="I168" i="2" s="1"/>
  <c r="C169" i="2" s="1"/>
  <c r="E175" i="2"/>
  <c r="D175" i="2"/>
  <c r="F175" i="2" s="1"/>
  <c r="A176" i="2"/>
  <c r="B175" i="2"/>
  <c r="H169" i="2" l="1"/>
  <c r="G169" i="2" s="1"/>
  <c r="I169" i="2" s="1"/>
  <c r="C170" i="2" s="1"/>
  <c r="A177" i="2"/>
  <c r="D176" i="2"/>
  <c r="B176" i="2"/>
  <c r="E176" i="2"/>
  <c r="F176" i="2" l="1"/>
  <c r="E177" i="2"/>
  <c r="A178" i="2"/>
  <c r="B177" i="2"/>
  <c r="D177" i="2"/>
  <c r="H170" i="2"/>
  <c r="G170" i="2" s="1"/>
  <c r="I170" i="2" s="1"/>
  <c r="C171" i="2" s="1"/>
  <c r="F177" i="2" l="1"/>
  <c r="A179" i="2"/>
  <c r="D178" i="2"/>
  <c r="B178" i="2"/>
  <c r="E178" i="2"/>
  <c r="F178" i="2" s="1"/>
  <c r="H171" i="2"/>
  <c r="G171" i="2" s="1"/>
  <c r="I171" i="2" s="1"/>
  <c r="C172" i="2" s="1"/>
  <c r="H172" i="2" l="1"/>
  <c r="G172" i="2" s="1"/>
  <c r="I172" i="2"/>
  <c r="C173" i="2" s="1"/>
  <c r="E179" i="2"/>
  <c r="D179" i="2"/>
  <c r="F179" i="2" s="1"/>
  <c r="A180" i="2"/>
  <c r="B179" i="2"/>
  <c r="A181" i="2" l="1"/>
  <c r="D180" i="2"/>
  <c r="B180" i="2"/>
  <c r="E180" i="2"/>
  <c r="H173" i="2"/>
  <c r="G173" i="2" s="1"/>
  <c r="I173" i="2" s="1"/>
  <c r="C174" i="2" s="1"/>
  <c r="F180" i="2" l="1"/>
  <c r="H174" i="2"/>
  <c r="G174" i="2" s="1"/>
  <c r="I174" i="2" s="1"/>
  <c r="C175" i="2" s="1"/>
  <c r="E181" i="2"/>
  <c r="A182" i="2"/>
  <c r="B181" i="2"/>
  <c r="D181" i="2"/>
  <c r="F181" i="2" s="1"/>
  <c r="A183" i="2" l="1"/>
  <c r="D182" i="2"/>
  <c r="B182" i="2"/>
  <c r="E182" i="2"/>
  <c r="H175" i="2"/>
  <c r="G175" i="2" s="1"/>
  <c r="I175" i="2" s="1"/>
  <c r="C176" i="2" s="1"/>
  <c r="F182" i="2" l="1"/>
  <c r="H176" i="2"/>
  <c r="G176" i="2" s="1"/>
  <c r="I176" i="2" s="1"/>
  <c r="C177" i="2" s="1"/>
  <c r="E183" i="2"/>
  <c r="D183" i="2"/>
  <c r="A184" i="2"/>
  <c r="B183" i="2"/>
  <c r="F183" i="2" l="1"/>
  <c r="A185" i="2"/>
  <c r="D184" i="2"/>
  <c r="B184" i="2"/>
  <c r="E184" i="2"/>
  <c r="F184" i="2" s="1"/>
  <c r="H177" i="2"/>
  <c r="G177" i="2" s="1"/>
  <c r="I177" i="2" s="1"/>
  <c r="C178" i="2" s="1"/>
  <c r="E185" i="2" l="1"/>
  <c r="A186" i="2"/>
  <c r="B185" i="2"/>
  <c r="D185" i="2"/>
  <c r="F185" i="2" s="1"/>
  <c r="H178" i="2"/>
  <c r="G178" i="2" s="1"/>
  <c r="I178" i="2"/>
  <c r="C179" i="2" s="1"/>
  <c r="A187" i="2" l="1"/>
  <c r="D186" i="2"/>
  <c r="B186" i="2"/>
  <c r="E186" i="2"/>
  <c r="H179" i="2"/>
  <c r="G179" i="2" s="1"/>
  <c r="I179" i="2" s="1"/>
  <c r="C180" i="2" s="1"/>
  <c r="F186" i="2" l="1"/>
  <c r="H180" i="2"/>
  <c r="G180" i="2" s="1"/>
  <c r="I180" i="2" s="1"/>
  <c r="C181" i="2" s="1"/>
  <c r="E187" i="2"/>
  <c r="D187" i="2"/>
  <c r="A188" i="2"/>
  <c r="B187" i="2"/>
  <c r="F187" i="2" l="1"/>
  <c r="A189" i="2"/>
  <c r="D188" i="2"/>
  <c r="B188" i="2"/>
  <c r="E188" i="2"/>
  <c r="F188" i="2" s="1"/>
  <c r="H181" i="2"/>
  <c r="G181" i="2" s="1"/>
  <c r="I181" i="2" s="1"/>
  <c r="C182" i="2" s="1"/>
  <c r="E189" i="2" l="1"/>
  <c r="A190" i="2"/>
  <c r="B189" i="2"/>
  <c r="D189" i="2"/>
  <c r="F189" i="2" s="1"/>
  <c r="H182" i="2"/>
  <c r="G182" i="2" s="1"/>
  <c r="I182" i="2"/>
  <c r="C183" i="2" s="1"/>
  <c r="H183" i="2" l="1"/>
  <c r="G183" i="2" s="1"/>
  <c r="I183" i="2" s="1"/>
  <c r="C184" i="2" s="1"/>
  <c r="A191" i="2"/>
  <c r="D190" i="2"/>
  <c r="B190" i="2"/>
  <c r="E190" i="2"/>
  <c r="F190" i="2" l="1"/>
  <c r="H184" i="2"/>
  <c r="G184" i="2" s="1"/>
  <c r="I184" i="2" s="1"/>
  <c r="C185" i="2" s="1"/>
  <c r="E191" i="2"/>
  <c r="D191" i="2"/>
  <c r="F191" i="2" s="1"/>
  <c r="A192" i="2"/>
  <c r="B191" i="2"/>
  <c r="H185" i="2" l="1"/>
  <c r="G185" i="2" s="1"/>
  <c r="I185" i="2"/>
  <c r="C186" i="2" s="1"/>
  <c r="A193" i="2"/>
  <c r="D192" i="2"/>
  <c r="B192" i="2"/>
  <c r="E192" i="2"/>
  <c r="F192" i="2" l="1"/>
  <c r="E193" i="2"/>
  <c r="A194" i="2"/>
  <c r="B193" i="2"/>
  <c r="D193" i="2"/>
  <c r="H186" i="2"/>
  <c r="G186" i="2" s="1"/>
  <c r="I186" i="2" s="1"/>
  <c r="C187" i="2" s="1"/>
  <c r="F193" i="2" l="1"/>
  <c r="A195" i="2"/>
  <c r="D194" i="2"/>
  <c r="B194" i="2"/>
  <c r="E194" i="2"/>
  <c r="F194" i="2" s="1"/>
  <c r="H187" i="2"/>
  <c r="G187" i="2" s="1"/>
  <c r="I187" i="2" s="1"/>
  <c r="C188" i="2" s="1"/>
  <c r="H188" i="2" l="1"/>
  <c r="G188" i="2" s="1"/>
  <c r="I188" i="2"/>
  <c r="C189" i="2" s="1"/>
  <c r="E195" i="2"/>
  <c r="D195" i="2"/>
  <c r="F195" i="2" s="1"/>
  <c r="A196" i="2"/>
  <c r="B195" i="2"/>
  <c r="A197" i="2" l="1"/>
  <c r="D196" i="2"/>
  <c r="B196" i="2"/>
  <c r="E196" i="2"/>
  <c r="F196" i="2" s="1"/>
  <c r="H189" i="2"/>
  <c r="G189" i="2" s="1"/>
  <c r="I189" i="2"/>
  <c r="C190" i="2" s="1"/>
  <c r="E197" i="2" l="1"/>
  <c r="A198" i="2"/>
  <c r="B197" i="2"/>
  <c r="D197" i="2"/>
  <c r="F197" i="2" s="1"/>
  <c r="H190" i="2"/>
  <c r="G190" i="2" s="1"/>
  <c r="I190" i="2"/>
  <c r="C191" i="2" s="1"/>
  <c r="A199" i="2" l="1"/>
  <c r="D198" i="2"/>
  <c r="B198" i="2"/>
  <c r="E198" i="2"/>
  <c r="H191" i="2"/>
  <c r="G191" i="2" s="1"/>
  <c r="I191" i="2" s="1"/>
  <c r="C192" i="2" s="1"/>
  <c r="F198" i="2" l="1"/>
  <c r="H192" i="2"/>
  <c r="G192" i="2" s="1"/>
  <c r="I192" i="2" s="1"/>
  <c r="C193" i="2" s="1"/>
  <c r="E199" i="2"/>
  <c r="D199" i="2"/>
  <c r="A200" i="2"/>
  <c r="B199" i="2"/>
  <c r="F199" i="2"/>
  <c r="A201" i="2" l="1"/>
  <c r="D200" i="2"/>
  <c r="B200" i="2"/>
  <c r="E200" i="2"/>
  <c r="H193" i="2"/>
  <c r="G193" i="2" s="1"/>
  <c r="I193" i="2"/>
  <c r="C194" i="2" s="1"/>
  <c r="F200" i="2" l="1"/>
  <c r="E201" i="2"/>
  <c r="A202" i="2"/>
  <c r="B201" i="2"/>
  <c r="D201" i="2"/>
  <c r="H194" i="2"/>
  <c r="G194" i="2" s="1"/>
  <c r="I194" i="2" s="1"/>
  <c r="C195" i="2" s="1"/>
  <c r="F201" i="2" l="1"/>
  <c r="A203" i="2"/>
  <c r="D202" i="2"/>
  <c r="B202" i="2"/>
  <c r="E202" i="2"/>
  <c r="H195" i="2"/>
  <c r="G195" i="2" s="1"/>
  <c r="I195" i="2" s="1"/>
  <c r="C196" i="2" s="1"/>
  <c r="F202" i="2" l="1"/>
  <c r="H196" i="2"/>
  <c r="G196" i="2" s="1"/>
  <c r="I196" i="2" s="1"/>
  <c r="C197" i="2" s="1"/>
  <c r="E203" i="2"/>
  <c r="D203" i="2"/>
  <c r="A204" i="2"/>
  <c r="B203" i="2"/>
  <c r="F203" i="2" l="1"/>
  <c r="A205" i="2"/>
  <c r="D204" i="2"/>
  <c r="B204" i="2"/>
  <c r="E204" i="2"/>
  <c r="H197" i="2"/>
  <c r="G197" i="2" s="1"/>
  <c r="I197" i="2" s="1"/>
  <c r="C198" i="2" s="1"/>
  <c r="F204" i="2" l="1"/>
  <c r="H198" i="2"/>
  <c r="G198" i="2" s="1"/>
  <c r="I198" i="2" s="1"/>
  <c r="C199" i="2" s="1"/>
  <c r="E205" i="2"/>
  <c r="A206" i="2"/>
  <c r="B205" i="2"/>
  <c r="D205" i="2"/>
  <c r="F205" i="2" s="1"/>
  <c r="H199" i="2" l="1"/>
  <c r="G199" i="2" s="1"/>
  <c r="I199" i="2" s="1"/>
  <c r="C200" i="2" s="1"/>
  <c r="A207" i="2"/>
  <c r="D206" i="2"/>
  <c r="B206" i="2"/>
  <c r="E206" i="2"/>
  <c r="F206" i="2" l="1"/>
  <c r="H200" i="2"/>
  <c r="G200" i="2" s="1"/>
  <c r="I200" i="2" s="1"/>
  <c r="C201" i="2" s="1"/>
  <c r="E207" i="2"/>
  <c r="D207" i="2"/>
  <c r="F207" i="2" s="1"/>
  <c r="A208" i="2"/>
  <c r="B207" i="2"/>
  <c r="H201" i="2" l="1"/>
  <c r="G201" i="2" s="1"/>
  <c r="I201" i="2" s="1"/>
  <c r="C202" i="2" s="1"/>
  <c r="A209" i="2"/>
  <c r="D208" i="2"/>
  <c r="B208" i="2"/>
  <c r="E208" i="2"/>
  <c r="F208" i="2" s="1"/>
  <c r="H202" i="2" l="1"/>
  <c r="G202" i="2" s="1"/>
  <c r="I202" i="2" s="1"/>
  <c r="C203" i="2" s="1"/>
  <c r="E209" i="2"/>
  <c r="A210" i="2"/>
  <c r="B209" i="2"/>
  <c r="D209" i="2"/>
  <c r="F209" i="2" l="1"/>
  <c r="H203" i="2"/>
  <c r="G203" i="2" s="1"/>
  <c r="I203" i="2" s="1"/>
  <c r="C204" i="2" s="1"/>
  <c r="A211" i="2"/>
  <c r="D210" i="2"/>
  <c r="B210" i="2"/>
  <c r="E210" i="2"/>
  <c r="F210" i="2" l="1"/>
  <c r="H204" i="2"/>
  <c r="G204" i="2" s="1"/>
  <c r="I204" i="2" s="1"/>
  <c r="C205" i="2" s="1"/>
  <c r="E211" i="2"/>
  <c r="D211" i="2"/>
  <c r="F211" i="2" s="1"/>
  <c r="A212" i="2"/>
  <c r="B211" i="2"/>
  <c r="H205" i="2" l="1"/>
  <c r="G205" i="2" s="1"/>
  <c r="I205" i="2" s="1"/>
  <c r="C206" i="2" s="1"/>
  <c r="A213" i="2"/>
  <c r="D212" i="2"/>
  <c r="B212" i="2"/>
  <c r="E212" i="2"/>
  <c r="F212" i="2" l="1"/>
  <c r="H206" i="2"/>
  <c r="G206" i="2" s="1"/>
  <c r="I206" i="2" s="1"/>
  <c r="C207" i="2" s="1"/>
  <c r="E213" i="2"/>
  <c r="A214" i="2"/>
  <c r="B213" i="2"/>
  <c r="D213" i="2"/>
  <c r="F213" i="2" s="1"/>
  <c r="H207" i="2" l="1"/>
  <c r="G207" i="2" s="1"/>
  <c r="I207" i="2" s="1"/>
  <c r="C208" i="2" s="1"/>
  <c r="A215" i="2"/>
  <c r="D214" i="2"/>
  <c r="B214" i="2"/>
  <c r="E214" i="2"/>
  <c r="F214" i="2" l="1"/>
  <c r="H208" i="2"/>
  <c r="G208" i="2" s="1"/>
  <c r="I208" i="2" s="1"/>
  <c r="C209" i="2" s="1"/>
  <c r="E215" i="2"/>
  <c r="D215" i="2"/>
  <c r="F215" i="2" s="1"/>
  <c r="A216" i="2"/>
  <c r="B215" i="2"/>
  <c r="H209" i="2" l="1"/>
  <c r="G209" i="2" s="1"/>
  <c r="I209" i="2" s="1"/>
  <c r="C210" i="2" s="1"/>
  <c r="A217" i="2"/>
  <c r="D216" i="2"/>
  <c r="B216" i="2"/>
  <c r="E216" i="2"/>
  <c r="F216" i="2" s="1"/>
  <c r="H210" i="2" l="1"/>
  <c r="G210" i="2" s="1"/>
  <c r="I210" i="2" s="1"/>
  <c r="C211" i="2" s="1"/>
  <c r="E217" i="2"/>
  <c r="A218" i="2"/>
  <c r="B217" i="2"/>
  <c r="D217" i="2"/>
  <c r="F217" i="2" l="1"/>
  <c r="H211" i="2"/>
  <c r="G211" i="2" s="1"/>
  <c r="I211" i="2" s="1"/>
  <c r="C212" i="2" s="1"/>
  <c r="A219" i="2"/>
  <c r="D218" i="2"/>
  <c r="B218" i="2"/>
  <c r="E218" i="2"/>
  <c r="F218" i="2" l="1"/>
  <c r="H212" i="2"/>
  <c r="G212" i="2" s="1"/>
  <c r="I212" i="2" s="1"/>
  <c r="C213" i="2" s="1"/>
  <c r="E219" i="2"/>
  <c r="D219" i="2"/>
  <c r="A220" i="2"/>
  <c r="B219" i="2"/>
  <c r="F219" i="2" l="1"/>
  <c r="A221" i="2"/>
  <c r="D220" i="2"/>
  <c r="B220" i="2"/>
  <c r="E220" i="2"/>
  <c r="H213" i="2"/>
  <c r="G213" i="2" s="1"/>
  <c r="I213" i="2" s="1"/>
  <c r="C214" i="2" s="1"/>
  <c r="F220" i="2" l="1"/>
  <c r="H214" i="2"/>
  <c r="G214" i="2" s="1"/>
  <c r="I214" i="2" s="1"/>
  <c r="C215" i="2" s="1"/>
  <c r="E221" i="2"/>
  <c r="A222" i="2"/>
  <c r="B221" i="2"/>
  <c r="D221" i="2"/>
  <c r="F221" i="2" s="1"/>
  <c r="H215" i="2" l="1"/>
  <c r="G215" i="2" s="1"/>
  <c r="I215" i="2" s="1"/>
  <c r="C216" i="2" s="1"/>
  <c r="A223" i="2"/>
  <c r="D222" i="2"/>
  <c r="B222" i="2"/>
  <c r="E222" i="2"/>
  <c r="F222" i="2" l="1"/>
  <c r="H216" i="2"/>
  <c r="G216" i="2" s="1"/>
  <c r="I216" i="2" s="1"/>
  <c r="C217" i="2" s="1"/>
  <c r="E223" i="2"/>
  <c r="D223" i="2"/>
  <c r="A224" i="2"/>
  <c r="B223" i="2"/>
  <c r="F223" i="2" l="1"/>
  <c r="H217" i="2"/>
  <c r="G217" i="2" s="1"/>
  <c r="I217" i="2" s="1"/>
  <c r="C218" i="2" s="1"/>
  <c r="A225" i="2"/>
  <c r="D224" i="2"/>
  <c r="B224" i="2"/>
  <c r="E224" i="2"/>
  <c r="F224" i="2" l="1"/>
  <c r="E225" i="2"/>
  <c r="A226" i="2"/>
  <c r="B225" i="2"/>
  <c r="D225" i="2"/>
  <c r="H218" i="2"/>
  <c r="G218" i="2" s="1"/>
  <c r="I218" i="2" s="1"/>
  <c r="C219" i="2" s="1"/>
  <c r="F225" i="2" l="1"/>
  <c r="A227" i="2"/>
  <c r="D226" i="2"/>
  <c r="B226" i="2"/>
  <c r="E226" i="2"/>
  <c r="F226" i="2" s="1"/>
  <c r="H219" i="2"/>
  <c r="G219" i="2" s="1"/>
  <c r="I219" i="2" s="1"/>
  <c r="C220" i="2" s="1"/>
  <c r="H220" i="2" l="1"/>
  <c r="G220" i="2" s="1"/>
  <c r="I220" i="2" s="1"/>
  <c r="C221" i="2" s="1"/>
  <c r="E227" i="2"/>
  <c r="D227" i="2"/>
  <c r="F227" i="2" s="1"/>
  <c r="A228" i="2"/>
  <c r="B227" i="2"/>
  <c r="A229" i="2" l="1"/>
  <c r="D228" i="2"/>
  <c r="B228" i="2"/>
  <c r="E228" i="2"/>
  <c r="F228" i="2" s="1"/>
  <c r="H221" i="2"/>
  <c r="G221" i="2" s="1"/>
  <c r="I221" i="2" s="1"/>
  <c r="C222" i="2" s="1"/>
  <c r="H222" i="2" l="1"/>
  <c r="G222" i="2" s="1"/>
  <c r="I222" i="2" s="1"/>
  <c r="C223" i="2" s="1"/>
  <c r="E229" i="2"/>
  <c r="A230" i="2"/>
  <c r="B229" i="2"/>
  <c r="D229" i="2"/>
  <c r="F229" i="2" l="1"/>
  <c r="H223" i="2"/>
  <c r="G223" i="2" s="1"/>
  <c r="I223" i="2" s="1"/>
  <c r="C224" i="2" s="1"/>
  <c r="A231" i="2"/>
  <c r="D230" i="2"/>
  <c r="B230" i="2"/>
  <c r="E230" i="2"/>
  <c r="F230" i="2" l="1"/>
  <c r="H224" i="2"/>
  <c r="G224" i="2" s="1"/>
  <c r="I224" i="2" s="1"/>
  <c r="C225" i="2" s="1"/>
  <c r="E231" i="2"/>
  <c r="F231" i="2" s="1"/>
  <c r="D231" i="2"/>
  <c r="A232" i="2"/>
  <c r="B231" i="2"/>
  <c r="A233" i="2" l="1"/>
  <c r="D232" i="2"/>
  <c r="B232" i="2"/>
  <c r="E232" i="2"/>
  <c r="H225" i="2"/>
  <c r="G225" i="2" s="1"/>
  <c r="I225" i="2" s="1"/>
  <c r="C226" i="2" s="1"/>
  <c r="F232" i="2" l="1"/>
  <c r="E233" i="2"/>
  <c r="A234" i="2"/>
  <c r="B233" i="2"/>
  <c r="D233" i="2"/>
  <c r="H226" i="2"/>
  <c r="G226" i="2" s="1"/>
  <c r="I226" i="2"/>
  <c r="C227" i="2" s="1"/>
  <c r="F233" i="2" l="1"/>
  <c r="H227" i="2"/>
  <c r="G227" i="2" s="1"/>
  <c r="I227" i="2" s="1"/>
  <c r="C228" i="2" s="1"/>
  <c r="A235" i="2"/>
  <c r="D234" i="2"/>
  <c r="B234" i="2"/>
  <c r="E234" i="2"/>
  <c r="F234" i="2" l="1"/>
  <c r="H228" i="2"/>
  <c r="G228" i="2" s="1"/>
  <c r="I228" i="2" s="1"/>
  <c r="C229" i="2" s="1"/>
  <c r="E235" i="2"/>
  <c r="D235" i="2"/>
  <c r="F235" i="2" s="1"/>
  <c r="A236" i="2"/>
  <c r="B235" i="2"/>
  <c r="H229" i="2" l="1"/>
  <c r="G229" i="2" s="1"/>
  <c r="I229" i="2" s="1"/>
  <c r="C230" i="2" s="1"/>
  <c r="A237" i="2"/>
  <c r="D236" i="2"/>
  <c r="B236" i="2"/>
  <c r="E236" i="2"/>
  <c r="F236" i="2" s="1"/>
  <c r="H230" i="2" l="1"/>
  <c r="G230" i="2" s="1"/>
  <c r="I230" i="2" s="1"/>
  <c r="C231" i="2" s="1"/>
  <c r="E237" i="2"/>
  <c r="A238" i="2"/>
  <c r="B237" i="2"/>
  <c r="D237" i="2"/>
  <c r="F237" i="2" l="1"/>
  <c r="H231" i="2"/>
  <c r="G231" i="2" s="1"/>
  <c r="I231" i="2" s="1"/>
  <c r="C232" i="2" s="1"/>
  <c r="A239" i="2"/>
  <c r="D238" i="2"/>
  <c r="B238" i="2"/>
  <c r="E238" i="2"/>
  <c r="F238" i="2" l="1"/>
  <c r="H232" i="2"/>
  <c r="G232" i="2" s="1"/>
  <c r="I232" i="2" s="1"/>
  <c r="C233" i="2" s="1"/>
  <c r="E239" i="2"/>
  <c r="D239" i="2"/>
  <c r="F239" i="2" s="1"/>
  <c r="A240" i="2"/>
  <c r="B239" i="2"/>
  <c r="H233" i="2" l="1"/>
  <c r="G233" i="2" s="1"/>
  <c r="I233" i="2" s="1"/>
  <c r="C234" i="2" s="1"/>
  <c r="A241" i="2"/>
  <c r="D240" i="2"/>
  <c r="B240" i="2"/>
  <c r="E240" i="2"/>
  <c r="F240" i="2" s="1"/>
  <c r="H234" i="2" l="1"/>
  <c r="G234" i="2" s="1"/>
  <c r="I234" i="2" s="1"/>
  <c r="C235" i="2" s="1"/>
  <c r="E241" i="2"/>
  <c r="A242" i="2"/>
  <c r="B241" i="2"/>
  <c r="D241" i="2"/>
  <c r="F241" i="2" s="1"/>
  <c r="H235" i="2" l="1"/>
  <c r="G235" i="2" s="1"/>
  <c r="I235" i="2" s="1"/>
  <c r="C236" i="2" s="1"/>
  <c r="A243" i="2"/>
  <c r="D242" i="2"/>
  <c r="B242" i="2"/>
  <c r="E242" i="2"/>
  <c r="F242" i="2" l="1"/>
  <c r="H236" i="2"/>
  <c r="G236" i="2" s="1"/>
  <c r="I236" i="2" s="1"/>
  <c r="C237" i="2" s="1"/>
  <c r="E243" i="2"/>
  <c r="D243" i="2"/>
  <c r="F243" i="2" s="1"/>
  <c r="A244" i="2"/>
  <c r="B243" i="2"/>
  <c r="H237" i="2" l="1"/>
  <c r="G237" i="2" s="1"/>
  <c r="I237" i="2" s="1"/>
  <c r="C238" i="2" s="1"/>
  <c r="A245" i="2"/>
  <c r="D244" i="2"/>
  <c r="B244" i="2"/>
  <c r="E244" i="2"/>
  <c r="F244" i="2" s="1"/>
  <c r="H238" i="2" l="1"/>
  <c r="G238" i="2" s="1"/>
  <c r="I238" i="2" s="1"/>
  <c r="C239" i="2" s="1"/>
  <c r="E245" i="2"/>
  <c r="A246" i="2"/>
  <c r="B245" i="2"/>
  <c r="D245" i="2"/>
  <c r="F245" i="2" s="1"/>
  <c r="H239" i="2" l="1"/>
  <c r="G239" i="2" s="1"/>
  <c r="I239" i="2" s="1"/>
  <c r="C240" i="2" s="1"/>
  <c r="A247" i="2"/>
  <c r="D246" i="2"/>
  <c r="B246" i="2"/>
  <c r="E246" i="2"/>
  <c r="F246" i="2" l="1"/>
  <c r="H240" i="2"/>
  <c r="G240" i="2" s="1"/>
  <c r="I240" i="2" s="1"/>
  <c r="C241" i="2" s="1"/>
  <c r="E247" i="2"/>
  <c r="D247" i="2"/>
  <c r="F247" i="2" s="1"/>
  <c r="A248" i="2"/>
  <c r="B247" i="2"/>
  <c r="H241" i="2" l="1"/>
  <c r="G241" i="2" s="1"/>
  <c r="I241" i="2" s="1"/>
  <c r="C242" i="2" s="1"/>
  <c r="A249" i="2"/>
  <c r="D248" i="2"/>
  <c r="B248" i="2"/>
  <c r="E248" i="2"/>
  <c r="F248" i="2" s="1"/>
  <c r="H242" i="2" l="1"/>
  <c r="G242" i="2" s="1"/>
  <c r="I242" i="2" s="1"/>
  <c r="C243" i="2" s="1"/>
  <c r="E249" i="2"/>
  <c r="A250" i="2"/>
  <c r="B249" i="2"/>
  <c r="D249" i="2"/>
  <c r="F249" i="2" s="1"/>
  <c r="H243" i="2" l="1"/>
  <c r="G243" i="2" s="1"/>
  <c r="I243" i="2" s="1"/>
  <c r="C244" i="2" s="1"/>
  <c r="A251" i="2"/>
  <c r="D250" i="2"/>
  <c r="B250" i="2"/>
  <c r="E250" i="2"/>
  <c r="F250" i="2" l="1"/>
  <c r="H244" i="2"/>
  <c r="G244" i="2" s="1"/>
  <c r="I244" i="2" s="1"/>
  <c r="C245" i="2" s="1"/>
  <c r="E251" i="2"/>
  <c r="D251" i="2"/>
  <c r="A252" i="2"/>
  <c r="B251" i="2"/>
  <c r="F251" i="2" l="1"/>
  <c r="A253" i="2"/>
  <c r="D252" i="2"/>
  <c r="B252" i="2"/>
  <c r="E252" i="2"/>
  <c r="H245" i="2"/>
  <c r="G245" i="2" s="1"/>
  <c r="I245" i="2"/>
  <c r="C246" i="2" s="1"/>
  <c r="F252" i="2" l="1"/>
  <c r="E253" i="2"/>
  <c r="A254" i="2"/>
  <c r="B253" i="2"/>
  <c r="D253" i="2"/>
  <c r="F253" i="2" s="1"/>
  <c r="H246" i="2"/>
  <c r="G246" i="2" s="1"/>
  <c r="I246" i="2" s="1"/>
  <c r="C247" i="2" s="1"/>
  <c r="A255" i="2" l="1"/>
  <c r="D254" i="2"/>
  <c r="B254" i="2"/>
  <c r="E254" i="2"/>
  <c r="F254" i="2" s="1"/>
  <c r="H247" i="2"/>
  <c r="G247" i="2" s="1"/>
  <c r="I247" i="2" s="1"/>
  <c r="C248" i="2" s="1"/>
  <c r="H248" i="2" l="1"/>
  <c r="G248" i="2" s="1"/>
  <c r="I248" i="2" s="1"/>
  <c r="C249" i="2" s="1"/>
  <c r="A256" i="2"/>
  <c r="E255" i="2"/>
  <c r="D255" i="2"/>
  <c r="B255" i="2"/>
  <c r="F255" i="2" l="1"/>
  <c r="E256" i="2"/>
  <c r="D256" i="2"/>
  <c r="F256" i="2"/>
  <c r="A257" i="2"/>
  <c r="B256" i="2"/>
  <c r="H249" i="2"/>
  <c r="G249" i="2" s="1"/>
  <c r="I249" i="2"/>
  <c r="C250" i="2" s="1"/>
  <c r="H250" i="2" l="1"/>
  <c r="G250" i="2" s="1"/>
  <c r="I250" i="2" s="1"/>
  <c r="C251" i="2" s="1"/>
  <c r="A258" i="2"/>
  <c r="D257" i="2"/>
  <c r="B257" i="2"/>
  <c r="E257" i="2"/>
  <c r="F257" i="2" s="1"/>
  <c r="H251" i="2" l="1"/>
  <c r="G251" i="2" s="1"/>
  <c r="I251" i="2" s="1"/>
  <c r="C252" i="2" s="1"/>
  <c r="E258" i="2"/>
  <c r="A259" i="2"/>
  <c r="B258" i="2"/>
  <c r="D258" i="2"/>
  <c r="F258" i="2" s="1"/>
  <c r="H252" i="2" l="1"/>
  <c r="G252" i="2" s="1"/>
  <c r="I252" i="2" s="1"/>
  <c r="C253" i="2" s="1"/>
  <c r="A260" i="2"/>
  <c r="D259" i="2"/>
  <c r="B259" i="2"/>
  <c r="E259" i="2"/>
  <c r="F259" i="2" l="1"/>
  <c r="H253" i="2"/>
  <c r="G253" i="2" s="1"/>
  <c r="I253" i="2" s="1"/>
  <c r="C254" i="2" s="1"/>
  <c r="E260" i="2"/>
  <c r="D260" i="2"/>
  <c r="F260" i="2" s="1"/>
  <c r="A261" i="2"/>
  <c r="B260" i="2"/>
  <c r="H254" i="2" l="1"/>
  <c r="G254" i="2" s="1"/>
  <c r="I254" i="2" s="1"/>
  <c r="C255" i="2" s="1"/>
  <c r="A262" i="2"/>
  <c r="D261" i="2"/>
  <c r="B261" i="2"/>
  <c r="E261" i="2"/>
  <c r="F261" i="2" s="1"/>
  <c r="H255" i="2" l="1"/>
  <c r="G255" i="2" s="1"/>
  <c r="I255" i="2" s="1"/>
  <c r="C256" i="2" s="1"/>
  <c r="E262" i="2"/>
  <c r="A263" i="2"/>
  <c r="B262" i="2"/>
  <c r="D262" i="2"/>
  <c r="F262" i="2" s="1"/>
  <c r="A264" i="2" l="1"/>
  <c r="D263" i="2"/>
  <c r="B263" i="2"/>
  <c r="E263" i="2"/>
  <c r="F263" i="2" s="1"/>
  <c r="H256" i="2"/>
  <c r="G256" i="2" s="1"/>
  <c r="I256" i="2" s="1"/>
  <c r="C257" i="2" s="1"/>
  <c r="H257" i="2" l="1"/>
  <c r="G257" i="2" s="1"/>
  <c r="I257" i="2" s="1"/>
  <c r="C258" i="2" s="1"/>
  <c r="E264" i="2"/>
  <c r="D264" i="2"/>
  <c r="F264" i="2" s="1"/>
  <c r="A265" i="2"/>
  <c r="B264" i="2"/>
  <c r="A266" i="2" l="1"/>
  <c r="D265" i="2"/>
  <c r="B265" i="2"/>
  <c r="E265" i="2"/>
  <c r="F265" i="2" s="1"/>
  <c r="H258" i="2"/>
  <c r="G258" i="2" s="1"/>
  <c r="I258" i="2" s="1"/>
  <c r="C259" i="2" s="1"/>
  <c r="H259" i="2" l="1"/>
  <c r="G259" i="2" s="1"/>
  <c r="I259" i="2" s="1"/>
  <c r="C260" i="2" s="1"/>
  <c r="E266" i="2"/>
  <c r="A267" i="2"/>
  <c r="B266" i="2"/>
  <c r="D266" i="2"/>
  <c r="F266" i="2" s="1"/>
  <c r="H260" i="2" l="1"/>
  <c r="G260" i="2" s="1"/>
  <c r="I260" i="2" s="1"/>
  <c r="C261" i="2" s="1"/>
  <c r="A268" i="2"/>
  <c r="D267" i="2"/>
  <c r="B267" i="2"/>
  <c r="E267" i="2"/>
  <c r="F267" i="2" l="1"/>
  <c r="H261" i="2"/>
  <c r="G261" i="2" s="1"/>
  <c r="I261" i="2" s="1"/>
  <c r="C262" i="2" s="1"/>
  <c r="E268" i="2"/>
  <c r="D268" i="2"/>
  <c r="F268" i="2" s="1"/>
  <c r="A269" i="2"/>
  <c r="B268" i="2"/>
  <c r="H262" i="2" l="1"/>
  <c r="G262" i="2" s="1"/>
  <c r="I262" i="2" s="1"/>
  <c r="C263" i="2" s="1"/>
  <c r="A270" i="2"/>
  <c r="D269" i="2"/>
  <c r="B269" i="2"/>
  <c r="E269" i="2"/>
  <c r="F269" i="2" s="1"/>
  <c r="H263" i="2" l="1"/>
  <c r="G263" i="2" s="1"/>
  <c r="I263" i="2" s="1"/>
  <c r="C264" i="2" s="1"/>
  <c r="E270" i="2"/>
  <c r="A271" i="2"/>
  <c r="B270" i="2"/>
  <c r="D270" i="2"/>
  <c r="F270" i="2" s="1"/>
  <c r="H264" i="2" l="1"/>
  <c r="G264" i="2" s="1"/>
  <c r="I264" i="2" s="1"/>
  <c r="C265" i="2" s="1"/>
  <c r="A272" i="2"/>
  <c r="D271" i="2"/>
  <c r="B271" i="2"/>
  <c r="E271" i="2"/>
  <c r="F271" i="2" l="1"/>
  <c r="H265" i="2"/>
  <c r="G265" i="2" s="1"/>
  <c r="I265" i="2" s="1"/>
  <c r="C266" i="2" s="1"/>
  <c r="E272" i="2"/>
  <c r="D272" i="2"/>
  <c r="F272" i="2" s="1"/>
  <c r="A273" i="2"/>
  <c r="B272" i="2"/>
  <c r="H266" i="2" l="1"/>
  <c r="G266" i="2" s="1"/>
  <c r="I266" i="2" s="1"/>
  <c r="C267" i="2" s="1"/>
  <c r="A274" i="2"/>
  <c r="D273" i="2"/>
  <c r="B273" i="2"/>
  <c r="E273" i="2"/>
  <c r="F273" i="2" l="1"/>
  <c r="H267" i="2"/>
  <c r="G267" i="2" s="1"/>
  <c r="I267" i="2" s="1"/>
  <c r="C268" i="2" s="1"/>
  <c r="E274" i="2"/>
  <c r="A275" i="2"/>
  <c r="B274" i="2"/>
  <c r="D274" i="2"/>
  <c r="F274" i="2" s="1"/>
  <c r="A276" i="2" l="1"/>
  <c r="D275" i="2"/>
  <c r="B275" i="2"/>
  <c r="E275" i="2"/>
  <c r="F275" i="2" s="1"/>
  <c r="H268" i="2"/>
  <c r="G268" i="2" s="1"/>
  <c r="I268" i="2" s="1"/>
  <c r="C269" i="2" s="1"/>
  <c r="H269" i="2" l="1"/>
  <c r="G269" i="2" s="1"/>
  <c r="I269" i="2" s="1"/>
  <c r="C270" i="2" s="1"/>
  <c r="E276" i="2"/>
  <c r="D276" i="2"/>
  <c r="F276" i="2" s="1"/>
  <c r="A277" i="2"/>
  <c r="B276" i="2"/>
  <c r="A278" i="2" l="1"/>
  <c r="D277" i="2"/>
  <c r="B277" i="2"/>
  <c r="E277" i="2"/>
  <c r="H270" i="2"/>
  <c r="G270" i="2" s="1"/>
  <c r="I270" i="2" s="1"/>
  <c r="C271" i="2" s="1"/>
  <c r="F277" i="2" l="1"/>
  <c r="E278" i="2"/>
  <c r="A279" i="2"/>
  <c r="B278" i="2"/>
  <c r="D278" i="2"/>
  <c r="F278" i="2" s="1"/>
  <c r="H271" i="2"/>
  <c r="G271" i="2" s="1"/>
  <c r="I271" i="2" s="1"/>
  <c r="C272" i="2" s="1"/>
  <c r="A280" i="2" l="1"/>
  <c r="D279" i="2"/>
  <c r="B279" i="2"/>
  <c r="E279" i="2"/>
  <c r="F279" i="2" s="1"/>
  <c r="H272" i="2"/>
  <c r="G272" i="2" s="1"/>
  <c r="I272" i="2" s="1"/>
  <c r="C273" i="2" s="1"/>
  <c r="H273" i="2" l="1"/>
  <c r="G273" i="2" s="1"/>
  <c r="I273" i="2" s="1"/>
  <c r="C274" i="2" s="1"/>
  <c r="E280" i="2"/>
  <c r="D280" i="2"/>
  <c r="F280" i="2" s="1"/>
  <c r="A281" i="2"/>
  <c r="B280" i="2"/>
  <c r="A282" i="2" l="1"/>
  <c r="D281" i="2"/>
  <c r="B281" i="2"/>
  <c r="E281" i="2"/>
  <c r="F281" i="2" s="1"/>
  <c r="H274" i="2"/>
  <c r="G274" i="2" s="1"/>
  <c r="I274" i="2" s="1"/>
  <c r="C275" i="2" s="1"/>
  <c r="E282" i="2" l="1"/>
  <c r="A283" i="2"/>
  <c r="B282" i="2"/>
  <c r="D282" i="2"/>
  <c r="F282" i="2" s="1"/>
  <c r="H275" i="2"/>
  <c r="G275" i="2" s="1"/>
  <c r="I275" i="2"/>
  <c r="C276" i="2" s="1"/>
  <c r="A284" i="2" l="1"/>
  <c r="D283" i="2"/>
  <c r="B283" i="2"/>
  <c r="E283" i="2"/>
  <c r="F283" i="2" s="1"/>
  <c r="H276" i="2"/>
  <c r="G276" i="2" s="1"/>
  <c r="I276" i="2" s="1"/>
  <c r="C277" i="2" s="1"/>
  <c r="H277" i="2" l="1"/>
  <c r="G277" i="2" s="1"/>
  <c r="I277" i="2" s="1"/>
  <c r="C278" i="2" s="1"/>
  <c r="E284" i="2"/>
  <c r="D284" i="2"/>
  <c r="F284" i="2" s="1"/>
  <c r="A285" i="2"/>
  <c r="B284" i="2"/>
  <c r="A286" i="2" l="1"/>
  <c r="D285" i="2"/>
  <c r="B285" i="2"/>
  <c r="E285" i="2"/>
  <c r="H278" i="2"/>
  <c r="G278" i="2" s="1"/>
  <c r="I278" i="2" s="1"/>
  <c r="C279" i="2" s="1"/>
  <c r="F285" i="2" l="1"/>
  <c r="E286" i="2"/>
  <c r="A287" i="2"/>
  <c r="B286" i="2"/>
  <c r="D286" i="2"/>
  <c r="F286" i="2" s="1"/>
  <c r="H279" i="2"/>
  <c r="G279" i="2" s="1"/>
  <c r="I279" i="2" s="1"/>
  <c r="C280" i="2" s="1"/>
  <c r="A288" i="2" l="1"/>
  <c r="D287" i="2"/>
  <c r="B287" i="2"/>
  <c r="E287" i="2"/>
  <c r="F287" i="2" s="1"/>
  <c r="H280" i="2"/>
  <c r="G280" i="2" s="1"/>
  <c r="I280" i="2" s="1"/>
  <c r="C281" i="2" s="1"/>
  <c r="H281" i="2" l="1"/>
  <c r="G281" i="2" s="1"/>
  <c r="I281" i="2" s="1"/>
  <c r="C282" i="2" s="1"/>
  <c r="E288" i="2"/>
  <c r="D288" i="2"/>
  <c r="F288" i="2" s="1"/>
  <c r="A289" i="2"/>
  <c r="B288" i="2"/>
  <c r="A290" i="2" l="1"/>
  <c r="D289" i="2"/>
  <c r="B289" i="2"/>
  <c r="E289" i="2"/>
  <c r="F289" i="2" s="1"/>
  <c r="H282" i="2"/>
  <c r="G282" i="2" s="1"/>
  <c r="I282" i="2" s="1"/>
  <c r="C283" i="2" s="1"/>
  <c r="H283" i="2" l="1"/>
  <c r="G283" i="2" s="1"/>
  <c r="I283" i="2" s="1"/>
  <c r="C284" i="2" s="1"/>
  <c r="E290" i="2"/>
  <c r="A291" i="2"/>
  <c r="B290" i="2"/>
  <c r="D290" i="2"/>
  <c r="F290" i="2" s="1"/>
  <c r="H284" i="2" l="1"/>
  <c r="G284" i="2" s="1"/>
  <c r="I284" i="2" s="1"/>
  <c r="C285" i="2" s="1"/>
  <c r="A292" i="2"/>
  <c r="D291" i="2"/>
  <c r="B291" i="2"/>
  <c r="E291" i="2"/>
  <c r="F291" i="2" l="1"/>
  <c r="H285" i="2"/>
  <c r="G285" i="2" s="1"/>
  <c r="I285" i="2" s="1"/>
  <c r="C286" i="2" s="1"/>
  <c r="E292" i="2"/>
  <c r="D292" i="2"/>
  <c r="F292" i="2" s="1"/>
  <c r="A293" i="2"/>
  <c r="B292" i="2"/>
  <c r="H286" i="2" l="1"/>
  <c r="G286" i="2" s="1"/>
  <c r="I286" i="2" s="1"/>
  <c r="C287" i="2" s="1"/>
  <c r="A294" i="2"/>
  <c r="D293" i="2"/>
  <c r="B293" i="2"/>
  <c r="E293" i="2"/>
  <c r="F293" i="2" s="1"/>
  <c r="H287" i="2" l="1"/>
  <c r="G287" i="2" s="1"/>
  <c r="I287" i="2" s="1"/>
  <c r="C288" i="2" s="1"/>
  <c r="E294" i="2"/>
  <c r="A295" i="2"/>
  <c r="B294" i="2"/>
  <c r="D294" i="2"/>
  <c r="F294" i="2" l="1"/>
  <c r="H288" i="2"/>
  <c r="G288" i="2" s="1"/>
  <c r="I288" i="2" s="1"/>
  <c r="C289" i="2" s="1"/>
  <c r="A296" i="2"/>
  <c r="D295" i="2"/>
  <c r="B295" i="2"/>
  <c r="E295" i="2"/>
  <c r="F295" i="2" l="1"/>
  <c r="H289" i="2"/>
  <c r="G289" i="2" s="1"/>
  <c r="I289" i="2" s="1"/>
  <c r="C290" i="2" s="1"/>
  <c r="E296" i="2"/>
  <c r="D296" i="2"/>
  <c r="F296" i="2" s="1"/>
  <c r="A297" i="2"/>
  <c r="B296" i="2"/>
  <c r="H290" i="2" l="1"/>
  <c r="G290" i="2" s="1"/>
  <c r="I290" i="2" s="1"/>
  <c r="C291" i="2" s="1"/>
  <c r="A298" i="2"/>
  <c r="D297" i="2"/>
  <c r="B297" i="2"/>
  <c r="E297" i="2"/>
  <c r="F297" i="2" l="1"/>
  <c r="H291" i="2"/>
  <c r="G291" i="2" s="1"/>
  <c r="I291" i="2" s="1"/>
  <c r="C292" i="2" s="1"/>
  <c r="E298" i="2"/>
  <c r="A299" i="2"/>
  <c r="B298" i="2"/>
  <c r="D298" i="2"/>
  <c r="F298" i="2" s="1"/>
  <c r="H292" i="2" l="1"/>
  <c r="G292" i="2" s="1"/>
  <c r="I292" i="2" s="1"/>
  <c r="C293" i="2" s="1"/>
  <c r="A300" i="2"/>
  <c r="D299" i="2"/>
  <c r="B299" i="2"/>
  <c r="E299" i="2"/>
  <c r="F299" i="2" l="1"/>
  <c r="H293" i="2"/>
  <c r="G293" i="2" s="1"/>
  <c r="I293" i="2" s="1"/>
  <c r="C294" i="2" s="1"/>
  <c r="E300" i="2"/>
  <c r="D300" i="2"/>
  <c r="F300" i="2" s="1"/>
  <c r="A301" i="2"/>
  <c r="B300" i="2"/>
  <c r="H294" i="2" l="1"/>
  <c r="G294" i="2" s="1"/>
  <c r="I294" i="2" s="1"/>
  <c r="C295" i="2" s="1"/>
  <c r="A302" i="2"/>
  <c r="D301" i="2"/>
  <c r="B301" i="2"/>
  <c r="E301" i="2"/>
  <c r="F301" i="2" s="1"/>
  <c r="H295" i="2" l="1"/>
  <c r="G295" i="2" s="1"/>
  <c r="I295" i="2" s="1"/>
  <c r="C296" i="2" s="1"/>
  <c r="E302" i="2"/>
  <c r="A303" i="2"/>
  <c r="B302" i="2"/>
  <c r="D302" i="2"/>
  <c r="F302" i="2" s="1"/>
  <c r="H296" i="2" l="1"/>
  <c r="G296" i="2" s="1"/>
  <c r="I296" i="2" s="1"/>
  <c r="C297" i="2" s="1"/>
  <c r="A304" i="2"/>
  <c r="D303" i="2"/>
  <c r="B303" i="2"/>
  <c r="E303" i="2"/>
  <c r="F303" i="2" l="1"/>
  <c r="H297" i="2"/>
  <c r="G297" i="2" s="1"/>
  <c r="I297" i="2" s="1"/>
  <c r="C298" i="2" s="1"/>
  <c r="E304" i="2"/>
  <c r="D304" i="2"/>
  <c r="F304" i="2" s="1"/>
  <c r="A305" i="2"/>
  <c r="B304" i="2"/>
  <c r="H298" i="2" l="1"/>
  <c r="G298" i="2" s="1"/>
  <c r="I298" i="2" s="1"/>
  <c r="C299" i="2" s="1"/>
  <c r="A306" i="2"/>
  <c r="D305" i="2"/>
  <c r="B305" i="2"/>
  <c r="E305" i="2"/>
  <c r="F305" i="2" l="1"/>
  <c r="H299" i="2"/>
  <c r="G299" i="2" s="1"/>
  <c r="I299" i="2" s="1"/>
  <c r="C300" i="2" s="1"/>
  <c r="E306" i="2"/>
  <c r="A307" i="2"/>
  <c r="B306" i="2"/>
  <c r="D306" i="2"/>
  <c r="F306" i="2" s="1"/>
  <c r="H300" i="2" l="1"/>
  <c r="G300" i="2" s="1"/>
  <c r="I300" i="2" s="1"/>
  <c r="C301" i="2" s="1"/>
  <c r="A308" i="2"/>
  <c r="D307" i="2"/>
  <c r="B307" i="2"/>
  <c r="E307" i="2"/>
  <c r="F307" i="2" l="1"/>
  <c r="H301" i="2"/>
  <c r="G301" i="2" s="1"/>
  <c r="I301" i="2" s="1"/>
  <c r="C302" i="2" s="1"/>
  <c r="E308" i="2"/>
  <c r="D308" i="2"/>
  <c r="A309" i="2"/>
  <c r="B308" i="2"/>
  <c r="F308" i="2" l="1"/>
  <c r="A310" i="2"/>
  <c r="D309" i="2"/>
  <c r="B309" i="2"/>
  <c r="E309" i="2"/>
  <c r="H302" i="2"/>
  <c r="G302" i="2" s="1"/>
  <c r="I302" i="2" s="1"/>
  <c r="C303" i="2" s="1"/>
  <c r="F309" i="2" l="1"/>
  <c r="E310" i="2"/>
  <c r="A311" i="2"/>
  <c r="B310" i="2"/>
  <c r="D310" i="2"/>
  <c r="F310" i="2" s="1"/>
  <c r="H303" i="2"/>
  <c r="G303" i="2" s="1"/>
  <c r="I303" i="2" s="1"/>
  <c r="C304" i="2" s="1"/>
  <c r="A312" i="2" l="1"/>
  <c r="D311" i="2"/>
  <c r="B311" i="2"/>
  <c r="E311" i="2"/>
  <c r="H304" i="2"/>
  <c r="G304" i="2" s="1"/>
  <c r="I304" i="2" s="1"/>
  <c r="C305" i="2" s="1"/>
  <c r="F311" i="2" l="1"/>
  <c r="H305" i="2"/>
  <c r="G305" i="2" s="1"/>
  <c r="I305" i="2" s="1"/>
  <c r="C306" i="2" s="1"/>
  <c r="A313" i="2"/>
  <c r="E312" i="2"/>
  <c r="F312" i="2" s="1"/>
  <c r="D312" i="2"/>
  <c r="B312" i="2"/>
  <c r="H306" i="2" l="1"/>
  <c r="G306" i="2" s="1"/>
  <c r="I306" i="2" s="1"/>
  <c r="C307" i="2" s="1"/>
  <c r="A314" i="2"/>
  <c r="D313" i="2"/>
  <c r="B313" i="2"/>
  <c r="E313" i="2"/>
  <c r="F313" i="2" l="1"/>
  <c r="H307" i="2"/>
  <c r="G307" i="2" s="1"/>
  <c r="I307" i="2" s="1"/>
  <c r="C308" i="2" s="1"/>
  <c r="E314" i="2"/>
  <c r="D314" i="2"/>
  <c r="F314" i="2" s="1"/>
  <c r="B314" i="2"/>
  <c r="A315" i="2"/>
  <c r="H308" i="2" l="1"/>
  <c r="G308" i="2" s="1"/>
  <c r="I308" i="2" s="1"/>
  <c r="C309" i="2" s="1"/>
  <c r="A316" i="2"/>
  <c r="D315" i="2"/>
  <c r="B315" i="2"/>
  <c r="E315" i="2"/>
  <c r="F315" i="2" l="1"/>
  <c r="H309" i="2"/>
  <c r="G309" i="2" s="1"/>
  <c r="I309" i="2" s="1"/>
  <c r="C310" i="2" s="1"/>
  <c r="E316" i="2"/>
  <c r="A317" i="2"/>
  <c r="B316" i="2"/>
  <c r="D316" i="2"/>
  <c r="F316" i="2" l="1"/>
  <c r="A318" i="2"/>
  <c r="D317" i="2"/>
  <c r="B317" i="2"/>
  <c r="E317" i="2"/>
  <c r="H310" i="2"/>
  <c r="G310" i="2" s="1"/>
  <c r="I310" i="2" s="1"/>
  <c r="C311" i="2" s="1"/>
  <c r="F317" i="2" l="1"/>
  <c r="H311" i="2"/>
  <c r="G311" i="2" s="1"/>
  <c r="I311" i="2" s="1"/>
  <c r="C312" i="2" s="1"/>
  <c r="E318" i="2"/>
  <c r="D318" i="2"/>
  <c r="F318" i="2" s="1"/>
  <c r="A319" i="2"/>
  <c r="B318" i="2"/>
  <c r="H312" i="2" l="1"/>
  <c r="G312" i="2" s="1"/>
  <c r="I312" i="2" s="1"/>
  <c r="C313" i="2" s="1"/>
  <c r="A320" i="2"/>
  <c r="D319" i="2"/>
  <c r="B319" i="2"/>
  <c r="E319" i="2"/>
  <c r="F319" i="2" s="1"/>
  <c r="H313" i="2" l="1"/>
  <c r="G313" i="2" s="1"/>
  <c r="I313" i="2" s="1"/>
  <c r="C314" i="2" s="1"/>
  <c r="E320" i="2"/>
  <c r="A321" i="2"/>
  <c r="B320" i="2"/>
  <c r="D320" i="2"/>
  <c r="F320" i="2" s="1"/>
  <c r="H314" i="2" l="1"/>
  <c r="G314" i="2" s="1"/>
  <c r="I314" i="2" s="1"/>
  <c r="C315" i="2" s="1"/>
  <c r="A322" i="2"/>
  <c r="D321" i="2"/>
  <c r="B321" i="2"/>
  <c r="E321" i="2"/>
  <c r="F321" i="2" l="1"/>
  <c r="H315" i="2"/>
  <c r="G315" i="2" s="1"/>
  <c r="I315" i="2" s="1"/>
  <c r="C316" i="2" s="1"/>
  <c r="E322" i="2"/>
  <c r="D322" i="2"/>
  <c r="F322" i="2" s="1"/>
  <c r="A323" i="2"/>
  <c r="B322" i="2"/>
  <c r="H316" i="2" l="1"/>
  <c r="G316" i="2" s="1"/>
  <c r="I316" i="2" s="1"/>
  <c r="C317" i="2" s="1"/>
  <c r="A324" i="2"/>
  <c r="D323" i="2"/>
  <c r="B323" i="2"/>
  <c r="E323" i="2"/>
  <c r="F323" i="2" s="1"/>
  <c r="H317" i="2" l="1"/>
  <c r="G317" i="2" s="1"/>
  <c r="I317" i="2" s="1"/>
  <c r="C318" i="2" s="1"/>
  <c r="E324" i="2"/>
  <c r="A325" i="2"/>
  <c r="B324" i="2"/>
  <c r="D324" i="2"/>
  <c r="F324" i="2" s="1"/>
  <c r="H318" i="2" l="1"/>
  <c r="G318" i="2" s="1"/>
  <c r="I318" i="2" s="1"/>
  <c r="C319" i="2" s="1"/>
  <c r="A326" i="2"/>
  <c r="D325" i="2"/>
  <c r="B325" i="2"/>
  <c r="E325" i="2"/>
  <c r="F325" i="2" l="1"/>
  <c r="H319" i="2"/>
  <c r="G319" i="2" s="1"/>
  <c r="I319" i="2" s="1"/>
  <c r="C320" i="2" s="1"/>
  <c r="E326" i="2"/>
  <c r="D326" i="2"/>
  <c r="F326" i="2" s="1"/>
  <c r="A327" i="2"/>
  <c r="B326" i="2"/>
  <c r="H320" i="2" l="1"/>
  <c r="G320" i="2" s="1"/>
  <c r="I320" i="2" s="1"/>
  <c r="C321" i="2" s="1"/>
  <c r="A328" i="2"/>
  <c r="D327" i="2"/>
  <c r="B327" i="2"/>
  <c r="E327" i="2"/>
  <c r="F327" i="2" s="1"/>
  <c r="H321" i="2" l="1"/>
  <c r="G321" i="2" s="1"/>
  <c r="I321" i="2" s="1"/>
  <c r="C322" i="2" s="1"/>
  <c r="E328" i="2"/>
  <c r="A329" i="2"/>
  <c r="B328" i="2"/>
  <c r="D328" i="2"/>
  <c r="F328" i="2" s="1"/>
  <c r="H322" i="2" l="1"/>
  <c r="G322" i="2" s="1"/>
  <c r="I322" i="2" s="1"/>
  <c r="C323" i="2" s="1"/>
  <c r="A330" i="2"/>
  <c r="D329" i="2"/>
  <c r="B329" i="2"/>
  <c r="E329" i="2"/>
  <c r="F329" i="2" l="1"/>
  <c r="H323" i="2"/>
  <c r="G323" i="2" s="1"/>
  <c r="I323" i="2" s="1"/>
  <c r="C324" i="2" s="1"/>
  <c r="E330" i="2"/>
  <c r="D330" i="2"/>
  <c r="F330" i="2" s="1"/>
  <c r="B330" i="2"/>
  <c r="A331" i="2"/>
  <c r="H324" i="2" l="1"/>
  <c r="G324" i="2" s="1"/>
  <c r="I324" i="2" s="1"/>
  <c r="C325" i="2" s="1"/>
  <c r="A332" i="2"/>
  <c r="D331" i="2"/>
  <c r="B331" i="2"/>
  <c r="E331" i="2"/>
  <c r="F331" i="2" s="1"/>
  <c r="H325" i="2" l="1"/>
  <c r="G325" i="2" s="1"/>
  <c r="I325" i="2" s="1"/>
  <c r="C326" i="2" s="1"/>
  <c r="E332" i="2"/>
  <c r="A333" i="2"/>
  <c r="B332" i="2"/>
  <c r="D332" i="2"/>
  <c r="F332" i="2" s="1"/>
  <c r="H326" i="2" l="1"/>
  <c r="G326" i="2" s="1"/>
  <c r="I326" i="2" s="1"/>
  <c r="C327" i="2" s="1"/>
  <c r="A334" i="2"/>
  <c r="D333" i="2"/>
  <c r="B333" i="2"/>
  <c r="E333" i="2"/>
  <c r="F333" i="2" l="1"/>
  <c r="H327" i="2"/>
  <c r="G327" i="2" s="1"/>
  <c r="I327" i="2" s="1"/>
  <c r="C328" i="2" s="1"/>
  <c r="E334" i="2"/>
  <c r="D334" i="2"/>
  <c r="A335" i="2"/>
  <c r="B334" i="2"/>
  <c r="F334" i="2" l="1"/>
  <c r="A336" i="2"/>
  <c r="D335" i="2"/>
  <c r="B335" i="2"/>
  <c r="E335" i="2"/>
  <c r="H328" i="2"/>
  <c r="G328" i="2" s="1"/>
  <c r="I328" i="2" s="1"/>
  <c r="C329" i="2" s="1"/>
  <c r="F335" i="2" l="1"/>
  <c r="H329" i="2"/>
  <c r="G329" i="2" s="1"/>
  <c r="I329" i="2" s="1"/>
  <c r="C330" i="2" s="1"/>
  <c r="E336" i="2"/>
  <c r="A337" i="2"/>
  <c r="B336" i="2"/>
  <c r="D336" i="2"/>
  <c r="F336" i="2" s="1"/>
  <c r="H330" i="2" l="1"/>
  <c r="G330" i="2" s="1"/>
  <c r="I330" i="2" s="1"/>
  <c r="C331" i="2" s="1"/>
  <c r="A338" i="2"/>
  <c r="D337" i="2"/>
  <c r="B337" i="2"/>
  <c r="E337" i="2"/>
  <c r="F337" i="2" l="1"/>
  <c r="E338" i="2"/>
  <c r="D338" i="2"/>
  <c r="F338" i="2" s="1"/>
  <c r="A339" i="2"/>
  <c r="B338" i="2"/>
  <c r="H331" i="2"/>
  <c r="G331" i="2" s="1"/>
  <c r="I331" i="2" s="1"/>
  <c r="C332" i="2" s="1"/>
  <c r="H332" i="2" l="1"/>
  <c r="G332" i="2" s="1"/>
  <c r="I332" i="2" s="1"/>
  <c r="C333" i="2" s="1"/>
  <c r="A340" i="2"/>
  <c r="D339" i="2"/>
  <c r="B339" i="2"/>
  <c r="E339" i="2"/>
  <c r="F339" i="2" l="1"/>
  <c r="E340" i="2"/>
  <c r="A341" i="2"/>
  <c r="B340" i="2"/>
  <c r="D340" i="2"/>
  <c r="F340" i="2" s="1"/>
  <c r="H333" i="2"/>
  <c r="G333" i="2" s="1"/>
  <c r="I333" i="2" s="1"/>
  <c r="C334" i="2" s="1"/>
  <c r="E341" i="2" l="1"/>
  <c r="A342" i="2"/>
  <c r="B341" i="2"/>
  <c r="D341" i="2"/>
  <c r="F341" i="2" s="1"/>
  <c r="H334" i="2"/>
  <c r="G334" i="2" s="1"/>
  <c r="I334" i="2" s="1"/>
  <c r="C335" i="2" s="1"/>
  <c r="H335" i="2" l="1"/>
  <c r="G335" i="2" s="1"/>
  <c r="I335" i="2" s="1"/>
  <c r="C336" i="2" s="1"/>
  <c r="A343" i="2"/>
  <c r="D342" i="2"/>
  <c r="B342" i="2"/>
  <c r="E342" i="2"/>
  <c r="F342" i="2" l="1"/>
  <c r="E343" i="2"/>
  <c r="D343" i="2"/>
  <c r="F343" i="2"/>
  <c r="B343" i="2"/>
  <c r="A344" i="2"/>
  <c r="H336" i="2"/>
  <c r="G336" i="2" s="1"/>
  <c r="I336" i="2" s="1"/>
  <c r="C337" i="2" s="1"/>
  <c r="H337" i="2" l="1"/>
  <c r="G337" i="2" s="1"/>
  <c r="I337" i="2" s="1"/>
  <c r="C338" i="2" s="1"/>
  <c r="A345" i="2"/>
  <c r="D344" i="2"/>
  <c r="B344" i="2"/>
  <c r="E344" i="2"/>
  <c r="F344" i="2" l="1"/>
  <c r="H338" i="2"/>
  <c r="G338" i="2" s="1"/>
  <c r="I338" i="2" s="1"/>
  <c r="C339" i="2" s="1"/>
  <c r="E345" i="2"/>
  <c r="A346" i="2"/>
  <c r="B345" i="2"/>
  <c r="D345" i="2"/>
  <c r="F345" i="2" l="1"/>
  <c r="A347" i="2"/>
  <c r="D346" i="2"/>
  <c r="B346" i="2"/>
  <c r="E346" i="2"/>
  <c r="H339" i="2"/>
  <c r="G339" i="2" s="1"/>
  <c r="I339" i="2" s="1"/>
  <c r="C340" i="2" s="1"/>
  <c r="F346" i="2" l="1"/>
  <c r="H340" i="2"/>
  <c r="G340" i="2" s="1"/>
  <c r="I340" i="2" s="1"/>
  <c r="C341" i="2" s="1"/>
  <c r="E347" i="2"/>
  <c r="D347" i="2"/>
  <c r="F347" i="2" s="1"/>
  <c r="A348" i="2"/>
  <c r="B347" i="2"/>
  <c r="H341" i="2" l="1"/>
  <c r="G341" i="2" s="1"/>
  <c r="I341" i="2" s="1"/>
  <c r="C342" i="2" s="1"/>
  <c r="A349" i="2"/>
  <c r="D348" i="2"/>
  <c r="B348" i="2"/>
  <c r="E348" i="2"/>
  <c r="F348" i="2" l="1"/>
  <c r="E349" i="2"/>
  <c r="A350" i="2"/>
  <c r="B349" i="2"/>
  <c r="D349" i="2"/>
  <c r="H342" i="2"/>
  <c r="G342" i="2" s="1"/>
  <c r="I342" i="2" s="1"/>
  <c r="C343" i="2" s="1"/>
  <c r="F349" i="2" l="1"/>
  <c r="A351" i="2"/>
  <c r="D350" i="2"/>
  <c r="B350" i="2"/>
  <c r="E350" i="2"/>
  <c r="H343" i="2"/>
  <c r="G343" i="2" s="1"/>
  <c r="I343" i="2" s="1"/>
  <c r="C344" i="2" s="1"/>
  <c r="F350" i="2" l="1"/>
  <c r="H344" i="2"/>
  <c r="G344" i="2" s="1"/>
  <c r="I344" i="2" s="1"/>
  <c r="C345" i="2" s="1"/>
  <c r="E351" i="2"/>
  <c r="D351" i="2"/>
  <c r="F351" i="2" s="1"/>
  <c r="A352" i="2"/>
  <c r="B351" i="2"/>
  <c r="H345" i="2" l="1"/>
  <c r="G345" i="2" s="1"/>
  <c r="I345" i="2" s="1"/>
  <c r="C346" i="2" s="1"/>
  <c r="A353" i="2"/>
  <c r="D352" i="2"/>
  <c r="B352" i="2"/>
  <c r="E352" i="2"/>
  <c r="F352" i="2" l="1"/>
  <c r="E353" i="2"/>
  <c r="A354" i="2"/>
  <c r="B353" i="2"/>
  <c r="D353" i="2"/>
  <c r="F353" i="2" s="1"/>
  <c r="H346" i="2"/>
  <c r="G346" i="2" s="1"/>
  <c r="I346" i="2" s="1"/>
  <c r="C347" i="2" s="1"/>
  <c r="A355" i="2" l="1"/>
  <c r="D354" i="2"/>
  <c r="B354" i="2"/>
  <c r="E354" i="2"/>
  <c r="F354" i="2" s="1"/>
  <c r="H347" i="2"/>
  <c r="G347" i="2" s="1"/>
  <c r="I347" i="2" s="1"/>
  <c r="C348" i="2" s="1"/>
  <c r="H348" i="2" l="1"/>
  <c r="G348" i="2" s="1"/>
  <c r="I348" i="2" s="1"/>
  <c r="C349" i="2" s="1"/>
  <c r="E355" i="2"/>
  <c r="D355" i="2"/>
  <c r="F355" i="2" s="1"/>
  <c r="A356" i="2"/>
  <c r="B355" i="2"/>
  <c r="A357" i="2" l="1"/>
  <c r="D356" i="2"/>
  <c r="B356" i="2"/>
  <c r="E356" i="2"/>
  <c r="F356" i="2" s="1"/>
  <c r="H349" i="2"/>
  <c r="G349" i="2" s="1"/>
  <c r="I349" i="2" s="1"/>
  <c r="C350" i="2" s="1"/>
  <c r="E357" i="2" l="1"/>
  <c r="A358" i="2"/>
  <c r="B357" i="2"/>
  <c r="D357" i="2"/>
  <c r="F357" i="2" s="1"/>
  <c r="H350" i="2"/>
  <c r="G350" i="2" s="1"/>
  <c r="I350" i="2"/>
  <c r="C351" i="2" s="1"/>
  <c r="A359" i="2" l="1"/>
  <c r="D358" i="2"/>
  <c r="B358" i="2"/>
  <c r="E358" i="2"/>
  <c r="F358" i="2" s="1"/>
  <c r="H351" i="2"/>
  <c r="G351" i="2" s="1"/>
  <c r="I351" i="2" s="1"/>
  <c r="C352" i="2" s="1"/>
  <c r="H352" i="2" l="1"/>
  <c r="G352" i="2" s="1"/>
  <c r="I352" i="2" s="1"/>
  <c r="C353" i="2" s="1"/>
  <c r="A360" i="2"/>
  <c r="D359" i="2"/>
  <c r="B359" i="2"/>
  <c r="E359" i="2"/>
  <c r="F359" i="2" l="1"/>
  <c r="A361" i="2"/>
  <c r="E360" i="2"/>
  <c r="D360" i="2"/>
  <c r="F360" i="2" s="1"/>
  <c r="B360" i="2"/>
  <c r="H353" i="2"/>
  <c r="G353" i="2" s="1"/>
  <c r="I353" i="2" s="1"/>
  <c r="C354" i="2" s="1"/>
  <c r="E361" i="2" l="1"/>
  <c r="A362" i="2"/>
  <c r="D361" i="2"/>
  <c r="F361" i="2" s="1"/>
  <c r="B361" i="2"/>
  <c r="H354" i="2"/>
  <c r="G354" i="2" s="1"/>
  <c r="I354" i="2"/>
  <c r="C355" i="2" s="1"/>
  <c r="A363" i="2" l="1"/>
  <c r="D362" i="2"/>
  <c r="B362" i="2"/>
  <c r="E362" i="2"/>
  <c r="H355" i="2"/>
  <c r="G355" i="2" s="1"/>
  <c r="I355" i="2" s="1"/>
  <c r="C356" i="2" s="1"/>
  <c r="F362" i="2" l="1"/>
  <c r="H356" i="2"/>
  <c r="G356" i="2" s="1"/>
  <c r="I356" i="2" s="1"/>
  <c r="C357" i="2" s="1"/>
  <c r="E363" i="2"/>
  <c r="A364" i="2"/>
  <c r="D363" i="2"/>
  <c r="B363" i="2"/>
  <c r="F363" i="2" l="1"/>
  <c r="H357" i="2"/>
  <c r="G357" i="2" s="1"/>
  <c r="I357" i="2" s="1"/>
  <c r="C358" i="2" s="1"/>
  <c r="A365" i="2"/>
  <c r="D364" i="2"/>
  <c r="B364" i="2"/>
  <c r="E364" i="2"/>
  <c r="F364" i="2" s="1"/>
  <c r="H358" i="2" l="1"/>
  <c r="G358" i="2" s="1"/>
  <c r="I358" i="2" s="1"/>
  <c r="C359" i="2" s="1"/>
  <c r="E365" i="2"/>
  <c r="A366" i="2"/>
  <c r="D365" i="2"/>
  <c r="F365" i="2" s="1"/>
  <c r="B365" i="2"/>
  <c r="H359" i="2" l="1"/>
  <c r="G359" i="2" s="1"/>
  <c r="I359" i="2" s="1"/>
  <c r="C360" i="2" s="1"/>
  <c r="A367" i="2"/>
  <c r="D366" i="2"/>
  <c r="B366" i="2"/>
  <c r="E366" i="2"/>
  <c r="F366" i="2" s="1"/>
  <c r="H360" i="2" l="1"/>
  <c r="G360" i="2" s="1"/>
  <c r="I360" i="2" s="1"/>
  <c r="C361" i="2" s="1"/>
  <c r="E367" i="2"/>
  <c r="A368" i="2"/>
  <c r="D367" i="2"/>
  <c r="B367" i="2"/>
  <c r="F367" i="2" l="1"/>
  <c r="A369" i="2"/>
  <c r="D368" i="2"/>
  <c r="B368" i="2"/>
  <c r="E368" i="2"/>
  <c r="H361" i="2"/>
  <c r="G361" i="2" s="1"/>
  <c r="I361" i="2" s="1"/>
  <c r="C362" i="2" s="1"/>
  <c r="F368" i="2" l="1"/>
  <c r="H362" i="2"/>
  <c r="G362" i="2" s="1"/>
  <c r="I362" i="2" s="1"/>
  <c r="C363" i="2" s="1"/>
  <c r="E369" i="2"/>
  <c r="A370" i="2"/>
  <c r="D369" i="2"/>
  <c r="B369" i="2"/>
  <c r="F369" i="2" l="1"/>
  <c r="H363" i="2"/>
  <c r="G363" i="2" s="1"/>
  <c r="I363" i="2" s="1"/>
  <c r="C364" i="2" s="1"/>
  <c r="A371" i="2"/>
  <c r="D370" i="2"/>
  <c r="F370" i="2" s="1"/>
  <c r="B370" i="2"/>
  <c r="E370" i="2"/>
  <c r="E371" i="2" l="1"/>
  <c r="A372" i="2"/>
  <c r="D371" i="2"/>
  <c r="F371" i="2" s="1"/>
  <c r="B371" i="2"/>
  <c r="H364" i="2"/>
  <c r="G364" i="2" s="1"/>
  <c r="I364" i="2" s="1"/>
  <c r="C365" i="2" s="1"/>
  <c r="A373" i="2" l="1"/>
  <c r="D372" i="2"/>
  <c r="B372" i="2"/>
  <c r="E372" i="2"/>
  <c r="F372" i="2" s="1"/>
  <c r="H365" i="2"/>
  <c r="G365" i="2" s="1"/>
  <c r="I365" i="2" s="1"/>
  <c r="C366" i="2" s="1"/>
  <c r="E373" i="2" l="1"/>
  <c r="A374" i="2"/>
  <c r="D373" i="2"/>
  <c r="F373" i="2" s="1"/>
  <c r="B373" i="2"/>
  <c r="H366" i="2"/>
  <c r="G366" i="2" s="1"/>
  <c r="I366" i="2"/>
  <c r="C367" i="2" s="1"/>
  <c r="A375" i="2" l="1"/>
  <c r="D374" i="2"/>
  <c r="B374" i="2"/>
  <c r="E374" i="2"/>
  <c r="F374" i="2" s="1"/>
  <c r="H367" i="2"/>
  <c r="G367" i="2" s="1"/>
  <c r="I367" i="2" s="1"/>
  <c r="C368" i="2" s="1"/>
  <c r="H368" i="2" l="1"/>
  <c r="G368" i="2" s="1"/>
  <c r="I368" i="2" s="1"/>
  <c r="C369" i="2" s="1"/>
  <c r="E375" i="2"/>
  <c r="A376" i="2"/>
  <c r="F375" i="2"/>
  <c r="D375" i="2"/>
  <c r="B375" i="2"/>
  <c r="H369" i="2" l="1"/>
  <c r="G369" i="2" s="1"/>
  <c r="I369" i="2" s="1"/>
  <c r="C370" i="2" s="1"/>
  <c r="A377" i="2"/>
  <c r="D376" i="2"/>
  <c r="B376" i="2"/>
  <c r="E376" i="2"/>
  <c r="F376" i="2" s="1"/>
  <c r="H370" i="2" l="1"/>
  <c r="G370" i="2" s="1"/>
  <c r="I370" i="2" s="1"/>
  <c r="C371" i="2" s="1"/>
  <c r="E377" i="2"/>
  <c r="D377" i="2"/>
  <c r="F377" i="2" s="1"/>
  <c r="B377" i="2"/>
  <c r="H371" i="2" l="1"/>
  <c r="G371" i="2" s="1"/>
  <c r="I371" i="2" s="1"/>
  <c r="C372" i="2" s="1"/>
  <c r="H372" i="2" l="1"/>
  <c r="G372" i="2" s="1"/>
  <c r="I372" i="2" s="1"/>
  <c r="C373" i="2" s="1"/>
  <c r="H373" i="2" l="1"/>
  <c r="G373" i="2" s="1"/>
  <c r="I373" i="2" s="1"/>
  <c r="C374" i="2" s="1"/>
  <c r="H374" i="2" l="1"/>
  <c r="G374" i="2" s="1"/>
  <c r="I374" i="2" s="1"/>
  <c r="C375" i="2" s="1"/>
  <c r="H375" i="2" l="1"/>
  <c r="G375" i="2" s="1"/>
  <c r="I375" i="2" s="1"/>
  <c r="C376" i="2" s="1"/>
  <c r="H376" i="2" l="1"/>
  <c r="G376" i="2" s="1"/>
  <c r="I376" i="2" s="1"/>
  <c r="C377" i="2" s="1"/>
  <c r="D14" i="2" l="1"/>
  <c r="H377" i="2"/>
  <c r="D15" i="2" l="1"/>
  <c r="G377" i="2"/>
  <c r="I377" i="2" s="1"/>
  <c r="D13" i="2" s="1"/>
</calcChain>
</file>

<file path=xl/sharedStrings.xml><?xml version="1.0" encoding="utf-8"?>
<sst xmlns="http://schemas.openxmlformats.org/spreadsheetml/2006/main" count="68" uniqueCount="58">
  <si>
    <t>Majors/Programs</t>
    <phoneticPr fontId="0" type="noConversion"/>
  </si>
  <si>
    <t>Location</t>
    <phoneticPr fontId="0" type="noConversion"/>
  </si>
  <si>
    <t>Tuition &amp; Fees</t>
  </si>
  <si>
    <t>Room &amp; Board</t>
  </si>
  <si>
    <t>Books &amp; Supplies</t>
  </si>
  <si>
    <t>Transportation</t>
  </si>
  <si>
    <t>Personal Expenses</t>
  </si>
  <si>
    <t>Estimated total Cost of Attendance</t>
  </si>
  <si>
    <t>Grants Year 1</t>
  </si>
  <si>
    <t>Grants Year 2</t>
  </si>
  <si>
    <t>Grants Year 3</t>
  </si>
  <si>
    <t>Grants Year 4</t>
  </si>
  <si>
    <t>Scholarships  Year 1</t>
  </si>
  <si>
    <t>Scholarships  Year 2</t>
  </si>
  <si>
    <t>Scholarships  Year 3</t>
  </si>
  <si>
    <t>Scholarships  Year 4</t>
  </si>
  <si>
    <t>Work Study Yrs 1-4</t>
  </si>
  <si>
    <t>Parental Contribution per Year</t>
  </si>
  <si>
    <t>Year 1</t>
  </si>
  <si>
    <t>Year 2</t>
  </si>
  <si>
    <t>Year 3</t>
  </si>
  <si>
    <t>Year 4</t>
  </si>
  <si>
    <t>Borrowed</t>
  </si>
  <si>
    <t>10 Year Monthly Payment</t>
  </si>
  <si>
    <t>Loan Calculator with Extra Payments</t>
  </si>
  <si>
    <t>Enter values</t>
  </si>
  <si>
    <t>Instructions</t>
  </si>
  <si>
    <t>Loan amount</t>
  </si>
  <si>
    <t>Must be between 1 and 30 years.</t>
  </si>
  <si>
    <t>Annual interest rate</t>
  </si>
  <si>
    <t>If your extra payments vary, enter them in the table below.</t>
  </si>
  <si>
    <t>Loan period in years</t>
  </si>
  <si>
    <t>Start date of loan</t>
  </si>
  <si>
    <t>Optional extra payments</t>
  </si>
  <si>
    <t>Scheduled monthly payment</t>
  </si>
  <si>
    <t>Scheduled number of payments</t>
  </si>
  <si>
    <t>Actual number of payments</t>
  </si>
  <si>
    <t>Total of early payments</t>
  </si>
  <si>
    <t>Total interest</t>
  </si>
  <si>
    <t>No.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</si>
  <si>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</si>
  <si>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</si>
  <si>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</si>
  <si>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</si>
  <si>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</si>
  <si>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</si>
  <si>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</si>
  <si>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</si>
  <si>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College</t>
  </si>
  <si>
    <t>Fill in yellow cells.</t>
  </si>
  <si>
    <t>Green cells will calculate</t>
  </si>
  <si>
    <t>Use second tab to enter borrowed amount and calculate loan payments</t>
  </si>
  <si>
    <t>Adjust Grants depending on if siblings are in college.  Use college Net Price Calculators. Some colleges will provide estimate based on existing FAFSA.</t>
  </si>
  <si>
    <t>college 1</t>
  </si>
  <si>
    <t>college 2</t>
  </si>
  <si>
    <t>college 3</t>
  </si>
  <si>
    <t>college 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</si>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</sst>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%"/>
  </numFmts>
  <fonts count="14" x14ac:knownFonts="1">
    <font>
      <sz val="10"/>
      <name val="Verdana"/>
    </font>
    <font>
      <b/>
      <sz val="14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Arial"/>
    </font>
    <font>
      <sz val="16"/>
      <name val="Century Gothic"/>
      <family val="2"/>
    </font>
    <font>
      <sz val="18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9"/>
      <name val="Century Gothic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4FC0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9" fillId="0" borderId="1" xfId="1" applyFont="1" applyBorder="1"/>
    <xf numFmtId="0" fontId="9" fillId="0" borderId="1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right"/>
    </xf>
    <xf numFmtId="0" fontId="11" fillId="0" borderId="1" xfId="1" applyFont="1" applyBorder="1" applyAlignment="1">
      <alignment horizontal="left"/>
    </xf>
    <xf numFmtId="44" fontId="10" fillId="0" borderId="1" xfId="1" applyNumberFormat="1" applyFont="1" applyFill="1" applyBorder="1" applyAlignment="1"/>
    <xf numFmtId="165" fontId="10" fillId="0" borderId="1" xfId="1" applyNumberFormat="1" applyFont="1" applyFill="1" applyBorder="1" applyAlignment="1">
      <alignment horizontal="right"/>
    </xf>
    <xf numFmtId="1" fontId="10" fillId="0" borderId="1" xfId="1" applyNumberFormat="1" applyFont="1" applyFill="1" applyBorder="1" applyAlignment="1">
      <alignment horizontal="right"/>
    </xf>
    <xf numFmtId="0" fontId="10" fillId="0" borderId="1" xfId="1" applyFont="1" applyFill="1" applyBorder="1" applyAlignment="1">
      <alignment horizontal="left"/>
    </xf>
    <xf numFmtId="0" fontId="10" fillId="0" borderId="1" xfId="1" applyNumberFormat="1" applyFont="1" applyBorder="1" applyAlignment="1">
      <alignment horizontal="left"/>
    </xf>
    <xf numFmtId="14" fontId="10" fillId="0" borderId="1" xfId="1" applyNumberFormat="1" applyFont="1" applyFill="1" applyBorder="1" applyAlignment="1">
      <alignment horizontal="right"/>
    </xf>
    <xf numFmtId="14" fontId="10" fillId="0" borderId="1" xfId="1" applyNumberFormat="1" applyFont="1" applyBorder="1" applyAlignment="1">
      <alignment horizontal="left"/>
    </xf>
    <xf numFmtId="44" fontId="10" fillId="3" borderId="1" xfId="2" applyFont="1" applyFill="1" applyBorder="1" applyAlignment="1"/>
    <xf numFmtId="7" fontId="10" fillId="0" borderId="1" xfId="1" applyNumberFormat="1" applyFont="1" applyFill="1" applyBorder="1" applyAlignment="1">
      <alignment horizontal="left"/>
    </xf>
    <xf numFmtId="1" fontId="10" fillId="3" borderId="1" xfId="1" applyNumberFormat="1" applyFont="1" applyFill="1" applyBorder="1" applyAlignment="1">
      <alignment horizontal="right"/>
    </xf>
    <xf numFmtId="0" fontId="10" fillId="0" borderId="1" xfId="1" applyNumberFormat="1" applyFont="1" applyFill="1" applyBorder="1" applyAlignment="1">
      <alignment horizontal="left"/>
    </xf>
    <xf numFmtId="0" fontId="11" fillId="0" borderId="1" xfId="1" applyFont="1" applyFill="1" applyBorder="1" applyAlignment="1" applyProtection="1">
      <alignment horizontal="right" wrapText="1"/>
    </xf>
    <xf numFmtId="0" fontId="9" fillId="0" borderId="1" xfId="1" applyFont="1" applyBorder="1" applyAlignment="1">
      <alignment wrapText="1"/>
    </xf>
    <xf numFmtId="1" fontId="12" fillId="3" borderId="1" xfId="1" applyNumberFormat="1" applyFont="1" applyFill="1" applyBorder="1" applyAlignment="1">
      <alignment horizontal="right"/>
    </xf>
    <xf numFmtId="14" fontId="12" fillId="3" borderId="1" xfId="1" applyNumberFormat="1" applyFont="1" applyFill="1" applyBorder="1" applyAlignment="1">
      <alignment horizontal="right"/>
    </xf>
    <xf numFmtId="44" fontId="12" fillId="3" borderId="1" xfId="2" applyNumberFormat="1" applyFont="1" applyFill="1" applyBorder="1" applyAlignment="1">
      <alignment horizontal="right"/>
    </xf>
    <xf numFmtId="44" fontId="12" fillId="4" borderId="1" xfId="2" applyNumberFormat="1" applyFont="1" applyFill="1" applyBorder="1" applyAlignment="1">
      <alignment horizontal="right"/>
    </xf>
    <xf numFmtId="44" fontId="12" fillId="0" borderId="1" xfId="2" applyNumberFormat="1" applyFont="1" applyFill="1" applyBorder="1" applyAlignment="1">
      <alignment horizontal="right"/>
    </xf>
    <xf numFmtId="44" fontId="12" fillId="5" borderId="1" xfId="2" applyNumberFormat="1" applyFont="1" applyFill="1" applyBorder="1" applyAlignment="1">
      <alignment horizontal="right"/>
    </xf>
    <xf numFmtId="1" fontId="9" fillId="0" borderId="1" xfId="1" applyNumberFormat="1" applyFont="1" applyFill="1" applyBorder="1" applyAlignment="1">
      <alignment horizontal="right"/>
    </xf>
    <xf numFmtId="14" fontId="9" fillId="0" borderId="1" xfId="1" applyNumberFormat="1" applyFont="1" applyFill="1" applyBorder="1" applyAlignment="1">
      <alignment horizontal="right"/>
    </xf>
    <xf numFmtId="44" fontId="9" fillId="0" borderId="1" xfId="2" applyNumberFormat="1" applyFont="1" applyFill="1" applyBorder="1" applyAlignment="1">
      <alignment horizontal="right"/>
    </xf>
    <xf numFmtId="44" fontId="9" fillId="4" borderId="1" xfId="2" applyNumberFormat="1" applyFont="1" applyFill="1" applyBorder="1" applyAlignment="1">
      <alignment horizontal="right"/>
    </xf>
    <xf numFmtId="39" fontId="9" fillId="0" borderId="1" xfId="2" applyNumberFormat="1" applyFont="1" applyFill="1" applyBorder="1" applyAlignment="1">
      <alignment horizontal="right"/>
    </xf>
    <xf numFmtId="43" fontId="9" fillId="4" borderId="1" xfId="2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horizontal="right"/>
    </xf>
    <xf numFmtId="0" fontId="13" fillId="0" borderId="1" xfId="1" applyFont="1" applyBorder="1"/>
    <xf numFmtId="0" fontId="9" fillId="0" borderId="1" xfId="1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164" fontId="4" fillId="7" borderId="1" xfId="0" applyNumberFormat="1" applyFont="1" applyFill="1" applyBorder="1" applyAlignment="1">
      <alignment horizontal="center" wrapText="1"/>
    </xf>
    <xf numFmtId="0" fontId="4" fillId="6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7" fontId="10" fillId="0" borderId="1" xfId="1" applyNumberFormat="1" applyFont="1" applyFill="1" applyBorder="1" applyAlignment="1">
      <alignment horizontal="left"/>
    </xf>
    <xf numFmtId="10" fontId="10" fillId="0" borderId="1" xfId="1" applyNumberFormat="1" applyFont="1" applyFill="1" applyBorder="1" applyAlignment="1">
      <alignment horizontal="left"/>
    </xf>
  </cellXfs>
  <cellStyles count="3">
    <cellStyle name="Currency 2" xfId="2"/>
    <cellStyle name="Normal" xfId="0" builtinId="0"/>
    <cellStyle name="Normal 2" xfId="1"/>
  </cellStyles>
  <dxfs count="2">
    <dxf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04FC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3"/>
  <sheetViews>
    <sheetView zoomScale="60" zoomScaleNormal="60" workbookViewId="0">
      <selection activeCell="G14" sqref="G14:G15"/>
    </sheetView>
  </sheetViews>
  <sheetFormatPr defaultColWidth="11" defaultRowHeight="12.75" x14ac:dyDescent="0.2"/>
  <cols>
    <col min="1" max="1" width="22.875" customWidth="1"/>
    <col min="2" max="6" width="17.625" customWidth="1"/>
    <col min="7" max="7" width="24.125" customWidth="1"/>
  </cols>
  <sheetData>
    <row r="1" spans="1:8" s="2" customFormat="1" ht="18" x14ac:dyDescent="0.2">
      <c r="A1" s="1" t="s">
        <v>48</v>
      </c>
      <c r="B1" s="50" t="s">
        <v>53</v>
      </c>
      <c r="C1" s="50" t="s">
        <v>54</v>
      </c>
      <c r="D1" s="50" t="s">
        <v>55</v>
      </c>
      <c r="E1" s="50" t="s">
        <v>56</v>
      </c>
      <c r="F1" s="50" t="s">
        <v>56</v>
      </c>
    </row>
    <row r="2" spans="1:8" s="4" customFormat="1" ht="49.5" customHeight="1" x14ac:dyDescent="0.2">
      <c r="A2" s="3" t="s">
        <v>0</v>
      </c>
      <c r="B2" s="51" t="s">
        <v>57</v>
      </c>
      <c r="C2" s="51" t="s">
        <v>57</v>
      </c>
      <c r="D2" s="51" t="s">
        <v>57</v>
      </c>
      <c r="E2" s="51" t="s">
        <v>57</v>
      </c>
      <c r="F2" s="51" t="s">
        <v>57</v>
      </c>
    </row>
    <row r="3" spans="1:8" s="4" customFormat="1" ht="33" customHeight="1" x14ac:dyDescent="0.2">
      <c r="A3" s="3" t="s">
        <v>1</v>
      </c>
      <c r="B3" s="51" t="s">
        <v>57</v>
      </c>
      <c r="C3" s="51" t="s">
        <v>57</v>
      </c>
      <c r="D3" s="51" t="s">
        <v>57</v>
      </c>
      <c r="E3" s="51" t="s">
        <v>57</v>
      </c>
      <c r="F3" s="51" t="s">
        <v>57</v>
      </c>
    </row>
    <row r="4" spans="1:8" s="2" customFormat="1" ht="33" customHeight="1" x14ac:dyDescent="0.2">
      <c r="A4" s="44" t="s">
        <v>2</v>
      </c>
      <c r="B4" s="45"/>
      <c r="C4" s="45"/>
      <c r="D4" s="45"/>
      <c r="E4" s="45"/>
      <c r="F4" s="45"/>
    </row>
    <row r="5" spans="1:8" s="2" customFormat="1" ht="33" customHeight="1" x14ac:dyDescent="0.2">
      <c r="A5" s="44" t="s">
        <v>3</v>
      </c>
      <c r="B5" s="45"/>
      <c r="C5" s="45"/>
      <c r="D5" s="45"/>
      <c r="E5" s="45"/>
      <c r="F5" s="45"/>
      <c r="G5" s="54" t="s">
        <v>49</v>
      </c>
    </row>
    <row r="6" spans="1:8" s="2" customFormat="1" ht="33" customHeight="1" x14ac:dyDescent="0.2">
      <c r="A6" s="44" t="s">
        <v>4</v>
      </c>
      <c r="B6" s="45"/>
      <c r="C6" s="45"/>
      <c r="D6" s="45"/>
      <c r="E6" s="45"/>
      <c r="F6" s="45"/>
      <c r="G6" s="55" t="s">
        <v>50</v>
      </c>
    </row>
    <row r="7" spans="1:8" s="2" customFormat="1" ht="33" customHeight="1" x14ac:dyDescent="0.2">
      <c r="A7" s="44" t="s">
        <v>5</v>
      </c>
      <c r="B7" s="45"/>
      <c r="C7" s="45"/>
      <c r="D7" s="45"/>
      <c r="E7" s="45"/>
      <c r="F7" s="45"/>
      <c r="G7" s="56" t="s">
        <v>51</v>
      </c>
    </row>
    <row r="8" spans="1:8" s="2" customFormat="1" ht="33" customHeight="1" x14ac:dyDescent="0.2">
      <c r="A8" s="44" t="s">
        <v>6</v>
      </c>
      <c r="B8" s="45"/>
      <c r="C8" s="45"/>
      <c r="D8" s="45"/>
      <c r="E8" s="45"/>
      <c r="F8" s="45"/>
    </row>
    <row r="9" spans="1:8" s="2" customFormat="1" ht="51" customHeight="1" x14ac:dyDescent="0.2">
      <c r="A9" s="46" t="s">
        <v>7</v>
      </c>
      <c r="B9" s="47">
        <f t="shared" ref="B9:E9" si="0">SUM(B4:B8)</f>
        <v>0</v>
      </c>
      <c r="C9" s="47">
        <f t="shared" si="0"/>
        <v>0</v>
      </c>
      <c r="D9" s="47">
        <f t="shared" si="0"/>
        <v>0</v>
      </c>
      <c r="E9" s="47">
        <f t="shared" si="0"/>
        <v>0</v>
      </c>
      <c r="F9" s="47">
        <f>SUM(F4:F8)</f>
        <v>0</v>
      </c>
    </row>
    <row r="10" spans="1:8" s="2" customFormat="1" ht="37.5" customHeight="1" x14ac:dyDescent="0.2">
      <c r="A10" s="44" t="s">
        <v>8</v>
      </c>
      <c r="B10" s="45"/>
      <c r="C10" s="45"/>
      <c r="D10" s="45"/>
      <c r="E10" s="45"/>
      <c r="F10" s="45"/>
      <c r="G10" s="58" t="s">
        <v>52</v>
      </c>
      <c r="H10" s="58"/>
    </row>
    <row r="11" spans="1:8" s="2" customFormat="1" ht="37.5" customHeight="1" x14ac:dyDescent="0.2">
      <c r="A11" s="44" t="s">
        <v>9</v>
      </c>
      <c r="B11" s="45"/>
      <c r="C11" s="45"/>
      <c r="D11" s="45"/>
      <c r="E11" s="45"/>
      <c r="F11" s="45"/>
      <c r="G11" s="58"/>
      <c r="H11" s="58"/>
    </row>
    <row r="12" spans="1:8" s="2" customFormat="1" ht="37.5" customHeight="1" x14ac:dyDescent="0.2">
      <c r="A12" s="44" t="s">
        <v>10</v>
      </c>
      <c r="B12" s="45"/>
      <c r="C12" s="45"/>
      <c r="D12" s="45"/>
      <c r="E12" s="45"/>
      <c r="F12" s="45"/>
      <c r="G12" s="58"/>
      <c r="H12" s="58"/>
    </row>
    <row r="13" spans="1:8" s="2" customFormat="1" ht="37.5" customHeight="1" x14ac:dyDescent="0.2">
      <c r="A13" s="44" t="s">
        <v>11</v>
      </c>
      <c r="B13" s="45"/>
      <c r="C13" s="45"/>
      <c r="D13" s="45"/>
      <c r="E13" s="45"/>
      <c r="F13" s="45"/>
      <c r="G13" s="58"/>
      <c r="H13" s="58"/>
    </row>
    <row r="14" spans="1:8" s="2" customFormat="1" ht="37.5" customHeight="1" x14ac:dyDescent="0.2">
      <c r="A14" s="44" t="s">
        <v>12</v>
      </c>
      <c r="B14" s="45"/>
      <c r="C14" s="45"/>
      <c r="D14" s="45"/>
      <c r="E14" s="45"/>
      <c r="F14" s="45"/>
      <c r="G14" s="57"/>
    </row>
    <row r="15" spans="1:8" s="2" customFormat="1" ht="37.5" customHeight="1" x14ac:dyDescent="0.2">
      <c r="A15" s="44" t="s">
        <v>13</v>
      </c>
      <c r="B15" s="45"/>
      <c r="C15" s="45"/>
      <c r="D15" s="45"/>
      <c r="E15" s="45"/>
      <c r="F15" s="45"/>
      <c r="G15" s="57"/>
    </row>
    <row r="16" spans="1:8" s="2" customFormat="1" ht="37.5" customHeight="1" x14ac:dyDescent="0.2">
      <c r="A16" s="44" t="s">
        <v>14</v>
      </c>
      <c r="B16" s="45"/>
      <c r="C16" s="45"/>
      <c r="D16" s="45"/>
      <c r="E16" s="45"/>
      <c r="F16" s="45"/>
    </row>
    <row r="17" spans="1:7" s="2" customFormat="1" ht="37.5" customHeight="1" x14ac:dyDescent="0.2">
      <c r="A17" s="44" t="s">
        <v>15</v>
      </c>
      <c r="B17" s="45"/>
      <c r="C17" s="45"/>
      <c r="D17" s="45"/>
      <c r="E17" s="45"/>
      <c r="F17" s="45"/>
    </row>
    <row r="18" spans="1:7" s="2" customFormat="1" ht="30.75" customHeight="1" x14ac:dyDescent="0.2">
      <c r="A18" s="44" t="s">
        <v>16</v>
      </c>
      <c r="B18" s="45"/>
      <c r="C18" s="45"/>
      <c r="D18" s="45"/>
      <c r="E18" s="45"/>
      <c r="F18" s="45"/>
    </row>
    <row r="19" spans="1:7" s="2" customFormat="1" ht="47.25" customHeight="1" x14ac:dyDescent="0.2">
      <c r="A19" s="44" t="s">
        <v>17</v>
      </c>
      <c r="B19" s="45"/>
      <c r="C19" s="45"/>
      <c r="D19" s="45"/>
      <c r="E19" s="45"/>
      <c r="F19" s="45"/>
    </row>
    <row r="20" spans="1:7" s="5" customFormat="1" ht="34.5" customHeight="1" x14ac:dyDescent="0.2">
      <c r="A20" s="48" t="s">
        <v>18</v>
      </c>
      <c r="B20" s="49">
        <f t="shared" ref="B20:F23" si="1">+B$9-B10-B14-B$18-B$19</f>
        <v>0</v>
      </c>
      <c r="C20" s="49">
        <f t="shared" si="1"/>
        <v>0</v>
      </c>
      <c r="D20" s="49">
        <f t="shared" si="1"/>
        <v>0</v>
      </c>
      <c r="E20" s="49">
        <f t="shared" si="1"/>
        <v>0</v>
      </c>
      <c r="F20" s="49">
        <f t="shared" si="1"/>
        <v>0</v>
      </c>
      <c r="G20" s="2"/>
    </row>
    <row r="21" spans="1:7" s="5" customFormat="1" ht="34.5" customHeight="1" x14ac:dyDescent="0.2">
      <c r="A21" s="48" t="s">
        <v>19</v>
      </c>
      <c r="B21" s="49">
        <f t="shared" si="1"/>
        <v>0</v>
      </c>
      <c r="C21" s="49">
        <f t="shared" si="1"/>
        <v>0</v>
      </c>
      <c r="D21" s="49">
        <f t="shared" si="1"/>
        <v>0</v>
      </c>
      <c r="E21" s="49">
        <f t="shared" si="1"/>
        <v>0</v>
      </c>
      <c r="F21" s="49">
        <f t="shared" si="1"/>
        <v>0</v>
      </c>
      <c r="G21" s="2"/>
    </row>
    <row r="22" spans="1:7" s="5" customFormat="1" ht="34.5" customHeight="1" x14ac:dyDescent="0.2">
      <c r="A22" s="48" t="s">
        <v>20</v>
      </c>
      <c r="B22" s="49">
        <f t="shared" si="1"/>
        <v>0</v>
      </c>
      <c r="C22" s="49">
        <f t="shared" si="1"/>
        <v>0</v>
      </c>
      <c r="D22" s="49">
        <f t="shared" si="1"/>
        <v>0</v>
      </c>
      <c r="E22" s="49">
        <f t="shared" si="1"/>
        <v>0</v>
      </c>
      <c r="F22" s="49">
        <f t="shared" si="1"/>
        <v>0</v>
      </c>
    </row>
    <row r="23" spans="1:7" s="5" customFormat="1" ht="34.5" customHeight="1" x14ac:dyDescent="0.2">
      <c r="A23" s="48" t="s">
        <v>21</v>
      </c>
      <c r="B23" s="49">
        <f t="shared" si="1"/>
        <v>0</v>
      </c>
      <c r="C23" s="49">
        <f t="shared" si="1"/>
        <v>0</v>
      </c>
      <c r="D23" s="49">
        <f t="shared" si="1"/>
        <v>0</v>
      </c>
      <c r="E23" s="49">
        <f t="shared" si="1"/>
        <v>0</v>
      </c>
      <c r="F23" s="49">
        <f t="shared" si="1"/>
        <v>0</v>
      </c>
    </row>
    <row r="24" spans="1:7" s="8" customFormat="1" ht="34.5" customHeight="1" x14ac:dyDescent="0.2">
      <c r="A24" s="52" t="s">
        <v>22</v>
      </c>
      <c r="B24" s="53">
        <f>SUM(B20:B23)</f>
        <v>0</v>
      </c>
      <c r="C24" s="53">
        <f t="shared" ref="C24:F24" si="2">SUM(C20:C23)</f>
        <v>0</v>
      </c>
      <c r="D24" s="53">
        <f t="shared" si="2"/>
        <v>0</v>
      </c>
      <c r="E24" s="53">
        <f t="shared" si="2"/>
        <v>0</v>
      </c>
      <c r="F24" s="53">
        <f t="shared" si="2"/>
        <v>0</v>
      </c>
    </row>
    <row r="25" spans="1:7" s="8" customFormat="1" ht="42.75" customHeight="1" x14ac:dyDescent="0.2">
      <c r="A25" s="6" t="s">
        <v>23</v>
      </c>
      <c r="B25" s="7"/>
      <c r="C25" s="7"/>
      <c r="D25" s="7"/>
      <c r="E25" s="7"/>
      <c r="F25" s="7"/>
    </row>
    <row r="26" spans="1:7" s="8" customFormat="1" x14ac:dyDescent="0.2">
      <c r="A26" s="9"/>
      <c r="B26" s="10"/>
      <c r="C26" s="10"/>
      <c r="D26" s="10"/>
      <c r="E26" s="10"/>
      <c r="F26" s="10"/>
    </row>
    <row r="27" spans="1:7" s="8" customFormat="1" x14ac:dyDescent="0.2"/>
    <row r="28" spans="1:7" s="8" customFormat="1" x14ac:dyDescent="0.2"/>
    <row r="29" spans="1:7" s="8" customFormat="1" x14ac:dyDescent="0.2"/>
    <row r="30" spans="1:7" s="8" customFormat="1" x14ac:dyDescent="0.2"/>
    <row r="31" spans="1:7" s="8" customFormat="1" x14ac:dyDescent="0.2"/>
    <row r="32" spans="1:7" s="8" customFormat="1" x14ac:dyDescent="0.2"/>
    <row r="33" s="8" customFormat="1" x14ac:dyDescent="0.2"/>
  </sheetData>
  <mergeCells count="2">
    <mergeCell ref="G14:G15"/>
    <mergeCell ref="G10:H13"/>
  </mergeCells>
  <pageMargins left="0.25" right="0.25" top="0.75" bottom="0.75" header="0.3" footer="0.3"/>
  <pageSetup scale="60" orientation="portrait" horizontalDpi="4294967292" verticalDpi="4294967292" r:id="rId1"/>
  <headerFooter>
    <oddHeader>&amp;CApplying to College List Information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9"/>
  <sheetViews>
    <sheetView showGridLines="0" tabSelected="1" zoomScaleNormal="100" workbookViewId="0">
      <pane ySplit="17" topLeftCell="A18" activePane="bottomLeft" state="frozenSplit"/>
      <selection pane="bottomLeft" activeCell="D5" sqref="D5"/>
    </sheetView>
  </sheetViews>
  <sheetFormatPr defaultRowHeight="13.5" x14ac:dyDescent="0.25"/>
  <cols>
    <col min="1" max="1" width="4.625" style="43" customWidth="1"/>
    <col min="2" max="2" width="12.625" style="43" customWidth="1"/>
    <col min="3" max="3" width="11.875" style="43" customWidth="1"/>
    <col min="4" max="4" width="12.875" style="43" customWidth="1"/>
    <col min="5" max="5" width="11.25" style="43" customWidth="1"/>
    <col min="6" max="6" width="11.5" style="43" customWidth="1"/>
    <col min="7" max="8" width="11.375" style="43" customWidth="1"/>
    <col min="9" max="9" width="13.5" style="43" customWidth="1"/>
    <col min="10" max="256" width="9" style="11"/>
    <col min="257" max="257" width="4.625" style="11" customWidth="1"/>
    <col min="258" max="258" width="12.625" style="11" customWidth="1"/>
    <col min="259" max="259" width="11.875" style="11" customWidth="1"/>
    <col min="260" max="260" width="12.875" style="11" customWidth="1"/>
    <col min="261" max="261" width="11.25" style="11" customWidth="1"/>
    <col min="262" max="262" width="11.5" style="11" customWidth="1"/>
    <col min="263" max="264" width="11.375" style="11" customWidth="1"/>
    <col min="265" max="265" width="13.5" style="11" customWidth="1"/>
    <col min="266" max="512" width="9" style="11"/>
    <col min="513" max="513" width="4.625" style="11" customWidth="1"/>
    <col min="514" max="514" width="12.625" style="11" customWidth="1"/>
    <col min="515" max="515" width="11.875" style="11" customWidth="1"/>
    <col min="516" max="516" width="12.875" style="11" customWidth="1"/>
    <col min="517" max="517" width="11.25" style="11" customWidth="1"/>
    <col min="518" max="518" width="11.5" style="11" customWidth="1"/>
    <col min="519" max="520" width="11.375" style="11" customWidth="1"/>
    <col min="521" max="521" width="13.5" style="11" customWidth="1"/>
    <col min="522" max="768" width="9" style="11"/>
    <col min="769" max="769" width="4.625" style="11" customWidth="1"/>
    <col min="770" max="770" width="12.625" style="11" customWidth="1"/>
    <col min="771" max="771" width="11.875" style="11" customWidth="1"/>
    <col min="772" max="772" width="12.875" style="11" customWidth="1"/>
    <col min="773" max="773" width="11.25" style="11" customWidth="1"/>
    <col min="774" max="774" width="11.5" style="11" customWidth="1"/>
    <col min="775" max="776" width="11.375" style="11" customWidth="1"/>
    <col min="777" max="777" width="13.5" style="11" customWidth="1"/>
    <col min="778" max="1024" width="9" style="11"/>
    <col min="1025" max="1025" width="4.625" style="11" customWidth="1"/>
    <col min="1026" max="1026" width="12.625" style="11" customWidth="1"/>
    <col min="1027" max="1027" width="11.875" style="11" customWidth="1"/>
    <col min="1028" max="1028" width="12.875" style="11" customWidth="1"/>
    <col min="1029" max="1029" width="11.25" style="11" customWidth="1"/>
    <col min="1030" max="1030" width="11.5" style="11" customWidth="1"/>
    <col min="1031" max="1032" width="11.375" style="11" customWidth="1"/>
    <col min="1033" max="1033" width="13.5" style="11" customWidth="1"/>
    <col min="1034" max="1280" width="9" style="11"/>
    <col min="1281" max="1281" width="4.625" style="11" customWidth="1"/>
    <col min="1282" max="1282" width="12.625" style="11" customWidth="1"/>
    <col min="1283" max="1283" width="11.875" style="11" customWidth="1"/>
    <col min="1284" max="1284" width="12.875" style="11" customWidth="1"/>
    <col min="1285" max="1285" width="11.25" style="11" customWidth="1"/>
    <col min="1286" max="1286" width="11.5" style="11" customWidth="1"/>
    <col min="1287" max="1288" width="11.375" style="11" customWidth="1"/>
    <col min="1289" max="1289" width="13.5" style="11" customWidth="1"/>
    <col min="1290" max="1536" width="9" style="11"/>
    <col min="1537" max="1537" width="4.625" style="11" customWidth="1"/>
    <col min="1538" max="1538" width="12.625" style="11" customWidth="1"/>
    <col min="1539" max="1539" width="11.875" style="11" customWidth="1"/>
    <col min="1540" max="1540" width="12.875" style="11" customWidth="1"/>
    <col min="1541" max="1541" width="11.25" style="11" customWidth="1"/>
    <col min="1542" max="1542" width="11.5" style="11" customWidth="1"/>
    <col min="1543" max="1544" width="11.375" style="11" customWidth="1"/>
    <col min="1545" max="1545" width="13.5" style="11" customWidth="1"/>
    <col min="1546" max="1792" width="9" style="11"/>
    <col min="1793" max="1793" width="4.625" style="11" customWidth="1"/>
    <col min="1794" max="1794" width="12.625" style="11" customWidth="1"/>
    <col min="1795" max="1795" width="11.875" style="11" customWidth="1"/>
    <col min="1796" max="1796" width="12.875" style="11" customWidth="1"/>
    <col min="1797" max="1797" width="11.25" style="11" customWidth="1"/>
    <col min="1798" max="1798" width="11.5" style="11" customWidth="1"/>
    <col min="1799" max="1800" width="11.375" style="11" customWidth="1"/>
    <col min="1801" max="1801" width="13.5" style="11" customWidth="1"/>
    <col min="1802" max="2048" width="9" style="11"/>
    <col min="2049" max="2049" width="4.625" style="11" customWidth="1"/>
    <col min="2050" max="2050" width="12.625" style="11" customWidth="1"/>
    <col min="2051" max="2051" width="11.875" style="11" customWidth="1"/>
    <col min="2052" max="2052" width="12.875" style="11" customWidth="1"/>
    <col min="2053" max="2053" width="11.25" style="11" customWidth="1"/>
    <col min="2054" max="2054" width="11.5" style="11" customWidth="1"/>
    <col min="2055" max="2056" width="11.375" style="11" customWidth="1"/>
    <col min="2057" max="2057" width="13.5" style="11" customWidth="1"/>
    <col min="2058" max="2304" width="9" style="11"/>
    <col min="2305" max="2305" width="4.625" style="11" customWidth="1"/>
    <col min="2306" max="2306" width="12.625" style="11" customWidth="1"/>
    <col min="2307" max="2307" width="11.875" style="11" customWidth="1"/>
    <col min="2308" max="2308" width="12.875" style="11" customWidth="1"/>
    <col min="2309" max="2309" width="11.25" style="11" customWidth="1"/>
    <col min="2310" max="2310" width="11.5" style="11" customWidth="1"/>
    <col min="2311" max="2312" width="11.375" style="11" customWidth="1"/>
    <col min="2313" max="2313" width="13.5" style="11" customWidth="1"/>
    <col min="2314" max="2560" width="9" style="11"/>
    <col min="2561" max="2561" width="4.625" style="11" customWidth="1"/>
    <col min="2562" max="2562" width="12.625" style="11" customWidth="1"/>
    <col min="2563" max="2563" width="11.875" style="11" customWidth="1"/>
    <col min="2564" max="2564" width="12.875" style="11" customWidth="1"/>
    <col min="2565" max="2565" width="11.25" style="11" customWidth="1"/>
    <col min="2566" max="2566" width="11.5" style="11" customWidth="1"/>
    <col min="2567" max="2568" width="11.375" style="11" customWidth="1"/>
    <col min="2569" max="2569" width="13.5" style="11" customWidth="1"/>
    <col min="2570" max="2816" width="9" style="11"/>
    <col min="2817" max="2817" width="4.625" style="11" customWidth="1"/>
    <col min="2818" max="2818" width="12.625" style="11" customWidth="1"/>
    <col min="2819" max="2819" width="11.875" style="11" customWidth="1"/>
    <col min="2820" max="2820" width="12.875" style="11" customWidth="1"/>
    <col min="2821" max="2821" width="11.25" style="11" customWidth="1"/>
    <col min="2822" max="2822" width="11.5" style="11" customWidth="1"/>
    <col min="2823" max="2824" width="11.375" style="11" customWidth="1"/>
    <col min="2825" max="2825" width="13.5" style="11" customWidth="1"/>
    <col min="2826" max="3072" width="9" style="11"/>
    <col min="3073" max="3073" width="4.625" style="11" customWidth="1"/>
    <col min="3074" max="3074" width="12.625" style="11" customWidth="1"/>
    <col min="3075" max="3075" width="11.875" style="11" customWidth="1"/>
    <col min="3076" max="3076" width="12.875" style="11" customWidth="1"/>
    <col min="3077" max="3077" width="11.25" style="11" customWidth="1"/>
    <col min="3078" max="3078" width="11.5" style="11" customWidth="1"/>
    <col min="3079" max="3080" width="11.375" style="11" customWidth="1"/>
    <col min="3081" max="3081" width="13.5" style="11" customWidth="1"/>
    <col min="3082" max="3328" width="9" style="11"/>
    <col min="3329" max="3329" width="4.625" style="11" customWidth="1"/>
    <col min="3330" max="3330" width="12.625" style="11" customWidth="1"/>
    <col min="3331" max="3331" width="11.875" style="11" customWidth="1"/>
    <col min="3332" max="3332" width="12.875" style="11" customWidth="1"/>
    <col min="3333" max="3333" width="11.25" style="11" customWidth="1"/>
    <col min="3334" max="3334" width="11.5" style="11" customWidth="1"/>
    <col min="3335" max="3336" width="11.375" style="11" customWidth="1"/>
    <col min="3337" max="3337" width="13.5" style="11" customWidth="1"/>
    <col min="3338" max="3584" width="9" style="11"/>
    <col min="3585" max="3585" width="4.625" style="11" customWidth="1"/>
    <col min="3586" max="3586" width="12.625" style="11" customWidth="1"/>
    <col min="3587" max="3587" width="11.875" style="11" customWidth="1"/>
    <col min="3588" max="3588" width="12.875" style="11" customWidth="1"/>
    <col min="3589" max="3589" width="11.25" style="11" customWidth="1"/>
    <col min="3590" max="3590" width="11.5" style="11" customWidth="1"/>
    <col min="3591" max="3592" width="11.375" style="11" customWidth="1"/>
    <col min="3593" max="3593" width="13.5" style="11" customWidth="1"/>
    <col min="3594" max="3840" width="9" style="11"/>
    <col min="3841" max="3841" width="4.625" style="11" customWidth="1"/>
    <col min="3842" max="3842" width="12.625" style="11" customWidth="1"/>
    <col min="3843" max="3843" width="11.875" style="11" customWidth="1"/>
    <col min="3844" max="3844" width="12.875" style="11" customWidth="1"/>
    <col min="3845" max="3845" width="11.25" style="11" customWidth="1"/>
    <col min="3846" max="3846" width="11.5" style="11" customWidth="1"/>
    <col min="3847" max="3848" width="11.375" style="11" customWidth="1"/>
    <col min="3849" max="3849" width="13.5" style="11" customWidth="1"/>
    <col min="3850" max="4096" width="9" style="11"/>
    <col min="4097" max="4097" width="4.625" style="11" customWidth="1"/>
    <col min="4098" max="4098" width="12.625" style="11" customWidth="1"/>
    <col min="4099" max="4099" width="11.875" style="11" customWidth="1"/>
    <col min="4100" max="4100" width="12.875" style="11" customWidth="1"/>
    <col min="4101" max="4101" width="11.25" style="11" customWidth="1"/>
    <col min="4102" max="4102" width="11.5" style="11" customWidth="1"/>
    <col min="4103" max="4104" width="11.375" style="11" customWidth="1"/>
    <col min="4105" max="4105" width="13.5" style="11" customWidth="1"/>
    <col min="4106" max="4352" width="9" style="11"/>
    <col min="4353" max="4353" width="4.625" style="11" customWidth="1"/>
    <col min="4354" max="4354" width="12.625" style="11" customWidth="1"/>
    <col min="4355" max="4355" width="11.875" style="11" customWidth="1"/>
    <col min="4356" max="4356" width="12.875" style="11" customWidth="1"/>
    <col min="4357" max="4357" width="11.25" style="11" customWidth="1"/>
    <col min="4358" max="4358" width="11.5" style="11" customWidth="1"/>
    <col min="4359" max="4360" width="11.375" style="11" customWidth="1"/>
    <col min="4361" max="4361" width="13.5" style="11" customWidth="1"/>
    <col min="4362" max="4608" width="9" style="11"/>
    <col min="4609" max="4609" width="4.625" style="11" customWidth="1"/>
    <col min="4610" max="4610" width="12.625" style="11" customWidth="1"/>
    <col min="4611" max="4611" width="11.875" style="11" customWidth="1"/>
    <col min="4612" max="4612" width="12.875" style="11" customWidth="1"/>
    <col min="4613" max="4613" width="11.25" style="11" customWidth="1"/>
    <col min="4614" max="4614" width="11.5" style="11" customWidth="1"/>
    <col min="4615" max="4616" width="11.375" style="11" customWidth="1"/>
    <col min="4617" max="4617" width="13.5" style="11" customWidth="1"/>
    <col min="4618" max="4864" width="9" style="11"/>
    <col min="4865" max="4865" width="4.625" style="11" customWidth="1"/>
    <col min="4866" max="4866" width="12.625" style="11" customWidth="1"/>
    <col min="4867" max="4867" width="11.875" style="11" customWidth="1"/>
    <col min="4868" max="4868" width="12.875" style="11" customWidth="1"/>
    <col min="4869" max="4869" width="11.25" style="11" customWidth="1"/>
    <col min="4870" max="4870" width="11.5" style="11" customWidth="1"/>
    <col min="4871" max="4872" width="11.375" style="11" customWidth="1"/>
    <col min="4873" max="4873" width="13.5" style="11" customWidth="1"/>
    <col min="4874" max="5120" width="9" style="11"/>
    <col min="5121" max="5121" width="4.625" style="11" customWidth="1"/>
    <col min="5122" max="5122" width="12.625" style="11" customWidth="1"/>
    <col min="5123" max="5123" width="11.875" style="11" customWidth="1"/>
    <col min="5124" max="5124" width="12.875" style="11" customWidth="1"/>
    <col min="5125" max="5125" width="11.25" style="11" customWidth="1"/>
    <col min="5126" max="5126" width="11.5" style="11" customWidth="1"/>
    <col min="5127" max="5128" width="11.375" style="11" customWidth="1"/>
    <col min="5129" max="5129" width="13.5" style="11" customWidth="1"/>
    <col min="5130" max="5376" width="9" style="11"/>
    <col min="5377" max="5377" width="4.625" style="11" customWidth="1"/>
    <col min="5378" max="5378" width="12.625" style="11" customWidth="1"/>
    <col min="5379" max="5379" width="11.875" style="11" customWidth="1"/>
    <col min="5380" max="5380" width="12.875" style="11" customWidth="1"/>
    <col min="5381" max="5381" width="11.25" style="11" customWidth="1"/>
    <col min="5382" max="5382" width="11.5" style="11" customWidth="1"/>
    <col min="5383" max="5384" width="11.375" style="11" customWidth="1"/>
    <col min="5385" max="5385" width="13.5" style="11" customWidth="1"/>
    <col min="5386" max="5632" width="9" style="11"/>
    <col min="5633" max="5633" width="4.625" style="11" customWidth="1"/>
    <col min="5634" max="5634" width="12.625" style="11" customWidth="1"/>
    <col min="5635" max="5635" width="11.875" style="11" customWidth="1"/>
    <col min="5636" max="5636" width="12.875" style="11" customWidth="1"/>
    <col min="5637" max="5637" width="11.25" style="11" customWidth="1"/>
    <col min="5638" max="5638" width="11.5" style="11" customWidth="1"/>
    <col min="5639" max="5640" width="11.375" style="11" customWidth="1"/>
    <col min="5641" max="5641" width="13.5" style="11" customWidth="1"/>
    <col min="5642" max="5888" width="9" style="11"/>
    <col min="5889" max="5889" width="4.625" style="11" customWidth="1"/>
    <col min="5890" max="5890" width="12.625" style="11" customWidth="1"/>
    <col min="5891" max="5891" width="11.875" style="11" customWidth="1"/>
    <col min="5892" max="5892" width="12.875" style="11" customWidth="1"/>
    <col min="5893" max="5893" width="11.25" style="11" customWidth="1"/>
    <col min="5894" max="5894" width="11.5" style="11" customWidth="1"/>
    <col min="5895" max="5896" width="11.375" style="11" customWidth="1"/>
    <col min="5897" max="5897" width="13.5" style="11" customWidth="1"/>
    <col min="5898" max="6144" width="9" style="11"/>
    <col min="6145" max="6145" width="4.625" style="11" customWidth="1"/>
    <col min="6146" max="6146" width="12.625" style="11" customWidth="1"/>
    <col min="6147" max="6147" width="11.875" style="11" customWidth="1"/>
    <col min="6148" max="6148" width="12.875" style="11" customWidth="1"/>
    <col min="6149" max="6149" width="11.25" style="11" customWidth="1"/>
    <col min="6150" max="6150" width="11.5" style="11" customWidth="1"/>
    <col min="6151" max="6152" width="11.375" style="11" customWidth="1"/>
    <col min="6153" max="6153" width="13.5" style="11" customWidth="1"/>
    <col min="6154" max="6400" width="9" style="11"/>
    <col min="6401" max="6401" width="4.625" style="11" customWidth="1"/>
    <col min="6402" max="6402" width="12.625" style="11" customWidth="1"/>
    <col min="6403" max="6403" width="11.875" style="11" customWidth="1"/>
    <col min="6404" max="6404" width="12.875" style="11" customWidth="1"/>
    <col min="6405" max="6405" width="11.25" style="11" customWidth="1"/>
    <col min="6406" max="6406" width="11.5" style="11" customWidth="1"/>
    <col min="6407" max="6408" width="11.375" style="11" customWidth="1"/>
    <col min="6409" max="6409" width="13.5" style="11" customWidth="1"/>
    <col min="6410" max="6656" width="9" style="11"/>
    <col min="6657" max="6657" width="4.625" style="11" customWidth="1"/>
    <col min="6658" max="6658" width="12.625" style="11" customWidth="1"/>
    <col min="6659" max="6659" width="11.875" style="11" customWidth="1"/>
    <col min="6660" max="6660" width="12.875" style="11" customWidth="1"/>
    <col min="6661" max="6661" width="11.25" style="11" customWidth="1"/>
    <col min="6662" max="6662" width="11.5" style="11" customWidth="1"/>
    <col min="6663" max="6664" width="11.375" style="11" customWidth="1"/>
    <col min="6665" max="6665" width="13.5" style="11" customWidth="1"/>
    <col min="6666" max="6912" width="9" style="11"/>
    <col min="6913" max="6913" width="4.625" style="11" customWidth="1"/>
    <col min="6914" max="6914" width="12.625" style="11" customWidth="1"/>
    <col min="6915" max="6915" width="11.875" style="11" customWidth="1"/>
    <col min="6916" max="6916" width="12.875" style="11" customWidth="1"/>
    <col min="6917" max="6917" width="11.25" style="11" customWidth="1"/>
    <col min="6918" max="6918" width="11.5" style="11" customWidth="1"/>
    <col min="6919" max="6920" width="11.375" style="11" customWidth="1"/>
    <col min="6921" max="6921" width="13.5" style="11" customWidth="1"/>
    <col min="6922" max="7168" width="9" style="11"/>
    <col min="7169" max="7169" width="4.625" style="11" customWidth="1"/>
    <col min="7170" max="7170" width="12.625" style="11" customWidth="1"/>
    <col min="7171" max="7171" width="11.875" style="11" customWidth="1"/>
    <col min="7172" max="7172" width="12.875" style="11" customWidth="1"/>
    <col min="7173" max="7173" width="11.25" style="11" customWidth="1"/>
    <col min="7174" max="7174" width="11.5" style="11" customWidth="1"/>
    <col min="7175" max="7176" width="11.375" style="11" customWidth="1"/>
    <col min="7177" max="7177" width="13.5" style="11" customWidth="1"/>
    <col min="7178" max="7424" width="9" style="11"/>
    <col min="7425" max="7425" width="4.625" style="11" customWidth="1"/>
    <col min="7426" max="7426" width="12.625" style="11" customWidth="1"/>
    <col min="7427" max="7427" width="11.875" style="11" customWidth="1"/>
    <col min="7428" max="7428" width="12.875" style="11" customWidth="1"/>
    <col min="7429" max="7429" width="11.25" style="11" customWidth="1"/>
    <col min="7430" max="7430" width="11.5" style="11" customWidth="1"/>
    <col min="7431" max="7432" width="11.375" style="11" customWidth="1"/>
    <col min="7433" max="7433" width="13.5" style="11" customWidth="1"/>
    <col min="7434" max="7680" width="9" style="11"/>
    <col min="7681" max="7681" width="4.625" style="11" customWidth="1"/>
    <col min="7682" max="7682" width="12.625" style="11" customWidth="1"/>
    <col min="7683" max="7683" width="11.875" style="11" customWidth="1"/>
    <col min="7684" max="7684" width="12.875" style="11" customWidth="1"/>
    <col min="7685" max="7685" width="11.25" style="11" customWidth="1"/>
    <col min="7686" max="7686" width="11.5" style="11" customWidth="1"/>
    <col min="7687" max="7688" width="11.375" style="11" customWidth="1"/>
    <col min="7689" max="7689" width="13.5" style="11" customWidth="1"/>
    <col min="7690" max="7936" width="9" style="11"/>
    <col min="7937" max="7937" width="4.625" style="11" customWidth="1"/>
    <col min="7938" max="7938" width="12.625" style="11" customWidth="1"/>
    <col min="7939" max="7939" width="11.875" style="11" customWidth="1"/>
    <col min="7940" max="7940" width="12.875" style="11" customWidth="1"/>
    <col min="7941" max="7941" width="11.25" style="11" customWidth="1"/>
    <col min="7942" max="7942" width="11.5" style="11" customWidth="1"/>
    <col min="7943" max="7944" width="11.375" style="11" customWidth="1"/>
    <col min="7945" max="7945" width="13.5" style="11" customWidth="1"/>
    <col min="7946" max="8192" width="9" style="11"/>
    <col min="8193" max="8193" width="4.625" style="11" customWidth="1"/>
    <col min="8194" max="8194" width="12.625" style="11" customWidth="1"/>
    <col min="8195" max="8195" width="11.875" style="11" customWidth="1"/>
    <col min="8196" max="8196" width="12.875" style="11" customWidth="1"/>
    <col min="8197" max="8197" width="11.25" style="11" customWidth="1"/>
    <col min="8198" max="8198" width="11.5" style="11" customWidth="1"/>
    <col min="8199" max="8200" width="11.375" style="11" customWidth="1"/>
    <col min="8201" max="8201" width="13.5" style="11" customWidth="1"/>
    <col min="8202" max="8448" width="9" style="11"/>
    <col min="8449" max="8449" width="4.625" style="11" customWidth="1"/>
    <col min="8450" max="8450" width="12.625" style="11" customWidth="1"/>
    <col min="8451" max="8451" width="11.875" style="11" customWidth="1"/>
    <col min="8452" max="8452" width="12.875" style="11" customWidth="1"/>
    <col min="8453" max="8453" width="11.25" style="11" customWidth="1"/>
    <col min="8454" max="8454" width="11.5" style="11" customWidth="1"/>
    <col min="8455" max="8456" width="11.375" style="11" customWidth="1"/>
    <col min="8457" max="8457" width="13.5" style="11" customWidth="1"/>
    <col min="8458" max="8704" width="9" style="11"/>
    <col min="8705" max="8705" width="4.625" style="11" customWidth="1"/>
    <col min="8706" max="8706" width="12.625" style="11" customWidth="1"/>
    <col min="8707" max="8707" width="11.875" style="11" customWidth="1"/>
    <col min="8708" max="8708" width="12.875" style="11" customWidth="1"/>
    <col min="8709" max="8709" width="11.25" style="11" customWidth="1"/>
    <col min="8710" max="8710" width="11.5" style="11" customWidth="1"/>
    <col min="8711" max="8712" width="11.375" style="11" customWidth="1"/>
    <col min="8713" max="8713" width="13.5" style="11" customWidth="1"/>
    <col min="8714" max="8960" width="9" style="11"/>
    <col min="8961" max="8961" width="4.625" style="11" customWidth="1"/>
    <col min="8962" max="8962" width="12.625" style="11" customWidth="1"/>
    <col min="8963" max="8963" width="11.875" style="11" customWidth="1"/>
    <col min="8964" max="8964" width="12.875" style="11" customWidth="1"/>
    <col min="8965" max="8965" width="11.25" style="11" customWidth="1"/>
    <col min="8966" max="8966" width="11.5" style="11" customWidth="1"/>
    <col min="8967" max="8968" width="11.375" style="11" customWidth="1"/>
    <col min="8969" max="8969" width="13.5" style="11" customWidth="1"/>
    <col min="8970" max="9216" width="9" style="11"/>
    <col min="9217" max="9217" width="4.625" style="11" customWidth="1"/>
    <col min="9218" max="9218" width="12.625" style="11" customWidth="1"/>
    <col min="9219" max="9219" width="11.875" style="11" customWidth="1"/>
    <col min="9220" max="9220" width="12.875" style="11" customWidth="1"/>
    <col min="9221" max="9221" width="11.25" style="11" customWidth="1"/>
    <col min="9222" max="9222" width="11.5" style="11" customWidth="1"/>
    <col min="9223" max="9224" width="11.375" style="11" customWidth="1"/>
    <col min="9225" max="9225" width="13.5" style="11" customWidth="1"/>
    <col min="9226" max="9472" width="9" style="11"/>
    <col min="9473" max="9473" width="4.625" style="11" customWidth="1"/>
    <col min="9474" max="9474" width="12.625" style="11" customWidth="1"/>
    <col min="9475" max="9475" width="11.875" style="11" customWidth="1"/>
    <col min="9476" max="9476" width="12.875" style="11" customWidth="1"/>
    <col min="9477" max="9477" width="11.25" style="11" customWidth="1"/>
    <col min="9478" max="9478" width="11.5" style="11" customWidth="1"/>
    <col min="9479" max="9480" width="11.375" style="11" customWidth="1"/>
    <col min="9481" max="9481" width="13.5" style="11" customWidth="1"/>
    <col min="9482" max="9728" width="9" style="11"/>
    <col min="9729" max="9729" width="4.625" style="11" customWidth="1"/>
    <col min="9730" max="9730" width="12.625" style="11" customWidth="1"/>
    <col min="9731" max="9731" width="11.875" style="11" customWidth="1"/>
    <col min="9732" max="9732" width="12.875" style="11" customWidth="1"/>
    <col min="9733" max="9733" width="11.25" style="11" customWidth="1"/>
    <col min="9734" max="9734" width="11.5" style="11" customWidth="1"/>
    <col min="9735" max="9736" width="11.375" style="11" customWidth="1"/>
    <col min="9737" max="9737" width="13.5" style="11" customWidth="1"/>
    <col min="9738" max="9984" width="9" style="11"/>
    <col min="9985" max="9985" width="4.625" style="11" customWidth="1"/>
    <col min="9986" max="9986" width="12.625" style="11" customWidth="1"/>
    <col min="9987" max="9987" width="11.875" style="11" customWidth="1"/>
    <col min="9988" max="9988" width="12.875" style="11" customWidth="1"/>
    <col min="9989" max="9989" width="11.25" style="11" customWidth="1"/>
    <col min="9990" max="9990" width="11.5" style="11" customWidth="1"/>
    <col min="9991" max="9992" width="11.375" style="11" customWidth="1"/>
    <col min="9993" max="9993" width="13.5" style="11" customWidth="1"/>
    <col min="9994" max="10240" width="9" style="11"/>
    <col min="10241" max="10241" width="4.625" style="11" customWidth="1"/>
    <col min="10242" max="10242" width="12.625" style="11" customWidth="1"/>
    <col min="10243" max="10243" width="11.875" style="11" customWidth="1"/>
    <col min="10244" max="10244" width="12.875" style="11" customWidth="1"/>
    <col min="10245" max="10245" width="11.25" style="11" customWidth="1"/>
    <col min="10246" max="10246" width="11.5" style="11" customWidth="1"/>
    <col min="10247" max="10248" width="11.375" style="11" customWidth="1"/>
    <col min="10249" max="10249" width="13.5" style="11" customWidth="1"/>
    <col min="10250" max="10496" width="9" style="11"/>
    <col min="10497" max="10497" width="4.625" style="11" customWidth="1"/>
    <col min="10498" max="10498" width="12.625" style="11" customWidth="1"/>
    <col min="10499" max="10499" width="11.875" style="11" customWidth="1"/>
    <col min="10500" max="10500" width="12.875" style="11" customWidth="1"/>
    <col min="10501" max="10501" width="11.25" style="11" customWidth="1"/>
    <col min="10502" max="10502" width="11.5" style="11" customWidth="1"/>
    <col min="10503" max="10504" width="11.375" style="11" customWidth="1"/>
    <col min="10505" max="10505" width="13.5" style="11" customWidth="1"/>
    <col min="10506" max="10752" width="9" style="11"/>
    <col min="10753" max="10753" width="4.625" style="11" customWidth="1"/>
    <col min="10754" max="10754" width="12.625" style="11" customWidth="1"/>
    <col min="10755" max="10755" width="11.875" style="11" customWidth="1"/>
    <col min="10756" max="10756" width="12.875" style="11" customWidth="1"/>
    <col min="10757" max="10757" width="11.25" style="11" customWidth="1"/>
    <col min="10758" max="10758" width="11.5" style="11" customWidth="1"/>
    <col min="10759" max="10760" width="11.375" style="11" customWidth="1"/>
    <col min="10761" max="10761" width="13.5" style="11" customWidth="1"/>
    <col min="10762" max="11008" width="9" style="11"/>
    <col min="11009" max="11009" width="4.625" style="11" customWidth="1"/>
    <col min="11010" max="11010" width="12.625" style="11" customWidth="1"/>
    <col min="11011" max="11011" width="11.875" style="11" customWidth="1"/>
    <col min="11012" max="11012" width="12.875" style="11" customWidth="1"/>
    <col min="11013" max="11013" width="11.25" style="11" customWidth="1"/>
    <col min="11014" max="11014" width="11.5" style="11" customWidth="1"/>
    <col min="11015" max="11016" width="11.375" style="11" customWidth="1"/>
    <col min="11017" max="11017" width="13.5" style="11" customWidth="1"/>
    <col min="11018" max="11264" width="9" style="11"/>
    <col min="11265" max="11265" width="4.625" style="11" customWidth="1"/>
    <col min="11266" max="11266" width="12.625" style="11" customWidth="1"/>
    <col min="11267" max="11267" width="11.875" style="11" customWidth="1"/>
    <col min="11268" max="11268" width="12.875" style="11" customWidth="1"/>
    <col min="11269" max="11269" width="11.25" style="11" customWidth="1"/>
    <col min="11270" max="11270" width="11.5" style="11" customWidth="1"/>
    <col min="11271" max="11272" width="11.375" style="11" customWidth="1"/>
    <col min="11273" max="11273" width="13.5" style="11" customWidth="1"/>
    <col min="11274" max="11520" width="9" style="11"/>
    <col min="11521" max="11521" width="4.625" style="11" customWidth="1"/>
    <col min="11522" max="11522" width="12.625" style="11" customWidth="1"/>
    <col min="11523" max="11523" width="11.875" style="11" customWidth="1"/>
    <col min="11524" max="11524" width="12.875" style="11" customWidth="1"/>
    <col min="11525" max="11525" width="11.25" style="11" customWidth="1"/>
    <col min="11526" max="11526" width="11.5" style="11" customWidth="1"/>
    <col min="11527" max="11528" width="11.375" style="11" customWidth="1"/>
    <col min="11529" max="11529" width="13.5" style="11" customWidth="1"/>
    <col min="11530" max="11776" width="9" style="11"/>
    <col min="11777" max="11777" width="4.625" style="11" customWidth="1"/>
    <col min="11778" max="11778" width="12.625" style="11" customWidth="1"/>
    <col min="11779" max="11779" width="11.875" style="11" customWidth="1"/>
    <col min="11780" max="11780" width="12.875" style="11" customWidth="1"/>
    <col min="11781" max="11781" width="11.25" style="11" customWidth="1"/>
    <col min="11782" max="11782" width="11.5" style="11" customWidth="1"/>
    <col min="11783" max="11784" width="11.375" style="11" customWidth="1"/>
    <col min="11785" max="11785" width="13.5" style="11" customWidth="1"/>
    <col min="11786" max="12032" width="9" style="11"/>
    <col min="12033" max="12033" width="4.625" style="11" customWidth="1"/>
    <col min="12034" max="12034" width="12.625" style="11" customWidth="1"/>
    <col min="12035" max="12035" width="11.875" style="11" customWidth="1"/>
    <col min="12036" max="12036" width="12.875" style="11" customWidth="1"/>
    <col min="12037" max="12037" width="11.25" style="11" customWidth="1"/>
    <col min="12038" max="12038" width="11.5" style="11" customWidth="1"/>
    <col min="12039" max="12040" width="11.375" style="11" customWidth="1"/>
    <col min="12041" max="12041" width="13.5" style="11" customWidth="1"/>
    <col min="12042" max="12288" width="9" style="11"/>
    <col min="12289" max="12289" width="4.625" style="11" customWidth="1"/>
    <col min="12290" max="12290" width="12.625" style="11" customWidth="1"/>
    <col min="12291" max="12291" width="11.875" style="11" customWidth="1"/>
    <col min="12292" max="12292" width="12.875" style="11" customWidth="1"/>
    <col min="12293" max="12293" width="11.25" style="11" customWidth="1"/>
    <col min="12294" max="12294" width="11.5" style="11" customWidth="1"/>
    <col min="12295" max="12296" width="11.375" style="11" customWidth="1"/>
    <col min="12297" max="12297" width="13.5" style="11" customWidth="1"/>
    <col min="12298" max="12544" width="9" style="11"/>
    <col min="12545" max="12545" width="4.625" style="11" customWidth="1"/>
    <col min="12546" max="12546" width="12.625" style="11" customWidth="1"/>
    <col min="12547" max="12547" width="11.875" style="11" customWidth="1"/>
    <col min="12548" max="12548" width="12.875" style="11" customWidth="1"/>
    <col min="12549" max="12549" width="11.25" style="11" customWidth="1"/>
    <col min="12550" max="12550" width="11.5" style="11" customWidth="1"/>
    <col min="12551" max="12552" width="11.375" style="11" customWidth="1"/>
    <col min="12553" max="12553" width="13.5" style="11" customWidth="1"/>
    <col min="12554" max="12800" width="9" style="11"/>
    <col min="12801" max="12801" width="4.625" style="11" customWidth="1"/>
    <col min="12802" max="12802" width="12.625" style="11" customWidth="1"/>
    <col min="12803" max="12803" width="11.875" style="11" customWidth="1"/>
    <col min="12804" max="12804" width="12.875" style="11" customWidth="1"/>
    <col min="12805" max="12805" width="11.25" style="11" customWidth="1"/>
    <col min="12806" max="12806" width="11.5" style="11" customWidth="1"/>
    <col min="12807" max="12808" width="11.375" style="11" customWidth="1"/>
    <col min="12809" max="12809" width="13.5" style="11" customWidth="1"/>
    <col min="12810" max="13056" width="9" style="11"/>
    <col min="13057" max="13057" width="4.625" style="11" customWidth="1"/>
    <col min="13058" max="13058" width="12.625" style="11" customWidth="1"/>
    <col min="13059" max="13059" width="11.875" style="11" customWidth="1"/>
    <col min="13060" max="13060" width="12.875" style="11" customWidth="1"/>
    <col min="13061" max="13061" width="11.25" style="11" customWidth="1"/>
    <col min="13062" max="13062" width="11.5" style="11" customWidth="1"/>
    <col min="13063" max="13064" width="11.375" style="11" customWidth="1"/>
    <col min="13065" max="13065" width="13.5" style="11" customWidth="1"/>
    <col min="13066" max="13312" width="9" style="11"/>
    <col min="13313" max="13313" width="4.625" style="11" customWidth="1"/>
    <col min="13314" max="13314" width="12.625" style="11" customWidth="1"/>
    <col min="13315" max="13315" width="11.875" style="11" customWidth="1"/>
    <col min="13316" max="13316" width="12.875" style="11" customWidth="1"/>
    <col min="13317" max="13317" width="11.25" style="11" customWidth="1"/>
    <col min="13318" max="13318" width="11.5" style="11" customWidth="1"/>
    <col min="13319" max="13320" width="11.375" style="11" customWidth="1"/>
    <col min="13321" max="13321" width="13.5" style="11" customWidth="1"/>
    <col min="13322" max="13568" width="9" style="11"/>
    <col min="13569" max="13569" width="4.625" style="11" customWidth="1"/>
    <col min="13570" max="13570" width="12.625" style="11" customWidth="1"/>
    <col min="13571" max="13571" width="11.875" style="11" customWidth="1"/>
    <col min="13572" max="13572" width="12.875" style="11" customWidth="1"/>
    <col min="13573" max="13573" width="11.25" style="11" customWidth="1"/>
    <col min="13574" max="13574" width="11.5" style="11" customWidth="1"/>
    <col min="13575" max="13576" width="11.375" style="11" customWidth="1"/>
    <col min="13577" max="13577" width="13.5" style="11" customWidth="1"/>
    <col min="13578" max="13824" width="9" style="11"/>
    <col min="13825" max="13825" width="4.625" style="11" customWidth="1"/>
    <col min="13826" max="13826" width="12.625" style="11" customWidth="1"/>
    <col min="13827" max="13827" width="11.875" style="11" customWidth="1"/>
    <col min="13828" max="13828" width="12.875" style="11" customWidth="1"/>
    <col min="13829" max="13829" width="11.25" style="11" customWidth="1"/>
    <col min="13830" max="13830" width="11.5" style="11" customWidth="1"/>
    <col min="13831" max="13832" width="11.375" style="11" customWidth="1"/>
    <col min="13833" max="13833" width="13.5" style="11" customWidth="1"/>
    <col min="13834" max="14080" width="9" style="11"/>
    <col min="14081" max="14081" width="4.625" style="11" customWidth="1"/>
    <col min="14082" max="14082" width="12.625" style="11" customWidth="1"/>
    <col min="14083" max="14083" width="11.875" style="11" customWidth="1"/>
    <col min="14084" max="14084" width="12.875" style="11" customWidth="1"/>
    <col min="14085" max="14085" width="11.25" style="11" customWidth="1"/>
    <col min="14086" max="14086" width="11.5" style="11" customWidth="1"/>
    <col min="14087" max="14088" width="11.375" style="11" customWidth="1"/>
    <col min="14089" max="14089" width="13.5" style="11" customWidth="1"/>
    <col min="14090" max="14336" width="9" style="11"/>
    <col min="14337" max="14337" width="4.625" style="11" customWidth="1"/>
    <col min="14338" max="14338" width="12.625" style="11" customWidth="1"/>
    <col min="14339" max="14339" width="11.875" style="11" customWidth="1"/>
    <col min="14340" max="14340" width="12.875" style="11" customWidth="1"/>
    <col min="14341" max="14341" width="11.25" style="11" customWidth="1"/>
    <col min="14342" max="14342" width="11.5" style="11" customWidth="1"/>
    <col min="14343" max="14344" width="11.375" style="11" customWidth="1"/>
    <col min="14345" max="14345" width="13.5" style="11" customWidth="1"/>
    <col min="14346" max="14592" width="9" style="11"/>
    <col min="14593" max="14593" width="4.625" style="11" customWidth="1"/>
    <col min="14594" max="14594" width="12.625" style="11" customWidth="1"/>
    <col min="14595" max="14595" width="11.875" style="11" customWidth="1"/>
    <col min="14596" max="14596" width="12.875" style="11" customWidth="1"/>
    <col min="14597" max="14597" width="11.25" style="11" customWidth="1"/>
    <col min="14598" max="14598" width="11.5" style="11" customWidth="1"/>
    <col min="14599" max="14600" width="11.375" style="11" customWidth="1"/>
    <col min="14601" max="14601" width="13.5" style="11" customWidth="1"/>
    <col min="14602" max="14848" width="9" style="11"/>
    <col min="14849" max="14849" width="4.625" style="11" customWidth="1"/>
    <col min="14850" max="14850" width="12.625" style="11" customWidth="1"/>
    <col min="14851" max="14851" width="11.875" style="11" customWidth="1"/>
    <col min="14852" max="14852" width="12.875" style="11" customWidth="1"/>
    <col min="14853" max="14853" width="11.25" style="11" customWidth="1"/>
    <col min="14854" max="14854" width="11.5" style="11" customWidth="1"/>
    <col min="14855" max="14856" width="11.375" style="11" customWidth="1"/>
    <col min="14857" max="14857" width="13.5" style="11" customWidth="1"/>
    <col min="14858" max="15104" width="9" style="11"/>
    <col min="15105" max="15105" width="4.625" style="11" customWidth="1"/>
    <col min="15106" max="15106" width="12.625" style="11" customWidth="1"/>
    <col min="15107" max="15107" width="11.875" style="11" customWidth="1"/>
    <col min="15108" max="15108" width="12.875" style="11" customWidth="1"/>
    <col min="15109" max="15109" width="11.25" style="11" customWidth="1"/>
    <col min="15110" max="15110" width="11.5" style="11" customWidth="1"/>
    <col min="15111" max="15112" width="11.375" style="11" customWidth="1"/>
    <col min="15113" max="15113" width="13.5" style="11" customWidth="1"/>
    <col min="15114" max="15360" width="9" style="11"/>
    <col min="15361" max="15361" width="4.625" style="11" customWidth="1"/>
    <col min="15362" max="15362" width="12.625" style="11" customWidth="1"/>
    <col min="15363" max="15363" width="11.875" style="11" customWidth="1"/>
    <col min="15364" max="15364" width="12.875" style="11" customWidth="1"/>
    <col min="15365" max="15365" width="11.25" style="11" customWidth="1"/>
    <col min="15366" max="15366" width="11.5" style="11" customWidth="1"/>
    <col min="15367" max="15368" width="11.375" style="11" customWidth="1"/>
    <col min="15369" max="15369" width="13.5" style="11" customWidth="1"/>
    <col min="15370" max="15616" width="9" style="11"/>
    <col min="15617" max="15617" width="4.625" style="11" customWidth="1"/>
    <col min="15618" max="15618" width="12.625" style="11" customWidth="1"/>
    <col min="15619" max="15619" width="11.875" style="11" customWidth="1"/>
    <col min="15620" max="15620" width="12.875" style="11" customWidth="1"/>
    <col min="15621" max="15621" width="11.25" style="11" customWidth="1"/>
    <col min="15622" max="15622" width="11.5" style="11" customWidth="1"/>
    <col min="15623" max="15624" width="11.375" style="11" customWidth="1"/>
    <col min="15625" max="15625" width="13.5" style="11" customWidth="1"/>
    <col min="15626" max="15872" width="9" style="11"/>
    <col min="15873" max="15873" width="4.625" style="11" customWidth="1"/>
    <col min="15874" max="15874" width="12.625" style="11" customWidth="1"/>
    <col min="15875" max="15875" width="11.875" style="11" customWidth="1"/>
    <col min="15876" max="15876" width="12.875" style="11" customWidth="1"/>
    <col min="15877" max="15877" width="11.25" style="11" customWidth="1"/>
    <col min="15878" max="15878" width="11.5" style="11" customWidth="1"/>
    <col min="15879" max="15880" width="11.375" style="11" customWidth="1"/>
    <col min="15881" max="15881" width="13.5" style="11" customWidth="1"/>
    <col min="15882" max="16128" width="9" style="11"/>
    <col min="16129" max="16129" width="4.625" style="11" customWidth="1"/>
    <col min="16130" max="16130" width="12.625" style="11" customWidth="1"/>
    <col min="16131" max="16131" width="11.875" style="11" customWidth="1"/>
    <col min="16132" max="16132" width="12.875" style="11" customWidth="1"/>
    <col min="16133" max="16133" width="11.25" style="11" customWidth="1"/>
    <col min="16134" max="16134" width="11.5" style="11" customWidth="1"/>
    <col min="16135" max="16136" width="11.375" style="11" customWidth="1"/>
    <col min="16137" max="16137" width="13.5" style="11" customWidth="1"/>
    <col min="16138" max="16384" width="9" style="11"/>
  </cols>
  <sheetData>
    <row r="1" spans="1:9" ht="33" customHeight="1" x14ac:dyDescent="0.35">
      <c r="A1" s="60" t="s">
        <v>24</v>
      </c>
      <c r="B1" s="61"/>
      <c r="C1" s="61"/>
      <c r="D1" s="61"/>
      <c r="E1" s="61"/>
      <c r="F1" s="61"/>
      <c r="G1" s="61"/>
      <c r="H1" s="61"/>
      <c r="I1" s="61"/>
    </row>
    <row r="2" spans="1:9" ht="4.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9.5" customHeight="1" x14ac:dyDescent="0.3">
      <c r="A3" s="13"/>
      <c r="B3" s="13"/>
      <c r="C3" s="13"/>
      <c r="D3" s="14" t="s">
        <v>25</v>
      </c>
      <c r="E3" s="13"/>
      <c r="F3" s="15" t="s">
        <v>26</v>
      </c>
      <c r="G3" s="15"/>
      <c r="H3" s="13"/>
      <c r="I3" s="13"/>
    </row>
    <row r="4" spans="1:9" ht="14.25" x14ac:dyDescent="0.3">
      <c r="A4" s="59" t="s">
        <v>27</v>
      </c>
      <c r="B4" s="59"/>
      <c r="C4" s="59"/>
      <c r="D4" s="16">
        <v>80000</v>
      </c>
      <c r="E4" s="13"/>
      <c r="F4" s="62" t="s">
        <v>28</v>
      </c>
      <c r="G4" s="62"/>
      <c r="H4" s="62"/>
      <c r="I4" s="62"/>
    </row>
    <row r="5" spans="1:9" ht="14.25" x14ac:dyDescent="0.3">
      <c r="A5" s="59" t="s">
        <v>29</v>
      </c>
      <c r="B5" s="59"/>
      <c r="C5" s="59"/>
      <c r="D5" s="17">
        <v>6.5000000000000002E-2</v>
      </c>
      <c r="E5" s="13"/>
      <c r="F5" s="63" t="s">
        <v>30</v>
      </c>
      <c r="G5" s="63"/>
      <c r="H5" s="63"/>
      <c r="I5" s="63"/>
    </row>
    <row r="6" spans="1:9" ht="14.25" x14ac:dyDescent="0.3">
      <c r="A6" s="59" t="s">
        <v>31</v>
      </c>
      <c r="B6" s="59"/>
      <c r="C6" s="59"/>
      <c r="D6" s="18">
        <v>10</v>
      </c>
      <c r="E6" s="13"/>
      <c r="F6" s="19"/>
      <c r="G6" s="19"/>
      <c r="H6" s="13"/>
      <c r="I6" s="20"/>
    </row>
    <row r="7" spans="1:9" ht="14.25" x14ac:dyDescent="0.3">
      <c r="A7" s="59" t="s">
        <v>32</v>
      </c>
      <c r="B7" s="59"/>
      <c r="C7" s="59"/>
      <c r="D7" s="21">
        <v>42186</v>
      </c>
      <c r="E7" s="13"/>
      <c r="F7" s="19"/>
      <c r="G7" s="19"/>
      <c r="H7" s="13"/>
      <c r="I7" s="20"/>
    </row>
    <row r="8" spans="1:9" ht="14.25" x14ac:dyDescent="0.3">
      <c r="A8" s="59" t="s">
        <v>33</v>
      </c>
      <c r="B8" s="59"/>
      <c r="C8" s="59"/>
      <c r="D8" s="16"/>
      <c r="E8" s="13"/>
      <c r="F8" s="19"/>
      <c r="G8" s="19"/>
      <c r="H8" s="13"/>
      <c r="I8" s="20"/>
    </row>
    <row r="9" spans="1:9" ht="14.25" x14ac:dyDescent="0.3">
      <c r="A9" s="13"/>
      <c r="B9" s="13"/>
      <c r="C9" s="13"/>
      <c r="D9" s="22"/>
      <c r="E9" s="13"/>
      <c r="F9" s="22"/>
      <c r="G9" s="22"/>
      <c r="H9" s="13"/>
      <c r="I9" s="20"/>
    </row>
    <row r="10" spans="1:9" ht="14.25" x14ac:dyDescent="0.3">
      <c r="A10" s="13"/>
      <c r="B10" s="13"/>
      <c r="C10" s="13"/>
      <c r="D10" s="13"/>
      <c r="E10" s="13"/>
      <c r="F10" s="13"/>
      <c r="G10" s="13"/>
      <c r="H10" s="13"/>
      <c r="I10" s="20"/>
    </row>
    <row r="11" spans="1:9" ht="14.25" x14ac:dyDescent="0.3">
      <c r="A11" s="59" t="s">
        <v>34</v>
      </c>
      <c r="B11" s="59"/>
      <c r="C11" s="59"/>
      <c r="D11" s="23">
        <f>IF(Values_Entered,-PMT(Interest_Rate/12,Loan_Years*12,Loan_Amount),"")</f>
        <v>908.3838177602081</v>
      </c>
      <c r="E11" s="13"/>
      <c r="F11" s="24"/>
      <c r="G11" s="24"/>
      <c r="H11" s="13"/>
      <c r="I11" s="20"/>
    </row>
    <row r="12" spans="1:9" ht="14.25" customHeight="1" x14ac:dyDescent="0.3">
      <c r="A12" s="59" t="s">
        <v>35</v>
      </c>
      <c r="B12" s="59"/>
      <c r="C12" s="59"/>
      <c r="D12" s="25">
        <f>IF(Values_Entered,Loan_Years*12,"")</f>
        <v>120</v>
      </c>
      <c r="E12" s="13"/>
      <c r="F12" s="24"/>
      <c r="G12" s="24"/>
      <c r="H12" s="13"/>
      <c r="I12" s="20"/>
    </row>
    <row r="13" spans="1:9" ht="14.25" x14ac:dyDescent="0.3">
      <c r="A13" s="59" t="s">
        <v>36</v>
      </c>
      <c r="B13" s="59"/>
      <c r="C13" s="59"/>
      <c r="D13" s="25">
        <f>IF(Values_Entered,Number_of_Payments,"")</f>
        <v>120</v>
      </c>
      <c r="E13" s="13"/>
      <c r="F13" s="26"/>
      <c r="G13" s="26"/>
      <c r="H13" s="13"/>
      <c r="I13" s="20"/>
    </row>
    <row r="14" spans="1:9" ht="14.25" x14ac:dyDescent="0.3">
      <c r="A14" s="59" t="s">
        <v>37</v>
      </c>
      <c r="B14" s="59"/>
      <c r="C14" s="59"/>
      <c r="D14" s="23">
        <f>IF(Values_Entered,SUMIF(Beg_Bal,"&gt;0",Extra_Pay),"")</f>
        <v>0</v>
      </c>
      <c r="E14" s="13"/>
      <c r="F14" s="26"/>
      <c r="G14" s="26"/>
      <c r="H14" s="13"/>
      <c r="I14" s="20"/>
    </row>
    <row r="15" spans="1:9" ht="14.25" x14ac:dyDescent="0.3">
      <c r="A15" s="59" t="s">
        <v>38</v>
      </c>
      <c r="B15" s="59"/>
      <c r="C15" s="59"/>
      <c r="D15" s="23">
        <f>IF(Values_Entered,SUMIF(Beg_Bal,"&gt;0",Int),"")</f>
        <v>29006.058131224971</v>
      </c>
      <c r="E15" s="13"/>
      <c r="F15" s="24"/>
      <c r="G15" s="24"/>
      <c r="H15" s="13"/>
      <c r="I15" s="20"/>
    </row>
    <row r="16" spans="1:9" ht="15.75" customHeight="1" x14ac:dyDescent="0.3">
      <c r="A16" s="13"/>
      <c r="B16" s="13"/>
      <c r="C16" s="13"/>
      <c r="D16" s="13"/>
      <c r="E16" s="22"/>
      <c r="F16" s="22"/>
      <c r="G16" s="22"/>
      <c r="H16" s="13"/>
      <c r="I16" s="13"/>
    </row>
    <row r="17" spans="1:9" s="28" customFormat="1" ht="28.5" customHeight="1" x14ac:dyDescent="0.25">
      <c r="A17" s="27" t="s">
        <v>39</v>
      </c>
      <c r="B17" s="27" t="s">
        <v>40</v>
      </c>
      <c r="C17" s="27" t="s">
        <v>41</v>
      </c>
      <c r="D17" s="27" t="s">
        <v>42</v>
      </c>
      <c r="E17" s="27" t="s">
        <v>43</v>
      </c>
      <c r="F17" s="27" t="s">
        <v>44</v>
      </c>
      <c r="G17" s="27" t="s">
        <v>45</v>
      </c>
      <c r="H17" s="27" t="s">
        <v>46</v>
      </c>
      <c r="I17" s="27" t="s">
        <v>47</v>
      </c>
    </row>
    <row r="18" spans="1:9" s="28" customFormat="1" ht="15.95" customHeight="1" x14ac:dyDescent="0.3">
      <c r="A18" s="29">
        <f>IF(Values_Entered,1,"")</f>
        <v>1</v>
      </c>
      <c r="B18" s="30">
        <f>IF(Pay_Num&lt;&gt;"",Loan_Start,"")</f>
        <v>42186</v>
      </c>
      <c r="C18" s="31">
        <f>IF(Values_Entered,Loan_Amount,"")</f>
        <v>80000</v>
      </c>
      <c r="D18" s="31">
        <f>IF(Pay_Num&lt;&gt;"",Scheduled_Monthly_Payment,"")</f>
        <v>908.3838177602081</v>
      </c>
      <c r="E18" s="32">
        <f>IF(Pay_Num&lt;&gt;"",Scheduled_Extra_Payments,"")</f>
        <v>0</v>
      </c>
      <c r="F18" s="31">
        <f>IF(Pay_Num&lt;&gt;"",Sched_Pay+Extra_Pay,"")</f>
        <v>908.3838177602081</v>
      </c>
      <c r="G18" s="31">
        <f>IF(Pay_Num&lt;&gt;"",Total_Pay-Int,"")</f>
        <v>475.05048442687479</v>
      </c>
      <c r="H18" s="31">
        <f>IF(Pay_Num&lt;&gt;"",Beg_Bal*Interest_Rate/12,"")</f>
        <v>433.33333333333331</v>
      </c>
      <c r="I18" s="31">
        <f>IF(Pay_Num&lt;&gt;"",Beg_Bal-Princ,"")</f>
        <v>79524.949515573127</v>
      </c>
    </row>
    <row r="19" spans="1:9" s="28" customFormat="1" ht="12.75" customHeight="1" x14ac:dyDescent="0.3">
      <c r="A19" s="29">
        <f t="shared" ref="A19:A82" si="0">IF(Values_Entered,A18+1,"")</f>
        <v>2</v>
      </c>
      <c r="B19" s="30">
        <f t="shared" ref="B19:B82" si="1">IF(Pay_Num&lt;&gt;"",DATE(YEAR(B18),MONTH(B18)+1,DAY(B18)),"")</f>
        <v>42217</v>
      </c>
      <c r="C19" s="31">
        <f>IF(Pay_Num&lt;&gt;"",I18,"")</f>
        <v>79524.949515573127</v>
      </c>
      <c r="D19" s="31">
        <f>IF(Pay_Num&lt;&gt;"",Scheduled_Monthly_Payment,"")</f>
        <v>908.3838177602081</v>
      </c>
      <c r="E19" s="32">
        <f>IF(Pay_Num&lt;&gt;"",Scheduled_Extra_Payments,"")</f>
        <v>0</v>
      </c>
      <c r="F19" s="31">
        <f t="shared" ref="F19:F82" si="2">IF(Pay_Num&lt;&gt;"",Sched_Pay+Extra_Pay,"")</f>
        <v>908.3838177602081</v>
      </c>
      <c r="G19" s="31">
        <f t="shared" ref="G19:G82" si="3">IF(Pay_Num&lt;&gt;"",Total_Pay-Int,"")</f>
        <v>477.62367455085365</v>
      </c>
      <c r="H19" s="31">
        <f>IF(Pay_Num&lt;&gt;"",Beg_Bal*Interest_Rate/12,"")</f>
        <v>430.76014320935445</v>
      </c>
      <c r="I19" s="31">
        <f t="shared" ref="I19:I82" si="4">IF(Pay_Num&lt;&gt;"",Beg_Bal-Princ,"")</f>
        <v>79047.325841022277</v>
      </c>
    </row>
    <row r="20" spans="1:9" s="28" customFormat="1" ht="12.75" customHeight="1" x14ac:dyDescent="0.3">
      <c r="A20" s="29">
        <f t="shared" si="0"/>
        <v>3</v>
      </c>
      <c r="B20" s="30">
        <f t="shared" si="1"/>
        <v>42248</v>
      </c>
      <c r="C20" s="31">
        <f t="shared" ref="C20:C83" si="5">IF(Pay_Num&lt;&gt;"",I19,"")</f>
        <v>79047.325841022277</v>
      </c>
      <c r="D20" s="31">
        <f t="shared" ref="D20:D83" si="6">IF(Pay_Num&lt;&gt;"",Scheduled_Monthly_Payment,"")</f>
        <v>908.3838177602081</v>
      </c>
      <c r="E20" s="32">
        <f t="shared" ref="E20:E43" si="7">IF(Pay_Num&lt;&gt;"",Scheduled_Extra_Payments,"")</f>
        <v>0</v>
      </c>
      <c r="F20" s="31">
        <f t="shared" si="2"/>
        <v>908.3838177602081</v>
      </c>
      <c r="G20" s="31">
        <f t="shared" si="3"/>
        <v>480.21080278800406</v>
      </c>
      <c r="H20" s="31">
        <f t="shared" ref="H20:H83" si="8">IF(Pay_Num&lt;&gt;"",Beg_Bal*Interest_Rate/12,"")</f>
        <v>428.17301497220404</v>
      </c>
      <c r="I20" s="31">
        <f t="shared" si="4"/>
        <v>78567.115038234275</v>
      </c>
    </row>
    <row r="21" spans="1:9" s="28" customFormat="1" ht="14.25" x14ac:dyDescent="0.3">
      <c r="A21" s="29">
        <f t="shared" si="0"/>
        <v>4</v>
      </c>
      <c r="B21" s="30">
        <f t="shared" si="1"/>
        <v>42278</v>
      </c>
      <c r="C21" s="31">
        <f t="shared" si="5"/>
        <v>78567.115038234275</v>
      </c>
      <c r="D21" s="31">
        <f t="shared" si="6"/>
        <v>908.3838177602081</v>
      </c>
      <c r="E21" s="32">
        <f t="shared" si="7"/>
        <v>0</v>
      </c>
      <c r="F21" s="31">
        <f t="shared" si="2"/>
        <v>908.3838177602081</v>
      </c>
      <c r="G21" s="31">
        <f t="shared" si="3"/>
        <v>482.81194463643914</v>
      </c>
      <c r="H21" s="31">
        <f t="shared" si="8"/>
        <v>425.57187312376897</v>
      </c>
      <c r="I21" s="31">
        <f t="shared" si="4"/>
        <v>78084.303093597831</v>
      </c>
    </row>
    <row r="22" spans="1:9" s="28" customFormat="1" ht="14.25" x14ac:dyDescent="0.3">
      <c r="A22" s="29">
        <f t="shared" si="0"/>
        <v>5</v>
      </c>
      <c r="B22" s="30">
        <f t="shared" si="1"/>
        <v>42309</v>
      </c>
      <c r="C22" s="31">
        <f t="shared" si="5"/>
        <v>78084.303093597831</v>
      </c>
      <c r="D22" s="31">
        <f t="shared" si="6"/>
        <v>908.3838177602081</v>
      </c>
      <c r="E22" s="32">
        <f t="shared" si="7"/>
        <v>0</v>
      </c>
      <c r="F22" s="31">
        <f t="shared" si="2"/>
        <v>908.3838177602081</v>
      </c>
      <c r="G22" s="31">
        <f t="shared" si="3"/>
        <v>485.42717600321981</v>
      </c>
      <c r="H22" s="31">
        <f t="shared" si="8"/>
        <v>422.95664175698829</v>
      </c>
      <c r="I22" s="31">
        <f t="shared" si="4"/>
        <v>77598.875917594618</v>
      </c>
    </row>
    <row r="23" spans="1:9" ht="14.25" x14ac:dyDescent="0.3">
      <c r="A23" s="29">
        <f t="shared" si="0"/>
        <v>6</v>
      </c>
      <c r="B23" s="30">
        <f t="shared" si="1"/>
        <v>42339</v>
      </c>
      <c r="C23" s="31">
        <f>IF(Pay_Num&lt;&gt;"",I22,"")</f>
        <v>77598.875917594618</v>
      </c>
      <c r="D23" s="31">
        <f t="shared" si="6"/>
        <v>908.3838177602081</v>
      </c>
      <c r="E23" s="32">
        <f t="shared" si="7"/>
        <v>0</v>
      </c>
      <c r="F23" s="31">
        <f t="shared" si="2"/>
        <v>908.3838177602081</v>
      </c>
      <c r="G23" s="31">
        <f t="shared" si="3"/>
        <v>488.05657320657059</v>
      </c>
      <c r="H23" s="31">
        <f t="shared" si="8"/>
        <v>420.32724455363751</v>
      </c>
      <c r="I23" s="31">
        <f t="shared" si="4"/>
        <v>77110.819344388045</v>
      </c>
    </row>
    <row r="24" spans="1:9" ht="14.25" x14ac:dyDescent="0.3">
      <c r="A24" s="29">
        <f t="shared" si="0"/>
        <v>7</v>
      </c>
      <c r="B24" s="30">
        <f t="shared" si="1"/>
        <v>42370</v>
      </c>
      <c r="C24" s="31">
        <f t="shared" si="5"/>
        <v>77110.819344388045</v>
      </c>
      <c r="D24" s="31">
        <f t="shared" si="6"/>
        <v>908.3838177602081</v>
      </c>
      <c r="E24" s="32">
        <f t="shared" si="7"/>
        <v>0</v>
      </c>
      <c r="F24" s="31">
        <f t="shared" si="2"/>
        <v>908.3838177602081</v>
      </c>
      <c r="G24" s="31">
        <f t="shared" si="3"/>
        <v>490.70021297810621</v>
      </c>
      <c r="H24" s="31">
        <f t="shared" si="8"/>
        <v>417.6836047821019</v>
      </c>
      <c r="I24" s="31">
        <f t="shared" si="4"/>
        <v>76620.119131409941</v>
      </c>
    </row>
    <row r="25" spans="1:9" ht="14.25" x14ac:dyDescent="0.3">
      <c r="A25" s="29">
        <f t="shared" si="0"/>
        <v>8</v>
      </c>
      <c r="B25" s="30">
        <f t="shared" si="1"/>
        <v>42401</v>
      </c>
      <c r="C25" s="31">
        <f>IF(Pay_Num&lt;&gt;"",I24,"")</f>
        <v>76620.119131409941</v>
      </c>
      <c r="D25" s="31">
        <f t="shared" si="6"/>
        <v>908.3838177602081</v>
      </c>
      <c r="E25" s="32">
        <f t="shared" si="7"/>
        <v>0</v>
      </c>
      <c r="F25" s="31">
        <f t="shared" si="2"/>
        <v>908.3838177602081</v>
      </c>
      <c r="G25" s="31">
        <f t="shared" si="3"/>
        <v>493.35817246507094</v>
      </c>
      <c r="H25" s="31">
        <f t="shared" si="8"/>
        <v>415.02564529513717</v>
      </c>
      <c r="I25" s="31">
        <f t="shared" si="4"/>
        <v>76126.760958944869</v>
      </c>
    </row>
    <row r="26" spans="1:9" ht="14.25" x14ac:dyDescent="0.3">
      <c r="A26" s="29">
        <f t="shared" si="0"/>
        <v>9</v>
      </c>
      <c r="B26" s="30">
        <f t="shared" si="1"/>
        <v>42430</v>
      </c>
      <c r="C26" s="31">
        <f t="shared" si="5"/>
        <v>76126.760958944869</v>
      </c>
      <c r="D26" s="31">
        <f t="shared" si="6"/>
        <v>908.3838177602081</v>
      </c>
      <c r="E26" s="32">
        <f t="shared" si="7"/>
        <v>0</v>
      </c>
      <c r="F26" s="31">
        <f t="shared" si="2"/>
        <v>908.3838177602081</v>
      </c>
      <c r="G26" s="31">
        <f t="shared" si="3"/>
        <v>496.03052923259003</v>
      </c>
      <c r="H26" s="31">
        <f t="shared" si="8"/>
        <v>412.35328852761808</v>
      </c>
      <c r="I26" s="31">
        <f t="shared" si="4"/>
        <v>75630.730429712276</v>
      </c>
    </row>
    <row r="27" spans="1:9" ht="14.25" x14ac:dyDescent="0.3">
      <c r="A27" s="29">
        <f t="shared" si="0"/>
        <v>10</v>
      </c>
      <c r="B27" s="30">
        <f t="shared" si="1"/>
        <v>42461</v>
      </c>
      <c r="C27" s="31">
        <f t="shared" si="5"/>
        <v>75630.730429712276</v>
      </c>
      <c r="D27" s="31">
        <f t="shared" si="6"/>
        <v>908.3838177602081</v>
      </c>
      <c r="E27" s="32">
        <f t="shared" si="7"/>
        <v>0</v>
      </c>
      <c r="F27" s="31">
        <f t="shared" si="2"/>
        <v>908.3838177602081</v>
      </c>
      <c r="G27" s="31">
        <f t="shared" si="3"/>
        <v>498.71736126593328</v>
      </c>
      <c r="H27" s="31">
        <f t="shared" si="8"/>
        <v>409.66645649427483</v>
      </c>
      <c r="I27" s="31">
        <f t="shared" si="4"/>
        <v>75132.013068446337</v>
      </c>
    </row>
    <row r="28" spans="1:9" ht="14.25" x14ac:dyDescent="0.3">
      <c r="A28" s="29">
        <f t="shared" si="0"/>
        <v>11</v>
      </c>
      <c r="B28" s="30">
        <f t="shared" si="1"/>
        <v>42491</v>
      </c>
      <c r="C28" s="31">
        <f t="shared" si="5"/>
        <v>75132.013068446337</v>
      </c>
      <c r="D28" s="31">
        <f t="shared" si="6"/>
        <v>908.3838177602081</v>
      </c>
      <c r="E28" s="32">
        <f t="shared" si="7"/>
        <v>0</v>
      </c>
      <c r="F28" s="31">
        <f t="shared" si="2"/>
        <v>908.3838177602081</v>
      </c>
      <c r="G28" s="31">
        <f t="shared" si="3"/>
        <v>501.41874697279042</v>
      </c>
      <c r="H28" s="31">
        <f t="shared" si="8"/>
        <v>406.96507078741769</v>
      </c>
      <c r="I28" s="31">
        <f t="shared" si="4"/>
        <v>74630.594321473545</v>
      </c>
    </row>
    <row r="29" spans="1:9" ht="14.25" x14ac:dyDescent="0.3">
      <c r="A29" s="29">
        <f t="shared" si="0"/>
        <v>12</v>
      </c>
      <c r="B29" s="30">
        <f t="shared" si="1"/>
        <v>42522</v>
      </c>
      <c r="C29" s="31">
        <f t="shared" si="5"/>
        <v>74630.594321473545</v>
      </c>
      <c r="D29" s="31">
        <f t="shared" si="6"/>
        <v>908.3838177602081</v>
      </c>
      <c r="E29" s="32">
        <f t="shared" si="7"/>
        <v>0</v>
      </c>
      <c r="F29" s="31">
        <f t="shared" si="2"/>
        <v>908.3838177602081</v>
      </c>
      <c r="G29" s="31">
        <f t="shared" si="3"/>
        <v>504.13476518555973</v>
      </c>
      <c r="H29" s="31">
        <f t="shared" si="8"/>
        <v>404.24905257464837</v>
      </c>
      <c r="I29" s="31">
        <f t="shared" si="4"/>
        <v>74126.459556287984</v>
      </c>
    </row>
    <row r="30" spans="1:9" ht="14.25" x14ac:dyDescent="0.3">
      <c r="A30" s="29">
        <f t="shared" si="0"/>
        <v>13</v>
      </c>
      <c r="B30" s="30">
        <f t="shared" si="1"/>
        <v>42552</v>
      </c>
      <c r="C30" s="31">
        <f t="shared" si="5"/>
        <v>74126.459556287984</v>
      </c>
      <c r="D30" s="31">
        <f t="shared" si="6"/>
        <v>908.3838177602081</v>
      </c>
      <c r="E30" s="32">
        <f t="shared" si="7"/>
        <v>0</v>
      </c>
      <c r="F30" s="31">
        <f t="shared" si="2"/>
        <v>908.3838177602081</v>
      </c>
      <c r="G30" s="31">
        <f t="shared" si="3"/>
        <v>506.86549516364818</v>
      </c>
      <c r="H30" s="31">
        <f t="shared" si="8"/>
        <v>401.51832259655993</v>
      </c>
      <c r="I30" s="31">
        <f t="shared" si="4"/>
        <v>73619.594061124342</v>
      </c>
    </row>
    <row r="31" spans="1:9" ht="14.25" x14ac:dyDescent="0.3">
      <c r="A31" s="29">
        <f t="shared" si="0"/>
        <v>14</v>
      </c>
      <c r="B31" s="30">
        <f t="shared" si="1"/>
        <v>42583</v>
      </c>
      <c r="C31" s="31">
        <f t="shared" si="5"/>
        <v>73619.594061124342</v>
      </c>
      <c r="D31" s="31">
        <f t="shared" si="6"/>
        <v>908.3838177602081</v>
      </c>
      <c r="E31" s="32">
        <f t="shared" si="7"/>
        <v>0</v>
      </c>
      <c r="F31" s="31">
        <f t="shared" si="2"/>
        <v>908.3838177602081</v>
      </c>
      <c r="G31" s="31">
        <f t="shared" si="3"/>
        <v>509.61101659578458</v>
      </c>
      <c r="H31" s="31">
        <f t="shared" si="8"/>
        <v>398.77280116442353</v>
      </c>
      <c r="I31" s="31">
        <f t="shared" si="4"/>
        <v>73109.983044528562</v>
      </c>
    </row>
    <row r="32" spans="1:9" ht="14.25" x14ac:dyDescent="0.3">
      <c r="A32" s="29">
        <f t="shared" si="0"/>
        <v>15</v>
      </c>
      <c r="B32" s="30">
        <f t="shared" si="1"/>
        <v>42614</v>
      </c>
      <c r="C32" s="31">
        <f t="shared" si="5"/>
        <v>73109.983044528562</v>
      </c>
      <c r="D32" s="31">
        <f t="shared" si="6"/>
        <v>908.3838177602081</v>
      </c>
      <c r="E32" s="32">
        <f t="shared" si="7"/>
        <v>0</v>
      </c>
      <c r="F32" s="31">
        <f t="shared" si="2"/>
        <v>908.3838177602081</v>
      </c>
      <c r="G32" s="31">
        <f t="shared" si="3"/>
        <v>512.37140960234501</v>
      </c>
      <c r="H32" s="31">
        <f t="shared" si="8"/>
        <v>396.01240815786309</v>
      </c>
      <c r="I32" s="31">
        <f t="shared" si="4"/>
        <v>72597.611634926216</v>
      </c>
    </row>
    <row r="33" spans="1:9" ht="14.25" x14ac:dyDescent="0.3">
      <c r="A33" s="29">
        <f t="shared" si="0"/>
        <v>16</v>
      </c>
      <c r="B33" s="30">
        <f t="shared" si="1"/>
        <v>42644</v>
      </c>
      <c r="C33" s="31">
        <f t="shared" si="5"/>
        <v>72597.611634926216</v>
      </c>
      <c r="D33" s="31">
        <f t="shared" si="6"/>
        <v>908.3838177602081</v>
      </c>
      <c r="E33" s="32">
        <f t="shared" si="7"/>
        <v>0</v>
      </c>
      <c r="F33" s="31">
        <f t="shared" si="2"/>
        <v>908.3838177602081</v>
      </c>
      <c r="G33" s="31">
        <f t="shared" si="3"/>
        <v>515.14675473769103</v>
      </c>
      <c r="H33" s="31">
        <f t="shared" si="8"/>
        <v>393.23706302251702</v>
      </c>
      <c r="I33" s="31">
        <f t="shared" si="4"/>
        <v>72082.46488018852</v>
      </c>
    </row>
    <row r="34" spans="1:9" ht="14.25" x14ac:dyDescent="0.3">
      <c r="A34" s="29">
        <f t="shared" si="0"/>
        <v>17</v>
      </c>
      <c r="B34" s="30">
        <f t="shared" si="1"/>
        <v>42675</v>
      </c>
      <c r="C34" s="31">
        <f t="shared" si="5"/>
        <v>72082.46488018852</v>
      </c>
      <c r="D34" s="31">
        <f t="shared" si="6"/>
        <v>908.3838177602081</v>
      </c>
      <c r="E34" s="32">
        <f t="shared" si="7"/>
        <v>0</v>
      </c>
      <c r="F34" s="31">
        <f t="shared" si="2"/>
        <v>908.3838177602081</v>
      </c>
      <c r="G34" s="31">
        <f t="shared" si="3"/>
        <v>517.93713299252022</v>
      </c>
      <c r="H34" s="31">
        <f t="shared" si="8"/>
        <v>390.44668476768783</v>
      </c>
      <c r="I34" s="31">
        <f t="shared" si="4"/>
        <v>71564.527747196</v>
      </c>
    </row>
    <row r="35" spans="1:9" ht="14.25" x14ac:dyDescent="0.3">
      <c r="A35" s="29">
        <f t="shared" si="0"/>
        <v>18</v>
      </c>
      <c r="B35" s="30">
        <f t="shared" si="1"/>
        <v>42705</v>
      </c>
      <c r="C35" s="31">
        <f t="shared" si="5"/>
        <v>71564.527747196</v>
      </c>
      <c r="D35" s="31">
        <f t="shared" si="6"/>
        <v>908.3838177602081</v>
      </c>
      <c r="E35" s="32">
        <f t="shared" si="7"/>
        <v>0</v>
      </c>
      <c r="F35" s="31">
        <f t="shared" si="2"/>
        <v>908.3838177602081</v>
      </c>
      <c r="G35" s="31">
        <f t="shared" si="3"/>
        <v>520.74262579622973</v>
      </c>
      <c r="H35" s="31">
        <f t="shared" si="8"/>
        <v>387.64119196397837</v>
      </c>
      <c r="I35" s="31">
        <f t="shared" si="4"/>
        <v>71043.785121399764</v>
      </c>
    </row>
    <row r="36" spans="1:9" ht="14.25" x14ac:dyDescent="0.3">
      <c r="A36" s="29">
        <f t="shared" si="0"/>
        <v>19</v>
      </c>
      <c r="B36" s="30">
        <f t="shared" si="1"/>
        <v>42736</v>
      </c>
      <c r="C36" s="31">
        <f t="shared" si="5"/>
        <v>71043.785121399764</v>
      </c>
      <c r="D36" s="31">
        <f t="shared" si="6"/>
        <v>908.3838177602081</v>
      </c>
      <c r="E36" s="32">
        <f t="shared" si="7"/>
        <v>0</v>
      </c>
      <c r="F36" s="31">
        <f t="shared" si="2"/>
        <v>908.3838177602081</v>
      </c>
      <c r="G36" s="31">
        <f t="shared" si="3"/>
        <v>523.56331501929276</v>
      </c>
      <c r="H36" s="31">
        <f t="shared" si="8"/>
        <v>384.8205027409154</v>
      </c>
      <c r="I36" s="31">
        <f t="shared" si="4"/>
        <v>70520.221806380476</v>
      </c>
    </row>
    <row r="37" spans="1:9" ht="14.25" x14ac:dyDescent="0.3">
      <c r="A37" s="29">
        <f t="shared" si="0"/>
        <v>20</v>
      </c>
      <c r="B37" s="30">
        <f t="shared" si="1"/>
        <v>42767</v>
      </c>
      <c r="C37" s="31">
        <f t="shared" si="5"/>
        <v>70520.221806380476</v>
      </c>
      <c r="D37" s="31">
        <f t="shared" si="6"/>
        <v>908.3838177602081</v>
      </c>
      <c r="E37" s="32">
        <f t="shared" si="7"/>
        <v>0</v>
      </c>
      <c r="F37" s="31">
        <f t="shared" si="2"/>
        <v>908.3838177602081</v>
      </c>
      <c r="G37" s="31">
        <f t="shared" si="3"/>
        <v>526.39928297564711</v>
      </c>
      <c r="H37" s="31">
        <f t="shared" si="8"/>
        <v>381.98453478456094</v>
      </c>
      <c r="I37" s="31">
        <f t="shared" si="4"/>
        <v>69993.82252340483</v>
      </c>
    </row>
    <row r="38" spans="1:9" ht="14.25" x14ac:dyDescent="0.3">
      <c r="A38" s="29">
        <f t="shared" si="0"/>
        <v>21</v>
      </c>
      <c r="B38" s="30">
        <f t="shared" si="1"/>
        <v>42795</v>
      </c>
      <c r="C38" s="31">
        <f t="shared" si="5"/>
        <v>69993.82252340483</v>
      </c>
      <c r="D38" s="31">
        <f t="shared" si="6"/>
        <v>908.3838177602081</v>
      </c>
      <c r="E38" s="32">
        <f t="shared" si="7"/>
        <v>0</v>
      </c>
      <c r="F38" s="31">
        <f t="shared" si="2"/>
        <v>908.3838177602081</v>
      </c>
      <c r="G38" s="31">
        <f t="shared" si="3"/>
        <v>529.25061242509855</v>
      </c>
      <c r="H38" s="31">
        <f t="shared" si="8"/>
        <v>379.13320533510949</v>
      </c>
      <c r="I38" s="31">
        <f t="shared" si="4"/>
        <v>69464.571910979736</v>
      </c>
    </row>
    <row r="39" spans="1:9" ht="14.25" x14ac:dyDescent="0.3">
      <c r="A39" s="29">
        <f t="shared" si="0"/>
        <v>22</v>
      </c>
      <c r="B39" s="30">
        <f t="shared" si="1"/>
        <v>42826</v>
      </c>
      <c r="C39" s="31">
        <f t="shared" si="5"/>
        <v>69464.571910979736</v>
      </c>
      <c r="D39" s="31">
        <f t="shared" si="6"/>
        <v>908.3838177602081</v>
      </c>
      <c r="E39" s="32">
        <f t="shared" si="7"/>
        <v>0</v>
      </c>
      <c r="F39" s="31">
        <f t="shared" si="2"/>
        <v>908.3838177602081</v>
      </c>
      <c r="G39" s="31">
        <f t="shared" si="3"/>
        <v>532.1173865757346</v>
      </c>
      <c r="H39" s="31">
        <f t="shared" si="8"/>
        <v>376.26643118447356</v>
      </c>
      <c r="I39" s="31">
        <f t="shared" si="4"/>
        <v>68932.454524404005</v>
      </c>
    </row>
    <row r="40" spans="1:9" ht="14.25" x14ac:dyDescent="0.3">
      <c r="A40" s="29">
        <f t="shared" si="0"/>
        <v>23</v>
      </c>
      <c r="B40" s="30">
        <f t="shared" si="1"/>
        <v>42856</v>
      </c>
      <c r="C40" s="31">
        <f t="shared" si="5"/>
        <v>68932.454524404005</v>
      </c>
      <c r="D40" s="31">
        <f t="shared" si="6"/>
        <v>908.3838177602081</v>
      </c>
      <c r="E40" s="32">
        <f t="shared" si="7"/>
        <v>0</v>
      </c>
      <c r="F40" s="31">
        <f t="shared" si="2"/>
        <v>908.3838177602081</v>
      </c>
      <c r="G40" s="31">
        <f t="shared" si="3"/>
        <v>534.9996890863531</v>
      </c>
      <c r="H40" s="31">
        <f t="shared" si="8"/>
        <v>373.38412867385506</v>
      </c>
      <c r="I40" s="31">
        <f t="shared" si="4"/>
        <v>68397.454835317651</v>
      </c>
    </row>
    <row r="41" spans="1:9" ht="14.25" x14ac:dyDescent="0.3">
      <c r="A41" s="29">
        <f t="shared" si="0"/>
        <v>24</v>
      </c>
      <c r="B41" s="30">
        <f t="shared" si="1"/>
        <v>42887</v>
      </c>
      <c r="C41" s="31">
        <f t="shared" si="5"/>
        <v>68397.454835317651</v>
      </c>
      <c r="D41" s="31">
        <f t="shared" si="6"/>
        <v>908.3838177602081</v>
      </c>
      <c r="E41" s="32">
        <f t="shared" si="7"/>
        <v>0</v>
      </c>
      <c r="F41" s="31">
        <f t="shared" si="2"/>
        <v>908.3838177602081</v>
      </c>
      <c r="G41" s="31">
        <f t="shared" si="3"/>
        <v>537.89760406890423</v>
      </c>
      <c r="H41" s="31">
        <f t="shared" si="8"/>
        <v>370.48621369130393</v>
      </c>
      <c r="I41" s="31">
        <f t="shared" si="4"/>
        <v>67859.557231248749</v>
      </c>
    </row>
    <row r="42" spans="1:9" ht="14.25" x14ac:dyDescent="0.3">
      <c r="A42" s="29">
        <f t="shared" si="0"/>
        <v>25</v>
      </c>
      <c r="B42" s="30">
        <f t="shared" si="1"/>
        <v>42917</v>
      </c>
      <c r="C42" s="31">
        <f t="shared" si="5"/>
        <v>67859.557231248749</v>
      </c>
      <c r="D42" s="31">
        <f t="shared" si="6"/>
        <v>908.3838177602081</v>
      </c>
      <c r="E42" s="32">
        <f t="shared" si="7"/>
        <v>0</v>
      </c>
      <c r="F42" s="31">
        <f t="shared" si="2"/>
        <v>908.3838177602081</v>
      </c>
      <c r="G42" s="31">
        <f t="shared" si="3"/>
        <v>540.81121609094407</v>
      </c>
      <c r="H42" s="31">
        <f t="shared" si="8"/>
        <v>367.57260166926409</v>
      </c>
      <c r="I42" s="31">
        <f t="shared" si="4"/>
        <v>67318.746015157813</v>
      </c>
    </row>
    <row r="43" spans="1:9" ht="14.25" x14ac:dyDescent="0.3">
      <c r="A43" s="29">
        <f t="shared" si="0"/>
        <v>26</v>
      </c>
      <c r="B43" s="30">
        <f t="shared" si="1"/>
        <v>42948</v>
      </c>
      <c r="C43" s="31">
        <f t="shared" si="5"/>
        <v>67318.746015157813</v>
      </c>
      <c r="D43" s="31">
        <f t="shared" si="6"/>
        <v>908.3838177602081</v>
      </c>
      <c r="E43" s="32">
        <f t="shared" si="7"/>
        <v>0</v>
      </c>
      <c r="F43" s="31">
        <f t="shared" si="2"/>
        <v>908.3838177602081</v>
      </c>
      <c r="G43" s="31">
        <f t="shared" si="3"/>
        <v>543.74061017810322</v>
      </c>
      <c r="H43" s="31">
        <f t="shared" si="8"/>
        <v>364.64320758210482</v>
      </c>
      <c r="I43" s="31">
        <f t="shared" si="4"/>
        <v>66775.005404979704</v>
      </c>
    </row>
    <row r="44" spans="1:9" ht="14.25" x14ac:dyDescent="0.3">
      <c r="A44" s="29">
        <f t="shared" si="0"/>
        <v>27</v>
      </c>
      <c r="B44" s="30">
        <f t="shared" si="1"/>
        <v>42979</v>
      </c>
      <c r="C44" s="31">
        <f t="shared" si="5"/>
        <v>66775.005404979704</v>
      </c>
      <c r="D44" s="31">
        <f t="shared" si="6"/>
        <v>908.3838177602081</v>
      </c>
      <c r="E44" s="32"/>
      <c r="F44" s="31">
        <f t="shared" si="2"/>
        <v>908.3838177602081</v>
      </c>
      <c r="G44" s="31">
        <f t="shared" si="3"/>
        <v>546.68587181656812</v>
      </c>
      <c r="H44" s="31">
        <f t="shared" si="8"/>
        <v>361.69794594364004</v>
      </c>
      <c r="I44" s="31">
        <f t="shared" si="4"/>
        <v>66228.319533163129</v>
      </c>
    </row>
    <row r="45" spans="1:9" ht="14.25" x14ac:dyDescent="0.3">
      <c r="A45" s="29">
        <f t="shared" si="0"/>
        <v>28</v>
      </c>
      <c r="B45" s="30">
        <f t="shared" si="1"/>
        <v>43009</v>
      </c>
      <c r="C45" s="31">
        <f t="shared" si="5"/>
        <v>66228.319533163129</v>
      </c>
      <c r="D45" s="31">
        <f t="shared" si="6"/>
        <v>908.3838177602081</v>
      </c>
      <c r="E45" s="32"/>
      <c r="F45" s="31">
        <f t="shared" si="2"/>
        <v>908.3838177602081</v>
      </c>
      <c r="G45" s="31">
        <f t="shared" si="3"/>
        <v>549.64708695557442</v>
      </c>
      <c r="H45" s="31">
        <f t="shared" si="8"/>
        <v>358.73673080463362</v>
      </c>
      <c r="I45" s="31">
        <f t="shared" si="4"/>
        <v>65678.672446207551</v>
      </c>
    </row>
    <row r="46" spans="1:9" ht="14.25" x14ac:dyDescent="0.3">
      <c r="A46" s="29">
        <f t="shared" si="0"/>
        <v>29</v>
      </c>
      <c r="B46" s="30">
        <f t="shared" si="1"/>
        <v>43040</v>
      </c>
      <c r="C46" s="31">
        <f t="shared" si="5"/>
        <v>65678.672446207551</v>
      </c>
      <c r="D46" s="31">
        <f t="shared" si="6"/>
        <v>908.3838177602081</v>
      </c>
      <c r="E46" s="32"/>
      <c r="F46" s="31">
        <f t="shared" si="2"/>
        <v>908.3838177602081</v>
      </c>
      <c r="G46" s="31">
        <f t="shared" si="3"/>
        <v>552.6243420099172</v>
      </c>
      <c r="H46" s="31">
        <f t="shared" si="8"/>
        <v>355.7594757502909</v>
      </c>
      <c r="I46" s="31">
        <f t="shared" si="4"/>
        <v>65126.048104197631</v>
      </c>
    </row>
    <row r="47" spans="1:9" ht="14.25" x14ac:dyDescent="0.3">
      <c r="A47" s="29">
        <f t="shared" si="0"/>
        <v>30</v>
      </c>
      <c r="B47" s="30">
        <f t="shared" si="1"/>
        <v>43070</v>
      </c>
      <c r="C47" s="31">
        <f t="shared" si="5"/>
        <v>65126.048104197631</v>
      </c>
      <c r="D47" s="31">
        <f t="shared" si="6"/>
        <v>908.3838177602081</v>
      </c>
      <c r="E47" s="32"/>
      <c r="F47" s="31">
        <f t="shared" si="2"/>
        <v>908.3838177602081</v>
      </c>
      <c r="G47" s="31">
        <f t="shared" si="3"/>
        <v>555.61772386247094</v>
      </c>
      <c r="H47" s="31">
        <f t="shared" si="8"/>
        <v>352.76609389773716</v>
      </c>
      <c r="I47" s="31">
        <f t="shared" si="4"/>
        <v>64570.430380335158</v>
      </c>
    </row>
    <row r="48" spans="1:9" ht="14.25" x14ac:dyDescent="0.3">
      <c r="A48" s="29">
        <f t="shared" si="0"/>
        <v>31</v>
      </c>
      <c r="B48" s="30">
        <f t="shared" si="1"/>
        <v>43101</v>
      </c>
      <c r="C48" s="31">
        <f t="shared" si="5"/>
        <v>64570.430380335158</v>
      </c>
      <c r="D48" s="31">
        <f t="shared" si="6"/>
        <v>908.3838177602081</v>
      </c>
      <c r="E48" s="32"/>
      <c r="F48" s="31">
        <f t="shared" si="2"/>
        <v>908.3838177602081</v>
      </c>
      <c r="G48" s="31">
        <f t="shared" si="3"/>
        <v>558.62731986672588</v>
      </c>
      <c r="H48" s="31">
        <f t="shared" si="8"/>
        <v>349.75649789348216</v>
      </c>
      <c r="I48" s="31">
        <f t="shared" si="4"/>
        <v>64011.803060468432</v>
      </c>
    </row>
    <row r="49" spans="1:9" ht="14.25" x14ac:dyDescent="0.3">
      <c r="A49" s="29">
        <f t="shared" si="0"/>
        <v>32</v>
      </c>
      <c r="B49" s="30">
        <f t="shared" si="1"/>
        <v>43132</v>
      </c>
      <c r="C49" s="31">
        <f t="shared" si="5"/>
        <v>64011.803060468432</v>
      </c>
      <c r="D49" s="31">
        <f t="shared" si="6"/>
        <v>908.3838177602081</v>
      </c>
      <c r="E49" s="32"/>
      <c r="F49" s="31">
        <f t="shared" si="2"/>
        <v>908.3838177602081</v>
      </c>
      <c r="G49" s="31">
        <f t="shared" si="3"/>
        <v>561.65321784933735</v>
      </c>
      <c r="H49" s="31">
        <f t="shared" si="8"/>
        <v>346.73059991087069</v>
      </c>
      <c r="I49" s="31">
        <f t="shared" si="4"/>
        <v>63450.149842619096</v>
      </c>
    </row>
    <row r="50" spans="1:9" ht="14.25" x14ac:dyDescent="0.3">
      <c r="A50" s="29">
        <f t="shared" si="0"/>
        <v>33</v>
      </c>
      <c r="B50" s="30">
        <f t="shared" si="1"/>
        <v>43160</v>
      </c>
      <c r="C50" s="31">
        <f t="shared" si="5"/>
        <v>63450.149842619096</v>
      </c>
      <c r="D50" s="31">
        <f t="shared" si="6"/>
        <v>908.3838177602081</v>
      </c>
      <c r="E50" s="32"/>
      <c r="F50" s="31">
        <f t="shared" si="2"/>
        <v>908.3838177602081</v>
      </c>
      <c r="G50" s="31">
        <f t="shared" si="3"/>
        <v>564.69550611268801</v>
      </c>
      <c r="H50" s="31">
        <f t="shared" si="8"/>
        <v>343.68831164752009</v>
      </c>
      <c r="I50" s="31">
        <f t="shared" si="4"/>
        <v>62885.454336506409</v>
      </c>
    </row>
    <row r="51" spans="1:9" ht="14.25" x14ac:dyDescent="0.3">
      <c r="A51" s="29">
        <f t="shared" si="0"/>
        <v>34</v>
      </c>
      <c r="B51" s="30">
        <f t="shared" si="1"/>
        <v>43191</v>
      </c>
      <c r="C51" s="31">
        <f t="shared" si="5"/>
        <v>62885.454336506409</v>
      </c>
      <c r="D51" s="31">
        <f t="shared" si="6"/>
        <v>908.3838177602081</v>
      </c>
      <c r="E51" s="32"/>
      <c r="F51" s="31">
        <f t="shared" si="2"/>
        <v>908.3838177602081</v>
      </c>
      <c r="G51" s="31">
        <f t="shared" si="3"/>
        <v>567.75427343746503</v>
      </c>
      <c r="H51" s="31">
        <f t="shared" si="8"/>
        <v>340.62954432274307</v>
      </c>
      <c r="I51" s="31">
        <f t="shared" si="4"/>
        <v>62317.700063068944</v>
      </c>
    </row>
    <row r="52" spans="1:9" ht="14.25" x14ac:dyDescent="0.3">
      <c r="A52" s="29">
        <f t="shared" si="0"/>
        <v>35</v>
      </c>
      <c r="B52" s="30">
        <f t="shared" si="1"/>
        <v>43221</v>
      </c>
      <c r="C52" s="31">
        <f t="shared" si="5"/>
        <v>62317.700063068944</v>
      </c>
      <c r="D52" s="31">
        <f t="shared" si="6"/>
        <v>908.3838177602081</v>
      </c>
      <c r="E52" s="32"/>
      <c r="F52" s="31">
        <f t="shared" si="2"/>
        <v>908.3838177602081</v>
      </c>
      <c r="G52" s="31">
        <f t="shared" si="3"/>
        <v>570.82960908525138</v>
      </c>
      <c r="H52" s="31">
        <f t="shared" si="8"/>
        <v>337.55420867495678</v>
      </c>
      <c r="I52" s="31">
        <f t="shared" si="4"/>
        <v>61746.870453983691</v>
      </c>
    </row>
    <row r="53" spans="1:9" ht="14.25" x14ac:dyDescent="0.3">
      <c r="A53" s="29">
        <f t="shared" si="0"/>
        <v>36</v>
      </c>
      <c r="B53" s="30">
        <f t="shared" si="1"/>
        <v>43252</v>
      </c>
      <c r="C53" s="31">
        <f t="shared" si="5"/>
        <v>61746.870453983691</v>
      </c>
      <c r="D53" s="31">
        <f t="shared" si="6"/>
        <v>908.3838177602081</v>
      </c>
      <c r="E53" s="32"/>
      <c r="F53" s="31">
        <f t="shared" si="2"/>
        <v>908.3838177602081</v>
      </c>
      <c r="G53" s="31">
        <f t="shared" si="3"/>
        <v>573.92160280112978</v>
      </c>
      <c r="H53" s="31">
        <f t="shared" si="8"/>
        <v>334.46221495907832</v>
      </c>
      <c r="I53" s="31">
        <f t="shared" si="4"/>
        <v>61172.948851182562</v>
      </c>
    </row>
    <row r="54" spans="1:9" ht="14.25" x14ac:dyDescent="0.3">
      <c r="A54" s="29">
        <f t="shared" si="0"/>
        <v>37</v>
      </c>
      <c r="B54" s="30">
        <f t="shared" si="1"/>
        <v>43282</v>
      </c>
      <c r="C54" s="31">
        <f t="shared" si="5"/>
        <v>61172.948851182562</v>
      </c>
      <c r="D54" s="31">
        <f t="shared" si="6"/>
        <v>908.3838177602081</v>
      </c>
      <c r="E54" s="32"/>
      <c r="F54" s="31">
        <f t="shared" si="2"/>
        <v>908.3838177602081</v>
      </c>
      <c r="G54" s="31">
        <f t="shared" si="3"/>
        <v>577.03034481630255</v>
      </c>
      <c r="H54" s="31">
        <f t="shared" si="8"/>
        <v>331.35347294390556</v>
      </c>
      <c r="I54" s="31">
        <f t="shared" si="4"/>
        <v>60595.918506366259</v>
      </c>
    </row>
    <row r="55" spans="1:9" ht="14.25" x14ac:dyDescent="0.3">
      <c r="A55" s="29">
        <f t="shared" si="0"/>
        <v>38</v>
      </c>
      <c r="B55" s="30">
        <f t="shared" si="1"/>
        <v>43313</v>
      </c>
      <c r="C55" s="31">
        <f t="shared" si="5"/>
        <v>60595.918506366259</v>
      </c>
      <c r="D55" s="31">
        <f t="shared" si="6"/>
        <v>908.3838177602081</v>
      </c>
      <c r="E55" s="32"/>
      <c r="F55" s="31">
        <f t="shared" si="2"/>
        <v>908.3838177602081</v>
      </c>
      <c r="G55" s="31">
        <f t="shared" si="3"/>
        <v>580.1559258507242</v>
      </c>
      <c r="H55" s="31">
        <f t="shared" si="8"/>
        <v>328.2278919094839</v>
      </c>
      <c r="I55" s="33">
        <f t="shared" si="4"/>
        <v>60015.762580515533</v>
      </c>
    </row>
    <row r="56" spans="1:9" ht="14.25" x14ac:dyDescent="0.3">
      <c r="A56" s="29">
        <f t="shared" si="0"/>
        <v>39</v>
      </c>
      <c r="B56" s="30">
        <f t="shared" si="1"/>
        <v>43344</v>
      </c>
      <c r="C56" s="31">
        <f t="shared" si="5"/>
        <v>60015.762580515533</v>
      </c>
      <c r="D56" s="31">
        <f t="shared" si="6"/>
        <v>908.3838177602081</v>
      </c>
      <c r="E56" s="32"/>
      <c r="F56" s="31">
        <f t="shared" si="2"/>
        <v>908.3838177602081</v>
      </c>
      <c r="G56" s="31">
        <f t="shared" si="3"/>
        <v>583.29843711574904</v>
      </c>
      <c r="H56" s="31">
        <f t="shared" si="8"/>
        <v>325.08538064445912</v>
      </c>
      <c r="I56" s="34">
        <f t="shared" si="4"/>
        <v>59432.464143399782</v>
      </c>
    </row>
    <row r="57" spans="1:9" ht="14.25" x14ac:dyDescent="0.3">
      <c r="A57" s="29">
        <f t="shared" si="0"/>
        <v>40</v>
      </c>
      <c r="B57" s="30">
        <f t="shared" si="1"/>
        <v>43374</v>
      </c>
      <c r="C57" s="31">
        <f t="shared" si="5"/>
        <v>59432.464143399782</v>
      </c>
      <c r="D57" s="31">
        <f t="shared" si="6"/>
        <v>908.3838177602081</v>
      </c>
      <c r="E57" s="32"/>
      <c r="F57" s="31">
        <f t="shared" si="2"/>
        <v>908.3838177602081</v>
      </c>
      <c r="G57" s="31">
        <f t="shared" si="3"/>
        <v>586.45797031679263</v>
      </c>
      <c r="H57" s="31">
        <f t="shared" si="8"/>
        <v>321.92584744341553</v>
      </c>
      <c r="I57" s="31">
        <f t="shared" si="4"/>
        <v>58846.006173082991</v>
      </c>
    </row>
    <row r="58" spans="1:9" ht="14.25" x14ac:dyDescent="0.3">
      <c r="A58" s="29">
        <f t="shared" si="0"/>
        <v>41</v>
      </c>
      <c r="B58" s="30">
        <f t="shared" si="1"/>
        <v>43405</v>
      </c>
      <c r="C58" s="31">
        <f t="shared" si="5"/>
        <v>58846.006173082991</v>
      </c>
      <c r="D58" s="31">
        <f t="shared" si="6"/>
        <v>908.3838177602081</v>
      </c>
      <c r="E58" s="32"/>
      <c r="F58" s="31">
        <f t="shared" si="2"/>
        <v>908.3838177602081</v>
      </c>
      <c r="G58" s="31">
        <f t="shared" si="3"/>
        <v>589.63461765600857</v>
      </c>
      <c r="H58" s="31">
        <f t="shared" si="8"/>
        <v>318.74920010419953</v>
      </c>
      <c r="I58" s="31">
        <f t="shared" si="4"/>
        <v>58256.37155542698</v>
      </c>
    </row>
    <row r="59" spans="1:9" ht="14.25" x14ac:dyDescent="0.3">
      <c r="A59" s="29">
        <f t="shared" si="0"/>
        <v>42</v>
      </c>
      <c r="B59" s="30">
        <f t="shared" si="1"/>
        <v>43435</v>
      </c>
      <c r="C59" s="31">
        <f t="shared" si="5"/>
        <v>58256.37155542698</v>
      </c>
      <c r="D59" s="31">
        <f t="shared" si="6"/>
        <v>908.3838177602081</v>
      </c>
      <c r="E59" s="32"/>
      <c r="F59" s="31">
        <f t="shared" si="2"/>
        <v>908.3838177602081</v>
      </c>
      <c r="G59" s="31">
        <f t="shared" si="3"/>
        <v>592.8284718349787</v>
      </c>
      <c r="H59" s="31">
        <f t="shared" si="8"/>
        <v>315.55534592522946</v>
      </c>
      <c r="I59" s="31">
        <f t="shared" si="4"/>
        <v>57663.543083591998</v>
      </c>
    </row>
    <row r="60" spans="1:9" ht="14.25" x14ac:dyDescent="0.3">
      <c r="A60" s="29">
        <f t="shared" si="0"/>
        <v>43</v>
      </c>
      <c r="B60" s="30">
        <f t="shared" si="1"/>
        <v>43466</v>
      </c>
      <c r="C60" s="31">
        <f t="shared" si="5"/>
        <v>57663.543083591998</v>
      </c>
      <c r="D60" s="31">
        <f t="shared" si="6"/>
        <v>908.3838177602081</v>
      </c>
      <c r="E60" s="32"/>
      <c r="F60" s="31">
        <f t="shared" si="2"/>
        <v>908.3838177602081</v>
      </c>
      <c r="G60" s="31">
        <f t="shared" si="3"/>
        <v>596.0396260574181</v>
      </c>
      <c r="H60" s="31">
        <f t="shared" si="8"/>
        <v>312.34419170279</v>
      </c>
      <c r="I60" s="31">
        <f t="shared" si="4"/>
        <v>57067.503457534578</v>
      </c>
    </row>
    <row r="61" spans="1:9" ht="14.25" x14ac:dyDescent="0.3">
      <c r="A61" s="29">
        <f t="shared" si="0"/>
        <v>44</v>
      </c>
      <c r="B61" s="30">
        <f t="shared" si="1"/>
        <v>43497</v>
      </c>
      <c r="C61" s="31">
        <f t="shared" si="5"/>
        <v>57067.503457534578</v>
      </c>
      <c r="D61" s="31">
        <f t="shared" si="6"/>
        <v>908.3838177602081</v>
      </c>
      <c r="E61" s="32"/>
      <c r="F61" s="31">
        <f t="shared" si="2"/>
        <v>908.3838177602081</v>
      </c>
      <c r="G61" s="31">
        <f t="shared" si="3"/>
        <v>599.2681740318958</v>
      </c>
      <c r="H61" s="31">
        <f t="shared" si="8"/>
        <v>309.11564372831231</v>
      </c>
      <c r="I61" s="31">
        <f t="shared" si="4"/>
        <v>56468.235283502683</v>
      </c>
    </row>
    <row r="62" spans="1:9" ht="14.25" x14ac:dyDescent="0.3">
      <c r="A62" s="29">
        <f t="shared" si="0"/>
        <v>45</v>
      </c>
      <c r="B62" s="30">
        <f t="shared" si="1"/>
        <v>43525</v>
      </c>
      <c r="C62" s="31">
        <f t="shared" si="5"/>
        <v>56468.235283502683</v>
      </c>
      <c r="D62" s="31">
        <f t="shared" si="6"/>
        <v>908.3838177602081</v>
      </c>
      <c r="E62" s="32"/>
      <c r="F62" s="31">
        <f t="shared" si="2"/>
        <v>908.3838177602081</v>
      </c>
      <c r="G62" s="31">
        <f t="shared" si="3"/>
        <v>602.51420997456853</v>
      </c>
      <c r="H62" s="31">
        <f t="shared" si="8"/>
        <v>305.86960778563952</v>
      </c>
      <c r="I62" s="31">
        <f t="shared" si="4"/>
        <v>55865.721073528111</v>
      </c>
    </row>
    <row r="63" spans="1:9" ht="14.25" x14ac:dyDescent="0.3">
      <c r="A63" s="29">
        <f t="shared" si="0"/>
        <v>46</v>
      </c>
      <c r="B63" s="30">
        <f t="shared" si="1"/>
        <v>43556</v>
      </c>
      <c r="C63" s="31">
        <f t="shared" si="5"/>
        <v>55865.721073528111</v>
      </c>
      <c r="D63" s="31">
        <f t="shared" si="6"/>
        <v>908.3838177602081</v>
      </c>
      <c r="E63" s="32"/>
      <c r="F63" s="31">
        <f t="shared" si="2"/>
        <v>908.3838177602081</v>
      </c>
      <c r="G63" s="31">
        <f t="shared" si="3"/>
        <v>605.77782861193077</v>
      </c>
      <c r="H63" s="31">
        <f t="shared" si="8"/>
        <v>302.60598914827727</v>
      </c>
      <c r="I63" s="31">
        <f t="shared" si="4"/>
        <v>55259.943244916183</v>
      </c>
    </row>
    <row r="64" spans="1:9" ht="14.25" x14ac:dyDescent="0.3">
      <c r="A64" s="29">
        <f t="shared" si="0"/>
        <v>47</v>
      </c>
      <c r="B64" s="30">
        <f t="shared" si="1"/>
        <v>43586</v>
      </c>
      <c r="C64" s="31">
        <f t="shared" si="5"/>
        <v>55259.943244916183</v>
      </c>
      <c r="D64" s="31">
        <f t="shared" si="6"/>
        <v>908.3838177602081</v>
      </c>
      <c r="E64" s="32"/>
      <c r="F64" s="31">
        <f t="shared" si="2"/>
        <v>908.3838177602081</v>
      </c>
      <c r="G64" s="31">
        <f t="shared" si="3"/>
        <v>609.05912518357877</v>
      </c>
      <c r="H64" s="31">
        <f t="shared" si="8"/>
        <v>299.32469257662933</v>
      </c>
      <c r="I64" s="31">
        <f t="shared" si="4"/>
        <v>54650.884119732604</v>
      </c>
    </row>
    <row r="65" spans="1:9" ht="14.25" x14ac:dyDescent="0.3">
      <c r="A65" s="29">
        <f t="shared" si="0"/>
        <v>48</v>
      </c>
      <c r="B65" s="30">
        <f t="shared" si="1"/>
        <v>43617</v>
      </c>
      <c r="C65" s="31">
        <f t="shared" si="5"/>
        <v>54650.884119732604</v>
      </c>
      <c r="D65" s="31">
        <f t="shared" si="6"/>
        <v>908.3838177602081</v>
      </c>
      <c r="E65" s="32"/>
      <c r="F65" s="31">
        <f t="shared" si="2"/>
        <v>908.3838177602081</v>
      </c>
      <c r="G65" s="31">
        <f t="shared" si="3"/>
        <v>612.35819544498986</v>
      </c>
      <c r="H65" s="31">
        <f t="shared" si="8"/>
        <v>296.0256223152183</v>
      </c>
      <c r="I65" s="31">
        <f t="shared" si="4"/>
        <v>54038.525924287613</v>
      </c>
    </row>
    <row r="66" spans="1:9" ht="14.25" x14ac:dyDescent="0.3">
      <c r="A66" s="29">
        <f t="shared" si="0"/>
        <v>49</v>
      </c>
      <c r="B66" s="30">
        <f t="shared" si="1"/>
        <v>43647</v>
      </c>
      <c r="C66" s="31">
        <f t="shared" si="5"/>
        <v>54038.525924287613</v>
      </c>
      <c r="D66" s="31">
        <f t="shared" si="6"/>
        <v>908.3838177602081</v>
      </c>
      <c r="E66" s="32"/>
      <c r="F66" s="31">
        <f t="shared" si="2"/>
        <v>908.3838177602081</v>
      </c>
      <c r="G66" s="31">
        <f t="shared" si="3"/>
        <v>615.67513567031688</v>
      </c>
      <c r="H66" s="31">
        <f t="shared" si="8"/>
        <v>292.70868208989128</v>
      </c>
      <c r="I66" s="31">
        <f t="shared" si="4"/>
        <v>53422.850788617296</v>
      </c>
    </row>
    <row r="67" spans="1:9" ht="14.25" x14ac:dyDescent="0.3">
      <c r="A67" s="29">
        <f t="shared" si="0"/>
        <v>50</v>
      </c>
      <c r="B67" s="30">
        <f t="shared" si="1"/>
        <v>43678</v>
      </c>
      <c r="C67" s="31">
        <f t="shared" si="5"/>
        <v>53422.850788617296</v>
      </c>
      <c r="D67" s="31">
        <f t="shared" si="6"/>
        <v>908.3838177602081</v>
      </c>
      <c r="E67" s="32"/>
      <c r="F67" s="31">
        <f t="shared" si="2"/>
        <v>908.3838177602081</v>
      </c>
      <c r="G67" s="31">
        <f t="shared" si="3"/>
        <v>619.01004265519782</v>
      </c>
      <c r="H67" s="31">
        <f t="shared" si="8"/>
        <v>289.37377510501034</v>
      </c>
      <c r="I67" s="31">
        <f t="shared" si="4"/>
        <v>52803.840745962101</v>
      </c>
    </row>
    <row r="68" spans="1:9" ht="14.25" x14ac:dyDescent="0.3">
      <c r="A68" s="29">
        <f t="shared" si="0"/>
        <v>51</v>
      </c>
      <c r="B68" s="30">
        <f t="shared" si="1"/>
        <v>43709</v>
      </c>
      <c r="C68" s="31">
        <f t="shared" si="5"/>
        <v>52803.840745962101</v>
      </c>
      <c r="D68" s="31">
        <f t="shared" si="6"/>
        <v>908.3838177602081</v>
      </c>
      <c r="E68" s="32"/>
      <c r="F68" s="31">
        <f t="shared" si="2"/>
        <v>908.3838177602081</v>
      </c>
      <c r="G68" s="31">
        <f t="shared" si="3"/>
        <v>622.36301371958007</v>
      </c>
      <c r="H68" s="31">
        <f t="shared" si="8"/>
        <v>286.02080404062809</v>
      </c>
      <c r="I68" s="34">
        <f t="shared" si="4"/>
        <v>52181.477732242522</v>
      </c>
    </row>
    <row r="69" spans="1:9" ht="14.25" x14ac:dyDescent="0.3">
      <c r="A69" s="29">
        <f t="shared" si="0"/>
        <v>52</v>
      </c>
      <c r="B69" s="30">
        <f t="shared" si="1"/>
        <v>43739</v>
      </c>
      <c r="C69" s="31">
        <f t="shared" si="5"/>
        <v>52181.477732242522</v>
      </c>
      <c r="D69" s="31">
        <f t="shared" si="6"/>
        <v>908.3838177602081</v>
      </c>
      <c r="E69" s="32"/>
      <c r="F69" s="31">
        <f t="shared" si="2"/>
        <v>908.3838177602081</v>
      </c>
      <c r="G69" s="31">
        <f t="shared" si="3"/>
        <v>625.73414671056116</v>
      </c>
      <c r="H69" s="31">
        <f t="shared" si="8"/>
        <v>282.649671049647</v>
      </c>
      <c r="I69" s="31">
        <f t="shared" si="4"/>
        <v>51555.743585531964</v>
      </c>
    </row>
    <row r="70" spans="1:9" ht="14.25" x14ac:dyDescent="0.3">
      <c r="A70" s="29">
        <f t="shared" si="0"/>
        <v>53</v>
      </c>
      <c r="B70" s="30">
        <f t="shared" si="1"/>
        <v>43770</v>
      </c>
      <c r="C70" s="31">
        <f t="shared" si="5"/>
        <v>51555.743585531964</v>
      </c>
      <c r="D70" s="31">
        <f t="shared" si="6"/>
        <v>908.3838177602081</v>
      </c>
      <c r="E70" s="32"/>
      <c r="F70" s="31">
        <f t="shared" si="2"/>
        <v>908.3838177602081</v>
      </c>
      <c r="G70" s="31">
        <f t="shared" si="3"/>
        <v>629.12354000524329</v>
      </c>
      <c r="H70" s="31">
        <f t="shared" si="8"/>
        <v>279.26027775496482</v>
      </c>
      <c r="I70" s="31">
        <f t="shared" si="4"/>
        <v>50926.620045526717</v>
      </c>
    </row>
    <row r="71" spans="1:9" ht="14.25" x14ac:dyDescent="0.3">
      <c r="A71" s="29">
        <f t="shared" si="0"/>
        <v>54</v>
      </c>
      <c r="B71" s="30">
        <f t="shared" si="1"/>
        <v>43800</v>
      </c>
      <c r="C71" s="31">
        <f t="shared" si="5"/>
        <v>50926.620045526717</v>
      </c>
      <c r="D71" s="31">
        <f t="shared" si="6"/>
        <v>908.3838177602081</v>
      </c>
      <c r="E71" s="32"/>
      <c r="F71" s="31">
        <f t="shared" si="2"/>
        <v>908.3838177602081</v>
      </c>
      <c r="G71" s="31">
        <f t="shared" si="3"/>
        <v>632.53129251360497</v>
      </c>
      <c r="H71" s="31">
        <f t="shared" si="8"/>
        <v>275.85252524660308</v>
      </c>
      <c r="I71" s="31">
        <f t="shared" si="4"/>
        <v>50294.088753013115</v>
      </c>
    </row>
    <row r="72" spans="1:9" ht="14.25" x14ac:dyDescent="0.3">
      <c r="A72" s="29">
        <f t="shared" si="0"/>
        <v>55</v>
      </c>
      <c r="B72" s="30">
        <f t="shared" si="1"/>
        <v>43831</v>
      </c>
      <c r="C72" s="31">
        <f t="shared" si="5"/>
        <v>50294.088753013115</v>
      </c>
      <c r="D72" s="31">
        <f t="shared" si="6"/>
        <v>908.3838177602081</v>
      </c>
      <c r="E72" s="32"/>
      <c r="F72" s="31">
        <f t="shared" si="2"/>
        <v>908.3838177602081</v>
      </c>
      <c r="G72" s="31">
        <f t="shared" si="3"/>
        <v>635.95750368138704</v>
      </c>
      <c r="H72" s="31">
        <f t="shared" si="8"/>
        <v>272.42631407882106</v>
      </c>
      <c r="I72" s="31">
        <f t="shared" si="4"/>
        <v>49658.131249331731</v>
      </c>
    </row>
    <row r="73" spans="1:9" ht="14.25" x14ac:dyDescent="0.3">
      <c r="A73" s="29">
        <f t="shared" si="0"/>
        <v>56</v>
      </c>
      <c r="B73" s="30">
        <f t="shared" si="1"/>
        <v>43862</v>
      </c>
      <c r="C73" s="31">
        <f t="shared" si="5"/>
        <v>49658.131249331731</v>
      </c>
      <c r="D73" s="31">
        <f t="shared" si="6"/>
        <v>908.3838177602081</v>
      </c>
      <c r="E73" s="32"/>
      <c r="F73" s="31">
        <f t="shared" si="2"/>
        <v>908.3838177602081</v>
      </c>
      <c r="G73" s="31">
        <f t="shared" si="3"/>
        <v>639.40227349299448</v>
      </c>
      <c r="H73" s="31">
        <f t="shared" si="8"/>
        <v>268.98154426721356</v>
      </c>
      <c r="I73" s="31">
        <f t="shared" si="4"/>
        <v>49018.728975838734</v>
      </c>
    </row>
    <row r="74" spans="1:9" ht="14.25" x14ac:dyDescent="0.3">
      <c r="A74" s="29">
        <f t="shared" si="0"/>
        <v>57</v>
      </c>
      <c r="B74" s="30">
        <f t="shared" si="1"/>
        <v>43891</v>
      </c>
      <c r="C74" s="31">
        <f t="shared" si="5"/>
        <v>49018.728975838734</v>
      </c>
      <c r="D74" s="31">
        <f t="shared" si="6"/>
        <v>908.3838177602081</v>
      </c>
      <c r="E74" s="32"/>
      <c r="F74" s="31">
        <f t="shared" si="2"/>
        <v>908.3838177602081</v>
      </c>
      <c r="G74" s="31">
        <f t="shared" si="3"/>
        <v>642.865702474415</v>
      </c>
      <c r="H74" s="31">
        <f t="shared" si="8"/>
        <v>265.51811528579316</v>
      </c>
      <c r="I74" s="31">
        <f t="shared" si="4"/>
        <v>48375.863273364317</v>
      </c>
    </row>
    <row r="75" spans="1:9" ht="14.25" x14ac:dyDescent="0.3">
      <c r="A75" s="29">
        <f t="shared" si="0"/>
        <v>58</v>
      </c>
      <c r="B75" s="30">
        <f t="shared" si="1"/>
        <v>43922</v>
      </c>
      <c r="C75" s="31">
        <f t="shared" si="5"/>
        <v>48375.863273364317</v>
      </c>
      <c r="D75" s="31">
        <f t="shared" si="6"/>
        <v>908.3838177602081</v>
      </c>
      <c r="E75" s="32"/>
      <c r="F75" s="31">
        <f t="shared" si="2"/>
        <v>908.3838177602081</v>
      </c>
      <c r="G75" s="31">
        <f t="shared" si="3"/>
        <v>646.34789169615146</v>
      </c>
      <c r="H75" s="31">
        <f t="shared" si="8"/>
        <v>262.0359260640567</v>
      </c>
      <c r="I75" s="31">
        <f t="shared" si="4"/>
        <v>47729.515381668163</v>
      </c>
    </row>
    <row r="76" spans="1:9" ht="14.25" x14ac:dyDescent="0.3">
      <c r="A76" s="29">
        <f t="shared" si="0"/>
        <v>59</v>
      </c>
      <c r="B76" s="30">
        <f t="shared" si="1"/>
        <v>43952</v>
      </c>
      <c r="C76" s="31">
        <f t="shared" si="5"/>
        <v>47729.515381668163</v>
      </c>
      <c r="D76" s="31">
        <f t="shared" si="6"/>
        <v>908.3838177602081</v>
      </c>
      <c r="E76" s="32"/>
      <c r="F76" s="31">
        <f t="shared" si="2"/>
        <v>908.3838177602081</v>
      </c>
      <c r="G76" s="31">
        <f t="shared" si="3"/>
        <v>649.84894277617218</v>
      </c>
      <c r="H76" s="31">
        <f t="shared" si="8"/>
        <v>258.53487498403587</v>
      </c>
      <c r="I76" s="31">
        <f t="shared" si="4"/>
        <v>47079.666438891989</v>
      </c>
    </row>
    <row r="77" spans="1:9" ht="14.25" x14ac:dyDescent="0.3">
      <c r="A77" s="29">
        <f t="shared" si="0"/>
        <v>60</v>
      </c>
      <c r="B77" s="30">
        <f t="shared" si="1"/>
        <v>43983</v>
      </c>
      <c r="C77" s="31">
        <f t="shared" si="5"/>
        <v>47079.666438891989</v>
      </c>
      <c r="D77" s="31">
        <f t="shared" si="6"/>
        <v>908.3838177602081</v>
      </c>
      <c r="E77" s="32"/>
      <c r="F77" s="31">
        <f t="shared" si="2"/>
        <v>908.3838177602081</v>
      </c>
      <c r="G77" s="31">
        <f t="shared" si="3"/>
        <v>653.36895788287654</v>
      </c>
      <c r="H77" s="31">
        <f t="shared" si="8"/>
        <v>255.01485987733159</v>
      </c>
      <c r="I77" s="31">
        <f t="shared" si="4"/>
        <v>46426.297481009111</v>
      </c>
    </row>
    <row r="78" spans="1:9" x14ac:dyDescent="0.25">
      <c r="A78" s="35">
        <f t="shared" si="0"/>
        <v>61</v>
      </c>
      <c r="B78" s="36">
        <f t="shared" si="1"/>
        <v>44013</v>
      </c>
      <c r="C78" s="37">
        <f t="shared" si="5"/>
        <v>46426.297481009111</v>
      </c>
      <c r="D78" s="37">
        <f t="shared" si="6"/>
        <v>908.3838177602081</v>
      </c>
      <c r="E78" s="38"/>
      <c r="F78" s="37">
        <f t="shared" si="2"/>
        <v>908.3838177602081</v>
      </c>
      <c r="G78" s="37">
        <f t="shared" si="3"/>
        <v>656.90803973807544</v>
      </c>
      <c r="H78" s="37">
        <f t="shared" si="8"/>
        <v>251.47577802213269</v>
      </c>
      <c r="I78" s="37">
        <f t="shared" si="4"/>
        <v>45769.389441271036</v>
      </c>
    </row>
    <row r="79" spans="1:9" x14ac:dyDescent="0.25">
      <c r="A79" s="35">
        <f t="shared" si="0"/>
        <v>62</v>
      </c>
      <c r="B79" s="36">
        <f t="shared" si="1"/>
        <v>44044</v>
      </c>
      <c r="C79" s="37">
        <f t="shared" si="5"/>
        <v>45769.389441271036</v>
      </c>
      <c r="D79" s="37">
        <f t="shared" si="6"/>
        <v>908.3838177602081</v>
      </c>
      <c r="E79" s="38"/>
      <c r="F79" s="37">
        <f t="shared" si="2"/>
        <v>908.3838177602081</v>
      </c>
      <c r="G79" s="37">
        <f t="shared" si="3"/>
        <v>660.46629161998999</v>
      </c>
      <c r="H79" s="37">
        <f t="shared" si="8"/>
        <v>247.91752614021811</v>
      </c>
      <c r="I79" s="37">
        <f t="shared" si="4"/>
        <v>45108.923149651047</v>
      </c>
    </row>
    <row r="80" spans="1:9" x14ac:dyDescent="0.25">
      <c r="A80" s="35">
        <f t="shared" si="0"/>
        <v>63</v>
      </c>
      <c r="B80" s="36">
        <f t="shared" si="1"/>
        <v>44075</v>
      </c>
      <c r="C80" s="37">
        <f t="shared" si="5"/>
        <v>45108.923149651047</v>
      </c>
      <c r="D80" s="37">
        <f t="shared" si="6"/>
        <v>908.3838177602081</v>
      </c>
      <c r="E80" s="38"/>
      <c r="F80" s="37">
        <f t="shared" si="2"/>
        <v>908.3838177602081</v>
      </c>
      <c r="G80" s="37">
        <f t="shared" si="3"/>
        <v>664.04381736626488</v>
      </c>
      <c r="H80" s="37">
        <f t="shared" si="8"/>
        <v>244.3400003939432</v>
      </c>
      <c r="I80" s="37">
        <f t="shared" si="4"/>
        <v>44444.879332284785</v>
      </c>
    </row>
    <row r="81" spans="1:9" x14ac:dyDescent="0.25">
      <c r="A81" s="35">
        <f t="shared" si="0"/>
        <v>64</v>
      </c>
      <c r="B81" s="36">
        <f t="shared" si="1"/>
        <v>44105</v>
      </c>
      <c r="C81" s="37">
        <f t="shared" si="5"/>
        <v>44444.879332284785</v>
      </c>
      <c r="D81" s="37">
        <f t="shared" si="6"/>
        <v>908.3838177602081</v>
      </c>
      <c r="E81" s="38"/>
      <c r="F81" s="37">
        <f t="shared" si="2"/>
        <v>908.3838177602081</v>
      </c>
      <c r="G81" s="37">
        <f t="shared" si="3"/>
        <v>667.64072137699884</v>
      </c>
      <c r="H81" s="37">
        <f t="shared" si="8"/>
        <v>240.74309638320926</v>
      </c>
      <c r="I81" s="37">
        <f t="shared" si="4"/>
        <v>43777.238610907785</v>
      </c>
    </row>
    <row r="82" spans="1:9" x14ac:dyDescent="0.25">
      <c r="A82" s="35">
        <f t="shared" si="0"/>
        <v>65</v>
      </c>
      <c r="B82" s="36">
        <f t="shared" si="1"/>
        <v>44136</v>
      </c>
      <c r="C82" s="37">
        <f t="shared" si="5"/>
        <v>43777.238610907785</v>
      </c>
      <c r="D82" s="37">
        <f t="shared" si="6"/>
        <v>908.3838177602081</v>
      </c>
      <c r="E82" s="38"/>
      <c r="F82" s="37">
        <f t="shared" si="2"/>
        <v>908.3838177602081</v>
      </c>
      <c r="G82" s="37">
        <f t="shared" si="3"/>
        <v>671.25710861779089</v>
      </c>
      <c r="H82" s="37">
        <f t="shared" si="8"/>
        <v>237.12670914241718</v>
      </c>
      <c r="I82" s="37">
        <f t="shared" si="4"/>
        <v>43105.981502289993</v>
      </c>
    </row>
    <row r="83" spans="1:9" x14ac:dyDescent="0.25">
      <c r="A83" s="35">
        <f t="shared" ref="A83:A146" si="9">IF(Values_Entered,A82+1,"")</f>
        <v>66</v>
      </c>
      <c r="B83" s="36">
        <f t="shared" ref="B83:B146" si="10">IF(Pay_Num&lt;&gt;"",DATE(YEAR(B82),MONTH(B82)+1,DAY(B82)),"")</f>
        <v>44166</v>
      </c>
      <c r="C83" s="37">
        <f t="shared" si="5"/>
        <v>43105.981502289993</v>
      </c>
      <c r="D83" s="37">
        <f t="shared" si="6"/>
        <v>908.3838177602081</v>
      </c>
      <c r="E83" s="38"/>
      <c r="F83" s="37">
        <f t="shared" ref="F83:F146" si="11">IF(Pay_Num&lt;&gt;"",Sched_Pay+Extra_Pay,"")</f>
        <v>908.3838177602081</v>
      </c>
      <c r="G83" s="37">
        <f t="shared" ref="G83:G146" si="12">IF(Pay_Num&lt;&gt;"",Total_Pay-Int,"")</f>
        <v>674.89308462280394</v>
      </c>
      <c r="H83" s="37">
        <f t="shared" si="8"/>
        <v>233.49073313740413</v>
      </c>
      <c r="I83" s="37">
        <f t="shared" ref="I83:I146" si="13">IF(Pay_Num&lt;&gt;"",Beg_Bal-Princ,"")</f>
        <v>42431.08841766719</v>
      </c>
    </row>
    <row r="84" spans="1:9" x14ac:dyDescent="0.25">
      <c r="A84" s="35">
        <f t="shared" si="9"/>
        <v>67</v>
      </c>
      <c r="B84" s="36">
        <f t="shared" si="10"/>
        <v>44197</v>
      </c>
      <c r="C84" s="37">
        <f t="shared" ref="C84:C147" si="14">IF(Pay_Num&lt;&gt;"",I83,"")</f>
        <v>42431.08841766719</v>
      </c>
      <c r="D84" s="37">
        <f t="shared" ref="D84:D147" si="15">IF(Pay_Num&lt;&gt;"",Scheduled_Monthly_Payment,"")</f>
        <v>908.3838177602081</v>
      </c>
      <c r="E84" s="38"/>
      <c r="F84" s="37">
        <f t="shared" si="11"/>
        <v>908.3838177602081</v>
      </c>
      <c r="G84" s="37">
        <f t="shared" si="12"/>
        <v>678.54875549784413</v>
      </c>
      <c r="H84" s="37">
        <f t="shared" ref="H84:H147" si="16">IF(Pay_Num&lt;&gt;"",Beg_Bal*Interest_Rate/12,"")</f>
        <v>229.83506226236395</v>
      </c>
      <c r="I84" s="37">
        <f t="shared" si="13"/>
        <v>41752.539662169344</v>
      </c>
    </row>
    <row r="85" spans="1:9" x14ac:dyDescent="0.25">
      <c r="A85" s="35">
        <f t="shared" si="9"/>
        <v>68</v>
      </c>
      <c r="B85" s="36">
        <f t="shared" si="10"/>
        <v>44228</v>
      </c>
      <c r="C85" s="37">
        <f t="shared" si="14"/>
        <v>41752.539662169344</v>
      </c>
      <c r="D85" s="37">
        <f t="shared" si="15"/>
        <v>908.3838177602081</v>
      </c>
      <c r="E85" s="38"/>
      <c r="F85" s="37">
        <f t="shared" si="11"/>
        <v>908.3838177602081</v>
      </c>
      <c r="G85" s="37">
        <f t="shared" si="12"/>
        <v>682.22422792345753</v>
      </c>
      <c r="H85" s="37">
        <f t="shared" si="16"/>
        <v>226.1595898367506</v>
      </c>
      <c r="I85" s="37">
        <f t="shared" si="13"/>
        <v>41070.315434245887</v>
      </c>
    </row>
    <row r="86" spans="1:9" x14ac:dyDescent="0.25">
      <c r="A86" s="35">
        <f t="shared" si="9"/>
        <v>69</v>
      </c>
      <c r="B86" s="36">
        <f t="shared" si="10"/>
        <v>44256</v>
      </c>
      <c r="C86" s="37">
        <f t="shared" si="14"/>
        <v>41070.315434245887</v>
      </c>
      <c r="D86" s="37">
        <f t="shared" si="15"/>
        <v>908.3838177602081</v>
      </c>
      <c r="E86" s="38"/>
      <c r="F86" s="37">
        <f t="shared" si="11"/>
        <v>908.3838177602081</v>
      </c>
      <c r="G86" s="37">
        <f t="shared" si="12"/>
        <v>685.91960915804282</v>
      </c>
      <c r="H86" s="37">
        <f t="shared" si="16"/>
        <v>222.46420860216526</v>
      </c>
      <c r="I86" s="37">
        <f t="shared" si="13"/>
        <v>40384.395825087842</v>
      </c>
    </row>
    <row r="87" spans="1:9" x14ac:dyDescent="0.25">
      <c r="A87" s="35">
        <f t="shared" si="9"/>
        <v>70</v>
      </c>
      <c r="B87" s="36">
        <f t="shared" si="10"/>
        <v>44287</v>
      </c>
      <c r="C87" s="37">
        <f t="shared" si="14"/>
        <v>40384.395825087842</v>
      </c>
      <c r="D87" s="37">
        <f t="shared" si="15"/>
        <v>908.3838177602081</v>
      </c>
      <c r="E87" s="38"/>
      <c r="F87" s="37">
        <f t="shared" si="11"/>
        <v>908.3838177602081</v>
      </c>
      <c r="G87" s="37">
        <f t="shared" si="12"/>
        <v>689.63500704098226</v>
      </c>
      <c r="H87" s="37">
        <f t="shared" si="16"/>
        <v>218.74881071922582</v>
      </c>
      <c r="I87" s="37">
        <f t="shared" si="13"/>
        <v>39694.76081804686</v>
      </c>
    </row>
    <row r="88" spans="1:9" x14ac:dyDescent="0.25">
      <c r="A88" s="35">
        <f t="shared" si="9"/>
        <v>71</v>
      </c>
      <c r="B88" s="36">
        <f t="shared" si="10"/>
        <v>44317</v>
      </c>
      <c r="C88" s="37">
        <f t="shared" si="14"/>
        <v>39694.76081804686</v>
      </c>
      <c r="D88" s="37">
        <f t="shared" si="15"/>
        <v>908.3838177602081</v>
      </c>
      <c r="E88" s="38"/>
      <c r="F88" s="37">
        <f t="shared" si="11"/>
        <v>908.3838177602081</v>
      </c>
      <c r="G88" s="37">
        <f t="shared" si="12"/>
        <v>693.37052999578759</v>
      </c>
      <c r="H88" s="37">
        <f t="shared" si="16"/>
        <v>215.01328776442051</v>
      </c>
      <c r="I88" s="37">
        <f t="shared" si="13"/>
        <v>39001.390288051072</v>
      </c>
    </row>
    <row r="89" spans="1:9" x14ac:dyDescent="0.25">
      <c r="A89" s="35">
        <f t="shared" si="9"/>
        <v>72</v>
      </c>
      <c r="B89" s="36">
        <f t="shared" si="10"/>
        <v>44348</v>
      </c>
      <c r="C89" s="37">
        <f t="shared" si="14"/>
        <v>39001.390288051072</v>
      </c>
      <c r="D89" s="37">
        <f t="shared" si="15"/>
        <v>908.3838177602081</v>
      </c>
      <c r="E89" s="38"/>
      <c r="F89" s="37">
        <f t="shared" si="11"/>
        <v>908.3838177602081</v>
      </c>
      <c r="G89" s="37">
        <f t="shared" si="12"/>
        <v>697.12628703326482</v>
      </c>
      <c r="H89" s="37">
        <f t="shared" si="16"/>
        <v>211.25753072694332</v>
      </c>
      <c r="I89" s="37">
        <f t="shared" si="13"/>
        <v>38304.264001017807</v>
      </c>
    </row>
    <row r="90" spans="1:9" x14ac:dyDescent="0.25">
      <c r="A90" s="35">
        <f t="shared" si="9"/>
        <v>73</v>
      </c>
      <c r="B90" s="36">
        <f t="shared" si="10"/>
        <v>44378</v>
      </c>
      <c r="C90" s="37">
        <f t="shared" si="14"/>
        <v>38304.264001017807</v>
      </c>
      <c r="D90" s="37">
        <f t="shared" si="15"/>
        <v>908.3838177602081</v>
      </c>
      <c r="E90" s="38"/>
      <c r="F90" s="37">
        <f t="shared" si="11"/>
        <v>908.3838177602081</v>
      </c>
      <c r="G90" s="37">
        <f t="shared" si="12"/>
        <v>700.90238775469493</v>
      </c>
      <c r="H90" s="37">
        <f t="shared" si="16"/>
        <v>207.48143000551315</v>
      </c>
      <c r="I90" s="37">
        <f t="shared" si="13"/>
        <v>37603.361613263114</v>
      </c>
    </row>
    <row r="91" spans="1:9" x14ac:dyDescent="0.25">
      <c r="A91" s="35">
        <f t="shared" si="9"/>
        <v>74</v>
      </c>
      <c r="B91" s="36">
        <f t="shared" si="10"/>
        <v>44409</v>
      </c>
      <c r="C91" s="37">
        <f t="shared" si="14"/>
        <v>37603.361613263114</v>
      </c>
      <c r="D91" s="37">
        <f t="shared" si="15"/>
        <v>908.3838177602081</v>
      </c>
      <c r="E91" s="38"/>
      <c r="F91" s="37">
        <f t="shared" si="11"/>
        <v>908.3838177602081</v>
      </c>
      <c r="G91" s="37">
        <f t="shared" si="12"/>
        <v>704.69894235503284</v>
      </c>
      <c r="H91" s="37">
        <f t="shared" si="16"/>
        <v>203.68487540517523</v>
      </c>
      <c r="I91" s="37">
        <f t="shared" si="13"/>
        <v>36898.662670908081</v>
      </c>
    </row>
    <row r="92" spans="1:9" x14ac:dyDescent="0.25">
      <c r="A92" s="35">
        <f t="shared" si="9"/>
        <v>75</v>
      </c>
      <c r="B92" s="36">
        <f t="shared" si="10"/>
        <v>44440</v>
      </c>
      <c r="C92" s="37">
        <f t="shared" si="14"/>
        <v>36898.662670908081</v>
      </c>
      <c r="D92" s="37">
        <f t="shared" si="15"/>
        <v>908.3838177602081</v>
      </c>
      <c r="E92" s="38"/>
      <c r="F92" s="37">
        <f t="shared" si="11"/>
        <v>908.3838177602081</v>
      </c>
      <c r="G92" s="37">
        <f t="shared" si="12"/>
        <v>708.51606162612268</v>
      </c>
      <c r="H92" s="37">
        <f t="shared" si="16"/>
        <v>199.86775613408545</v>
      </c>
      <c r="I92" s="37">
        <f t="shared" si="13"/>
        <v>36190.146609281961</v>
      </c>
    </row>
    <row r="93" spans="1:9" x14ac:dyDescent="0.25">
      <c r="A93" s="35">
        <f t="shared" si="9"/>
        <v>76</v>
      </c>
      <c r="B93" s="36">
        <f t="shared" si="10"/>
        <v>44470</v>
      </c>
      <c r="C93" s="37">
        <f t="shared" si="14"/>
        <v>36190.146609281961</v>
      </c>
      <c r="D93" s="37">
        <f t="shared" si="15"/>
        <v>908.3838177602081</v>
      </c>
      <c r="E93" s="38"/>
      <c r="F93" s="37">
        <f t="shared" si="11"/>
        <v>908.3838177602081</v>
      </c>
      <c r="G93" s="37">
        <f t="shared" si="12"/>
        <v>712.35385695993079</v>
      </c>
      <c r="H93" s="37">
        <f t="shared" si="16"/>
        <v>196.02996080027731</v>
      </c>
      <c r="I93" s="37">
        <f t="shared" si="13"/>
        <v>35477.792752322028</v>
      </c>
    </row>
    <row r="94" spans="1:9" x14ac:dyDescent="0.25">
      <c r="A94" s="35">
        <f t="shared" si="9"/>
        <v>77</v>
      </c>
      <c r="B94" s="36">
        <f t="shared" si="10"/>
        <v>44501</v>
      </c>
      <c r="C94" s="37">
        <f t="shared" si="14"/>
        <v>35477.792752322028</v>
      </c>
      <c r="D94" s="37">
        <f t="shared" si="15"/>
        <v>908.3838177602081</v>
      </c>
      <c r="E94" s="38"/>
      <c r="F94" s="37">
        <f t="shared" si="11"/>
        <v>908.3838177602081</v>
      </c>
      <c r="G94" s="37">
        <f t="shared" si="12"/>
        <v>716.21244035179711</v>
      </c>
      <c r="H94" s="37">
        <f t="shared" si="16"/>
        <v>192.17137740841099</v>
      </c>
      <c r="I94" s="37">
        <f t="shared" si="13"/>
        <v>34761.580311970232</v>
      </c>
    </row>
    <row r="95" spans="1:9" x14ac:dyDescent="0.25">
      <c r="A95" s="35">
        <f t="shared" si="9"/>
        <v>78</v>
      </c>
      <c r="B95" s="36">
        <f t="shared" si="10"/>
        <v>44531</v>
      </c>
      <c r="C95" s="37">
        <f t="shared" si="14"/>
        <v>34761.580311970232</v>
      </c>
      <c r="D95" s="37">
        <f t="shared" si="15"/>
        <v>908.3838177602081</v>
      </c>
      <c r="E95" s="38"/>
      <c r="F95" s="37">
        <f t="shared" si="11"/>
        <v>908.3838177602081</v>
      </c>
      <c r="G95" s="37">
        <f t="shared" si="12"/>
        <v>720.09192440370271</v>
      </c>
      <c r="H95" s="37">
        <f t="shared" si="16"/>
        <v>188.29189335650543</v>
      </c>
      <c r="I95" s="37">
        <f t="shared" si="13"/>
        <v>34041.488387566533</v>
      </c>
    </row>
    <row r="96" spans="1:9" x14ac:dyDescent="0.25">
      <c r="A96" s="35">
        <f t="shared" si="9"/>
        <v>79</v>
      </c>
      <c r="B96" s="36">
        <f t="shared" si="10"/>
        <v>44562</v>
      </c>
      <c r="C96" s="37">
        <f t="shared" si="14"/>
        <v>34041.488387566533</v>
      </c>
      <c r="D96" s="37">
        <f t="shared" si="15"/>
        <v>908.3838177602081</v>
      </c>
      <c r="E96" s="38"/>
      <c r="F96" s="37">
        <f t="shared" si="11"/>
        <v>908.3838177602081</v>
      </c>
      <c r="G96" s="37">
        <f t="shared" si="12"/>
        <v>723.99242232755603</v>
      </c>
      <c r="H96" s="37">
        <f t="shared" si="16"/>
        <v>184.39139543265208</v>
      </c>
      <c r="I96" s="37">
        <f t="shared" si="13"/>
        <v>33317.495965238973</v>
      </c>
    </row>
    <row r="97" spans="1:9" x14ac:dyDescent="0.25">
      <c r="A97" s="35">
        <f t="shared" si="9"/>
        <v>80</v>
      </c>
      <c r="B97" s="36">
        <f t="shared" si="10"/>
        <v>44593</v>
      </c>
      <c r="C97" s="37">
        <f t="shared" si="14"/>
        <v>33317.495965238973</v>
      </c>
      <c r="D97" s="37">
        <f t="shared" si="15"/>
        <v>908.3838177602081</v>
      </c>
      <c r="E97" s="38"/>
      <c r="F97" s="37">
        <f t="shared" si="11"/>
        <v>908.3838177602081</v>
      </c>
      <c r="G97" s="37">
        <f t="shared" si="12"/>
        <v>727.914047948497</v>
      </c>
      <c r="H97" s="37">
        <f t="shared" si="16"/>
        <v>180.4697698117111</v>
      </c>
      <c r="I97" s="37">
        <f t="shared" si="13"/>
        <v>32589.581917290478</v>
      </c>
    </row>
    <row r="98" spans="1:9" x14ac:dyDescent="0.25">
      <c r="A98" s="35">
        <f t="shared" si="9"/>
        <v>81</v>
      </c>
      <c r="B98" s="36">
        <f t="shared" si="10"/>
        <v>44621</v>
      </c>
      <c r="C98" s="37">
        <f t="shared" si="14"/>
        <v>32589.581917290478</v>
      </c>
      <c r="D98" s="37">
        <f t="shared" si="15"/>
        <v>908.3838177602081</v>
      </c>
      <c r="E98" s="38"/>
      <c r="F98" s="37">
        <f t="shared" si="11"/>
        <v>908.3838177602081</v>
      </c>
      <c r="G98" s="37">
        <f t="shared" si="12"/>
        <v>731.85691570821803</v>
      </c>
      <c r="H98" s="37">
        <f t="shared" si="16"/>
        <v>176.52690205199008</v>
      </c>
      <c r="I98" s="37">
        <f t="shared" si="13"/>
        <v>31857.725001582261</v>
      </c>
    </row>
    <row r="99" spans="1:9" x14ac:dyDescent="0.25">
      <c r="A99" s="35">
        <f t="shared" si="9"/>
        <v>82</v>
      </c>
      <c r="B99" s="36">
        <f t="shared" si="10"/>
        <v>44652</v>
      </c>
      <c r="C99" s="37">
        <f t="shared" si="14"/>
        <v>31857.725001582261</v>
      </c>
      <c r="D99" s="37">
        <f t="shared" si="15"/>
        <v>908.3838177602081</v>
      </c>
      <c r="E99" s="38"/>
      <c r="F99" s="37">
        <f t="shared" si="11"/>
        <v>908.3838177602081</v>
      </c>
      <c r="G99" s="37">
        <f t="shared" si="12"/>
        <v>735.82114066830422</v>
      </c>
      <c r="H99" s="37">
        <f t="shared" si="16"/>
        <v>172.56267709190391</v>
      </c>
      <c r="I99" s="37">
        <f t="shared" si="13"/>
        <v>31121.903860913957</v>
      </c>
    </row>
    <row r="100" spans="1:9" x14ac:dyDescent="0.25">
      <c r="A100" s="35">
        <f t="shared" si="9"/>
        <v>83</v>
      </c>
      <c r="B100" s="36">
        <f t="shared" si="10"/>
        <v>44682</v>
      </c>
      <c r="C100" s="37">
        <f t="shared" si="14"/>
        <v>31121.903860913957</v>
      </c>
      <c r="D100" s="37">
        <f t="shared" si="15"/>
        <v>908.3838177602081</v>
      </c>
      <c r="E100" s="38"/>
      <c r="F100" s="37">
        <f t="shared" si="11"/>
        <v>908.3838177602081</v>
      </c>
      <c r="G100" s="37">
        <f t="shared" si="12"/>
        <v>739.80683851359083</v>
      </c>
      <c r="H100" s="37">
        <f t="shared" si="16"/>
        <v>168.57697924661727</v>
      </c>
      <c r="I100" s="37">
        <f t="shared" si="13"/>
        <v>30382.097022400365</v>
      </c>
    </row>
    <row r="101" spans="1:9" x14ac:dyDescent="0.25">
      <c r="A101" s="35">
        <f t="shared" si="9"/>
        <v>84</v>
      </c>
      <c r="B101" s="36">
        <f t="shared" si="10"/>
        <v>44713</v>
      </c>
      <c r="C101" s="37">
        <f t="shared" si="14"/>
        <v>30382.097022400365</v>
      </c>
      <c r="D101" s="37">
        <f t="shared" si="15"/>
        <v>908.3838177602081</v>
      </c>
      <c r="E101" s="38"/>
      <c r="F101" s="37">
        <f t="shared" si="11"/>
        <v>908.3838177602081</v>
      </c>
      <c r="G101" s="37">
        <f t="shared" si="12"/>
        <v>743.81412555553948</v>
      </c>
      <c r="H101" s="37">
        <f t="shared" si="16"/>
        <v>164.56969220466866</v>
      </c>
      <c r="I101" s="37">
        <f t="shared" si="13"/>
        <v>29638.282896844827</v>
      </c>
    </row>
    <row r="102" spans="1:9" x14ac:dyDescent="0.25">
      <c r="A102" s="35">
        <f t="shared" si="9"/>
        <v>85</v>
      </c>
      <c r="B102" s="36">
        <f t="shared" si="10"/>
        <v>44743</v>
      </c>
      <c r="C102" s="37">
        <f t="shared" si="14"/>
        <v>29638.282896844827</v>
      </c>
      <c r="D102" s="37">
        <f t="shared" si="15"/>
        <v>908.3838177602081</v>
      </c>
      <c r="E102" s="38"/>
      <c r="F102" s="37">
        <f t="shared" si="11"/>
        <v>908.3838177602081</v>
      </c>
      <c r="G102" s="37">
        <f t="shared" si="12"/>
        <v>747.84311873563195</v>
      </c>
      <c r="H102" s="37">
        <f t="shared" si="16"/>
        <v>160.54069902457616</v>
      </c>
      <c r="I102" s="37">
        <f t="shared" si="13"/>
        <v>28890.439778109194</v>
      </c>
    </row>
    <row r="103" spans="1:9" x14ac:dyDescent="0.25">
      <c r="A103" s="35">
        <f t="shared" si="9"/>
        <v>86</v>
      </c>
      <c r="B103" s="36">
        <f t="shared" si="10"/>
        <v>44774</v>
      </c>
      <c r="C103" s="37">
        <f t="shared" si="14"/>
        <v>28890.439778109194</v>
      </c>
      <c r="D103" s="37">
        <f t="shared" si="15"/>
        <v>908.3838177602081</v>
      </c>
      <c r="E103" s="38"/>
      <c r="F103" s="37">
        <f t="shared" si="11"/>
        <v>908.3838177602081</v>
      </c>
      <c r="G103" s="37">
        <f t="shared" si="12"/>
        <v>751.89393562878331</v>
      </c>
      <c r="H103" s="37">
        <f t="shared" si="16"/>
        <v>156.48988213142482</v>
      </c>
      <c r="I103" s="37">
        <f t="shared" si="13"/>
        <v>28138.545842480409</v>
      </c>
    </row>
    <row r="104" spans="1:9" x14ac:dyDescent="0.25">
      <c r="A104" s="35">
        <f t="shared" si="9"/>
        <v>87</v>
      </c>
      <c r="B104" s="36">
        <f t="shared" si="10"/>
        <v>44805</v>
      </c>
      <c r="C104" s="37">
        <f t="shared" si="14"/>
        <v>28138.545842480409</v>
      </c>
      <c r="D104" s="37">
        <f t="shared" si="15"/>
        <v>908.3838177602081</v>
      </c>
      <c r="E104" s="38"/>
      <c r="F104" s="37">
        <f t="shared" si="11"/>
        <v>908.3838177602081</v>
      </c>
      <c r="G104" s="37">
        <f t="shared" si="12"/>
        <v>755.96669444677252</v>
      </c>
      <c r="H104" s="37">
        <f t="shared" si="16"/>
        <v>152.41712331343555</v>
      </c>
      <c r="I104" s="37">
        <f t="shared" si="13"/>
        <v>27382.579148033637</v>
      </c>
    </row>
    <row r="105" spans="1:9" x14ac:dyDescent="0.25">
      <c r="A105" s="35">
        <f t="shared" si="9"/>
        <v>88</v>
      </c>
      <c r="B105" s="36">
        <f t="shared" si="10"/>
        <v>44835</v>
      </c>
      <c r="C105" s="37">
        <f t="shared" si="14"/>
        <v>27382.579148033637</v>
      </c>
      <c r="D105" s="37">
        <f t="shared" si="15"/>
        <v>908.3838177602081</v>
      </c>
      <c r="E105" s="38"/>
      <c r="F105" s="37">
        <f t="shared" si="11"/>
        <v>908.3838177602081</v>
      </c>
      <c r="G105" s="37">
        <f t="shared" si="12"/>
        <v>760.06151404169259</v>
      </c>
      <c r="H105" s="37">
        <f t="shared" si="16"/>
        <v>148.32230371851554</v>
      </c>
      <c r="I105" s="37">
        <f t="shared" si="13"/>
        <v>26622.517633991945</v>
      </c>
    </row>
    <row r="106" spans="1:9" x14ac:dyDescent="0.25">
      <c r="A106" s="35">
        <f t="shared" si="9"/>
        <v>89</v>
      </c>
      <c r="B106" s="36">
        <f t="shared" si="10"/>
        <v>44866</v>
      </c>
      <c r="C106" s="37">
        <f t="shared" si="14"/>
        <v>26622.517633991945</v>
      </c>
      <c r="D106" s="37">
        <f t="shared" si="15"/>
        <v>908.3838177602081</v>
      </c>
      <c r="E106" s="38"/>
      <c r="F106" s="37">
        <f t="shared" si="11"/>
        <v>908.3838177602081</v>
      </c>
      <c r="G106" s="37">
        <f t="shared" si="12"/>
        <v>764.17851390941837</v>
      </c>
      <c r="H106" s="37">
        <f t="shared" si="16"/>
        <v>144.2053038507897</v>
      </c>
      <c r="I106" s="37">
        <f t="shared" si="13"/>
        <v>25858.339120082528</v>
      </c>
    </row>
    <row r="107" spans="1:9" x14ac:dyDescent="0.25">
      <c r="A107" s="35">
        <f t="shared" si="9"/>
        <v>90</v>
      </c>
      <c r="B107" s="36">
        <f t="shared" si="10"/>
        <v>44896</v>
      </c>
      <c r="C107" s="37">
        <f t="shared" si="14"/>
        <v>25858.339120082528</v>
      </c>
      <c r="D107" s="37">
        <f t="shared" si="15"/>
        <v>908.3838177602081</v>
      </c>
      <c r="E107" s="38"/>
      <c r="F107" s="37">
        <f t="shared" si="11"/>
        <v>908.3838177602081</v>
      </c>
      <c r="G107" s="37">
        <f t="shared" si="12"/>
        <v>768.31781419309436</v>
      </c>
      <c r="H107" s="37">
        <f t="shared" si="16"/>
        <v>140.06600356711371</v>
      </c>
      <c r="I107" s="37">
        <f t="shared" si="13"/>
        <v>25090.021305889433</v>
      </c>
    </row>
    <row r="108" spans="1:9" x14ac:dyDescent="0.25">
      <c r="A108" s="35">
        <f t="shared" si="9"/>
        <v>91</v>
      </c>
      <c r="B108" s="36">
        <f t="shared" si="10"/>
        <v>44927</v>
      </c>
      <c r="C108" s="37">
        <f t="shared" si="14"/>
        <v>25090.021305889433</v>
      </c>
      <c r="D108" s="37">
        <f t="shared" si="15"/>
        <v>908.3838177602081</v>
      </c>
      <c r="E108" s="38"/>
      <c r="F108" s="37">
        <f t="shared" si="11"/>
        <v>908.3838177602081</v>
      </c>
      <c r="G108" s="37">
        <f t="shared" si="12"/>
        <v>772.47953568664036</v>
      </c>
      <c r="H108" s="37">
        <f t="shared" si="16"/>
        <v>135.90428207356777</v>
      </c>
      <c r="I108" s="37">
        <f t="shared" si="13"/>
        <v>24317.541770202792</v>
      </c>
    </row>
    <row r="109" spans="1:9" x14ac:dyDescent="0.25">
      <c r="A109" s="35">
        <f t="shared" si="9"/>
        <v>92</v>
      </c>
      <c r="B109" s="36">
        <f t="shared" si="10"/>
        <v>44958</v>
      </c>
      <c r="C109" s="37">
        <f t="shared" si="14"/>
        <v>24317.541770202792</v>
      </c>
      <c r="D109" s="37">
        <f t="shared" si="15"/>
        <v>908.3838177602081</v>
      </c>
      <c r="E109" s="38"/>
      <c r="F109" s="37">
        <f t="shared" si="11"/>
        <v>908.3838177602081</v>
      </c>
      <c r="G109" s="37">
        <f t="shared" si="12"/>
        <v>776.6637998382763</v>
      </c>
      <c r="H109" s="37">
        <f t="shared" si="16"/>
        <v>131.7200179219318</v>
      </c>
      <c r="I109" s="37">
        <f t="shared" si="13"/>
        <v>23540.877970364516</v>
      </c>
    </row>
    <row r="110" spans="1:9" x14ac:dyDescent="0.25">
      <c r="A110" s="35">
        <f t="shared" si="9"/>
        <v>93</v>
      </c>
      <c r="B110" s="36">
        <f t="shared" si="10"/>
        <v>44986</v>
      </c>
      <c r="C110" s="37">
        <f t="shared" si="14"/>
        <v>23540.877970364516</v>
      </c>
      <c r="D110" s="37">
        <f t="shared" si="15"/>
        <v>908.3838177602081</v>
      </c>
      <c r="E110" s="38"/>
      <c r="F110" s="37">
        <f t="shared" si="11"/>
        <v>908.3838177602081</v>
      </c>
      <c r="G110" s="37">
        <f t="shared" si="12"/>
        <v>780.87072875406693</v>
      </c>
      <c r="H110" s="37">
        <f t="shared" si="16"/>
        <v>127.51308900614113</v>
      </c>
      <c r="I110" s="37">
        <f t="shared" si="13"/>
        <v>22760.007241610449</v>
      </c>
    </row>
    <row r="111" spans="1:9" x14ac:dyDescent="0.25">
      <c r="A111" s="35">
        <f t="shared" si="9"/>
        <v>94</v>
      </c>
      <c r="B111" s="36">
        <f t="shared" si="10"/>
        <v>45017</v>
      </c>
      <c r="C111" s="37">
        <f t="shared" si="14"/>
        <v>22760.007241610449</v>
      </c>
      <c r="D111" s="37">
        <f t="shared" si="15"/>
        <v>908.3838177602081</v>
      </c>
      <c r="E111" s="38"/>
      <c r="F111" s="37">
        <f t="shared" si="11"/>
        <v>908.3838177602081</v>
      </c>
      <c r="G111" s="37">
        <f t="shared" si="12"/>
        <v>785.10044520148483</v>
      </c>
      <c r="H111" s="37">
        <f t="shared" si="16"/>
        <v>123.28337255872327</v>
      </c>
      <c r="I111" s="37">
        <f t="shared" si="13"/>
        <v>21974.906796408963</v>
      </c>
    </row>
    <row r="112" spans="1:9" x14ac:dyDescent="0.25">
      <c r="A112" s="35">
        <f t="shared" si="9"/>
        <v>95</v>
      </c>
      <c r="B112" s="36">
        <f t="shared" si="10"/>
        <v>45047</v>
      </c>
      <c r="C112" s="37">
        <f t="shared" si="14"/>
        <v>21974.906796408963</v>
      </c>
      <c r="D112" s="37">
        <f t="shared" si="15"/>
        <v>908.3838177602081</v>
      </c>
      <c r="E112" s="38"/>
      <c r="F112" s="37">
        <f t="shared" si="11"/>
        <v>908.3838177602081</v>
      </c>
      <c r="G112" s="37">
        <f t="shared" si="12"/>
        <v>789.35307261299295</v>
      </c>
      <c r="H112" s="37">
        <f t="shared" si="16"/>
        <v>119.03074514721521</v>
      </c>
      <c r="I112" s="37">
        <f t="shared" si="13"/>
        <v>21185.553723795969</v>
      </c>
    </row>
    <row r="113" spans="1:9" x14ac:dyDescent="0.25">
      <c r="A113" s="35">
        <f t="shared" si="9"/>
        <v>96</v>
      </c>
      <c r="B113" s="36">
        <f t="shared" si="10"/>
        <v>45078</v>
      </c>
      <c r="C113" s="37">
        <f t="shared" si="14"/>
        <v>21185.553723795969</v>
      </c>
      <c r="D113" s="37">
        <f t="shared" si="15"/>
        <v>908.3838177602081</v>
      </c>
      <c r="E113" s="38"/>
      <c r="F113" s="37">
        <f t="shared" si="11"/>
        <v>908.3838177602081</v>
      </c>
      <c r="G113" s="37">
        <f t="shared" si="12"/>
        <v>793.62873508964663</v>
      </c>
      <c r="H113" s="37">
        <f t="shared" si="16"/>
        <v>114.75508267056149</v>
      </c>
      <c r="I113" s="37">
        <f t="shared" si="13"/>
        <v>20391.924988706323</v>
      </c>
    </row>
    <row r="114" spans="1:9" x14ac:dyDescent="0.25">
      <c r="A114" s="35">
        <f t="shared" si="9"/>
        <v>97</v>
      </c>
      <c r="B114" s="36">
        <f t="shared" si="10"/>
        <v>45108</v>
      </c>
      <c r="C114" s="37">
        <f t="shared" si="14"/>
        <v>20391.924988706323</v>
      </c>
      <c r="D114" s="37">
        <f t="shared" si="15"/>
        <v>908.3838177602081</v>
      </c>
      <c r="E114" s="38"/>
      <c r="F114" s="37">
        <f t="shared" si="11"/>
        <v>908.3838177602081</v>
      </c>
      <c r="G114" s="37">
        <f t="shared" si="12"/>
        <v>797.92755740471557</v>
      </c>
      <c r="H114" s="37">
        <f t="shared" si="16"/>
        <v>110.45626035549259</v>
      </c>
      <c r="I114" s="37">
        <f t="shared" si="13"/>
        <v>19593.997431301606</v>
      </c>
    </row>
    <row r="115" spans="1:9" x14ac:dyDescent="0.25">
      <c r="A115" s="35">
        <f t="shared" si="9"/>
        <v>98</v>
      </c>
      <c r="B115" s="36">
        <f t="shared" si="10"/>
        <v>45139</v>
      </c>
      <c r="C115" s="37">
        <f t="shared" si="14"/>
        <v>19593.997431301606</v>
      </c>
      <c r="D115" s="37">
        <f t="shared" si="15"/>
        <v>908.3838177602081</v>
      </c>
      <c r="E115" s="38"/>
      <c r="F115" s="37">
        <f t="shared" si="11"/>
        <v>908.3838177602081</v>
      </c>
      <c r="G115" s="37">
        <f t="shared" si="12"/>
        <v>802.24966500732444</v>
      </c>
      <c r="H115" s="37">
        <f t="shared" si="16"/>
        <v>106.13415275288371</v>
      </c>
      <c r="I115" s="37">
        <f t="shared" si="13"/>
        <v>18791.747766294284</v>
      </c>
    </row>
    <row r="116" spans="1:9" x14ac:dyDescent="0.25">
      <c r="A116" s="35">
        <f t="shared" si="9"/>
        <v>99</v>
      </c>
      <c r="B116" s="36">
        <f t="shared" si="10"/>
        <v>45170</v>
      </c>
      <c r="C116" s="37">
        <f t="shared" si="14"/>
        <v>18791.747766294284</v>
      </c>
      <c r="D116" s="37">
        <f t="shared" si="15"/>
        <v>908.3838177602081</v>
      </c>
      <c r="E116" s="38"/>
      <c r="F116" s="37">
        <f t="shared" si="11"/>
        <v>908.3838177602081</v>
      </c>
      <c r="G116" s="37">
        <f t="shared" si="12"/>
        <v>806.59518402611411</v>
      </c>
      <c r="H116" s="37">
        <f t="shared" si="16"/>
        <v>101.78863373409405</v>
      </c>
      <c r="I116" s="37">
        <f t="shared" si="13"/>
        <v>17985.152582268169</v>
      </c>
    </row>
    <row r="117" spans="1:9" x14ac:dyDescent="0.25">
      <c r="A117" s="35">
        <f t="shared" si="9"/>
        <v>100</v>
      </c>
      <c r="B117" s="36">
        <f t="shared" si="10"/>
        <v>45200</v>
      </c>
      <c r="C117" s="37">
        <f t="shared" si="14"/>
        <v>17985.152582268169</v>
      </c>
      <c r="D117" s="37">
        <f t="shared" si="15"/>
        <v>908.3838177602081</v>
      </c>
      <c r="E117" s="38"/>
      <c r="F117" s="37">
        <f t="shared" si="11"/>
        <v>908.3838177602081</v>
      </c>
      <c r="G117" s="37">
        <f t="shared" si="12"/>
        <v>810.96424127292221</v>
      </c>
      <c r="H117" s="37">
        <f t="shared" si="16"/>
        <v>97.419576487285909</v>
      </c>
      <c r="I117" s="37">
        <f t="shared" si="13"/>
        <v>17174.188340995246</v>
      </c>
    </row>
    <row r="118" spans="1:9" x14ac:dyDescent="0.25">
      <c r="A118" s="35">
        <f t="shared" si="9"/>
        <v>101</v>
      </c>
      <c r="B118" s="36">
        <f t="shared" si="10"/>
        <v>45231</v>
      </c>
      <c r="C118" s="37">
        <f t="shared" si="14"/>
        <v>17174.188340995246</v>
      </c>
      <c r="D118" s="37">
        <f t="shared" si="15"/>
        <v>908.3838177602081</v>
      </c>
      <c r="E118" s="38"/>
      <c r="F118" s="37">
        <f t="shared" si="11"/>
        <v>908.3838177602081</v>
      </c>
      <c r="G118" s="37">
        <f t="shared" si="12"/>
        <v>815.35696424648381</v>
      </c>
      <c r="H118" s="37">
        <f t="shared" si="16"/>
        <v>93.026853513724248</v>
      </c>
      <c r="I118" s="37">
        <f t="shared" si="13"/>
        <v>16358.831376748762</v>
      </c>
    </row>
    <row r="119" spans="1:9" x14ac:dyDescent="0.25">
      <c r="A119" s="35">
        <f t="shared" si="9"/>
        <v>102</v>
      </c>
      <c r="B119" s="36">
        <f t="shared" si="10"/>
        <v>45261</v>
      </c>
      <c r="C119" s="37">
        <f t="shared" si="14"/>
        <v>16358.831376748762</v>
      </c>
      <c r="D119" s="37">
        <f t="shared" si="15"/>
        <v>908.3838177602081</v>
      </c>
      <c r="E119" s="38"/>
      <c r="F119" s="37">
        <f t="shared" si="11"/>
        <v>908.3838177602081</v>
      </c>
      <c r="G119" s="37">
        <f t="shared" si="12"/>
        <v>819.77348113615233</v>
      </c>
      <c r="H119" s="37">
        <f t="shared" si="16"/>
        <v>88.61033662405579</v>
      </c>
      <c r="I119" s="37">
        <f t="shared" si="13"/>
        <v>15539.05789561261</v>
      </c>
    </row>
    <row r="120" spans="1:9" x14ac:dyDescent="0.25">
      <c r="A120" s="35">
        <f t="shared" si="9"/>
        <v>103</v>
      </c>
      <c r="B120" s="36">
        <f t="shared" si="10"/>
        <v>45292</v>
      </c>
      <c r="C120" s="37">
        <f t="shared" si="14"/>
        <v>15539.05789561261</v>
      </c>
      <c r="D120" s="37">
        <f t="shared" si="15"/>
        <v>908.3838177602081</v>
      </c>
      <c r="E120" s="38"/>
      <c r="F120" s="37">
        <f t="shared" si="11"/>
        <v>908.3838177602081</v>
      </c>
      <c r="G120" s="37">
        <f t="shared" si="12"/>
        <v>824.21392082563978</v>
      </c>
      <c r="H120" s="37">
        <f t="shared" si="16"/>
        <v>84.169896934568314</v>
      </c>
      <c r="I120" s="37">
        <f t="shared" si="13"/>
        <v>14714.843974786971</v>
      </c>
    </row>
    <row r="121" spans="1:9" x14ac:dyDescent="0.25">
      <c r="A121" s="35">
        <f t="shared" si="9"/>
        <v>104</v>
      </c>
      <c r="B121" s="36">
        <f t="shared" si="10"/>
        <v>45323</v>
      </c>
      <c r="C121" s="37">
        <f t="shared" si="14"/>
        <v>14714.843974786971</v>
      </c>
      <c r="D121" s="37">
        <f t="shared" si="15"/>
        <v>908.3838177602081</v>
      </c>
      <c r="E121" s="38"/>
      <c r="F121" s="37">
        <f t="shared" si="11"/>
        <v>908.3838177602081</v>
      </c>
      <c r="G121" s="37">
        <f t="shared" si="12"/>
        <v>828.6784128967787</v>
      </c>
      <c r="H121" s="37">
        <f t="shared" si="16"/>
        <v>79.705404863429422</v>
      </c>
      <c r="I121" s="37">
        <f t="shared" si="13"/>
        <v>13886.165561890191</v>
      </c>
    </row>
    <row r="122" spans="1:9" x14ac:dyDescent="0.25">
      <c r="A122" s="35">
        <f t="shared" si="9"/>
        <v>105</v>
      </c>
      <c r="B122" s="36">
        <f t="shared" si="10"/>
        <v>45352</v>
      </c>
      <c r="C122" s="37">
        <f t="shared" si="14"/>
        <v>13886.165561890191</v>
      </c>
      <c r="D122" s="37">
        <f t="shared" si="15"/>
        <v>908.3838177602081</v>
      </c>
      <c r="E122" s="38"/>
      <c r="F122" s="37">
        <f t="shared" si="11"/>
        <v>908.3838177602081</v>
      </c>
      <c r="G122" s="37">
        <f t="shared" si="12"/>
        <v>833.16708763330291</v>
      </c>
      <c r="H122" s="37">
        <f t="shared" si="16"/>
        <v>75.216730126905205</v>
      </c>
      <c r="I122" s="37">
        <f t="shared" si="13"/>
        <v>13052.998474256889</v>
      </c>
    </row>
    <row r="123" spans="1:9" x14ac:dyDescent="0.25">
      <c r="A123" s="35">
        <f t="shared" si="9"/>
        <v>106</v>
      </c>
      <c r="B123" s="36">
        <f t="shared" si="10"/>
        <v>45383</v>
      </c>
      <c r="C123" s="37">
        <f t="shared" si="14"/>
        <v>13052.998474256889</v>
      </c>
      <c r="D123" s="37">
        <f t="shared" si="15"/>
        <v>908.3838177602081</v>
      </c>
      <c r="E123" s="38"/>
      <c r="F123" s="37">
        <f t="shared" si="11"/>
        <v>908.3838177602081</v>
      </c>
      <c r="G123" s="37">
        <f t="shared" si="12"/>
        <v>837.68007602464991</v>
      </c>
      <c r="H123" s="37">
        <f t="shared" si="16"/>
        <v>70.703741735558154</v>
      </c>
      <c r="I123" s="37">
        <f t="shared" si="13"/>
        <v>12215.318398232239</v>
      </c>
    </row>
    <row r="124" spans="1:9" x14ac:dyDescent="0.25">
      <c r="A124" s="35">
        <f t="shared" si="9"/>
        <v>107</v>
      </c>
      <c r="B124" s="36">
        <f t="shared" si="10"/>
        <v>45413</v>
      </c>
      <c r="C124" s="37">
        <f t="shared" si="14"/>
        <v>12215.318398232239</v>
      </c>
      <c r="D124" s="37">
        <f t="shared" si="15"/>
        <v>908.3838177602081</v>
      </c>
      <c r="E124" s="38"/>
      <c r="F124" s="37">
        <f t="shared" si="11"/>
        <v>908.3838177602081</v>
      </c>
      <c r="G124" s="37">
        <f t="shared" si="12"/>
        <v>842.21750976978342</v>
      </c>
      <c r="H124" s="37">
        <f t="shared" si="16"/>
        <v>66.166307990424627</v>
      </c>
      <c r="I124" s="37">
        <f t="shared" si="13"/>
        <v>11373.100888462455</v>
      </c>
    </row>
    <row r="125" spans="1:9" x14ac:dyDescent="0.25">
      <c r="A125" s="35">
        <f t="shared" si="9"/>
        <v>108</v>
      </c>
      <c r="B125" s="36">
        <f t="shared" si="10"/>
        <v>45444</v>
      </c>
      <c r="C125" s="37">
        <f t="shared" si="14"/>
        <v>11373.100888462455</v>
      </c>
      <c r="D125" s="37">
        <f t="shared" si="15"/>
        <v>908.3838177602081</v>
      </c>
      <c r="E125" s="38"/>
      <c r="F125" s="37">
        <f t="shared" si="11"/>
        <v>908.3838177602081</v>
      </c>
      <c r="G125" s="37">
        <f t="shared" si="12"/>
        <v>846.77952128103652</v>
      </c>
      <c r="H125" s="37">
        <f t="shared" si="16"/>
        <v>61.604296479171637</v>
      </c>
      <c r="I125" s="37">
        <f t="shared" si="13"/>
        <v>10526.321367181419</v>
      </c>
    </row>
    <row r="126" spans="1:9" x14ac:dyDescent="0.25">
      <c r="A126" s="35">
        <f t="shared" si="9"/>
        <v>109</v>
      </c>
      <c r="B126" s="36">
        <f t="shared" si="10"/>
        <v>45474</v>
      </c>
      <c r="C126" s="37">
        <f t="shared" si="14"/>
        <v>10526.321367181419</v>
      </c>
      <c r="D126" s="37">
        <f t="shared" si="15"/>
        <v>908.3838177602081</v>
      </c>
      <c r="E126" s="38"/>
      <c r="F126" s="37">
        <f t="shared" si="11"/>
        <v>908.3838177602081</v>
      </c>
      <c r="G126" s="37">
        <f t="shared" si="12"/>
        <v>851.36624368797538</v>
      </c>
      <c r="H126" s="37">
        <f t="shared" si="16"/>
        <v>57.017574072232691</v>
      </c>
      <c r="I126" s="37">
        <f t="shared" si="13"/>
        <v>9674.9551234934443</v>
      </c>
    </row>
    <row r="127" spans="1:9" x14ac:dyDescent="0.25">
      <c r="A127" s="35">
        <f t="shared" si="9"/>
        <v>110</v>
      </c>
      <c r="B127" s="36">
        <f t="shared" si="10"/>
        <v>45505</v>
      </c>
      <c r="C127" s="37">
        <f t="shared" si="14"/>
        <v>9674.9551234934443</v>
      </c>
      <c r="D127" s="37">
        <f t="shared" si="15"/>
        <v>908.3838177602081</v>
      </c>
      <c r="E127" s="38"/>
      <c r="F127" s="37">
        <f t="shared" si="11"/>
        <v>908.3838177602081</v>
      </c>
      <c r="G127" s="37">
        <f t="shared" si="12"/>
        <v>855.9778108412853</v>
      </c>
      <c r="H127" s="37">
        <f t="shared" si="16"/>
        <v>52.406006918922827</v>
      </c>
      <c r="I127" s="37">
        <f t="shared" si="13"/>
        <v>8818.9773126521595</v>
      </c>
    </row>
    <row r="128" spans="1:9" x14ac:dyDescent="0.25">
      <c r="A128" s="35">
        <f t="shared" si="9"/>
        <v>111</v>
      </c>
      <c r="B128" s="36">
        <f t="shared" si="10"/>
        <v>45536</v>
      </c>
      <c r="C128" s="37">
        <f t="shared" si="14"/>
        <v>8818.9773126521595</v>
      </c>
      <c r="D128" s="37">
        <f t="shared" si="15"/>
        <v>908.3838177602081</v>
      </c>
      <c r="E128" s="38"/>
      <c r="F128" s="37">
        <f t="shared" si="11"/>
        <v>908.3838177602081</v>
      </c>
      <c r="G128" s="37">
        <f t="shared" si="12"/>
        <v>860.61435731667552</v>
      </c>
      <c r="H128" s="37">
        <f t="shared" si="16"/>
        <v>47.76946044353253</v>
      </c>
      <c r="I128" s="37">
        <f t="shared" si="13"/>
        <v>7958.362955335484</v>
      </c>
    </row>
    <row r="129" spans="1:9" x14ac:dyDescent="0.25">
      <c r="A129" s="35">
        <f t="shared" si="9"/>
        <v>112</v>
      </c>
      <c r="B129" s="36">
        <f t="shared" si="10"/>
        <v>45566</v>
      </c>
      <c r="C129" s="37">
        <f t="shared" si="14"/>
        <v>7958.362955335484</v>
      </c>
      <c r="D129" s="37">
        <f t="shared" si="15"/>
        <v>908.3838177602081</v>
      </c>
      <c r="E129" s="38"/>
      <c r="F129" s="37">
        <f t="shared" si="11"/>
        <v>908.3838177602081</v>
      </c>
      <c r="G129" s="37">
        <f t="shared" si="12"/>
        <v>865.27601841880755</v>
      </c>
      <c r="H129" s="37">
        <f t="shared" si="16"/>
        <v>43.107799341400543</v>
      </c>
      <c r="I129" s="37">
        <f t="shared" si="13"/>
        <v>7093.0869369166767</v>
      </c>
    </row>
    <row r="130" spans="1:9" x14ac:dyDescent="0.25">
      <c r="A130" s="35">
        <f t="shared" si="9"/>
        <v>113</v>
      </c>
      <c r="B130" s="36">
        <f t="shared" si="10"/>
        <v>45597</v>
      </c>
      <c r="C130" s="37">
        <f t="shared" si="14"/>
        <v>7093.0869369166767</v>
      </c>
      <c r="D130" s="37">
        <f t="shared" si="15"/>
        <v>908.3838177602081</v>
      </c>
      <c r="E130" s="38"/>
      <c r="F130" s="37">
        <f t="shared" si="11"/>
        <v>908.3838177602081</v>
      </c>
      <c r="G130" s="37">
        <f t="shared" si="12"/>
        <v>869.96293018524273</v>
      </c>
      <c r="H130" s="37">
        <f t="shared" si="16"/>
        <v>38.420887574965334</v>
      </c>
      <c r="I130" s="37">
        <f t="shared" si="13"/>
        <v>6223.1240067314338</v>
      </c>
    </row>
    <row r="131" spans="1:9" x14ac:dyDescent="0.25">
      <c r="A131" s="35">
        <f t="shared" si="9"/>
        <v>114</v>
      </c>
      <c r="B131" s="36">
        <f t="shared" si="10"/>
        <v>45627</v>
      </c>
      <c r="C131" s="37">
        <f t="shared" si="14"/>
        <v>6223.1240067314338</v>
      </c>
      <c r="D131" s="37">
        <f t="shared" si="15"/>
        <v>908.3838177602081</v>
      </c>
      <c r="E131" s="38"/>
      <c r="F131" s="37">
        <f t="shared" si="11"/>
        <v>908.3838177602081</v>
      </c>
      <c r="G131" s="37">
        <f t="shared" si="12"/>
        <v>874.67522939041282</v>
      </c>
      <c r="H131" s="37">
        <f t="shared" si="16"/>
        <v>33.708588369795272</v>
      </c>
      <c r="I131" s="37">
        <f t="shared" si="13"/>
        <v>5348.448777341021</v>
      </c>
    </row>
    <row r="132" spans="1:9" x14ac:dyDescent="0.25">
      <c r="A132" s="35">
        <f t="shared" si="9"/>
        <v>115</v>
      </c>
      <c r="B132" s="36">
        <f t="shared" si="10"/>
        <v>45658</v>
      </c>
      <c r="C132" s="37">
        <f t="shared" si="14"/>
        <v>5348.448777341021</v>
      </c>
      <c r="D132" s="37">
        <f t="shared" si="15"/>
        <v>908.3838177602081</v>
      </c>
      <c r="E132" s="38"/>
      <c r="F132" s="37">
        <f t="shared" si="11"/>
        <v>908.3838177602081</v>
      </c>
      <c r="G132" s="37">
        <f t="shared" si="12"/>
        <v>879.41305354961094</v>
      </c>
      <c r="H132" s="37">
        <f t="shared" si="16"/>
        <v>28.970764210597199</v>
      </c>
      <c r="I132" s="37">
        <f t="shared" si="13"/>
        <v>4469.0357237914104</v>
      </c>
    </row>
    <row r="133" spans="1:9" x14ac:dyDescent="0.25">
      <c r="A133" s="35">
        <f t="shared" si="9"/>
        <v>116</v>
      </c>
      <c r="B133" s="36">
        <f t="shared" si="10"/>
        <v>45689</v>
      </c>
      <c r="C133" s="37">
        <f t="shared" si="14"/>
        <v>4469.0357237914104</v>
      </c>
      <c r="D133" s="37">
        <f t="shared" si="15"/>
        <v>908.3838177602081</v>
      </c>
      <c r="E133" s="38"/>
      <c r="F133" s="37">
        <f t="shared" si="11"/>
        <v>908.3838177602081</v>
      </c>
      <c r="G133" s="37">
        <f t="shared" si="12"/>
        <v>884.17654092300461</v>
      </c>
      <c r="H133" s="37">
        <f t="shared" si="16"/>
        <v>24.207276837203477</v>
      </c>
      <c r="I133" s="37">
        <f t="shared" si="13"/>
        <v>3584.8591828684057</v>
      </c>
    </row>
    <row r="134" spans="1:9" x14ac:dyDescent="0.25">
      <c r="A134" s="35">
        <f t="shared" si="9"/>
        <v>117</v>
      </c>
      <c r="B134" s="36">
        <f t="shared" si="10"/>
        <v>45717</v>
      </c>
      <c r="C134" s="37">
        <f t="shared" si="14"/>
        <v>3584.8591828684057</v>
      </c>
      <c r="D134" s="37">
        <f t="shared" si="15"/>
        <v>908.3838177602081</v>
      </c>
      <c r="E134" s="38"/>
      <c r="F134" s="37">
        <f t="shared" si="11"/>
        <v>908.3838177602081</v>
      </c>
      <c r="G134" s="37">
        <f t="shared" si="12"/>
        <v>888.96583051967093</v>
      </c>
      <c r="H134" s="37">
        <f t="shared" si="16"/>
        <v>19.417987240537197</v>
      </c>
      <c r="I134" s="37">
        <f t="shared" si="13"/>
        <v>2695.8933523487349</v>
      </c>
    </row>
    <row r="135" spans="1:9" x14ac:dyDescent="0.25">
      <c r="A135" s="35">
        <f t="shared" si="9"/>
        <v>118</v>
      </c>
      <c r="B135" s="36">
        <f t="shared" si="10"/>
        <v>45748</v>
      </c>
      <c r="C135" s="37">
        <f t="shared" si="14"/>
        <v>2695.8933523487349</v>
      </c>
      <c r="D135" s="37">
        <f t="shared" si="15"/>
        <v>908.3838177602081</v>
      </c>
      <c r="E135" s="38"/>
      <c r="F135" s="37">
        <f t="shared" si="11"/>
        <v>908.3838177602081</v>
      </c>
      <c r="G135" s="37">
        <f t="shared" si="12"/>
        <v>893.78106210165242</v>
      </c>
      <c r="H135" s="37">
        <f t="shared" si="16"/>
        <v>14.602755658555649</v>
      </c>
      <c r="I135" s="37">
        <f t="shared" si="13"/>
        <v>1802.1122902470825</v>
      </c>
    </row>
    <row r="136" spans="1:9" x14ac:dyDescent="0.25">
      <c r="A136" s="35">
        <f t="shared" si="9"/>
        <v>119</v>
      </c>
      <c r="B136" s="36">
        <f t="shared" si="10"/>
        <v>45778</v>
      </c>
      <c r="C136" s="37">
        <f t="shared" si="14"/>
        <v>1802.1122902470825</v>
      </c>
      <c r="D136" s="37">
        <f t="shared" si="15"/>
        <v>908.3838177602081</v>
      </c>
      <c r="E136" s="38"/>
      <c r="F136" s="37">
        <f t="shared" si="11"/>
        <v>908.3838177602081</v>
      </c>
      <c r="G136" s="37">
        <f t="shared" si="12"/>
        <v>898.62237618803636</v>
      </c>
      <c r="H136" s="37">
        <f t="shared" si="16"/>
        <v>9.7614415721716963</v>
      </c>
      <c r="I136" s="37">
        <f t="shared" si="13"/>
        <v>903.4899140590461</v>
      </c>
    </row>
    <row r="137" spans="1:9" x14ac:dyDescent="0.25">
      <c r="A137" s="35">
        <f t="shared" si="9"/>
        <v>120</v>
      </c>
      <c r="B137" s="36">
        <f t="shared" si="10"/>
        <v>45809</v>
      </c>
      <c r="C137" s="37">
        <f t="shared" si="14"/>
        <v>903.4899140590461</v>
      </c>
      <c r="D137" s="37">
        <f t="shared" si="15"/>
        <v>908.3838177602081</v>
      </c>
      <c r="E137" s="38"/>
      <c r="F137" s="37">
        <f t="shared" si="11"/>
        <v>908.3838177602081</v>
      </c>
      <c r="G137" s="37">
        <f t="shared" si="12"/>
        <v>903.48991405905497</v>
      </c>
      <c r="H137" s="37">
        <f t="shared" si="16"/>
        <v>4.8939037011531665</v>
      </c>
      <c r="I137" s="37">
        <f t="shared" si="13"/>
        <v>-8.8675733422860503E-12</v>
      </c>
    </row>
    <row r="138" spans="1:9" x14ac:dyDescent="0.25">
      <c r="A138" s="35">
        <f t="shared" si="9"/>
        <v>121</v>
      </c>
      <c r="B138" s="36">
        <f t="shared" si="10"/>
        <v>45839</v>
      </c>
      <c r="C138" s="37">
        <f t="shared" si="14"/>
        <v>-8.8675733422860503E-12</v>
      </c>
      <c r="D138" s="37">
        <f t="shared" si="15"/>
        <v>908.3838177602081</v>
      </c>
      <c r="E138" s="38"/>
      <c r="F138" s="37">
        <f t="shared" si="11"/>
        <v>908.3838177602081</v>
      </c>
      <c r="G138" s="37">
        <f t="shared" si="12"/>
        <v>908.3838177602081</v>
      </c>
      <c r="H138" s="37">
        <f t="shared" si="16"/>
        <v>-4.8032688937382777E-14</v>
      </c>
      <c r="I138" s="37">
        <f t="shared" si="13"/>
        <v>-908.38381776021697</v>
      </c>
    </row>
    <row r="139" spans="1:9" x14ac:dyDescent="0.25">
      <c r="A139" s="35">
        <f t="shared" si="9"/>
        <v>122</v>
      </c>
      <c r="B139" s="36">
        <f t="shared" si="10"/>
        <v>45870</v>
      </c>
      <c r="C139" s="37">
        <f t="shared" si="14"/>
        <v>-908.38381776021697</v>
      </c>
      <c r="D139" s="37">
        <f t="shared" si="15"/>
        <v>908.3838177602081</v>
      </c>
      <c r="E139" s="38"/>
      <c r="F139" s="37">
        <f t="shared" si="11"/>
        <v>908.3838177602081</v>
      </c>
      <c r="G139" s="37">
        <f t="shared" si="12"/>
        <v>913.30423010640925</v>
      </c>
      <c r="H139" s="37">
        <f t="shared" si="16"/>
        <v>-4.920412346201176</v>
      </c>
      <c r="I139" s="37">
        <f t="shared" si="13"/>
        <v>-1821.6880478666262</v>
      </c>
    </row>
    <row r="140" spans="1:9" x14ac:dyDescent="0.25">
      <c r="A140" s="35">
        <f t="shared" si="9"/>
        <v>123</v>
      </c>
      <c r="B140" s="36">
        <f t="shared" si="10"/>
        <v>45901</v>
      </c>
      <c r="C140" s="37">
        <f t="shared" si="14"/>
        <v>-1821.6880478666262</v>
      </c>
      <c r="D140" s="37">
        <f t="shared" si="15"/>
        <v>908.3838177602081</v>
      </c>
      <c r="E140" s="38"/>
      <c r="F140" s="37">
        <f t="shared" si="11"/>
        <v>908.3838177602081</v>
      </c>
      <c r="G140" s="37">
        <f t="shared" si="12"/>
        <v>918.25129468615228</v>
      </c>
      <c r="H140" s="37">
        <f t="shared" si="16"/>
        <v>-9.8674769259442261</v>
      </c>
      <c r="I140" s="37">
        <f t="shared" si="13"/>
        <v>-2739.9393425527787</v>
      </c>
    </row>
    <row r="141" spans="1:9" x14ac:dyDescent="0.25">
      <c r="A141" s="35">
        <f t="shared" si="9"/>
        <v>124</v>
      </c>
      <c r="B141" s="36">
        <f t="shared" si="10"/>
        <v>45931</v>
      </c>
      <c r="C141" s="37">
        <f t="shared" si="14"/>
        <v>-2739.9393425527787</v>
      </c>
      <c r="D141" s="37">
        <f t="shared" si="15"/>
        <v>908.3838177602081</v>
      </c>
      <c r="E141" s="38"/>
      <c r="F141" s="37">
        <f t="shared" si="11"/>
        <v>908.3838177602081</v>
      </c>
      <c r="G141" s="37">
        <f t="shared" si="12"/>
        <v>923.22515586570228</v>
      </c>
      <c r="H141" s="37">
        <f t="shared" si="16"/>
        <v>-14.841338105494218</v>
      </c>
      <c r="I141" s="37">
        <f t="shared" si="13"/>
        <v>-3663.1644984184809</v>
      </c>
    </row>
    <row r="142" spans="1:9" x14ac:dyDescent="0.25">
      <c r="A142" s="35">
        <f t="shared" si="9"/>
        <v>125</v>
      </c>
      <c r="B142" s="36">
        <f t="shared" si="10"/>
        <v>45962</v>
      </c>
      <c r="C142" s="37">
        <f t="shared" si="14"/>
        <v>-3663.1644984184809</v>
      </c>
      <c r="D142" s="37">
        <f t="shared" si="15"/>
        <v>908.3838177602081</v>
      </c>
      <c r="E142" s="38"/>
      <c r="F142" s="37">
        <f t="shared" si="11"/>
        <v>908.3838177602081</v>
      </c>
      <c r="G142" s="37">
        <f t="shared" si="12"/>
        <v>928.22595879330822</v>
      </c>
      <c r="H142" s="37">
        <f t="shared" si="16"/>
        <v>-19.842141033100106</v>
      </c>
      <c r="I142" s="37">
        <f t="shared" si="13"/>
        <v>-4591.390457211789</v>
      </c>
    </row>
    <row r="143" spans="1:9" x14ac:dyDescent="0.25">
      <c r="A143" s="35">
        <f t="shared" si="9"/>
        <v>126</v>
      </c>
      <c r="B143" s="36">
        <f t="shared" si="10"/>
        <v>45992</v>
      </c>
      <c r="C143" s="37">
        <f t="shared" si="14"/>
        <v>-4591.390457211789</v>
      </c>
      <c r="D143" s="37">
        <f t="shared" si="15"/>
        <v>908.3838177602081</v>
      </c>
      <c r="E143" s="38">
        <f>IF(Pay_Num&lt;&gt;"",Scheduled_Extra_Payments,"")</f>
        <v>0</v>
      </c>
      <c r="F143" s="37">
        <f t="shared" si="11"/>
        <v>908.3838177602081</v>
      </c>
      <c r="G143" s="37">
        <f t="shared" si="12"/>
        <v>933.25384940343861</v>
      </c>
      <c r="H143" s="37">
        <f t="shared" si="16"/>
        <v>-24.870031643230522</v>
      </c>
      <c r="I143" s="37">
        <f t="shared" si="13"/>
        <v>-5524.6443066152278</v>
      </c>
    </row>
    <row r="144" spans="1:9" x14ac:dyDescent="0.25">
      <c r="A144" s="35">
        <f t="shared" si="9"/>
        <v>127</v>
      </c>
      <c r="B144" s="36">
        <f t="shared" si="10"/>
        <v>46023</v>
      </c>
      <c r="C144" s="37">
        <f t="shared" si="14"/>
        <v>-5524.6443066152278</v>
      </c>
      <c r="D144" s="37">
        <f t="shared" si="15"/>
        <v>908.3838177602081</v>
      </c>
      <c r="E144" s="38">
        <f>IF(Pay_Num&lt;&gt;"",Scheduled_Extra_Payments,"")</f>
        <v>0</v>
      </c>
      <c r="F144" s="37">
        <f t="shared" si="11"/>
        <v>908.3838177602081</v>
      </c>
      <c r="G144" s="37">
        <f t="shared" si="12"/>
        <v>938.3089744210406</v>
      </c>
      <c r="H144" s="37">
        <f t="shared" si="16"/>
        <v>-29.925156660832485</v>
      </c>
      <c r="I144" s="37">
        <f t="shared" si="13"/>
        <v>-6462.9532810362689</v>
      </c>
    </row>
    <row r="145" spans="1:9" x14ac:dyDescent="0.25">
      <c r="A145" s="35">
        <f t="shared" si="9"/>
        <v>128</v>
      </c>
      <c r="B145" s="36">
        <f t="shared" si="10"/>
        <v>46054</v>
      </c>
      <c r="C145" s="37">
        <f t="shared" si="14"/>
        <v>-6462.9532810362689</v>
      </c>
      <c r="D145" s="37">
        <f t="shared" si="15"/>
        <v>908.3838177602081</v>
      </c>
      <c r="E145" s="38">
        <f>IF(Pay_Num&lt;&gt;"",Scheduled_Extra_Payments,"")</f>
        <v>0</v>
      </c>
      <c r="F145" s="37">
        <f t="shared" si="11"/>
        <v>908.3838177602081</v>
      </c>
      <c r="G145" s="37">
        <f t="shared" si="12"/>
        <v>943.39148136582128</v>
      </c>
      <c r="H145" s="37">
        <f t="shared" si="16"/>
        <v>-35.007663605613125</v>
      </c>
      <c r="I145" s="37">
        <f t="shared" si="13"/>
        <v>-7406.3447624020901</v>
      </c>
    </row>
    <row r="146" spans="1:9" x14ac:dyDescent="0.25">
      <c r="A146" s="35">
        <f t="shared" si="9"/>
        <v>129</v>
      </c>
      <c r="B146" s="36">
        <f t="shared" si="10"/>
        <v>46082</v>
      </c>
      <c r="C146" s="37">
        <f t="shared" si="14"/>
        <v>-7406.3447624020901</v>
      </c>
      <c r="D146" s="37">
        <f t="shared" si="15"/>
        <v>908.3838177602081</v>
      </c>
      <c r="E146" s="38">
        <f>IF(Pay_Num&lt;&gt;"",Scheduled_Extra_Payments,"")</f>
        <v>0</v>
      </c>
      <c r="F146" s="37">
        <f t="shared" si="11"/>
        <v>908.3838177602081</v>
      </c>
      <c r="G146" s="37">
        <f t="shared" si="12"/>
        <v>948.50151855655281</v>
      </c>
      <c r="H146" s="37">
        <f t="shared" si="16"/>
        <v>-40.117700796344657</v>
      </c>
      <c r="I146" s="37">
        <f t="shared" si="13"/>
        <v>-8354.8462809586435</v>
      </c>
    </row>
    <row r="147" spans="1:9" x14ac:dyDescent="0.25">
      <c r="A147" s="35">
        <f t="shared" ref="A147:A210" si="17">IF(Values_Entered,A146+1,"")</f>
        <v>130</v>
      </c>
      <c r="B147" s="36">
        <f t="shared" ref="B147:B210" si="18">IF(Pay_Num&lt;&gt;"",DATE(YEAR(B146),MONTH(B146)+1,DAY(B146)),"")</f>
        <v>46113</v>
      </c>
      <c r="C147" s="37">
        <f t="shared" si="14"/>
        <v>-8354.8462809586435</v>
      </c>
      <c r="D147" s="37">
        <f t="shared" si="15"/>
        <v>908.3838177602081</v>
      </c>
      <c r="E147" s="38">
        <f t="shared" ref="E147:E210" si="19">IF(Pay_Num&lt;&gt;"",Scheduled_Extra_Payments,"")</f>
        <v>0</v>
      </c>
      <c r="F147" s="37">
        <f t="shared" ref="F147:F210" si="20">IF(Pay_Num&lt;&gt;"",Sched_Pay+Extra_Pay,"")</f>
        <v>908.3838177602081</v>
      </c>
      <c r="G147" s="37">
        <f t="shared" ref="G147:G210" si="21">IF(Pay_Num&lt;&gt;"",Total_Pay-Int,"")</f>
        <v>953.63923511540077</v>
      </c>
      <c r="H147" s="37">
        <f t="shared" si="16"/>
        <v>-45.255417355192655</v>
      </c>
      <c r="I147" s="37">
        <f t="shared" ref="I147:I210" si="22">IF(Pay_Num&lt;&gt;"",Beg_Bal-Princ,"")</f>
        <v>-9308.4855160740444</v>
      </c>
    </row>
    <row r="148" spans="1:9" x14ac:dyDescent="0.25">
      <c r="A148" s="35">
        <f t="shared" si="17"/>
        <v>131</v>
      </c>
      <c r="B148" s="36">
        <f t="shared" si="18"/>
        <v>46143</v>
      </c>
      <c r="C148" s="37">
        <f t="shared" ref="C148:C211" si="23">IF(Pay_Num&lt;&gt;"",I147,"")</f>
        <v>-9308.4855160740444</v>
      </c>
      <c r="D148" s="37">
        <f t="shared" ref="D148:D211" si="24">IF(Pay_Num&lt;&gt;"",Scheduled_Monthly_Payment,"")</f>
        <v>908.3838177602081</v>
      </c>
      <c r="E148" s="38">
        <f t="shared" si="19"/>
        <v>0</v>
      </c>
      <c r="F148" s="37">
        <f t="shared" si="20"/>
        <v>908.3838177602081</v>
      </c>
      <c r="G148" s="37">
        <f t="shared" si="21"/>
        <v>958.80478097227581</v>
      </c>
      <c r="H148" s="37">
        <f t="shared" ref="H148:H211" si="25">IF(Pay_Num&lt;&gt;"",Beg_Bal*Interest_Rate/12,"")</f>
        <v>-50.42096321206774</v>
      </c>
      <c r="I148" s="37">
        <f t="shared" si="22"/>
        <v>-10267.29029704632</v>
      </c>
    </row>
    <row r="149" spans="1:9" x14ac:dyDescent="0.25">
      <c r="A149" s="35">
        <f t="shared" si="17"/>
        <v>132</v>
      </c>
      <c r="B149" s="36">
        <f t="shared" si="18"/>
        <v>46174</v>
      </c>
      <c r="C149" s="37">
        <f t="shared" si="23"/>
        <v>-10267.29029704632</v>
      </c>
      <c r="D149" s="37">
        <f t="shared" si="24"/>
        <v>908.3838177602081</v>
      </c>
      <c r="E149" s="38">
        <f t="shared" si="19"/>
        <v>0</v>
      </c>
      <c r="F149" s="37">
        <f t="shared" si="20"/>
        <v>908.3838177602081</v>
      </c>
      <c r="G149" s="37">
        <f t="shared" si="21"/>
        <v>963.99830686920905</v>
      </c>
      <c r="H149" s="37">
        <f t="shared" si="25"/>
        <v>-55.614489109000907</v>
      </c>
      <c r="I149" s="37">
        <f t="shared" si="22"/>
        <v>-11231.288603915529</v>
      </c>
    </row>
    <row r="150" spans="1:9" x14ac:dyDescent="0.25">
      <c r="A150" s="35">
        <f t="shared" si="17"/>
        <v>133</v>
      </c>
      <c r="B150" s="36">
        <f t="shared" si="18"/>
        <v>46204</v>
      </c>
      <c r="C150" s="37">
        <f t="shared" si="23"/>
        <v>-11231.288603915529</v>
      </c>
      <c r="D150" s="37">
        <f t="shared" si="24"/>
        <v>908.3838177602081</v>
      </c>
      <c r="E150" s="38">
        <f t="shared" si="19"/>
        <v>0</v>
      </c>
      <c r="F150" s="37">
        <f t="shared" si="20"/>
        <v>908.3838177602081</v>
      </c>
      <c r="G150" s="37">
        <f t="shared" si="21"/>
        <v>969.21996436475058</v>
      </c>
      <c r="H150" s="37">
        <f t="shared" si="25"/>
        <v>-60.836146604542449</v>
      </c>
      <c r="I150" s="37">
        <f t="shared" si="22"/>
        <v>-12200.50856828028</v>
      </c>
    </row>
    <row r="151" spans="1:9" x14ac:dyDescent="0.25">
      <c r="A151" s="35">
        <f t="shared" si="17"/>
        <v>134</v>
      </c>
      <c r="B151" s="36">
        <f t="shared" si="18"/>
        <v>46235</v>
      </c>
      <c r="C151" s="37">
        <f t="shared" si="23"/>
        <v>-12200.50856828028</v>
      </c>
      <c r="D151" s="37">
        <f t="shared" si="24"/>
        <v>908.3838177602081</v>
      </c>
      <c r="E151" s="38">
        <f t="shared" si="19"/>
        <v>0</v>
      </c>
      <c r="F151" s="37">
        <f t="shared" si="20"/>
        <v>908.3838177602081</v>
      </c>
      <c r="G151" s="37">
        <f t="shared" si="21"/>
        <v>974.46990583839295</v>
      </c>
      <c r="H151" s="37">
        <f t="shared" si="25"/>
        <v>-66.086088078184858</v>
      </c>
      <c r="I151" s="37">
        <f t="shared" si="22"/>
        <v>-13174.978474118672</v>
      </c>
    </row>
    <row r="152" spans="1:9" x14ac:dyDescent="0.25">
      <c r="A152" s="35">
        <f t="shared" si="17"/>
        <v>135</v>
      </c>
      <c r="B152" s="36">
        <f t="shared" si="18"/>
        <v>46266</v>
      </c>
      <c r="C152" s="37">
        <f t="shared" si="23"/>
        <v>-13174.978474118672</v>
      </c>
      <c r="D152" s="37">
        <f t="shared" si="24"/>
        <v>908.3838177602081</v>
      </c>
      <c r="E152" s="38">
        <f t="shared" si="19"/>
        <v>0</v>
      </c>
      <c r="F152" s="37">
        <f t="shared" si="20"/>
        <v>908.3838177602081</v>
      </c>
      <c r="G152" s="37">
        <f t="shared" si="21"/>
        <v>979.74828449501763</v>
      </c>
      <c r="H152" s="37">
        <f t="shared" si="25"/>
        <v>-71.364466734809483</v>
      </c>
      <c r="I152" s="37">
        <f t="shared" si="22"/>
        <v>-14154.72675861369</v>
      </c>
    </row>
    <row r="153" spans="1:9" x14ac:dyDescent="0.25">
      <c r="A153" s="35">
        <f t="shared" si="17"/>
        <v>136</v>
      </c>
      <c r="B153" s="36">
        <f t="shared" si="18"/>
        <v>46296</v>
      </c>
      <c r="C153" s="37">
        <f t="shared" si="23"/>
        <v>-14154.72675861369</v>
      </c>
      <c r="D153" s="37">
        <f t="shared" si="24"/>
        <v>908.3838177602081</v>
      </c>
      <c r="E153" s="38">
        <f t="shared" si="19"/>
        <v>0</v>
      </c>
      <c r="F153" s="37">
        <f t="shared" si="20"/>
        <v>908.3838177602081</v>
      </c>
      <c r="G153" s="37">
        <f t="shared" si="21"/>
        <v>985.05525436936557</v>
      </c>
      <c r="H153" s="37">
        <f t="shared" si="25"/>
        <v>-76.671436609157482</v>
      </c>
      <c r="I153" s="37">
        <f t="shared" si="22"/>
        <v>-15139.782012983054</v>
      </c>
    </row>
    <row r="154" spans="1:9" x14ac:dyDescent="0.25">
      <c r="A154" s="35">
        <f t="shared" si="17"/>
        <v>137</v>
      </c>
      <c r="B154" s="36">
        <f t="shared" si="18"/>
        <v>46327</v>
      </c>
      <c r="C154" s="37">
        <f t="shared" si="23"/>
        <v>-15139.782012983054</v>
      </c>
      <c r="D154" s="37">
        <f t="shared" si="24"/>
        <v>908.3838177602081</v>
      </c>
      <c r="E154" s="38">
        <f t="shared" si="19"/>
        <v>0</v>
      </c>
      <c r="F154" s="37">
        <f t="shared" si="20"/>
        <v>908.3838177602081</v>
      </c>
      <c r="G154" s="37">
        <f t="shared" si="21"/>
        <v>990.39097033053304</v>
      </c>
      <c r="H154" s="37">
        <f t="shared" si="25"/>
        <v>-82.007152570324877</v>
      </c>
      <c r="I154" s="37">
        <f t="shared" si="22"/>
        <v>-16130.172983313587</v>
      </c>
    </row>
    <row r="155" spans="1:9" x14ac:dyDescent="0.25">
      <c r="A155" s="35">
        <f t="shared" si="17"/>
        <v>138</v>
      </c>
      <c r="B155" s="36">
        <f t="shared" si="18"/>
        <v>46357</v>
      </c>
      <c r="C155" s="37">
        <f t="shared" si="23"/>
        <v>-16130.172983313587</v>
      </c>
      <c r="D155" s="37">
        <f t="shared" si="24"/>
        <v>908.3838177602081</v>
      </c>
      <c r="E155" s="38">
        <f t="shared" si="19"/>
        <v>0</v>
      </c>
      <c r="F155" s="37">
        <f t="shared" si="20"/>
        <v>908.3838177602081</v>
      </c>
      <c r="G155" s="37">
        <f t="shared" si="21"/>
        <v>995.75558808648998</v>
      </c>
      <c r="H155" s="37">
        <f t="shared" si="25"/>
        <v>-87.371770326281933</v>
      </c>
      <c r="I155" s="37">
        <f t="shared" si="22"/>
        <v>-17125.928571400076</v>
      </c>
    </row>
    <row r="156" spans="1:9" x14ac:dyDescent="0.25">
      <c r="A156" s="35">
        <f t="shared" si="17"/>
        <v>139</v>
      </c>
      <c r="B156" s="36">
        <f t="shared" si="18"/>
        <v>46388</v>
      </c>
      <c r="C156" s="37">
        <f t="shared" si="23"/>
        <v>-17125.928571400076</v>
      </c>
      <c r="D156" s="37">
        <f t="shared" si="24"/>
        <v>908.3838177602081</v>
      </c>
      <c r="E156" s="38">
        <f t="shared" si="19"/>
        <v>0</v>
      </c>
      <c r="F156" s="37">
        <f t="shared" si="20"/>
        <v>908.3838177602081</v>
      </c>
      <c r="G156" s="37">
        <f t="shared" si="21"/>
        <v>1001.1492641886252</v>
      </c>
      <c r="H156" s="37">
        <f t="shared" si="25"/>
        <v>-92.765446428417079</v>
      </c>
      <c r="I156" s="37">
        <f t="shared" si="22"/>
        <v>-18127.077835588701</v>
      </c>
    </row>
    <row r="157" spans="1:9" x14ac:dyDescent="0.25">
      <c r="A157" s="35">
        <f t="shared" si="17"/>
        <v>140</v>
      </c>
      <c r="B157" s="36">
        <f t="shared" si="18"/>
        <v>46419</v>
      </c>
      <c r="C157" s="37">
        <f t="shared" si="23"/>
        <v>-18127.077835588701</v>
      </c>
      <c r="D157" s="37">
        <f t="shared" si="24"/>
        <v>908.3838177602081</v>
      </c>
      <c r="E157" s="38">
        <f t="shared" si="19"/>
        <v>0</v>
      </c>
      <c r="F157" s="37">
        <f t="shared" si="20"/>
        <v>908.3838177602081</v>
      </c>
      <c r="G157" s="37">
        <f t="shared" si="21"/>
        <v>1006.5721560363136</v>
      </c>
      <c r="H157" s="37">
        <f t="shared" si="25"/>
        <v>-98.188338276105469</v>
      </c>
      <c r="I157" s="37">
        <f t="shared" si="22"/>
        <v>-19133.649991625014</v>
      </c>
    </row>
    <row r="158" spans="1:9" x14ac:dyDescent="0.25">
      <c r="A158" s="35">
        <f t="shared" si="17"/>
        <v>141</v>
      </c>
      <c r="B158" s="36">
        <f t="shared" si="18"/>
        <v>46447</v>
      </c>
      <c r="C158" s="37">
        <f t="shared" si="23"/>
        <v>-19133.649991625014</v>
      </c>
      <c r="D158" s="37">
        <f t="shared" si="24"/>
        <v>908.3838177602081</v>
      </c>
      <c r="E158" s="38">
        <f t="shared" si="19"/>
        <v>0</v>
      </c>
      <c r="F158" s="37">
        <f t="shared" si="20"/>
        <v>908.3838177602081</v>
      </c>
      <c r="G158" s="37">
        <f t="shared" si="21"/>
        <v>1012.0244218815103</v>
      </c>
      <c r="H158" s="37">
        <f t="shared" si="25"/>
        <v>-103.64060412130216</v>
      </c>
      <c r="I158" s="37">
        <f t="shared" si="22"/>
        <v>-20145.674413506524</v>
      </c>
    </row>
    <row r="159" spans="1:9" x14ac:dyDescent="0.25">
      <c r="A159" s="35">
        <f t="shared" si="17"/>
        <v>142</v>
      </c>
      <c r="B159" s="36">
        <f t="shared" si="18"/>
        <v>46478</v>
      </c>
      <c r="C159" s="37">
        <f t="shared" si="23"/>
        <v>-20145.674413506524</v>
      </c>
      <c r="D159" s="37">
        <f t="shared" si="24"/>
        <v>908.3838177602081</v>
      </c>
      <c r="E159" s="38">
        <f t="shared" si="19"/>
        <v>0</v>
      </c>
      <c r="F159" s="37">
        <f t="shared" si="20"/>
        <v>908.3838177602081</v>
      </c>
      <c r="G159" s="37">
        <f t="shared" si="21"/>
        <v>1017.5062208333684</v>
      </c>
      <c r="H159" s="37">
        <f t="shared" si="25"/>
        <v>-109.12240307316034</v>
      </c>
      <c r="I159" s="37">
        <f t="shared" si="22"/>
        <v>-21163.180634339893</v>
      </c>
    </row>
    <row r="160" spans="1:9" x14ac:dyDescent="0.25">
      <c r="A160" s="35">
        <f t="shared" si="17"/>
        <v>143</v>
      </c>
      <c r="B160" s="36">
        <f t="shared" si="18"/>
        <v>46508</v>
      </c>
      <c r="C160" s="37">
        <f t="shared" si="23"/>
        <v>-21163.180634339893</v>
      </c>
      <c r="D160" s="37">
        <f t="shared" si="24"/>
        <v>908.3838177602081</v>
      </c>
      <c r="E160" s="38">
        <f t="shared" si="19"/>
        <v>0</v>
      </c>
      <c r="F160" s="37">
        <f t="shared" si="20"/>
        <v>908.3838177602081</v>
      </c>
      <c r="G160" s="37">
        <f t="shared" si="21"/>
        <v>1023.0177128628825</v>
      </c>
      <c r="H160" s="37">
        <f t="shared" si="25"/>
        <v>-114.63389510267443</v>
      </c>
      <c r="I160" s="37">
        <f t="shared" si="22"/>
        <v>-22186.198347202775</v>
      </c>
    </row>
    <row r="161" spans="1:9" x14ac:dyDescent="0.25">
      <c r="A161" s="35">
        <f t="shared" si="17"/>
        <v>144</v>
      </c>
      <c r="B161" s="36">
        <f t="shared" si="18"/>
        <v>46539</v>
      </c>
      <c r="C161" s="37">
        <f t="shared" si="23"/>
        <v>-22186.198347202775</v>
      </c>
      <c r="D161" s="37">
        <f t="shared" si="24"/>
        <v>908.3838177602081</v>
      </c>
      <c r="E161" s="38">
        <f t="shared" si="19"/>
        <v>0</v>
      </c>
      <c r="F161" s="37">
        <f t="shared" si="20"/>
        <v>908.3838177602081</v>
      </c>
      <c r="G161" s="37">
        <f t="shared" si="21"/>
        <v>1028.5590588075565</v>
      </c>
      <c r="H161" s="37">
        <f t="shared" si="25"/>
        <v>-120.17524104734836</v>
      </c>
      <c r="I161" s="37">
        <f t="shared" si="22"/>
        <v>-23214.757406010332</v>
      </c>
    </row>
    <row r="162" spans="1:9" x14ac:dyDescent="0.25">
      <c r="A162" s="35">
        <f t="shared" si="17"/>
        <v>145</v>
      </c>
      <c r="B162" s="36">
        <f t="shared" si="18"/>
        <v>46569</v>
      </c>
      <c r="C162" s="37">
        <f t="shared" si="23"/>
        <v>-23214.757406010332</v>
      </c>
      <c r="D162" s="37">
        <f t="shared" si="24"/>
        <v>908.3838177602081</v>
      </c>
      <c r="E162" s="38">
        <f t="shared" si="19"/>
        <v>0</v>
      </c>
      <c r="F162" s="37">
        <f t="shared" si="20"/>
        <v>908.3838177602081</v>
      </c>
      <c r="G162" s="37">
        <f t="shared" si="21"/>
        <v>1034.1304203760974</v>
      </c>
      <c r="H162" s="37">
        <f t="shared" si="25"/>
        <v>-125.7466026158893</v>
      </c>
      <c r="I162" s="37">
        <f t="shared" si="22"/>
        <v>-24248.887826386432</v>
      </c>
    </row>
    <row r="163" spans="1:9" x14ac:dyDescent="0.25">
      <c r="A163" s="35">
        <f t="shared" si="17"/>
        <v>146</v>
      </c>
      <c r="B163" s="36">
        <f t="shared" si="18"/>
        <v>46600</v>
      </c>
      <c r="C163" s="37">
        <f t="shared" si="23"/>
        <v>-24248.887826386432</v>
      </c>
      <c r="D163" s="37">
        <f t="shared" si="24"/>
        <v>908.3838177602081</v>
      </c>
      <c r="E163" s="38">
        <f t="shared" si="19"/>
        <v>0</v>
      </c>
      <c r="F163" s="37">
        <f t="shared" si="20"/>
        <v>908.3838177602081</v>
      </c>
      <c r="G163" s="37">
        <f t="shared" si="21"/>
        <v>1039.7319601531347</v>
      </c>
      <c r="H163" s="37">
        <f t="shared" si="25"/>
        <v>-131.34814239292652</v>
      </c>
      <c r="I163" s="37">
        <f t="shared" si="22"/>
        <v>-25288.619786539566</v>
      </c>
    </row>
    <row r="164" spans="1:9" x14ac:dyDescent="0.25">
      <c r="A164" s="35">
        <f t="shared" si="17"/>
        <v>147</v>
      </c>
      <c r="B164" s="36">
        <f t="shared" si="18"/>
        <v>46631</v>
      </c>
      <c r="C164" s="37">
        <f t="shared" si="23"/>
        <v>-25288.619786539566</v>
      </c>
      <c r="D164" s="37">
        <f t="shared" si="24"/>
        <v>908.3838177602081</v>
      </c>
      <c r="E164" s="38">
        <f t="shared" si="19"/>
        <v>0</v>
      </c>
      <c r="F164" s="37">
        <f t="shared" si="20"/>
        <v>908.3838177602081</v>
      </c>
      <c r="G164" s="37">
        <f t="shared" si="21"/>
        <v>1045.3638416039641</v>
      </c>
      <c r="H164" s="37">
        <f t="shared" si="25"/>
        <v>-136.98002384375599</v>
      </c>
      <c r="I164" s="37">
        <f t="shared" si="22"/>
        <v>-26333.983628143531</v>
      </c>
    </row>
    <row r="165" spans="1:9" x14ac:dyDescent="0.25">
      <c r="A165" s="35">
        <f t="shared" si="17"/>
        <v>148</v>
      </c>
      <c r="B165" s="36">
        <f t="shared" si="18"/>
        <v>46661</v>
      </c>
      <c r="C165" s="37">
        <f t="shared" si="23"/>
        <v>-26333.983628143531</v>
      </c>
      <c r="D165" s="37">
        <f t="shared" si="24"/>
        <v>908.3838177602081</v>
      </c>
      <c r="E165" s="38">
        <f t="shared" si="19"/>
        <v>0</v>
      </c>
      <c r="F165" s="37">
        <f t="shared" si="20"/>
        <v>908.3838177602081</v>
      </c>
      <c r="G165" s="37">
        <f t="shared" si="21"/>
        <v>1051.0262290793189</v>
      </c>
      <c r="H165" s="37">
        <f t="shared" si="25"/>
        <v>-142.64241131911081</v>
      </c>
      <c r="I165" s="37">
        <f t="shared" si="22"/>
        <v>-27385.009857222849</v>
      </c>
    </row>
    <row r="166" spans="1:9" x14ac:dyDescent="0.25">
      <c r="A166" s="35">
        <f t="shared" si="17"/>
        <v>149</v>
      </c>
      <c r="B166" s="36">
        <f t="shared" si="18"/>
        <v>46692</v>
      </c>
      <c r="C166" s="37">
        <f t="shared" si="23"/>
        <v>-27385.009857222849</v>
      </c>
      <c r="D166" s="37">
        <f t="shared" si="24"/>
        <v>908.3838177602081</v>
      </c>
      <c r="E166" s="38">
        <f t="shared" si="19"/>
        <v>0</v>
      </c>
      <c r="F166" s="37">
        <f t="shared" si="20"/>
        <v>908.3838177602081</v>
      </c>
      <c r="G166" s="37">
        <f t="shared" si="21"/>
        <v>1056.7192878201652</v>
      </c>
      <c r="H166" s="37">
        <f t="shared" si="25"/>
        <v>-148.33547005995709</v>
      </c>
      <c r="I166" s="37">
        <f t="shared" si="22"/>
        <v>-28441.729145043013</v>
      </c>
    </row>
    <row r="167" spans="1:9" x14ac:dyDescent="0.25">
      <c r="A167" s="35">
        <f t="shared" si="17"/>
        <v>150</v>
      </c>
      <c r="B167" s="36">
        <f t="shared" si="18"/>
        <v>46722</v>
      </c>
      <c r="C167" s="37">
        <f t="shared" si="23"/>
        <v>-28441.729145043013</v>
      </c>
      <c r="D167" s="37">
        <f t="shared" si="24"/>
        <v>908.3838177602081</v>
      </c>
      <c r="E167" s="38">
        <f t="shared" si="19"/>
        <v>0</v>
      </c>
      <c r="F167" s="37">
        <f t="shared" si="20"/>
        <v>908.3838177602081</v>
      </c>
      <c r="G167" s="37">
        <f t="shared" si="21"/>
        <v>1062.4431839625245</v>
      </c>
      <c r="H167" s="37">
        <f t="shared" si="25"/>
        <v>-154.05936620231634</v>
      </c>
      <c r="I167" s="37">
        <f t="shared" si="22"/>
        <v>-29504.172329005538</v>
      </c>
    </row>
    <row r="168" spans="1:9" x14ac:dyDescent="0.25">
      <c r="A168" s="35">
        <f t="shared" si="17"/>
        <v>151</v>
      </c>
      <c r="B168" s="36">
        <f t="shared" si="18"/>
        <v>46753</v>
      </c>
      <c r="C168" s="37">
        <f t="shared" si="23"/>
        <v>-29504.172329005538</v>
      </c>
      <c r="D168" s="37">
        <f t="shared" si="24"/>
        <v>908.3838177602081</v>
      </c>
      <c r="E168" s="38">
        <f t="shared" si="19"/>
        <v>0</v>
      </c>
      <c r="F168" s="37">
        <f t="shared" si="20"/>
        <v>908.3838177602081</v>
      </c>
      <c r="G168" s="37">
        <f t="shared" si="21"/>
        <v>1068.1980845423213</v>
      </c>
      <c r="H168" s="37">
        <f t="shared" si="25"/>
        <v>-159.81426678211332</v>
      </c>
      <c r="I168" s="37">
        <f t="shared" si="22"/>
        <v>-30572.370413547858</v>
      </c>
    </row>
    <row r="169" spans="1:9" x14ac:dyDescent="0.25">
      <c r="A169" s="35">
        <f t="shared" si="17"/>
        <v>152</v>
      </c>
      <c r="B169" s="36">
        <f t="shared" si="18"/>
        <v>46784</v>
      </c>
      <c r="C169" s="37">
        <f t="shared" si="23"/>
        <v>-30572.370413547858</v>
      </c>
      <c r="D169" s="37">
        <f t="shared" si="24"/>
        <v>908.3838177602081</v>
      </c>
      <c r="E169" s="38">
        <f t="shared" si="19"/>
        <v>0</v>
      </c>
      <c r="F169" s="37">
        <f t="shared" si="20"/>
        <v>908.3838177602081</v>
      </c>
      <c r="G169" s="37">
        <f t="shared" si="21"/>
        <v>1073.984157500259</v>
      </c>
      <c r="H169" s="37">
        <f t="shared" si="25"/>
        <v>-165.60033974005091</v>
      </c>
      <c r="I169" s="37">
        <f t="shared" si="22"/>
        <v>-31646.354571048116</v>
      </c>
    </row>
    <row r="170" spans="1:9" x14ac:dyDescent="0.25">
      <c r="A170" s="35">
        <f t="shared" si="17"/>
        <v>153</v>
      </c>
      <c r="B170" s="36">
        <f t="shared" si="18"/>
        <v>46813</v>
      </c>
      <c r="C170" s="37">
        <f t="shared" si="23"/>
        <v>-31646.354571048116</v>
      </c>
      <c r="D170" s="37">
        <f t="shared" si="24"/>
        <v>908.3838177602081</v>
      </c>
      <c r="E170" s="38">
        <f t="shared" si="19"/>
        <v>0</v>
      </c>
      <c r="F170" s="37">
        <f t="shared" si="20"/>
        <v>908.3838177602081</v>
      </c>
      <c r="G170" s="37">
        <f t="shared" si="21"/>
        <v>1079.8015716867187</v>
      </c>
      <c r="H170" s="37">
        <f t="shared" si="25"/>
        <v>-171.41775392651064</v>
      </c>
      <c r="I170" s="37">
        <f t="shared" si="22"/>
        <v>-32726.156142734835</v>
      </c>
    </row>
    <row r="171" spans="1:9" x14ac:dyDescent="0.25">
      <c r="A171" s="35">
        <f t="shared" si="17"/>
        <v>154</v>
      </c>
      <c r="B171" s="36">
        <f t="shared" si="18"/>
        <v>46844</v>
      </c>
      <c r="C171" s="37">
        <f t="shared" si="23"/>
        <v>-32726.156142734835</v>
      </c>
      <c r="D171" s="37">
        <f t="shared" si="24"/>
        <v>908.3838177602081</v>
      </c>
      <c r="E171" s="38">
        <f t="shared" si="19"/>
        <v>0</v>
      </c>
      <c r="F171" s="37">
        <f t="shared" si="20"/>
        <v>908.3838177602081</v>
      </c>
      <c r="G171" s="37">
        <f t="shared" si="21"/>
        <v>1085.6504968666884</v>
      </c>
      <c r="H171" s="37">
        <f t="shared" si="25"/>
        <v>-177.26667910648038</v>
      </c>
      <c r="I171" s="37">
        <f t="shared" si="22"/>
        <v>-33811.80663960152</v>
      </c>
    </row>
    <row r="172" spans="1:9" x14ac:dyDescent="0.25">
      <c r="A172" s="35">
        <f t="shared" si="17"/>
        <v>155</v>
      </c>
      <c r="B172" s="36">
        <f t="shared" si="18"/>
        <v>46874</v>
      </c>
      <c r="C172" s="37">
        <f t="shared" si="23"/>
        <v>-33811.80663960152</v>
      </c>
      <c r="D172" s="37">
        <f t="shared" si="24"/>
        <v>908.3838177602081</v>
      </c>
      <c r="E172" s="38">
        <f t="shared" si="19"/>
        <v>0</v>
      </c>
      <c r="F172" s="37">
        <f t="shared" si="20"/>
        <v>908.3838177602081</v>
      </c>
      <c r="G172" s="37">
        <f t="shared" si="21"/>
        <v>1091.5311037247163</v>
      </c>
      <c r="H172" s="37">
        <f t="shared" si="25"/>
        <v>-183.14728596450823</v>
      </c>
      <c r="I172" s="37">
        <f t="shared" si="22"/>
        <v>-34903.337743326236</v>
      </c>
    </row>
    <row r="173" spans="1:9" x14ac:dyDescent="0.25">
      <c r="A173" s="35">
        <f t="shared" si="17"/>
        <v>156</v>
      </c>
      <c r="B173" s="36">
        <f t="shared" si="18"/>
        <v>46905</v>
      </c>
      <c r="C173" s="37">
        <f t="shared" si="23"/>
        <v>-34903.337743326236</v>
      </c>
      <c r="D173" s="37">
        <f t="shared" si="24"/>
        <v>908.3838177602081</v>
      </c>
      <c r="E173" s="38">
        <f t="shared" si="19"/>
        <v>0</v>
      </c>
      <c r="F173" s="37">
        <f t="shared" si="20"/>
        <v>908.3838177602081</v>
      </c>
      <c r="G173" s="37">
        <f t="shared" si="21"/>
        <v>1097.4435638698919</v>
      </c>
      <c r="H173" s="37">
        <f t="shared" si="25"/>
        <v>-189.0597461096838</v>
      </c>
      <c r="I173" s="37">
        <f t="shared" si="22"/>
        <v>-36000.781307196128</v>
      </c>
    </row>
    <row r="174" spans="1:9" x14ac:dyDescent="0.25">
      <c r="A174" s="35">
        <f t="shared" si="17"/>
        <v>157</v>
      </c>
      <c r="B174" s="36">
        <f t="shared" si="18"/>
        <v>46935</v>
      </c>
      <c r="C174" s="37">
        <f t="shared" si="23"/>
        <v>-36000.781307196128</v>
      </c>
      <c r="D174" s="37">
        <f t="shared" si="24"/>
        <v>908.3838177602081</v>
      </c>
      <c r="E174" s="38">
        <f t="shared" si="19"/>
        <v>0</v>
      </c>
      <c r="F174" s="37">
        <f t="shared" si="20"/>
        <v>908.3838177602081</v>
      </c>
      <c r="G174" s="37">
        <f t="shared" si="21"/>
        <v>1103.3880498408539</v>
      </c>
      <c r="H174" s="37">
        <f t="shared" si="25"/>
        <v>-195.00423208064569</v>
      </c>
      <c r="I174" s="37">
        <f t="shared" si="22"/>
        <v>-37104.169357036983</v>
      </c>
    </row>
    <row r="175" spans="1:9" x14ac:dyDescent="0.25">
      <c r="A175" s="35">
        <f t="shared" si="17"/>
        <v>158</v>
      </c>
      <c r="B175" s="36">
        <f t="shared" si="18"/>
        <v>46966</v>
      </c>
      <c r="C175" s="37">
        <f t="shared" si="23"/>
        <v>-37104.169357036983</v>
      </c>
      <c r="D175" s="37">
        <f t="shared" si="24"/>
        <v>908.3838177602081</v>
      </c>
      <c r="E175" s="38">
        <f t="shared" si="19"/>
        <v>0</v>
      </c>
      <c r="F175" s="37">
        <f t="shared" si="20"/>
        <v>908.3838177602081</v>
      </c>
      <c r="G175" s="37">
        <f t="shared" si="21"/>
        <v>1109.3647351108252</v>
      </c>
      <c r="H175" s="37">
        <f t="shared" si="25"/>
        <v>-200.98091735061701</v>
      </c>
      <c r="I175" s="37">
        <f t="shared" si="22"/>
        <v>-38213.534092147805</v>
      </c>
    </row>
    <row r="176" spans="1:9" x14ac:dyDescent="0.25">
      <c r="A176" s="35">
        <f t="shared" si="17"/>
        <v>159</v>
      </c>
      <c r="B176" s="36">
        <f t="shared" si="18"/>
        <v>46997</v>
      </c>
      <c r="C176" s="37">
        <f t="shared" si="23"/>
        <v>-38213.534092147805</v>
      </c>
      <c r="D176" s="37">
        <f t="shared" si="24"/>
        <v>908.3838177602081</v>
      </c>
      <c r="E176" s="38">
        <f t="shared" si="19"/>
        <v>0</v>
      </c>
      <c r="F176" s="37">
        <f t="shared" si="20"/>
        <v>908.3838177602081</v>
      </c>
      <c r="G176" s="37">
        <f t="shared" si="21"/>
        <v>1115.3737940926753</v>
      </c>
      <c r="H176" s="37">
        <f t="shared" si="25"/>
        <v>-206.98997633246731</v>
      </c>
      <c r="I176" s="37">
        <f t="shared" si="22"/>
        <v>-39328.907886240479</v>
      </c>
    </row>
    <row r="177" spans="1:9" x14ac:dyDescent="0.25">
      <c r="A177" s="35">
        <f t="shared" si="17"/>
        <v>160</v>
      </c>
      <c r="B177" s="36">
        <f t="shared" si="18"/>
        <v>47027</v>
      </c>
      <c r="C177" s="37">
        <f t="shared" si="23"/>
        <v>-39328.907886240479</v>
      </c>
      <c r="D177" s="37">
        <f t="shared" si="24"/>
        <v>908.3838177602081</v>
      </c>
      <c r="E177" s="38">
        <f t="shared" si="19"/>
        <v>0</v>
      </c>
      <c r="F177" s="37">
        <f t="shared" si="20"/>
        <v>908.3838177602081</v>
      </c>
      <c r="G177" s="37">
        <f t="shared" si="21"/>
        <v>1121.4154021440106</v>
      </c>
      <c r="H177" s="37">
        <f t="shared" si="25"/>
        <v>-213.0315843838026</v>
      </c>
      <c r="I177" s="37">
        <f t="shared" si="22"/>
        <v>-40450.32328838449</v>
      </c>
    </row>
    <row r="178" spans="1:9" x14ac:dyDescent="0.25">
      <c r="A178" s="35">
        <f t="shared" si="17"/>
        <v>161</v>
      </c>
      <c r="B178" s="36">
        <f t="shared" si="18"/>
        <v>47058</v>
      </c>
      <c r="C178" s="37">
        <f t="shared" si="23"/>
        <v>-40450.32328838449</v>
      </c>
      <c r="D178" s="37">
        <f t="shared" si="24"/>
        <v>908.3838177602081</v>
      </c>
      <c r="E178" s="38">
        <f t="shared" si="19"/>
        <v>0</v>
      </c>
      <c r="F178" s="37">
        <f t="shared" si="20"/>
        <v>908.3838177602081</v>
      </c>
      <c r="G178" s="37">
        <f t="shared" si="21"/>
        <v>1127.4897355722908</v>
      </c>
      <c r="H178" s="37">
        <f t="shared" si="25"/>
        <v>-219.10591781208268</v>
      </c>
      <c r="I178" s="37">
        <f t="shared" si="22"/>
        <v>-41577.813023956784</v>
      </c>
    </row>
    <row r="179" spans="1:9" x14ac:dyDescent="0.25">
      <c r="A179" s="35">
        <f t="shared" si="17"/>
        <v>162</v>
      </c>
      <c r="B179" s="36">
        <f t="shared" si="18"/>
        <v>47088</v>
      </c>
      <c r="C179" s="37">
        <f t="shared" si="23"/>
        <v>-41577.813023956784</v>
      </c>
      <c r="D179" s="37">
        <f t="shared" si="24"/>
        <v>908.3838177602081</v>
      </c>
      <c r="E179" s="38">
        <f t="shared" si="19"/>
        <v>0</v>
      </c>
      <c r="F179" s="37">
        <f t="shared" si="20"/>
        <v>908.3838177602081</v>
      </c>
      <c r="G179" s="37">
        <f t="shared" si="21"/>
        <v>1133.5969716399741</v>
      </c>
      <c r="H179" s="37">
        <f t="shared" si="25"/>
        <v>-225.21315387976594</v>
      </c>
      <c r="I179" s="37">
        <f t="shared" si="22"/>
        <v>-42711.409995596754</v>
      </c>
    </row>
    <row r="180" spans="1:9" x14ac:dyDescent="0.25">
      <c r="A180" s="35">
        <f t="shared" si="17"/>
        <v>163</v>
      </c>
      <c r="B180" s="36">
        <f t="shared" si="18"/>
        <v>47119</v>
      </c>
      <c r="C180" s="37">
        <f t="shared" si="23"/>
        <v>-42711.409995596754</v>
      </c>
      <c r="D180" s="37">
        <f t="shared" si="24"/>
        <v>908.3838177602081</v>
      </c>
      <c r="E180" s="38">
        <f t="shared" si="19"/>
        <v>0</v>
      </c>
      <c r="F180" s="37">
        <f t="shared" si="20"/>
        <v>908.3838177602081</v>
      </c>
      <c r="G180" s="37">
        <f t="shared" si="21"/>
        <v>1139.7372885696905</v>
      </c>
      <c r="H180" s="37">
        <f t="shared" si="25"/>
        <v>-231.35347080948245</v>
      </c>
      <c r="I180" s="37">
        <f t="shared" si="22"/>
        <v>-43851.147284166444</v>
      </c>
    </row>
    <row r="181" spans="1:9" x14ac:dyDescent="0.25">
      <c r="A181" s="35">
        <f t="shared" si="17"/>
        <v>164</v>
      </c>
      <c r="B181" s="36">
        <f t="shared" si="18"/>
        <v>47150</v>
      </c>
      <c r="C181" s="37">
        <f t="shared" si="23"/>
        <v>-43851.147284166444</v>
      </c>
      <c r="D181" s="37">
        <f t="shared" si="24"/>
        <v>908.3838177602081</v>
      </c>
      <c r="E181" s="38">
        <f t="shared" si="19"/>
        <v>0</v>
      </c>
      <c r="F181" s="37">
        <f t="shared" si="20"/>
        <v>908.3838177602081</v>
      </c>
      <c r="G181" s="37">
        <f t="shared" si="21"/>
        <v>1145.9108655494431</v>
      </c>
      <c r="H181" s="37">
        <f t="shared" si="25"/>
        <v>-237.5270477892349</v>
      </c>
      <c r="I181" s="37">
        <f t="shared" si="22"/>
        <v>-44997.058149715886</v>
      </c>
    </row>
    <row r="182" spans="1:9" x14ac:dyDescent="0.25">
      <c r="A182" s="35">
        <f t="shared" si="17"/>
        <v>165</v>
      </c>
      <c r="B182" s="36">
        <f t="shared" si="18"/>
        <v>47178</v>
      </c>
      <c r="C182" s="37">
        <f t="shared" si="23"/>
        <v>-44997.058149715886</v>
      </c>
      <c r="D182" s="37">
        <f t="shared" si="24"/>
        <v>908.3838177602081</v>
      </c>
      <c r="E182" s="38">
        <f t="shared" si="19"/>
        <v>0</v>
      </c>
      <c r="F182" s="37">
        <f t="shared" si="20"/>
        <v>908.3838177602081</v>
      </c>
      <c r="G182" s="37">
        <f t="shared" si="21"/>
        <v>1152.1178827378358</v>
      </c>
      <c r="H182" s="37">
        <f t="shared" si="25"/>
        <v>-243.7340649776277</v>
      </c>
      <c r="I182" s="37">
        <f t="shared" si="22"/>
        <v>-46149.176032453724</v>
      </c>
    </row>
    <row r="183" spans="1:9" x14ac:dyDescent="0.25">
      <c r="A183" s="35">
        <f t="shared" si="17"/>
        <v>166</v>
      </c>
      <c r="B183" s="36">
        <f t="shared" si="18"/>
        <v>47209</v>
      </c>
      <c r="C183" s="37">
        <f t="shared" si="23"/>
        <v>-46149.176032453724</v>
      </c>
      <c r="D183" s="37">
        <f t="shared" si="24"/>
        <v>908.3838177602081</v>
      </c>
      <c r="E183" s="38">
        <f t="shared" si="19"/>
        <v>0</v>
      </c>
      <c r="F183" s="37">
        <f t="shared" si="20"/>
        <v>908.3838177602081</v>
      </c>
      <c r="G183" s="37">
        <f t="shared" si="21"/>
        <v>1158.3585212693324</v>
      </c>
      <c r="H183" s="37">
        <f t="shared" si="25"/>
        <v>-249.97470350912434</v>
      </c>
      <c r="I183" s="37">
        <f t="shared" si="22"/>
        <v>-47307.534553723061</v>
      </c>
    </row>
    <row r="184" spans="1:9" x14ac:dyDescent="0.25">
      <c r="A184" s="35">
        <f t="shared" si="17"/>
        <v>167</v>
      </c>
      <c r="B184" s="36">
        <f t="shared" si="18"/>
        <v>47239</v>
      </c>
      <c r="C184" s="37">
        <f t="shared" si="23"/>
        <v>-47307.534553723061</v>
      </c>
      <c r="D184" s="37">
        <f t="shared" si="24"/>
        <v>908.3838177602081</v>
      </c>
      <c r="E184" s="38">
        <f t="shared" si="19"/>
        <v>0</v>
      </c>
      <c r="F184" s="37">
        <f t="shared" si="20"/>
        <v>908.3838177602081</v>
      </c>
      <c r="G184" s="37">
        <f t="shared" si="21"/>
        <v>1164.6329632595414</v>
      </c>
      <c r="H184" s="37">
        <f t="shared" si="25"/>
        <v>-256.24914549933322</v>
      </c>
      <c r="I184" s="37">
        <f t="shared" si="22"/>
        <v>-48472.167516982605</v>
      </c>
    </row>
    <row r="185" spans="1:9" x14ac:dyDescent="0.25">
      <c r="A185" s="35">
        <f t="shared" si="17"/>
        <v>168</v>
      </c>
      <c r="B185" s="36">
        <f t="shared" si="18"/>
        <v>47270</v>
      </c>
      <c r="C185" s="37">
        <f t="shared" si="23"/>
        <v>-48472.167516982605</v>
      </c>
      <c r="D185" s="37">
        <f t="shared" si="24"/>
        <v>908.3838177602081</v>
      </c>
      <c r="E185" s="38">
        <f t="shared" si="19"/>
        <v>0</v>
      </c>
      <c r="F185" s="37">
        <f t="shared" si="20"/>
        <v>908.3838177602081</v>
      </c>
      <c r="G185" s="37">
        <f t="shared" si="21"/>
        <v>1170.9413918105306</v>
      </c>
      <c r="H185" s="37">
        <f t="shared" si="25"/>
        <v>-262.55757405032244</v>
      </c>
      <c r="I185" s="37">
        <f t="shared" si="22"/>
        <v>-49643.108908793132</v>
      </c>
    </row>
    <row r="186" spans="1:9" x14ac:dyDescent="0.25">
      <c r="A186" s="35">
        <f t="shared" si="17"/>
        <v>169</v>
      </c>
      <c r="B186" s="36">
        <f t="shared" si="18"/>
        <v>47300</v>
      </c>
      <c r="C186" s="37">
        <f t="shared" si="23"/>
        <v>-49643.108908793132</v>
      </c>
      <c r="D186" s="37">
        <f t="shared" si="24"/>
        <v>908.3838177602081</v>
      </c>
      <c r="E186" s="38">
        <f t="shared" si="19"/>
        <v>0</v>
      </c>
      <c r="F186" s="37">
        <f t="shared" si="20"/>
        <v>908.3838177602081</v>
      </c>
      <c r="G186" s="37">
        <f t="shared" si="21"/>
        <v>1177.2839910161708</v>
      </c>
      <c r="H186" s="37">
        <f t="shared" si="25"/>
        <v>-268.90017325596278</v>
      </c>
      <c r="I186" s="37">
        <f t="shared" si="22"/>
        <v>-50820.392899809303</v>
      </c>
    </row>
    <row r="187" spans="1:9" x14ac:dyDescent="0.25">
      <c r="A187" s="35">
        <f t="shared" si="17"/>
        <v>170</v>
      </c>
      <c r="B187" s="36">
        <f t="shared" si="18"/>
        <v>47331</v>
      </c>
      <c r="C187" s="37">
        <f t="shared" si="23"/>
        <v>-50820.392899809303</v>
      </c>
      <c r="D187" s="37">
        <f t="shared" si="24"/>
        <v>908.3838177602081</v>
      </c>
      <c r="E187" s="38">
        <f t="shared" si="19"/>
        <v>0</v>
      </c>
      <c r="F187" s="37">
        <f t="shared" si="20"/>
        <v>908.3838177602081</v>
      </c>
      <c r="G187" s="37">
        <f t="shared" si="21"/>
        <v>1183.6609459675085</v>
      </c>
      <c r="H187" s="37">
        <f t="shared" si="25"/>
        <v>-275.27712820730039</v>
      </c>
      <c r="I187" s="37">
        <f t="shared" si="22"/>
        <v>-52004.053845776813</v>
      </c>
    </row>
    <row r="188" spans="1:9" x14ac:dyDescent="0.25">
      <c r="A188" s="35">
        <f t="shared" si="17"/>
        <v>171</v>
      </c>
      <c r="B188" s="36">
        <f t="shared" si="18"/>
        <v>47362</v>
      </c>
      <c r="C188" s="37">
        <f t="shared" si="23"/>
        <v>-52004.053845776813</v>
      </c>
      <c r="D188" s="37">
        <f t="shared" si="24"/>
        <v>908.3838177602081</v>
      </c>
      <c r="E188" s="38">
        <f t="shared" si="19"/>
        <v>0</v>
      </c>
      <c r="F188" s="37">
        <f t="shared" si="20"/>
        <v>908.3838177602081</v>
      </c>
      <c r="G188" s="37">
        <f t="shared" si="21"/>
        <v>1190.0724427581658</v>
      </c>
      <c r="H188" s="37">
        <f t="shared" si="25"/>
        <v>-281.68862499795773</v>
      </c>
      <c r="I188" s="37">
        <f t="shared" si="22"/>
        <v>-53194.126288534979</v>
      </c>
    </row>
    <row r="189" spans="1:9" x14ac:dyDescent="0.25">
      <c r="A189" s="35">
        <f t="shared" si="17"/>
        <v>172</v>
      </c>
      <c r="B189" s="36">
        <f t="shared" si="18"/>
        <v>47392</v>
      </c>
      <c r="C189" s="37">
        <f t="shared" si="23"/>
        <v>-53194.126288534979</v>
      </c>
      <c r="D189" s="37">
        <f t="shared" si="24"/>
        <v>908.3838177602081</v>
      </c>
      <c r="E189" s="38">
        <f t="shared" si="19"/>
        <v>0</v>
      </c>
      <c r="F189" s="37">
        <f t="shared" si="20"/>
        <v>908.3838177602081</v>
      </c>
      <c r="G189" s="37">
        <f t="shared" si="21"/>
        <v>1196.5186684897726</v>
      </c>
      <c r="H189" s="37">
        <f t="shared" si="25"/>
        <v>-288.13485072956445</v>
      </c>
      <c r="I189" s="37">
        <f t="shared" si="22"/>
        <v>-54390.64495702475</v>
      </c>
    </row>
    <row r="190" spans="1:9" x14ac:dyDescent="0.25">
      <c r="A190" s="35">
        <f t="shared" si="17"/>
        <v>173</v>
      </c>
      <c r="B190" s="36">
        <f t="shared" si="18"/>
        <v>47423</v>
      </c>
      <c r="C190" s="37">
        <f t="shared" si="23"/>
        <v>-54390.64495702475</v>
      </c>
      <c r="D190" s="37">
        <f t="shared" si="24"/>
        <v>908.3838177602081</v>
      </c>
      <c r="E190" s="38">
        <f t="shared" si="19"/>
        <v>0</v>
      </c>
      <c r="F190" s="37">
        <f t="shared" si="20"/>
        <v>908.3838177602081</v>
      </c>
      <c r="G190" s="37">
        <f t="shared" si="21"/>
        <v>1202.9998112774256</v>
      </c>
      <c r="H190" s="37">
        <f t="shared" si="25"/>
        <v>-294.61599351721742</v>
      </c>
      <c r="I190" s="37">
        <f t="shared" si="22"/>
        <v>-55593.644768302176</v>
      </c>
    </row>
    <row r="191" spans="1:9" x14ac:dyDescent="0.25">
      <c r="A191" s="35">
        <f t="shared" si="17"/>
        <v>174</v>
      </c>
      <c r="B191" s="36">
        <f t="shared" si="18"/>
        <v>47453</v>
      </c>
      <c r="C191" s="37">
        <f t="shared" si="23"/>
        <v>-55593.644768302176</v>
      </c>
      <c r="D191" s="37">
        <f t="shared" si="24"/>
        <v>908.3838177602081</v>
      </c>
      <c r="E191" s="38">
        <f t="shared" si="19"/>
        <v>0</v>
      </c>
      <c r="F191" s="37">
        <f t="shared" si="20"/>
        <v>908.3838177602081</v>
      </c>
      <c r="G191" s="37">
        <f t="shared" si="21"/>
        <v>1209.5160602551782</v>
      </c>
      <c r="H191" s="37">
        <f t="shared" si="25"/>
        <v>-301.13224249497011</v>
      </c>
      <c r="I191" s="37">
        <f t="shared" si="22"/>
        <v>-56803.160828557353</v>
      </c>
    </row>
    <row r="192" spans="1:9" x14ac:dyDescent="0.25">
      <c r="A192" s="35">
        <f t="shared" si="17"/>
        <v>175</v>
      </c>
      <c r="B192" s="36">
        <f t="shared" si="18"/>
        <v>47484</v>
      </c>
      <c r="C192" s="37">
        <f t="shared" si="23"/>
        <v>-56803.160828557353</v>
      </c>
      <c r="D192" s="37">
        <f t="shared" si="24"/>
        <v>908.3838177602081</v>
      </c>
      <c r="E192" s="38">
        <f t="shared" si="19"/>
        <v>0</v>
      </c>
      <c r="F192" s="37">
        <f t="shared" si="20"/>
        <v>908.3838177602081</v>
      </c>
      <c r="G192" s="37">
        <f t="shared" si="21"/>
        <v>1216.0676055815604</v>
      </c>
      <c r="H192" s="37">
        <f t="shared" si="25"/>
        <v>-307.68378782135233</v>
      </c>
      <c r="I192" s="37">
        <f t="shared" si="22"/>
        <v>-58019.228434138917</v>
      </c>
    </row>
    <row r="193" spans="1:9" x14ac:dyDescent="0.25">
      <c r="A193" s="35">
        <f t="shared" si="17"/>
        <v>176</v>
      </c>
      <c r="B193" s="36">
        <f t="shared" si="18"/>
        <v>47515</v>
      </c>
      <c r="C193" s="37">
        <f t="shared" si="23"/>
        <v>-58019.228434138917</v>
      </c>
      <c r="D193" s="37">
        <f t="shared" si="24"/>
        <v>908.3838177602081</v>
      </c>
      <c r="E193" s="38">
        <f t="shared" si="19"/>
        <v>0</v>
      </c>
      <c r="F193" s="37">
        <f t="shared" si="20"/>
        <v>908.3838177602081</v>
      </c>
      <c r="G193" s="37">
        <f t="shared" si="21"/>
        <v>1222.6546384451271</v>
      </c>
      <c r="H193" s="37">
        <f t="shared" si="25"/>
        <v>-314.27082068491916</v>
      </c>
      <c r="I193" s="37">
        <f t="shared" si="22"/>
        <v>-59241.883072584045</v>
      </c>
    </row>
    <row r="194" spans="1:9" x14ac:dyDescent="0.25">
      <c r="A194" s="35">
        <f t="shared" si="17"/>
        <v>177</v>
      </c>
      <c r="B194" s="36">
        <f t="shared" si="18"/>
        <v>47543</v>
      </c>
      <c r="C194" s="37">
        <f t="shared" si="23"/>
        <v>-59241.883072584045</v>
      </c>
      <c r="D194" s="37">
        <f t="shared" si="24"/>
        <v>908.3838177602081</v>
      </c>
      <c r="E194" s="38">
        <f t="shared" si="19"/>
        <v>0</v>
      </c>
      <c r="F194" s="37">
        <f t="shared" si="20"/>
        <v>908.3838177602081</v>
      </c>
      <c r="G194" s="37">
        <f t="shared" si="21"/>
        <v>1229.2773510700383</v>
      </c>
      <c r="H194" s="37">
        <f t="shared" si="25"/>
        <v>-320.89353330983027</v>
      </c>
      <c r="I194" s="37">
        <f t="shared" si="22"/>
        <v>-60471.160423654081</v>
      </c>
    </row>
    <row r="195" spans="1:9" x14ac:dyDescent="0.25">
      <c r="A195" s="35">
        <f t="shared" si="17"/>
        <v>178</v>
      </c>
      <c r="B195" s="36">
        <f t="shared" si="18"/>
        <v>47574</v>
      </c>
      <c r="C195" s="37">
        <f t="shared" si="23"/>
        <v>-60471.160423654081</v>
      </c>
      <c r="D195" s="37">
        <f t="shared" si="24"/>
        <v>908.3838177602081</v>
      </c>
      <c r="E195" s="38">
        <f t="shared" si="19"/>
        <v>0</v>
      </c>
      <c r="F195" s="37">
        <f t="shared" si="20"/>
        <v>908.3838177602081</v>
      </c>
      <c r="G195" s="37">
        <f t="shared" si="21"/>
        <v>1235.9359367216678</v>
      </c>
      <c r="H195" s="37">
        <f t="shared" si="25"/>
        <v>-327.5521189614596</v>
      </c>
      <c r="I195" s="37">
        <f t="shared" si="22"/>
        <v>-61707.096360375748</v>
      </c>
    </row>
    <row r="196" spans="1:9" x14ac:dyDescent="0.25">
      <c r="A196" s="35">
        <f t="shared" si="17"/>
        <v>179</v>
      </c>
      <c r="B196" s="36">
        <f t="shared" si="18"/>
        <v>47604</v>
      </c>
      <c r="C196" s="37">
        <f t="shared" si="23"/>
        <v>-61707.096360375748</v>
      </c>
      <c r="D196" s="37">
        <f t="shared" si="24"/>
        <v>908.3838177602081</v>
      </c>
      <c r="E196" s="38">
        <f t="shared" si="19"/>
        <v>0</v>
      </c>
      <c r="F196" s="37">
        <f t="shared" si="20"/>
        <v>908.3838177602081</v>
      </c>
      <c r="G196" s="37">
        <f t="shared" si="21"/>
        <v>1242.6305897122434</v>
      </c>
      <c r="H196" s="37">
        <f t="shared" si="25"/>
        <v>-334.24677195203532</v>
      </c>
      <c r="I196" s="37">
        <f t="shared" si="22"/>
        <v>-62949.726950087992</v>
      </c>
    </row>
    <row r="197" spans="1:9" x14ac:dyDescent="0.25">
      <c r="A197" s="35">
        <f t="shared" si="17"/>
        <v>180</v>
      </c>
      <c r="B197" s="36">
        <f t="shared" si="18"/>
        <v>47635</v>
      </c>
      <c r="C197" s="37">
        <f t="shared" si="23"/>
        <v>-62949.726950087992</v>
      </c>
      <c r="D197" s="37">
        <f t="shared" si="24"/>
        <v>908.3838177602081</v>
      </c>
      <c r="E197" s="38">
        <f t="shared" si="19"/>
        <v>0</v>
      </c>
      <c r="F197" s="37">
        <f t="shared" si="20"/>
        <v>908.3838177602081</v>
      </c>
      <c r="G197" s="37">
        <f t="shared" si="21"/>
        <v>1249.3615054065181</v>
      </c>
      <c r="H197" s="37">
        <f t="shared" si="25"/>
        <v>-340.97768764630996</v>
      </c>
      <c r="I197" s="37">
        <f t="shared" si="22"/>
        <v>-64199.088455494508</v>
      </c>
    </row>
    <row r="198" spans="1:9" x14ac:dyDescent="0.25">
      <c r="A198" s="35">
        <f t="shared" si="17"/>
        <v>181</v>
      </c>
      <c r="B198" s="36">
        <f t="shared" si="18"/>
        <v>47665</v>
      </c>
      <c r="C198" s="37">
        <f t="shared" si="23"/>
        <v>-64199.088455494508</v>
      </c>
      <c r="D198" s="37">
        <f t="shared" si="24"/>
        <v>908.3838177602081</v>
      </c>
      <c r="E198" s="38">
        <f t="shared" si="19"/>
        <v>0</v>
      </c>
      <c r="F198" s="37">
        <f t="shared" si="20"/>
        <v>908.3838177602081</v>
      </c>
      <c r="G198" s="37">
        <f t="shared" si="21"/>
        <v>1256.1288802274701</v>
      </c>
      <c r="H198" s="37">
        <f t="shared" si="25"/>
        <v>-347.74506246726196</v>
      </c>
      <c r="I198" s="37">
        <f t="shared" si="22"/>
        <v>-65455.21733572198</v>
      </c>
    </row>
    <row r="199" spans="1:9" x14ac:dyDescent="0.25">
      <c r="A199" s="35">
        <f t="shared" si="17"/>
        <v>182</v>
      </c>
      <c r="B199" s="36">
        <f t="shared" si="18"/>
        <v>47696</v>
      </c>
      <c r="C199" s="37">
        <f t="shared" si="23"/>
        <v>-65455.21733572198</v>
      </c>
      <c r="D199" s="37">
        <f t="shared" si="24"/>
        <v>908.3838177602081</v>
      </c>
      <c r="E199" s="38">
        <f t="shared" si="19"/>
        <v>0</v>
      </c>
      <c r="F199" s="37">
        <f t="shared" si="20"/>
        <v>908.3838177602081</v>
      </c>
      <c r="G199" s="37">
        <f t="shared" si="21"/>
        <v>1262.9329116620354</v>
      </c>
      <c r="H199" s="37">
        <f t="shared" si="25"/>
        <v>-354.54909390182735</v>
      </c>
      <c r="I199" s="37">
        <f t="shared" si="22"/>
        <v>-66718.150247384008</v>
      </c>
    </row>
    <row r="200" spans="1:9" x14ac:dyDescent="0.25">
      <c r="A200" s="35">
        <f t="shared" si="17"/>
        <v>183</v>
      </c>
      <c r="B200" s="36">
        <f t="shared" si="18"/>
        <v>47727</v>
      </c>
      <c r="C200" s="37">
        <f t="shared" si="23"/>
        <v>-66718.150247384008</v>
      </c>
      <c r="D200" s="37">
        <f t="shared" si="24"/>
        <v>908.3838177602081</v>
      </c>
      <c r="E200" s="38">
        <f t="shared" si="19"/>
        <v>0</v>
      </c>
      <c r="F200" s="37">
        <f t="shared" si="20"/>
        <v>908.3838177602081</v>
      </c>
      <c r="G200" s="37">
        <f t="shared" si="21"/>
        <v>1269.7737982668714</v>
      </c>
      <c r="H200" s="37">
        <f t="shared" si="25"/>
        <v>-361.38998050666333</v>
      </c>
      <c r="I200" s="37">
        <f t="shared" si="22"/>
        <v>-67987.924045650885</v>
      </c>
    </row>
    <row r="201" spans="1:9" x14ac:dyDescent="0.25">
      <c r="A201" s="35">
        <f t="shared" si="17"/>
        <v>184</v>
      </c>
      <c r="B201" s="36">
        <f t="shared" si="18"/>
        <v>47757</v>
      </c>
      <c r="C201" s="37">
        <f t="shared" si="23"/>
        <v>-67987.924045650885</v>
      </c>
      <c r="D201" s="37">
        <f t="shared" si="24"/>
        <v>908.3838177602081</v>
      </c>
      <c r="E201" s="38">
        <f t="shared" si="19"/>
        <v>0</v>
      </c>
      <c r="F201" s="37">
        <f t="shared" si="20"/>
        <v>908.3838177602081</v>
      </c>
      <c r="G201" s="37">
        <f t="shared" si="21"/>
        <v>1276.6517396741503</v>
      </c>
      <c r="H201" s="37">
        <f t="shared" si="25"/>
        <v>-368.2679219139423</v>
      </c>
      <c r="I201" s="37">
        <f t="shared" si="22"/>
        <v>-69264.57578532504</v>
      </c>
    </row>
    <row r="202" spans="1:9" x14ac:dyDescent="0.25">
      <c r="A202" s="35">
        <f t="shared" si="17"/>
        <v>185</v>
      </c>
      <c r="B202" s="36">
        <f t="shared" si="18"/>
        <v>47788</v>
      </c>
      <c r="C202" s="37">
        <f t="shared" si="23"/>
        <v>-69264.57578532504</v>
      </c>
      <c r="D202" s="37">
        <f t="shared" si="24"/>
        <v>908.3838177602081</v>
      </c>
      <c r="E202" s="38">
        <f t="shared" si="19"/>
        <v>0</v>
      </c>
      <c r="F202" s="37">
        <f t="shared" si="20"/>
        <v>908.3838177602081</v>
      </c>
      <c r="G202" s="37">
        <f t="shared" si="21"/>
        <v>1283.5669365973854</v>
      </c>
      <c r="H202" s="37">
        <f t="shared" si="25"/>
        <v>-375.18311883717729</v>
      </c>
      <c r="I202" s="37">
        <f t="shared" si="22"/>
        <v>-70548.142721922428</v>
      </c>
    </row>
    <row r="203" spans="1:9" x14ac:dyDescent="0.25">
      <c r="A203" s="35">
        <f t="shared" si="17"/>
        <v>186</v>
      </c>
      <c r="B203" s="36">
        <f t="shared" si="18"/>
        <v>47818</v>
      </c>
      <c r="C203" s="37">
        <f t="shared" si="23"/>
        <v>-70548.142721922428</v>
      </c>
      <c r="D203" s="37">
        <f t="shared" si="24"/>
        <v>908.3838177602081</v>
      </c>
      <c r="E203" s="38">
        <f t="shared" si="19"/>
        <v>0</v>
      </c>
      <c r="F203" s="37">
        <f t="shared" si="20"/>
        <v>908.3838177602081</v>
      </c>
      <c r="G203" s="37">
        <f t="shared" si="21"/>
        <v>1290.519590837288</v>
      </c>
      <c r="H203" s="37">
        <f t="shared" si="25"/>
        <v>-382.13577307707982</v>
      </c>
      <c r="I203" s="37">
        <f t="shared" si="22"/>
        <v>-71838.662312759712</v>
      </c>
    </row>
    <row r="204" spans="1:9" x14ac:dyDescent="0.25">
      <c r="A204" s="35">
        <f t="shared" si="17"/>
        <v>187</v>
      </c>
      <c r="B204" s="36">
        <f t="shared" si="18"/>
        <v>47849</v>
      </c>
      <c r="C204" s="37">
        <f t="shared" si="23"/>
        <v>-71838.662312759712</v>
      </c>
      <c r="D204" s="37">
        <f t="shared" si="24"/>
        <v>908.3838177602081</v>
      </c>
      <c r="E204" s="38">
        <f t="shared" si="19"/>
        <v>0</v>
      </c>
      <c r="F204" s="37">
        <f t="shared" si="20"/>
        <v>908.3838177602081</v>
      </c>
      <c r="G204" s="37">
        <f t="shared" si="21"/>
        <v>1297.5099052876565</v>
      </c>
      <c r="H204" s="37">
        <f t="shared" si="25"/>
        <v>-389.12608752744842</v>
      </c>
      <c r="I204" s="37">
        <f t="shared" si="22"/>
        <v>-73136.172218047373</v>
      </c>
    </row>
    <row r="205" spans="1:9" x14ac:dyDescent="0.25">
      <c r="A205" s="35">
        <f t="shared" si="17"/>
        <v>188</v>
      </c>
      <c r="B205" s="36">
        <f t="shared" si="18"/>
        <v>47880</v>
      </c>
      <c r="C205" s="37">
        <f t="shared" si="23"/>
        <v>-73136.172218047373</v>
      </c>
      <c r="D205" s="37">
        <f t="shared" si="24"/>
        <v>908.3838177602081</v>
      </c>
      <c r="E205" s="38">
        <f t="shared" si="19"/>
        <v>0</v>
      </c>
      <c r="F205" s="37">
        <f t="shared" si="20"/>
        <v>908.3838177602081</v>
      </c>
      <c r="G205" s="37">
        <f t="shared" si="21"/>
        <v>1304.5380839412981</v>
      </c>
      <c r="H205" s="37">
        <f t="shared" si="25"/>
        <v>-396.15426618108995</v>
      </c>
      <c r="I205" s="37">
        <f t="shared" si="22"/>
        <v>-74440.710301988671</v>
      </c>
    </row>
    <row r="206" spans="1:9" x14ac:dyDescent="0.25">
      <c r="A206" s="35">
        <f t="shared" si="17"/>
        <v>189</v>
      </c>
      <c r="B206" s="36">
        <f t="shared" si="18"/>
        <v>47908</v>
      </c>
      <c r="C206" s="37">
        <f t="shared" si="23"/>
        <v>-74440.710301988671</v>
      </c>
      <c r="D206" s="37">
        <f t="shared" si="24"/>
        <v>908.3838177602081</v>
      </c>
      <c r="E206" s="38">
        <f t="shared" si="19"/>
        <v>0</v>
      </c>
      <c r="F206" s="37">
        <f t="shared" si="20"/>
        <v>908.3838177602081</v>
      </c>
      <c r="G206" s="37">
        <f t="shared" si="21"/>
        <v>1311.6043318959801</v>
      </c>
      <c r="H206" s="37">
        <f t="shared" si="25"/>
        <v>-403.22051413577196</v>
      </c>
      <c r="I206" s="37">
        <f t="shared" si="22"/>
        <v>-75752.314633884656</v>
      </c>
    </row>
    <row r="207" spans="1:9" x14ac:dyDescent="0.25">
      <c r="A207" s="35">
        <f t="shared" si="17"/>
        <v>190</v>
      </c>
      <c r="B207" s="36">
        <f t="shared" si="18"/>
        <v>47939</v>
      </c>
      <c r="C207" s="37">
        <f t="shared" si="23"/>
        <v>-75752.314633884656</v>
      </c>
      <c r="D207" s="37">
        <f t="shared" si="24"/>
        <v>908.3838177602081</v>
      </c>
      <c r="E207" s="38">
        <f t="shared" si="19"/>
        <v>0</v>
      </c>
      <c r="F207" s="37">
        <f t="shared" si="20"/>
        <v>908.3838177602081</v>
      </c>
      <c r="G207" s="37">
        <f t="shared" si="21"/>
        <v>1318.7088553604167</v>
      </c>
      <c r="H207" s="37">
        <f t="shared" si="25"/>
        <v>-410.32503760020859</v>
      </c>
      <c r="I207" s="37">
        <f t="shared" si="22"/>
        <v>-77071.023489245068</v>
      </c>
    </row>
    <row r="208" spans="1:9" x14ac:dyDescent="0.25">
      <c r="A208" s="35">
        <f t="shared" si="17"/>
        <v>191</v>
      </c>
      <c r="B208" s="36">
        <f t="shared" si="18"/>
        <v>47969</v>
      </c>
      <c r="C208" s="37">
        <f t="shared" si="23"/>
        <v>-77071.023489245068</v>
      </c>
      <c r="D208" s="37">
        <f t="shared" si="24"/>
        <v>908.3838177602081</v>
      </c>
      <c r="E208" s="38">
        <f t="shared" si="19"/>
        <v>0</v>
      </c>
      <c r="F208" s="37">
        <f t="shared" si="20"/>
        <v>908.3838177602081</v>
      </c>
      <c r="G208" s="37">
        <f t="shared" si="21"/>
        <v>1325.8518616602855</v>
      </c>
      <c r="H208" s="37">
        <f t="shared" si="25"/>
        <v>-417.46804390007748</v>
      </c>
      <c r="I208" s="37">
        <f t="shared" si="22"/>
        <v>-78396.875350905349</v>
      </c>
    </row>
    <row r="209" spans="1:9" x14ac:dyDescent="0.25">
      <c r="A209" s="35">
        <f t="shared" si="17"/>
        <v>192</v>
      </c>
      <c r="B209" s="36">
        <f t="shared" si="18"/>
        <v>48000</v>
      </c>
      <c r="C209" s="37">
        <f t="shared" si="23"/>
        <v>-78396.875350905349</v>
      </c>
      <c r="D209" s="37">
        <f t="shared" si="24"/>
        <v>908.3838177602081</v>
      </c>
      <c r="E209" s="38">
        <f t="shared" si="19"/>
        <v>0</v>
      </c>
      <c r="F209" s="37">
        <f t="shared" si="20"/>
        <v>908.3838177602081</v>
      </c>
      <c r="G209" s="37">
        <f t="shared" si="21"/>
        <v>1333.0335592442786</v>
      </c>
      <c r="H209" s="37">
        <f t="shared" si="25"/>
        <v>-424.6497414840706</v>
      </c>
      <c r="I209" s="37">
        <f t="shared" si="22"/>
        <v>-79729.908910149621</v>
      </c>
    </row>
    <row r="210" spans="1:9" x14ac:dyDescent="0.25">
      <c r="A210" s="35">
        <f t="shared" si="17"/>
        <v>193</v>
      </c>
      <c r="B210" s="36">
        <f t="shared" si="18"/>
        <v>48030</v>
      </c>
      <c r="C210" s="37">
        <f t="shared" si="23"/>
        <v>-79729.908910149621</v>
      </c>
      <c r="D210" s="37">
        <f t="shared" si="24"/>
        <v>908.3838177602081</v>
      </c>
      <c r="E210" s="38">
        <f t="shared" si="19"/>
        <v>0</v>
      </c>
      <c r="F210" s="37">
        <f t="shared" si="20"/>
        <v>908.3838177602081</v>
      </c>
      <c r="G210" s="37">
        <f t="shared" si="21"/>
        <v>1340.2541576901851</v>
      </c>
      <c r="H210" s="37">
        <f t="shared" si="25"/>
        <v>-431.87033992997709</v>
      </c>
      <c r="I210" s="37">
        <f t="shared" si="22"/>
        <v>-81070.163067839807</v>
      </c>
    </row>
    <row r="211" spans="1:9" x14ac:dyDescent="0.25">
      <c r="A211" s="35">
        <f t="shared" ref="A211:A274" si="26">IF(Values_Entered,A210+1,"")</f>
        <v>194</v>
      </c>
      <c r="B211" s="36">
        <f t="shared" ref="B211:B274" si="27">IF(Pay_Num&lt;&gt;"",DATE(YEAR(B210),MONTH(B210)+1,DAY(B210)),"")</f>
        <v>48061</v>
      </c>
      <c r="C211" s="37">
        <f t="shared" si="23"/>
        <v>-81070.163067839807</v>
      </c>
      <c r="D211" s="37">
        <f t="shared" si="24"/>
        <v>908.3838177602081</v>
      </c>
      <c r="E211" s="38">
        <f t="shared" ref="E211:E274" si="28">IF(Pay_Num&lt;&gt;"",Scheduled_Extra_Payments,"")</f>
        <v>0</v>
      </c>
      <c r="F211" s="37">
        <f t="shared" ref="F211:F274" si="29">IF(Pay_Num&lt;&gt;"",Sched_Pay+Extra_Pay,"")</f>
        <v>908.3838177602081</v>
      </c>
      <c r="G211" s="37">
        <f t="shared" ref="G211:G274" si="30">IF(Pay_Num&lt;&gt;"",Total_Pay-Int,"")</f>
        <v>1347.5138677110072</v>
      </c>
      <c r="H211" s="37">
        <f t="shared" si="25"/>
        <v>-439.13004995079899</v>
      </c>
      <c r="I211" s="37">
        <f t="shared" ref="I211:I274" si="31">IF(Pay_Num&lt;&gt;"",Beg_Bal-Princ,"")</f>
        <v>-82417.676935550815</v>
      </c>
    </row>
    <row r="212" spans="1:9" x14ac:dyDescent="0.25">
      <c r="A212" s="35">
        <f t="shared" si="26"/>
        <v>195</v>
      </c>
      <c r="B212" s="36">
        <f t="shared" si="27"/>
        <v>48092</v>
      </c>
      <c r="C212" s="37">
        <f t="shared" ref="C212:C275" si="32">IF(Pay_Num&lt;&gt;"",I211,"")</f>
        <v>-82417.676935550815</v>
      </c>
      <c r="D212" s="37">
        <f t="shared" ref="D212:D275" si="33">IF(Pay_Num&lt;&gt;"",Scheduled_Monthly_Payment,"")</f>
        <v>908.3838177602081</v>
      </c>
      <c r="E212" s="38">
        <f t="shared" si="28"/>
        <v>0</v>
      </c>
      <c r="F212" s="37">
        <f t="shared" si="29"/>
        <v>908.3838177602081</v>
      </c>
      <c r="G212" s="37">
        <f t="shared" si="30"/>
        <v>1354.8129011611084</v>
      </c>
      <c r="H212" s="37">
        <f t="shared" ref="H212:H275" si="34">IF(Pay_Num&lt;&gt;"",Beg_Bal*Interest_Rate/12,"")</f>
        <v>-446.42908340090025</v>
      </c>
      <c r="I212" s="37">
        <f t="shared" si="31"/>
        <v>-83772.489836711917</v>
      </c>
    </row>
    <row r="213" spans="1:9" x14ac:dyDescent="0.25">
      <c r="A213" s="35">
        <f t="shared" si="26"/>
        <v>196</v>
      </c>
      <c r="B213" s="36">
        <f t="shared" si="27"/>
        <v>48122</v>
      </c>
      <c r="C213" s="37">
        <f t="shared" si="32"/>
        <v>-83772.489836711917</v>
      </c>
      <c r="D213" s="37">
        <f t="shared" si="33"/>
        <v>908.3838177602081</v>
      </c>
      <c r="E213" s="38">
        <f t="shared" si="28"/>
        <v>0</v>
      </c>
      <c r="F213" s="37">
        <f t="shared" si="29"/>
        <v>908.3838177602081</v>
      </c>
      <c r="G213" s="37">
        <f t="shared" si="30"/>
        <v>1362.1514710423976</v>
      </c>
      <c r="H213" s="37">
        <f t="shared" si="34"/>
        <v>-453.76765328218954</v>
      </c>
      <c r="I213" s="37">
        <f t="shared" si="31"/>
        <v>-85134.641307754311</v>
      </c>
    </row>
    <row r="214" spans="1:9" x14ac:dyDescent="0.25">
      <c r="A214" s="35">
        <f t="shared" si="26"/>
        <v>197</v>
      </c>
      <c r="B214" s="36">
        <f t="shared" si="27"/>
        <v>48153</v>
      </c>
      <c r="C214" s="37">
        <f t="shared" si="32"/>
        <v>-85134.641307754311</v>
      </c>
      <c r="D214" s="37">
        <f t="shared" si="33"/>
        <v>908.3838177602081</v>
      </c>
      <c r="E214" s="38">
        <f t="shared" si="28"/>
        <v>0</v>
      </c>
      <c r="F214" s="37">
        <f t="shared" si="29"/>
        <v>908.3838177602081</v>
      </c>
      <c r="G214" s="37">
        <f t="shared" si="30"/>
        <v>1369.5297915105439</v>
      </c>
      <c r="H214" s="37">
        <f t="shared" si="34"/>
        <v>-461.14597375033583</v>
      </c>
      <c r="I214" s="37">
        <f t="shared" si="31"/>
        <v>-86504.171099264859</v>
      </c>
    </row>
    <row r="215" spans="1:9" x14ac:dyDescent="0.25">
      <c r="A215" s="35">
        <f t="shared" si="26"/>
        <v>198</v>
      </c>
      <c r="B215" s="36">
        <f t="shared" si="27"/>
        <v>48183</v>
      </c>
      <c r="C215" s="37">
        <f t="shared" si="32"/>
        <v>-86504.171099264859</v>
      </c>
      <c r="D215" s="37">
        <f t="shared" si="33"/>
        <v>908.3838177602081</v>
      </c>
      <c r="E215" s="38">
        <f t="shared" si="28"/>
        <v>0</v>
      </c>
      <c r="F215" s="37">
        <f t="shared" si="29"/>
        <v>908.3838177602081</v>
      </c>
      <c r="G215" s="37">
        <f t="shared" si="30"/>
        <v>1376.948077881226</v>
      </c>
      <c r="H215" s="37">
        <f t="shared" si="34"/>
        <v>-468.56426012101798</v>
      </c>
      <c r="I215" s="37">
        <f t="shared" si="31"/>
        <v>-87881.119177146087</v>
      </c>
    </row>
    <row r="216" spans="1:9" x14ac:dyDescent="0.25">
      <c r="A216" s="35">
        <f t="shared" si="26"/>
        <v>199</v>
      </c>
      <c r="B216" s="36">
        <f t="shared" si="27"/>
        <v>48214</v>
      </c>
      <c r="C216" s="37">
        <f t="shared" si="32"/>
        <v>-87881.119177146087</v>
      </c>
      <c r="D216" s="37">
        <f t="shared" si="33"/>
        <v>908.3838177602081</v>
      </c>
      <c r="E216" s="38">
        <f t="shared" si="28"/>
        <v>0</v>
      </c>
      <c r="F216" s="37">
        <f t="shared" si="29"/>
        <v>908.3838177602081</v>
      </c>
      <c r="G216" s="37">
        <f t="shared" si="30"/>
        <v>1384.4065466364161</v>
      </c>
      <c r="H216" s="37">
        <f t="shared" si="34"/>
        <v>-476.02272887620802</v>
      </c>
      <c r="I216" s="37">
        <f t="shared" si="31"/>
        <v>-89265.525723782499</v>
      </c>
    </row>
    <row r="217" spans="1:9" x14ac:dyDescent="0.25">
      <c r="A217" s="35">
        <f t="shared" si="26"/>
        <v>200</v>
      </c>
      <c r="B217" s="36">
        <f t="shared" si="27"/>
        <v>48245</v>
      </c>
      <c r="C217" s="37">
        <f t="shared" si="32"/>
        <v>-89265.525723782499</v>
      </c>
      <c r="D217" s="37">
        <f t="shared" si="33"/>
        <v>908.3838177602081</v>
      </c>
      <c r="E217" s="38">
        <f t="shared" si="28"/>
        <v>0</v>
      </c>
      <c r="F217" s="37">
        <f t="shared" si="29"/>
        <v>908.3838177602081</v>
      </c>
      <c r="G217" s="37">
        <f t="shared" si="30"/>
        <v>1391.9054154306966</v>
      </c>
      <c r="H217" s="37">
        <f t="shared" si="34"/>
        <v>-483.52159767048852</v>
      </c>
      <c r="I217" s="37">
        <f t="shared" si="31"/>
        <v>-90657.431139213193</v>
      </c>
    </row>
    <row r="218" spans="1:9" x14ac:dyDescent="0.25">
      <c r="A218" s="35">
        <f t="shared" si="26"/>
        <v>201</v>
      </c>
      <c r="B218" s="36">
        <f t="shared" si="27"/>
        <v>48274</v>
      </c>
      <c r="C218" s="37">
        <f t="shared" si="32"/>
        <v>-90657.431139213193</v>
      </c>
      <c r="D218" s="37">
        <f t="shared" si="33"/>
        <v>908.3838177602081</v>
      </c>
      <c r="E218" s="38">
        <f t="shared" si="28"/>
        <v>0</v>
      </c>
      <c r="F218" s="37">
        <f t="shared" si="29"/>
        <v>908.3838177602081</v>
      </c>
      <c r="G218" s="37">
        <f t="shared" si="30"/>
        <v>1399.444903097613</v>
      </c>
      <c r="H218" s="37">
        <f t="shared" si="34"/>
        <v>-491.06108533740485</v>
      </c>
      <c r="I218" s="37">
        <f t="shared" si="31"/>
        <v>-92056.876042310803</v>
      </c>
    </row>
    <row r="219" spans="1:9" x14ac:dyDescent="0.25">
      <c r="A219" s="35">
        <f t="shared" si="26"/>
        <v>202</v>
      </c>
      <c r="B219" s="36">
        <f t="shared" si="27"/>
        <v>48305</v>
      </c>
      <c r="C219" s="37">
        <f t="shared" si="32"/>
        <v>-92056.876042310803</v>
      </c>
      <c r="D219" s="37">
        <f t="shared" si="33"/>
        <v>908.3838177602081</v>
      </c>
      <c r="E219" s="38">
        <f t="shared" si="28"/>
        <v>0</v>
      </c>
      <c r="F219" s="37">
        <f t="shared" si="29"/>
        <v>908.3838177602081</v>
      </c>
      <c r="G219" s="37">
        <f t="shared" si="30"/>
        <v>1407.0252296560584</v>
      </c>
      <c r="H219" s="37">
        <f t="shared" si="34"/>
        <v>-498.64141189585024</v>
      </c>
      <c r="I219" s="37">
        <f t="shared" si="31"/>
        <v>-93463.901271966868</v>
      </c>
    </row>
    <row r="220" spans="1:9" x14ac:dyDescent="0.25">
      <c r="A220" s="35">
        <f t="shared" si="26"/>
        <v>203</v>
      </c>
      <c r="B220" s="36">
        <f t="shared" si="27"/>
        <v>48335</v>
      </c>
      <c r="C220" s="37">
        <f t="shared" si="32"/>
        <v>-93463.901271966868</v>
      </c>
      <c r="D220" s="37">
        <f t="shared" si="33"/>
        <v>908.3838177602081</v>
      </c>
      <c r="E220" s="38">
        <f t="shared" si="28"/>
        <v>0</v>
      </c>
      <c r="F220" s="37">
        <f t="shared" si="29"/>
        <v>908.3838177602081</v>
      </c>
      <c r="G220" s="37">
        <f t="shared" si="30"/>
        <v>1414.6466163166954</v>
      </c>
      <c r="H220" s="37">
        <f t="shared" si="34"/>
        <v>-506.26279855648721</v>
      </c>
      <c r="I220" s="37">
        <f t="shared" si="31"/>
        <v>-94878.54788828356</v>
      </c>
    </row>
    <row r="221" spans="1:9" x14ac:dyDescent="0.25">
      <c r="A221" s="35">
        <f t="shared" si="26"/>
        <v>204</v>
      </c>
      <c r="B221" s="36">
        <f t="shared" si="27"/>
        <v>48366</v>
      </c>
      <c r="C221" s="37">
        <f t="shared" si="32"/>
        <v>-94878.54788828356</v>
      </c>
      <c r="D221" s="37">
        <f t="shared" si="33"/>
        <v>908.3838177602081</v>
      </c>
      <c r="E221" s="38">
        <f t="shared" si="28"/>
        <v>0</v>
      </c>
      <c r="F221" s="37">
        <f t="shared" si="29"/>
        <v>908.3838177602081</v>
      </c>
      <c r="G221" s="37">
        <f t="shared" si="30"/>
        <v>1422.3092854884108</v>
      </c>
      <c r="H221" s="37">
        <f t="shared" si="34"/>
        <v>-513.92546772820265</v>
      </c>
      <c r="I221" s="37">
        <f t="shared" si="31"/>
        <v>-96300.857173771976</v>
      </c>
    </row>
    <row r="222" spans="1:9" x14ac:dyDescent="0.25">
      <c r="A222" s="35">
        <f t="shared" si="26"/>
        <v>205</v>
      </c>
      <c r="B222" s="36">
        <f t="shared" si="27"/>
        <v>48396</v>
      </c>
      <c r="C222" s="37">
        <f t="shared" si="32"/>
        <v>-96300.857173771976</v>
      </c>
      <c r="D222" s="37">
        <f t="shared" si="33"/>
        <v>908.3838177602081</v>
      </c>
      <c r="E222" s="38">
        <f t="shared" si="28"/>
        <v>0</v>
      </c>
      <c r="F222" s="37">
        <f t="shared" si="29"/>
        <v>908.3838177602081</v>
      </c>
      <c r="G222" s="37">
        <f t="shared" si="30"/>
        <v>1430.0134607848063</v>
      </c>
      <c r="H222" s="37">
        <f t="shared" si="34"/>
        <v>-521.62964302459829</v>
      </c>
      <c r="I222" s="37">
        <f t="shared" si="31"/>
        <v>-97730.870634556777</v>
      </c>
    </row>
    <row r="223" spans="1:9" x14ac:dyDescent="0.25">
      <c r="A223" s="35">
        <f t="shared" si="26"/>
        <v>206</v>
      </c>
      <c r="B223" s="36">
        <f t="shared" si="27"/>
        <v>48427</v>
      </c>
      <c r="C223" s="37">
        <f t="shared" si="32"/>
        <v>-97730.870634556777</v>
      </c>
      <c r="D223" s="37">
        <f t="shared" si="33"/>
        <v>908.3838177602081</v>
      </c>
      <c r="E223" s="38">
        <f t="shared" si="28"/>
        <v>0</v>
      </c>
      <c r="F223" s="37">
        <f t="shared" si="29"/>
        <v>908.3838177602081</v>
      </c>
      <c r="G223" s="37">
        <f t="shared" si="30"/>
        <v>1437.759367030724</v>
      </c>
      <c r="H223" s="37">
        <f t="shared" si="34"/>
        <v>-529.37554927051588</v>
      </c>
      <c r="I223" s="37">
        <f t="shared" si="31"/>
        <v>-99168.630001587502</v>
      </c>
    </row>
    <row r="224" spans="1:9" x14ac:dyDescent="0.25">
      <c r="A224" s="35">
        <f t="shared" si="26"/>
        <v>207</v>
      </c>
      <c r="B224" s="36">
        <f t="shared" si="27"/>
        <v>48458</v>
      </c>
      <c r="C224" s="37">
        <f t="shared" si="32"/>
        <v>-99168.630001587502</v>
      </c>
      <c r="D224" s="37">
        <f t="shared" si="33"/>
        <v>908.3838177602081</v>
      </c>
      <c r="E224" s="38">
        <f t="shared" si="28"/>
        <v>0</v>
      </c>
      <c r="F224" s="37">
        <f t="shared" si="29"/>
        <v>908.3838177602081</v>
      </c>
      <c r="G224" s="37">
        <f t="shared" si="30"/>
        <v>1445.5472302688072</v>
      </c>
      <c r="H224" s="37">
        <f t="shared" si="34"/>
        <v>-537.16341250859898</v>
      </c>
      <c r="I224" s="37">
        <f t="shared" si="31"/>
        <v>-100614.17723185632</v>
      </c>
    </row>
    <row r="225" spans="1:9" x14ac:dyDescent="0.25">
      <c r="A225" s="35">
        <f t="shared" si="26"/>
        <v>208</v>
      </c>
      <c r="B225" s="36">
        <f t="shared" si="27"/>
        <v>48488</v>
      </c>
      <c r="C225" s="37">
        <f t="shared" si="32"/>
        <v>-100614.17723185632</v>
      </c>
      <c r="D225" s="37">
        <f t="shared" si="33"/>
        <v>908.3838177602081</v>
      </c>
      <c r="E225" s="38">
        <f t="shared" si="28"/>
        <v>0</v>
      </c>
      <c r="F225" s="37">
        <f t="shared" si="29"/>
        <v>908.3838177602081</v>
      </c>
      <c r="G225" s="37">
        <f t="shared" si="30"/>
        <v>1453.3772777660965</v>
      </c>
      <c r="H225" s="37">
        <f t="shared" si="34"/>
        <v>-544.99346000588832</v>
      </c>
      <c r="I225" s="37">
        <f t="shared" si="31"/>
        <v>-102067.55450962241</v>
      </c>
    </row>
    <row r="226" spans="1:9" x14ac:dyDescent="0.25">
      <c r="A226" s="35">
        <f t="shared" si="26"/>
        <v>209</v>
      </c>
      <c r="B226" s="36">
        <f t="shared" si="27"/>
        <v>48519</v>
      </c>
      <c r="C226" s="37">
        <f t="shared" si="32"/>
        <v>-102067.55450962241</v>
      </c>
      <c r="D226" s="37">
        <f t="shared" si="33"/>
        <v>908.3838177602081</v>
      </c>
      <c r="E226" s="38">
        <f t="shared" si="28"/>
        <v>0</v>
      </c>
      <c r="F226" s="37">
        <f t="shared" si="29"/>
        <v>908.3838177602081</v>
      </c>
      <c r="G226" s="37">
        <f t="shared" si="30"/>
        <v>1461.2497380206628</v>
      </c>
      <c r="H226" s="37">
        <f t="shared" si="34"/>
        <v>-552.8659202604548</v>
      </c>
      <c r="I226" s="37">
        <f t="shared" si="31"/>
        <v>-103528.80424764307</v>
      </c>
    </row>
    <row r="227" spans="1:9" x14ac:dyDescent="0.25">
      <c r="A227" s="35">
        <f t="shared" si="26"/>
        <v>210</v>
      </c>
      <c r="B227" s="36">
        <f t="shared" si="27"/>
        <v>48549</v>
      </c>
      <c r="C227" s="37">
        <f t="shared" si="32"/>
        <v>-103528.80424764307</v>
      </c>
      <c r="D227" s="37">
        <f t="shared" si="33"/>
        <v>908.3838177602081</v>
      </c>
      <c r="E227" s="38">
        <f t="shared" si="28"/>
        <v>0</v>
      </c>
      <c r="F227" s="37">
        <f t="shared" si="29"/>
        <v>908.3838177602081</v>
      </c>
      <c r="G227" s="37">
        <f t="shared" si="30"/>
        <v>1469.1648407682746</v>
      </c>
      <c r="H227" s="37">
        <f t="shared" si="34"/>
        <v>-560.78102300806665</v>
      </c>
      <c r="I227" s="37">
        <f t="shared" si="31"/>
        <v>-104997.96908841135</v>
      </c>
    </row>
    <row r="228" spans="1:9" x14ac:dyDescent="0.25">
      <c r="A228" s="35">
        <f t="shared" si="26"/>
        <v>211</v>
      </c>
      <c r="B228" s="36">
        <f t="shared" si="27"/>
        <v>48580</v>
      </c>
      <c r="C228" s="37">
        <f t="shared" si="32"/>
        <v>-104997.96908841135</v>
      </c>
      <c r="D228" s="37">
        <f t="shared" si="33"/>
        <v>908.3838177602081</v>
      </c>
      <c r="E228" s="38">
        <f t="shared" si="28"/>
        <v>0</v>
      </c>
      <c r="F228" s="37">
        <f t="shared" si="29"/>
        <v>908.3838177602081</v>
      </c>
      <c r="G228" s="37">
        <f t="shared" si="30"/>
        <v>1477.1228169891028</v>
      </c>
      <c r="H228" s="37">
        <f t="shared" si="34"/>
        <v>-568.73899922889484</v>
      </c>
      <c r="I228" s="37">
        <f t="shared" si="31"/>
        <v>-106475.09190540045</v>
      </c>
    </row>
    <row r="229" spans="1:9" x14ac:dyDescent="0.25">
      <c r="A229" s="35">
        <f t="shared" si="26"/>
        <v>212</v>
      </c>
      <c r="B229" s="36">
        <f t="shared" si="27"/>
        <v>48611</v>
      </c>
      <c r="C229" s="37">
        <f t="shared" si="32"/>
        <v>-106475.09190540045</v>
      </c>
      <c r="D229" s="37">
        <f t="shared" si="33"/>
        <v>908.3838177602081</v>
      </c>
      <c r="E229" s="38">
        <f t="shared" si="28"/>
        <v>0</v>
      </c>
      <c r="F229" s="37">
        <f t="shared" si="29"/>
        <v>908.3838177602081</v>
      </c>
      <c r="G229" s="37">
        <f t="shared" si="30"/>
        <v>1485.1238989144604</v>
      </c>
      <c r="H229" s="37">
        <f t="shared" si="34"/>
        <v>-576.74008115425238</v>
      </c>
      <c r="I229" s="37">
        <f t="shared" si="31"/>
        <v>-107960.21580431491</v>
      </c>
    </row>
    <row r="230" spans="1:9" x14ac:dyDescent="0.25">
      <c r="A230" s="35">
        <f t="shared" si="26"/>
        <v>213</v>
      </c>
      <c r="B230" s="36">
        <f t="shared" si="27"/>
        <v>48639</v>
      </c>
      <c r="C230" s="37">
        <f t="shared" si="32"/>
        <v>-107960.21580431491</v>
      </c>
      <c r="D230" s="37">
        <f t="shared" si="33"/>
        <v>908.3838177602081</v>
      </c>
      <c r="E230" s="38">
        <f t="shared" si="28"/>
        <v>0</v>
      </c>
      <c r="F230" s="37">
        <f t="shared" si="29"/>
        <v>908.3838177602081</v>
      </c>
      <c r="G230" s="37">
        <f t="shared" si="30"/>
        <v>1493.1683200335806</v>
      </c>
      <c r="H230" s="37">
        <f t="shared" si="34"/>
        <v>-584.78450227337248</v>
      </c>
      <c r="I230" s="37">
        <f t="shared" si="31"/>
        <v>-109453.38412434849</v>
      </c>
    </row>
    <row r="231" spans="1:9" x14ac:dyDescent="0.25">
      <c r="A231" s="35">
        <f t="shared" si="26"/>
        <v>214</v>
      </c>
      <c r="B231" s="36">
        <f t="shared" si="27"/>
        <v>48670</v>
      </c>
      <c r="C231" s="37">
        <f t="shared" si="32"/>
        <v>-109453.38412434849</v>
      </c>
      <c r="D231" s="37">
        <f t="shared" si="33"/>
        <v>908.3838177602081</v>
      </c>
      <c r="E231" s="38">
        <f t="shared" si="28"/>
        <v>0</v>
      </c>
      <c r="F231" s="37">
        <f t="shared" si="29"/>
        <v>908.3838177602081</v>
      </c>
      <c r="G231" s="37">
        <f t="shared" si="30"/>
        <v>1501.2563151004292</v>
      </c>
      <c r="H231" s="37">
        <f t="shared" si="34"/>
        <v>-592.872497340221</v>
      </c>
      <c r="I231" s="37">
        <f t="shared" si="31"/>
        <v>-110954.64043944892</v>
      </c>
    </row>
    <row r="232" spans="1:9" x14ac:dyDescent="0.25">
      <c r="A232" s="35">
        <f t="shared" si="26"/>
        <v>215</v>
      </c>
      <c r="B232" s="36">
        <f t="shared" si="27"/>
        <v>48700</v>
      </c>
      <c r="C232" s="37">
        <f t="shared" si="32"/>
        <v>-110954.64043944892</v>
      </c>
      <c r="D232" s="37">
        <f t="shared" si="33"/>
        <v>908.3838177602081</v>
      </c>
      <c r="E232" s="38">
        <f t="shared" si="28"/>
        <v>0</v>
      </c>
      <c r="F232" s="37">
        <f t="shared" si="29"/>
        <v>908.3838177602081</v>
      </c>
      <c r="G232" s="37">
        <f t="shared" si="30"/>
        <v>1509.3881201405566</v>
      </c>
      <c r="H232" s="37">
        <f t="shared" si="34"/>
        <v>-601.00430238034835</v>
      </c>
      <c r="I232" s="37">
        <f t="shared" si="31"/>
        <v>-112464.02855958948</v>
      </c>
    </row>
    <row r="233" spans="1:9" x14ac:dyDescent="0.25">
      <c r="A233" s="35">
        <f t="shared" si="26"/>
        <v>216</v>
      </c>
      <c r="B233" s="36">
        <f t="shared" si="27"/>
        <v>48731</v>
      </c>
      <c r="C233" s="37">
        <f t="shared" si="32"/>
        <v>-112464.02855958948</v>
      </c>
      <c r="D233" s="37">
        <f t="shared" si="33"/>
        <v>908.3838177602081</v>
      </c>
      <c r="E233" s="38">
        <f t="shared" si="28"/>
        <v>0</v>
      </c>
      <c r="F233" s="37">
        <f t="shared" si="29"/>
        <v>908.3838177602081</v>
      </c>
      <c r="G233" s="37">
        <f t="shared" si="30"/>
        <v>1517.5639724579846</v>
      </c>
      <c r="H233" s="37">
        <f t="shared" si="34"/>
        <v>-609.1801546977764</v>
      </c>
      <c r="I233" s="37">
        <f t="shared" si="31"/>
        <v>-113981.59253204746</v>
      </c>
    </row>
    <row r="234" spans="1:9" x14ac:dyDescent="0.25">
      <c r="A234" s="35">
        <f t="shared" si="26"/>
        <v>217</v>
      </c>
      <c r="B234" s="36">
        <f t="shared" si="27"/>
        <v>48761</v>
      </c>
      <c r="C234" s="37">
        <f t="shared" si="32"/>
        <v>-113981.59253204746</v>
      </c>
      <c r="D234" s="37">
        <f t="shared" si="33"/>
        <v>908.3838177602081</v>
      </c>
      <c r="E234" s="38">
        <f t="shared" si="28"/>
        <v>0</v>
      </c>
      <c r="F234" s="37">
        <f t="shared" si="29"/>
        <v>908.3838177602081</v>
      </c>
      <c r="G234" s="37">
        <f t="shared" si="30"/>
        <v>1525.784110642132</v>
      </c>
      <c r="H234" s="37">
        <f t="shared" si="34"/>
        <v>-617.40029288192375</v>
      </c>
      <c r="I234" s="37">
        <f t="shared" si="31"/>
        <v>-115507.37664268959</v>
      </c>
    </row>
    <row r="235" spans="1:9" x14ac:dyDescent="0.25">
      <c r="A235" s="35">
        <f t="shared" si="26"/>
        <v>218</v>
      </c>
      <c r="B235" s="36">
        <f t="shared" si="27"/>
        <v>48792</v>
      </c>
      <c r="C235" s="37">
        <f t="shared" si="32"/>
        <v>-115507.37664268959</v>
      </c>
      <c r="D235" s="37">
        <f t="shared" si="33"/>
        <v>908.3838177602081</v>
      </c>
      <c r="E235" s="38">
        <f t="shared" si="28"/>
        <v>0</v>
      </c>
      <c r="F235" s="37">
        <f t="shared" si="29"/>
        <v>908.3838177602081</v>
      </c>
      <c r="G235" s="37">
        <f t="shared" si="30"/>
        <v>1534.0487745747769</v>
      </c>
      <c r="H235" s="37">
        <f t="shared" si="34"/>
        <v>-625.66495681456865</v>
      </c>
      <c r="I235" s="37">
        <f t="shared" si="31"/>
        <v>-117041.42541726437</v>
      </c>
    </row>
    <row r="236" spans="1:9" x14ac:dyDescent="0.25">
      <c r="A236" s="35">
        <f t="shared" si="26"/>
        <v>219</v>
      </c>
      <c r="B236" s="36">
        <f t="shared" si="27"/>
        <v>48823</v>
      </c>
      <c r="C236" s="37">
        <f t="shared" si="32"/>
        <v>-117041.42541726437</v>
      </c>
      <c r="D236" s="37">
        <f t="shared" si="33"/>
        <v>908.3838177602081</v>
      </c>
      <c r="E236" s="38">
        <f t="shared" si="28"/>
        <v>0</v>
      </c>
      <c r="F236" s="37">
        <f t="shared" si="29"/>
        <v>908.3838177602081</v>
      </c>
      <c r="G236" s="37">
        <f t="shared" si="30"/>
        <v>1542.3582054370568</v>
      </c>
      <c r="H236" s="37">
        <f t="shared" si="34"/>
        <v>-633.97438767684866</v>
      </c>
      <c r="I236" s="37">
        <f t="shared" si="31"/>
        <v>-118583.78362270143</v>
      </c>
    </row>
    <row r="237" spans="1:9" x14ac:dyDescent="0.25">
      <c r="A237" s="35">
        <f t="shared" si="26"/>
        <v>220</v>
      </c>
      <c r="B237" s="36">
        <f t="shared" si="27"/>
        <v>48853</v>
      </c>
      <c r="C237" s="37">
        <f t="shared" si="32"/>
        <v>-118583.78362270143</v>
      </c>
      <c r="D237" s="37">
        <f t="shared" si="33"/>
        <v>908.3838177602081</v>
      </c>
      <c r="E237" s="38">
        <f t="shared" si="28"/>
        <v>0</v>
      </c>
      <c r="F237" s="37">
        <f t="shared" si="29"/>
        <v>908.3838177602081</v>
      </c>
      <c r="G237" s="37">
        <f t="shared" si="30"/>
        <v>1550.7126457165077</v>
      </c>
      <c r="H237" s="37">
        <f t="shared" si="34"/>
        <v>-642.32882795629951</v>
      </c>
      <c r="I237" s="37">
        <f t="shared" si="31"/>
        <v>-120134.49626841795</v>
      </c>
    </row>
    <row r="238" spans="1:9" x14ac:dyDescent="0.25">
      <c r="A238" s="35">
        <f t="shared" si="26"/>
        <v>221</v>
      </c>
      <c r="B238" s="36">
        <f t="shared" si="27"/>
        <v>48884</v>
      </c>
      <c r="C238" s="37">
        <f t="shared" si="32"/>
        <v>-120134.49626841795</v>
      </c>
      <c r="D238" s="37">
        <f t="shared" si="33"/>
        <v>908.3838177602081</v>
      </c>
      <c r="E238" s="38">
        <f t="shared" si="28"/>
        <v>0</v>
      </c>
      <c r="F238" s="37">
        <f t="shared" si="29"/>
        <v>908.3838177602081</v>
      </c>
      <c r="G238" s="37">
        <f t="shared" si="30"/>
        <v>1559.1123392141385</v>
      </c>
      <c r="H238" s="37">
        <f t="shared" si="34"/>
        <v>-650.72852145393051</v>
      </c>
      <c r="I238" s="37">
        <f t="shared" si="31"/>
        <v>-121693.60860763209</v>
      </c>
    </row>
    <row r="239" spans="1:9" x14ac:dyDescent="0.25">
      <c r="A239" s="35">
        <f t="shared" si="26"/>
        <v>222</v>
      </c>
      <c r="B239" s="36">
        <f t="shared" si="27"/>
        <v>48914</v>
      </c>
      <c r="C239" s="37">
        <f t="shared" si="32"/>
        <v>-121693.60860763209</v>
      </c>
      <c r="D239" s="37">
        <f t="shared" si="33"/>
        <v>908.3838177602081</v>
      </c>
      <c r="E239" s="38">
        <f t="shared" si="28"/>
        <v>0</v>
      </c>
      <c r="F239" s="37">
        <f t="shared" si="29"/>
        <v>908.3838177602081</v>
      </c>
      <c r="G239" s="37">
        <f t="shared" si="30"/>
        <v>1567.5575310515487</v>
      </c>
      <c r="H239" s="37">
        <f t="shared" si="34"/>
        <v>-659.1737132913405</v>
      </c>
      <c r="I239" s="37">
        <f t="shared" si="31"/>
        <v>-123261.16613868365</v>
      </c>
    </row>
    <row r="240" spans="1:9" x14ac:dyDescent="0.25">
      <c r="A240" s="35">
        <f t="shared" si="26"/>
        <v>223</v>
      </c>
      <c r="B240" s="36">
        <f t="shared" si="27"/>
        <v>48945</v>
      </c>
      <c r="C240" s="37">
        <f t="shared" si="32"/>
        <v>-123261.16613868365</v>
      </c>
      <c r="D240" s="37">
        <f t="shared" si="33"/>
        <v>908.3838177602081</v>
      </c>
      <c r="E240" s="38">
        <f t="shared" si="28"/>
        <v>0</v>
      </c>
      <c r="F240" s="37">
        <f t="shared" si="29"/>
        <v>908.3838177602081</v>
      </c>
      <c r="G240" s="37">
        <f t="shared" si="30"/>
        <v>1576.0484676780779</v>
      </c>
      <c r="H240" s="37">
        <f t="shared" si="34"/>
        <v>-667.66464991786972</v>
      </c>
      <c r="I240" s="37">
        <f t="shared" si="31"/>
        <v>-124837.21460636173</v>
      </c>
    </row>
    <row r="241" spans="1:9" x14ac:dyDescent="0.25">
      <c r="A241" s="35">
        <f t="shared" si="26"/>
        <v>224</v>
      </c>
      <c r="B241" s="36">
        <f t="shared" si="27"/>
        <v>48976</v>
      </c>
      <c r="C241" s="37">
        <f t="shared" si="32"/>
        <v>-124837.21460636173</v>
      </c>
      <c r="D241" s="37">
        <f t="shared" si="33"/>
        <v>908.3838177602081</v>
      </c>
      <c r="E241" s="38">
        <f t="shared" si="28"/>
        <v>0</v>
      </c>
      <c r="F241" s="37">
        <f t="shared" si="29"/>
        <v>908.3838177602081</v>
      </c>
      <c r="G241" s="37">
        <f t="shared" si="30"/>
        <v>1584.5853968780007</v>
      </c>
      <c r="H241" s="37">
        <f t="shared" si="34"/>
        <v>-676.20157911779268</v>
      </c>
      <c r="I241" s="37">
        <f t="shared" si="31"/>
        <v>-126421.80000323972</v>
      </c>
    </row>
    <row r="242" spans="1:9" x14ac:dyDescent="0.25">
      <c r="A242" s="35">
        <f t="shared" si="26"/>
        <v>225</v>
      </c>
      <c r="B242" s="36">
        <f t="shared" si="27"/>
        <v>49004</v>
      </c>
      <c r="C242" s="37">
        <f t="shared" si="32"/>
        <v>-126421.80000323972</v>
      </c>
      <c r="D242" s="37">
        <f t="shared" si="33"/>
        <v>908.3838177602081</v>
      </c>
      <c r="E242" s="38">
        <f t="shared" si="28"/>
        <v>0</v>
      </c>
      <c r="F242" s="37">
        <f t="shared" si="29"/>
        <v>908.3838177602081</v>
      </c>
      <c r="G242" s="37">
        <f t="shared" si="30"/>
        <v>1593.1685677777566</v>
      </c>
      <c r="H242" s="37">
        <f t="shared" si="34"/>
        <v>-684.7847500175485</v>
      </c>
      <c r="I242" s="37">
        <f t="shared" si="31"/>
        <v>-128014.96857101748</v>
      </c>
    </row>
    <row r="243" spans="1:9" x14ac:dyDescent="0.25">
      <c r="A243" s="35">
        <f t="shared" si="26"/>
        <v>226</v>
      </c>
      <c r="B243" s="36">
        <f t="shared" si="27"/>
        <v>49035</v>
      </c>
      <c r="C243" s="37">
        <f t="shared" si="32"/>
        <v>-128014.96857101748</v>
      </c>
      <c r="D243" s="37">
        <f t="shared" si="33"/>
        <v>908.3838177602081</v>
      </c>
      <c r="E243" s="38">
        <f t="shared" si="28"/>
        <v>0</v>
      </c>
      <c r="F243" s="37">
        <f t="shared" si="29"/>
        <v>908.3838177602081</v>
      </c>
      <c r="G243" s="37">
        <f t="shared" si="30"/>
        <v>1601.7982308532196</v>
      </c>
      <c r="H243" s="37">
        <f t="shared" si="34"/>
        <v>-693.41441309301138</v>
      </c>
      <c r="I243" s="37">
        <f t="shared" si="31"/>
        <v>-129616.7668018707</v>
      </c>
    </row>
    <row r="244" spans="1:9" x14ac:dyDescent="0.25">
      <c r="A244" s="35">
        <f t="shared" si="26"/>
        <v>227</v>
      </c>
      <c r="B244" s="36">
        <f t="shared" si="27"/>
        <v>49065</v>
      </c>
      <c r="C244" s="37">
        <f t="shared" si="32"/>
        <v>-129616.7668018707</v>
      </c>
      <c r="D244" s="37">
        <f t="shared" si="33"/>
        <v>908.3838177602081</v>
      </c>
      <c r="E244" s="38">
        <f t="shared" si="28"/>
        <v>0</v>
      </c>
      <c r="F244" s="37">
        <f t="shared" si="29"/>
        <v>908.3838177602081</v>
      </c>
      <c r="G244" s="37">
        <f t="shared" si="30"/>
        <v>1610.4746379370076</v>
      </c>
      <c r="H244" s="37">
        <f t="shared" si="34"/>
        <v>-702.09082017679964</v>
      </c>
      <c r="I244" s="37">
        <f t="shared" si="31"/>
        <v>-131227.24143980772</v>
      </c>
    </row>
    <row r="245" spans="1:9" x14ac:dyDescent="0.25">
      <c r="A245" s="35">
        <f t="shared" si="26"/>
        <v>228</v>
      </c>
      <c r="B245" s="36">
        <f t="shared" si="27"/>
        <v>49096</v>
      </c>
      <c r="C245" s="37">
        <f t="shared" si="32"/>
        <v>-131227.24143980772</v>
      </c>
      <c r="D245" s="37">
        <f t="shared" si="33"/>
        <v>908.3838177602081</v>
      </c>
      <c r="E245" s="38">
        <f t="shared" si="28"/>
        <v>0</v>
      </c>
      <c r="F245" s="37">
        <f t="shared" si="29"/>
        <v>908.3838177602081</v>
      </c>
      <c r="G245" s="37">
        <f t="shared" si="30"/>
        <v>1619.1980422258334</v>
      </c>
      <c r="H245" s="37">
        <f t="shared" si="34"/>
        <v>-710.81422446562522</v>
      </c>
      <c r="I245" s="37">
        <f t="shared" si="31"/>
        <v>-132846.43948203354</v>
      </c>
    </row>
    <row r="246" spans="1:9" x14ac:dyDescent="0.25">
      <c r="A246" s="35">
        <f t="shared" si="26"/>
        <v>229</v>
      </c>
      <c r="B246" s="36">
        <f t="shared" si="27"/>
        <v>49126</v>
      </c>
      <c r="C246" s="37">
        <f t="shared" si="32"/>
        <v>-132846.43948203354</v>
      </c>
      <c r="D246" s="37">
        <f t="shared" si="33"/>
        <v>908.3838177602081</v>
      </c>
      <c r="E246" s="38">
        <f t="shared" si="28"/>
        <v>0</v>
      </c>
      <c r="F246" s="37">
        <f t="shared" si="29"/>
        <v>908.3838177602081</v>
      </c>
      <c r="G246" s="37">
        <f t="shared" si="30"/>
        <v>1627.9686982878898</v>
      </c>
      <c r="H246" s="37">
        <f t="shared" si="34"/>
        <v>-719.58488052768178</v>
      </c>
      <c r="I246" s="37">
        <f t="shared" si="31"/>
        <v>-134474.40818032142</v>
      </c>
    </row>
    <row r="247" spans="1:9" x14ac:dyDescent="0.25">
      <c r="A247" s="35">
        <f t="shared" si="26"/>
        <v>230</v>
      </c>
      <c r="B247" s="36">
        <f t="shared" si="27"/>
        <v>49157</v>
      </c>
      <c r="C247" s="37">
        <f t="shared" si="32"/>
        <v>-134474.40818032142</v>
      </c>
      <c r="D247" s="37">
        <f t="shared" si="33"/>
        <v>908.3838177602081</v>
      </c>
      <c r="E247" s="38">
        <f t="shared" si="28"/>
        <v>0</v>
      </c>
      <c r="F247" s="37">
        <f t="shared" si="29"/>
        <v>908.3838177602081</v>
      </c>
      <c r="G247" s="37">
        <f t="shared" si="30"/>
        <v>1636.7868620702825</v>
      </c>
      <c r="H247" s="37">
        <f t="shared" si="34"/>
        <v>-728.40304431007428</v>
      </c>
      <c r="I247" s="37">
        <f t="shared" si="31"/>
        <v>-136111.19504239172</v>
      </c>
    </row>
    <row r="248" spans="1:9" x14ac:dyDescent="0.25">
      <c r="A248" s="35">
        <f t="shared" si="26"/>
        <v>231</v>
      </c>
      <c r="B248" s="36">
        <f t="shared" si="27"/>
        <v>49188</v>
      </c>
      <c r="C248" s="37">
        <f t="shared" si="32"/>
        <v>-136111.19504239172</v>
      </c>
      <c r="D248" s="37">
        <f t="shared" si="33"/>
        <v>908.3838177602081</v>
      </c>
      <c r="E248" s="38">
        <f t="shared" si="28"/>
        <v>0</v>
      </c>
      <c r="F248" s="37">
        <f t="shared" si="29"/>
        <v>908.3838177602081</v>
      </c>
      <c r="G248" s="37">
        <f t="shared" si="30"/>
        <v>1645.6527909064966</v>
      </c>
      <c r="H248" s="37">
        <f t="shared" si="34"/>
        <v>-737.26897314628843</v>
      </c>
      <c r="I248" s="37">
        <f t="shared" si="31"/>
        <v>-137756.8478332982</v>
      </c>
    </row>
    <row r="249" spans="1:9" x14ac:dyDescent="0.25">
      <c r="A249" s="35">
        <f t="shared" si="26"/>
        <v>232</v>
      </c>
      <c r="B249" s="36">
        <f t="shared" si="27"/>
        <v>49218</v>
      </c>
      <c r="C249" s="37">
        <f t="shared" si="32"/>
        <v>-137756.8478332982</v>
      </c>
      <c r="D249" s="37">
        <f t="shared" si="33"/>
        <v>908.3838177602081</v>
      </c>
      <c r="E249" s="38">
        <f t="shared" si="28"/>
        <v>0</v>
      </c>
      <c r="F249" s="37">
        <f t="shared" si="29"/>
        <v>908.3838177602081</v>
      </c>
      <c r="G249" s="37">
        <f t="shared" si="30"/>
        <v>1654.5667435239068</v>
      </c>
      <c r="H249" s="37">
        <f t="shared" si="34"/>
        <v>-746.18292576369868</v>
      </c>
      <c r="I249" s="37">
        <f t="shared" si="31"/>
        <v>-139411.41457682211</v>
      </c>
    </row>
    <row r="250" spans="1:9" x14ac:dyDescent="0.25">
      <c r="A250" s="35">
        <f t="shared" si="26"/>
        <v>233</v>
      </c>
      <c r="B250" s="36">
        <f t="shared" si="27"/>
        <v>49249</v>
      </c>
      <c r="C250" s="39">
        <f t="shared" si="32"/>
        <v>-139411.41457682211</v>
      </c>
      <c r="D250" s="39">
        <f t="shared" si="33"/>
        <v>908.3838177602081</v>
      </c>
      <c r="E250" s="40">
        <f t="shared" si="28"/>
        <v>0</v>
      </c>
      <c r="F250" s="39">
        <f t="shared" si="29"/>
        <v>908.3838177602081</v>
      </c>
      <c r="G250" s="39">
        <f t="shared" si="30"/>
        <v>1663.5289800513278</v>
      </c>
      <c r="H250" s="39">
        <f t="shared" si="34"/>
        <v>-755.14516229111985</v>
      </c>
      <c r="I250" s="39">
        <f t="shared" si="31"/>
        <v>-141074.94355687345</v>
      </c>
    </row>
    <row r="251" spans="1:9" x14ac:dyDescent="0.25">
      <c r="A251" s="41">
        <f t="shared" si="26"/>
        <v>234</v>
      </c>
      <c r="B251" s="36">
        <f t="shared" si="27"/>
        <v>49279</v>
      </c>
      <c r="C251" s="39">
        <f t="shared" si="32"/>
        <v>-141074.94355687345</v>
      </c>
      <c r="D251" s="39">
        <f t="shared" si="33"/>
        <v>908.3838177602081</v>
      </c>
      <c r="E251" s="40">
        <f t="shared" si="28"/>
        <v>0</v>
      </c>
      <c r="F251" s="39">
        <f t="shared" si="29"/>
        <v>908.3838177602081</v>
      </c>
      <c r="G251" s="39">
        <f t="shared" si="30"/>
        <v>1672.539762026606</v>
      </c>
      <c r="H251" s="39">
        <f t="shared" si="34"/>
        <v>-764.15594426639791</v>
      </c>
      <c r="I251" s="39">
        <f t="shared" si="31"/>
        <v>-142747.48331890005</v>
      </c>
    </row>
    <row r="252" spans="1:9" x14ac:dyDescent="0.25">
      <c r="A252" s="41">
        <f t="shared" si="26"/>
        <v>235</v>
      </c>
      <c r="B252" s="36">
        <f t="shared" si="27"/>
        <v>49310</v>
      </c>
      <c r="C252" s="39">
        <f t="shared" si="32"/>
        <v>-142747.48331890005</v>
      </c>
      <c r="D252" s="39">
        <f t="shared" si="33"/>
        <v>908.3838177602081</v>
      </c>
      <c r="E252" s="40">
        <f t="shared" si="28"/>
        <v>0</v>
      </c>
      <c r="F252" s="39">
        <f t="shared" si="29"/>
        <v>908.3838177602081</v>
      </c>
      <c r="G252" s="39">
        <f t="shared" si="30"/>
        <v>1681.5993524042501</v>
      </c>
      <c r="H252" s="39">
        <f t="shared" si="34"/>
        <v>-773.2155346440419</v>
      </c>
      <c r="I252" s="39">
        <f t="shared" si="31"/>
        <v>-144429.08267130429</v>
      </c>
    </row>
    <row r="253" spans="1:9" x14ac:dyDescent="0.25">
      <c r="A253" s="41">
        <f t="shared" si="26"/>
        <v>236</v>
      </c>
      <c r="B253" s="36">
        <f t="shared" si="27"/>
        <v>49341</v>
      </c>
      <c r="C253" s="39">
        <f t="shared" si="32"/>
        <v>-144429.08267130429</v>
      </c>
      <c r="D253" s="39">
        <f t="shared" si="33"/>
        <v>908.3838177602081</v>
      </c>
      <c r="E253" s="40">
        <f t="shared" si="28"/>
        <v>0</v>
      </c>
      <c r="F253" s="39">
        <f t="shared" si="29"/>
        <v>908.3838177602081</v>
      </c>
      <c r="G253" s="39">
        <f t="shared" si="30"/>
        <v>1690.7080155631063</v>
      </c>
      <c r="H253" s="39">
        <f t="shared" si="34"/>
        <v>-782.3241978028982</v>
      </c>
      <c r="I253" s="39">
        <f t="shared" si="31"/>
        <v>-146119.7906868674</v>
      </c>
    </row>
    <row r="254" spans="1:9" x14ac:dyDescent="0.25">
      <c r="A254" s="41">
        <f t="shared" si="26"/>
        <v>237</v>
      </c>
      <c r="B254" s="36">
        <f t="shared" si="27"/>
        <v>49369</v>
      </c>
      <c r="C254" s="39">
        <f t="shared" si="32"/>
        <v>-146119.7906868674</v>
      </c>
      <c r="D254" s="39">
        <f t="shared" si="33"/>
        <v>908.3838177602081</v>
      </c>
      <c r="E254" s="40">
        <f t="shared" si="28"/>
        <v>0</v>
      </c>
      <c r="F254" s="39">
        <f t="shared" si="29"/>
        <v>908.3838177602081</v>
      </c>
      <c r="G254" s="39">
        <f t="shared" si="30"/>
        <v>1699.8660173140734</v>
      </c>
      <c r="H254" s="39">
        <f t="shared" si="34"/>
        <v>-791.48219955386514</v>
      </c>
      <c r="I254" s="39">
        <f t="shared" si="31"/>
        <v>-147819.65670418149</v>
      </c>
    </row>
    <row r="255" spans="1:9" x14ac:dyDescent="0.25">
      <c r="A255" s="41">
        <f t="shared" si="26"/>
        <v>238</v>
      </c>
      <c r="B255" s="36">
        <f t="shared" si="27"/>
        <v>49400</v>
      </c>
      <c r="C255" s="39">
        <f t="shared" si="32"/>
        <v>-147819.65670418149</v>
      </c>
      <c r="D255" s="39">
        <f t="shared" si="33"/>
        <v>908.3838177602081</v>
      </c>
      <c r="E255" s="40">
        <f t="shared" si="28"/>
        <v>0</v>
      </c>
      <c r="F255" s="39">
        <f t="shared" si="29"/>
        <v>908.3838177602081</v>
      </c>
      <c r="G255" s="39">
        <f t="shared" si="30"/>
        <v>1709.0736249078577</v>
      </c>
      <c r="H255" s="39">
        <f t="shared" si="34"/>
        <v>-800.68980714764973</v>
      </c>
      <c r="I255" s="39">
        <f t="shared" si="31"/>
        <v>-149528.73032908933</v>
      </c>
    </row>
    <row r="256" spans="1:9" x14ac:dyDescent="0.25">
      <c r="A256" s="41">
        <f t="shared" si="26"/>
        <v>239</v>
      </c>
      <c r="B256" s="36">
        <f t="shared" si="27"/>
        <v>49430</v>
      </c>
      <c r="C256" s="39">
        <f t="shared" si="32"/>
        <v>-149528.73032908933</v>
      </c>
      <c r="D256" s="39">
        <f t="shared" si="33"/>
        <v>908.3838177602081</v>
      </c>
      <c r="E256" s="40">
        <f t="shared" si="28"/>
        <v>0</v>
      </c>
      <c r="F256" s="39">
        <f t="shared" si="29"/>
        <v>908.3838177602081</v>
      </c>
      <c r="G256" s="39">
        <f t="shared" si="30"/>
        <v>1718.3311070427753</v>
      </c>
      <c r="H256" s="39">
        <f t="shared" si="34"/>
        <v>-809.94728928256734</v>
      </c>
      <c r="I256" s="39">
        <f t="shared" si="31"/>
        <v>-151247.06143613212</v>
      </c>
    </row>
    <row r="257" spans="1:9" x14ac:dyDescent="0.25">
      <c r="A257" s="41">
        <f t="shared" si="26"/>
        <v>240</v>
      </c>
      <c r="B257" s="36">
        <f t="shared" si="27"/>
        <v>49461</v>
      </c>
      <c r="C257" s="39">
        <f t="shared" si="32"/>
        <v>-151247.06143613212</v>
      </c>
      <c r="D257" s="39">
        <f t="shared" si="33"/>
        <v>908.3838177602081</v>
      </c>
      <c r="E257" s="40">
        <f t="shared" si="28"/>
        <v>0</v>
      </c>
      <c r="F257" s="39">
        <f t="shared" si="29"/>
        <v>908.3838177602081</v>
      </c>
      <c r="G257" s="39">
        <f t="shared" si="30"/>
        <v>1727.6387338725904</v>
      </c>
      <c r="H257" s="39">
        <f t="shared" si="34"/>
        <v>-819.25491611238238</v>
      </c>
      <c r="I257" s="39">
        <f t="shared" si="31"/>
        <v>-152974.70017000471</v>
      </c>
    </row>
    <row r="258" spans="1:9" x14ac:dyDescent="0.25">
      <c r="A258" s="41">
        <f t="shared" si="26"/>
        <v>241</v>
      </c>
      <c r="B258" s="36">
        <f t="shared" si="27"/>
        <v>49491</v>
      </c>
      <c r="C258" s="39">
        <f t="shared" si="32"/>
        <v>-152974.70017000471</v>
      </c>
      <c r="D258" s="39">
        <f t="shared" si="33"/>
        <v>908.3838177602081</v>
      </c>
      <c r="E258" s="40">
        <f t="shared" si="28"/>
        <v>0</v>
      </c>
      <c r="F258" s="39">
        <f t="shared" si="29"/>
        <v>908.3838177602081</v>
      </c>
      <c r="G258" s="39">
        <f t="shared" si="30"/>
        <v>1736.9967770144003</v>
      </c>
      <c r="H258" s="39">
        <f t="shared" si="34"/>
        <v>-828.61295925419211</v>
      </c>
      <c r="I258" s="39">
        <f t="shared" si="31"/>
        <v>-154711.69694701911</v>
      </c>
    </row>
    <row r="259" spans="1:9" x14ac:dyDescent="0.25">
      <c r="A259" s="41">
        <f t="shared" si="26"/>
        <v>242</v>
      </c>
      <c r="B259" s="36">
        <f t="shared" si="27"/>
        <v>49522</v>
      </c>
      <c r="C259" s="39">
        <f t="shared" si="32"/>
        <v>-154711.69694701911</v>
      </c>
      <c r="D259" s="39">
        <f t="shared" si="33"/>
        <v>908.3838177602081</v>
      </c>
      <c r="E259" s="40">
        <f t="shared" si="28"/>
        <v>0</v>
      </c>
      <c r="F259" s="39">
        <f t="shared" si="29"/>
        <v>908.3838177602081</v>
      </c>
      <c r="G259" s="39">
        <f t="shared" si="30"/>
        <v>1746.4055095565616</v>
      </c>
      <c r="H259" s="39">
        <f t="shared" si="34"/>
        <v>-838.02169179635348</v>
      </c>
      <c r="I259" s="39">
        <f t="shared" si="31"/>
        <v>-156458.10245657567</v>
      </c>
    </row>
    <row r="260" spans="1:9" x14ac:dyDescent="0.25">
      <c r="A260" s="41">
        <f t="shared" si="26"/>
        <v>243</v>
      </c>
      <c r="B260" s="36">
        <f t="shared" si="27"/>
        <v>49553</v>
      </c>
      <c r="C260" s="39">
        <f t="shared" si="32"/>
        <v>-156458.10245657567</v>
      </c>
      <c r="D260" s="39">
        <f t="shared" si="33"/>
        <v>908.3838177602081</v>
      </c>
      <c r="E260" s="40">
        <f t="shared" si="28"/>
        <v>0</v>
      </c>
      <c r="F260" s="39">
        <f t="shared" si="29"/>
        <v>908.3838177602081</v>
      </c>
      <c r="G260" s="39">
        <f t="shared" si="30"/>
        <v>1755.8652060666595</v>
      </c>
      <c r="H260" s="39">
        <f t="shared" si="34"/>
        <v>-847.48138830645155</v>
      </c>
      <c r="I260" s="39">
        <f t="shared" si="31"/>
        <v>-158213.96766264233</v>
      </c>
    </row>
    <row r="261" spans="1:9" x14ac:dyDescent="0.25">
      <c r="A261" s="41">
        <f t="shared" si="26"/>
        <v>244</v>
      </c>
      <c r="B261" s="36">
        <f t="shared" si="27"/>
        <v>49583</v>
      </c>
      <c r="C261" s="39">
        <f t="shared" si="32"/>
        <v>-158213.96766264233</v>
      </c>
      <c r="D261" s="39">
        <f t="shared" si="33"/>
        <v>908.3838177602081</v>
      </c>
      <c r="E261" s="40">
        <f t="shared" si="28"/>
        <v>0</v>
      </c>
      <c r="F261" s="39">
        <f t="shared" si="29"/>
        <v>908.3838177602081</v>
      </c>
      <c r="G261" s="39">
        <f t="shared" si="30"/>
        <v>1765.3761425995208</v>
      </c>
      <c r="H261" s="39">
        <f t="shared" si="34"/>
        <v>-856.99232483931257</v>
      </c>
      <c r="I261" s="39">
        <f t="shared" si="31"/>
        <v>-159979.34380524186</v>
      </c>
    </row>
    <row r="262" spans="1:9" x14ac:dyDescent="0.25">
      <c r="A262" s="41">
        <f t="shared" si="26"/>
        <v>245</v>
      </c>
      <c r="B262" s="36">
        <f t="shared" si="27"/>
        <v>49614</v>
      </c>
      <c r="C262" s="39">
        <f t="shared" si="32"/>
        <v>-159979.34380524186</v>
      </c>
      <c r="D262" s="39">
        <f t="shared" si="33"/>
        <v>908.3838177602081</v>
      </c>
      <c r="E262" s="40">
        <f t="shared" si="28"/>
        <v>0</v>
      </c>
      <c r="F262" s="39">
        <f t="shared" si="29"/>
        <v>908.3838177602081</v>
      </c>
      <c r="G262" s="39">
        <f t="shared" si="30"/>
        <v>1774.9385967052681</v>
      </c>
      <c r="H262" s="39">
        <f t="shared" si="34"/>
        <v>-866.55477894506009</v>
      </c>
      <c r="I262" s="39">
        <f t="shared" si="31"/>
        <v>-161754.28240194713</v>
      </c>
    </row>
    <row r="263" spans="1:9" x14ac:dyDescent="0.25">
      <c r="A263" s="41">
        <f t="shared" si="26"/>
        <v>246</v>
      </c>
      <c r="B263" s="36">
        <f t="shared" si="27"/>
        <v>49644</v>
      </c>
      <c r="C263" s="39">
        <f t="shared" si="32"/>
        <v>-161754.28240194713</v>
      </c>
      <c r="D263" s="39">
        <f t="shared" si="33"/>
        <v>908.3838177602081</v>
      </c>
      <c r="E263" s="40">
        <f t="shared" si="28"/>
        <v>0</v>
      </c>
      <c r="F263" s="39">
        <f t="shared" si="29"/>
        <v>908.3838177602081</v>
      </c>
      <c r="G263" s="39">
        <f t="shared" si="30"/>
        <v>1784.5528474374219</v>
      </c>
      <c r="H263" s="39">
        <f t="shared" si="34"/>
        <v>-876.16902967721364</v>
      </c>
      <c r="I263" s="39">
        <f t="shared" si="31"/>
        <v>-163538.83524938455</v>
      </c>
    </row>
    <row r="264" spans="1:9" x14ac:dyDescent="0.25">
      <c r="A264" s="41">
        <f t="shared" si="26"/>
        <v>247</v>
      </c>
      <c r="B264" s="36">
        <f t="shared" si="27"/>
        <v>49675</v>
      </c>
      <c r="C264" s="39">
        <f t="shared" si="32"/>
        <v>-163538.83524938455</v>
      </c>
      <c r="D264" s="39">
        <f t="shared" si="33"/>
        <v>908.3838177602081</v>
      </c>
      <c r="E264" s="40">
        <f t="shared" si="28"/>
        <v>0</v>
      </c>
      <c r="F264" s="39">
        <f t="shared" si="29"/>
        <v>908.3838177602081</v>
      </c>
      <c r="G264" s="39">
        <f t="shared" si="30"/>
        <v>1794.2191753610412</v>
      </c>
      <c r="H264" s="39">
        <f t="shared" si="34"/>
        <v>-885.83535760083305</v>
      </c>
      <c r="I264" s="39">
        <f t="shared" si="31"/>
        <v>-165333.05442474558</v>
      </c>
    </row>
    <row r="265" spans="1:9" x14ac:dyDescent="0.25">
      <c r="A265" s="41">
        <f t="shared" si="26"/>
        <v>248</v>
      </c>
      <c r="B265" s="36">
        <f t="shared" si="27"/>
        <v>49706</v>
      </c>
      <c r="C265" s="39">
        <f t="shared" si="32"/>
        <v>-165333.05442474558</v>
      </c>
      <c r="D265" s="39">
        <f t="shared" si="33"/>
        <v>908.3838177602081</v>
      </c>
      <c r="E265" s="40">
        <f t="shared" si="28"/>
        <v>0</v>
      </c>
      <c r="F265" s="39">
        <f t="shared" si="29"/>
        <v>908.3838177602081</v>
      </c>
      <c r="G265" s="39">
        <f t="shared" si="30"/>
        <v>1803.9378625609133</v>
      </c>
      <c r="H265" s="39">
        <f t="shared" si="34"/>
        <v>-895.55404480070536</v>
      </c>
      <c r="I265" s="39">
        <f t="shared" si="31"/>
        <v>-167136.99228730649</v>
      </c>
    </row>
    <row r="266" spans="1:9" x14ac:dyDescent="0.25">
      <c r="A266" s="41">
        <f t="shared" si="26"/>
        <v>249</v>
      </c>
      <c r="B266" s="36">
        <f t="shared" si="27"/>
        <v>49735</v>
      </c>
      <c r="C266" s="39">
        <f t="shared" si="32"/>
        <v>-167136.99228730649</v>
      </c>
      <c r="D266" s="39">
        <f t="shared" si="33"/>
        <v>908.3838177602081</v>
      </c>
      <c r="E266" s="40">
        <f t="shared" si="28"/>
        <v>0</v>
      </c>
      <c r="F266" s="39">
        <f t="shared" si="29"/>
        <v>908.3838177602081</v>
      </c>
      <c r="G266" s="39">
        <f t="shared" si="30"/>
        <v>1813.7091926497851</v>
      </c>
      <c r="H266" s="39">
        <f t="shared" si="34"/>
        <v>-905.32537488957689</v>
      </c>
      <c r="I266" s="39">
        <f t="shared" si="31"/>
        <v>-168950.70147995627</v>
      </c>
    </row>
    <row r="267" spans="1:9" x14ac:dyDescent="0.25">
      <c r="A267" s="41">
        <f t="shared" si="26"/>
        <v>250</v>
      </c>
      <c r="B267" s="36">
        <f t="shared" si="27"/>
        <v>49766</v>
      </c>
      <c r="C267" s="39">
        <f t="shared" si="32"/>
        <v>-168950.70147995627</v>
      </c>
      <c r="D267" s="39">
        <f t="shared" si="33"/>
        <v>908.3838177602081</v>
      </c>
      <c r="E267" s="40">
        <f t="shared" si="28"/>
        <v>0</v>
      </c>
      <c r="F267" s="39">
        <f t="shared" si="29"/>
        <v>908.3838177602081</v>
      </c>
      <c r="G267" s="39">
        <f t="shared" si="30"/>
        <v>1823.5334507766379</v>
      </c>
      <c r="H267" s="39">
        <f t="shared" si="34"/>
        <v>-915.1496330164299</v>
      </c>
      <c r="I267" s="39">
        <f t="shared" si="31"/>
        <v>-170774.2349307329</v>
      </c>
    </row>
    <row r="268" spans="1:9" x14ac:dyDescent="0.25">
      <c r="A268" s="41">
        <f t="shared" si="26"/>
        <v>251</v>
      </c>
      <c r="B268" s="36">
        <f t="shared" si="27"/>
        <v>49796</v>
      </c>
      <c r="C268" s="39">
        <f t="shared" si="32"/>
        <v>-170774.2349307329</v>
      </c>
      <c r="D268" s="39">
        <f t="shared" si="33"/>
        <v>908.3838177602081</v>
      </c>
      <c r="E268" s="40">
        <f t="shared" si="28"/>
        <v>0</v>
      </c>
      <c r="F268" s="39">
        <f t="shared" si="29"/>
        <v>908.3838177602081</v>
      </c>
      <c r="G268" s="39">
        <f t="shared" si="30"/>
        <v>1833.4109236350114</v>
      </c>
      <c r="H268" s="39">
        <f t="shared" si="34"/>
        <v>-925.02710587480317</v>
      </c>
      <c r="I268" s="39">
        <f t="shared" si="31"/>
        <v>-172607.6458543679</v>
      </c>
    </row>
    <row r="269" spans="1:9" x14ac:dyDescent="0.25">
      <c r="A269" s="41">
        <f t="shared" si="26"/>
        <v>252</v>
      </c>
      <c r="B269" s="36">
        <f t="shared" si="27"/>
        <v>49827</v>
      </c>
      <c r="C269" s="39">
        <f t="shared" si="32"/>
        <v>-172607.6458543679</v>
      </c>
      <c r="D269" s="39">
        <f t="shared" si="33"/>
        <v>908.3838177602081</v>
      </c>
      <c r="E269" s="40">
        <f t="shared" si="28"/>
        <v>0</v>
      </c>
      <c r="F269" s="39">
        <f t="shared" si="29"/>
        <v>908.3838177602081</v>
      </c>
      <c r="G269" s="39">
        <f t="shared" si="30"/>
        <v>1843.3418994713675</v>
      </c>
      <c r="H269" s="39">
        <f t="shared" si="34"/>
        <v>-934.95808171115948</v>
      </c>
      <c r="I269" s="39">
        <f t="shared" si="31"/>
        <v>-174450.98775383926</v>
      </c>
    </row>
    <row r="270" spans="1:9" x14ac:dyDescent="0.25">
      <c r="A270" s="41">
        <f t="shared" si="26"/>
        <v>253</v>
      </c>
      <c r="B270" s="36">
        <f t="shared" si="27"/>
        <v>49857</v>
      </c>
      <c r="C270" s="39">
        <f t="shared" si="32"/>
        <v>-174450.98775383926</v>
      </c>
      <c r="D270" s="39">
        <f t="shared" si="33"/>
        <v>908.3838177602081</v>
      </c>
      <c r="E270" s="40">
        <f t="shared" si="28"/>
        <v>0</v>
      </c>
      <c r="F270" s="39">
        <f t="shared" si="29"/>
        <v>908.3838177602081</v>
      </c>
      <c r="G270" s="39">
        <f t="shared" si="30"/>
        <v>1853.3266680935042</v>
      </c>
      <c r="H270" s="39">
        <f t="shared" si="34"/>
        <v>-944.94285033329606</v>
      </c>
      <c r="I270" s="39">
        <f t="shared" si="31"/>
        <v>-176304.31442193277</v>
      </c>
    </row>
    <row r="271" spans="1:9" x14ac:dyDescent="0.25">
      <c r="A271" s="41">
        <f t="shared" si="26"/>
        <v>254</v>
      </c>
      <c r="B271" s="36">
        <f t="shared" si="27"/>
        <v>49888</v>
      </c>
      <c r="C271" s="39">
        <f t="shared" si="32"/>
        <v>-176304.31442193277</v>
      </c>
      <c r="D271" s="39">
        <f t="shared" si="33"/>
        <v>908.3838177602081</v>
      </c>
      <c r="E271" s="40">
        <f t="shared" si="28"/>
        <v>0</v>
      </c>
      <c r="F271" s="39">
        <f t="shared" si="29"/>
        <v>908.3838177602081</v>
      </c>
      <c r="G271" s="39">
        <f t="shared" si="30"/>
        <v>1863.3655208790105</v>
      </c>
      <c r="H271" s="39">
        <f t="shared" si="34"/>
        <v>-954.98170311880256</v>
      </c>
      <c r="I271" s="39">
        <f t="shared" si="31"/>
        <v>-178167.67994281178</v>
      </c>
    </row>
    <row r="272" spans="1:9" x14ac:dyDescent="0.25">
      <c r="A272" s="41">
        <f t="shared" si="26"/>
        <v>255</v>
      </c>
      <c r="B272" s="36">
        <f t="shared" si="27"/>
        <v>49919</v>
      </c>
      <c r="C272" s="39">
        <f t="shared" si="32"/>
        <v>-178167.67994281178</v>
      </c>
      <c r="D272" s="39">
        <f t="shared" si="33"/>
        <v>908.3838177602081</v>
      </c>
      <c r="E272" s="40">
        <f t="shared" si="28"/>
        <v>0</v>
      </c>
      <c r="F272" s="39">
        <f t="shared" si="29"/>
        <v>908.3838177602081</v>
      </c>
      <c r="G272" s="39">
        <f t="shared" si="30"/>
        <v>1873.4587507837718</v>
      </c>
      <c r="H272" s="39">
        <f t="shared" si="34"/>
        <v>-965.07493302356386</v>
      </c>
      <c r="I272" s="39">
        <f t="shared" si="31"/>
        <v>-180041.13869359557</v>
      </c>
    </row>
    <row r="273" spans="1:9" x14ac:dyDescent="0.25">
      <c r="A273" s="41">
        <f t="shared" si="26"/>
        <v>256</v>
      </c>
      <c r="B273" s="36">
        <f t="shared" si="27"/>
        <v>49949</v>
      </c>
      <c r="C273" s="39">
        <f t="shared" si="32"/>
        <v>-180041.13869359557</v>
      </c>
      <c r="D273" s="39">
        <f t="shared" si="33"/>
        <v>908.3838177602081</v>
      </c>
      <c r="E273" s="40">
        <f t="shared" si="28"/>
        <v>0</v>
      </c>
      <c r="F273" s="39">
        <f t="shared" si="29"/>
        <v>908.3838177602081</v>
      </c>
      <c r="G273" s="39">
        <f t="shared" si="30"/>
        <v>1883.6066523505174</v>
      </c>
      <c r="H273" s="39">
        <f t="shared" si="34"/>
        <v>-975.22283459030939</v>
      </c>
      <c r="I273" s="39">
        <f t="shared" si="31"/>
        <v>-181924.74534594608</v>
      </c>
    </row>
    <row r="274" spans="1:9" x14ac:dyDescent="0.25">
      <c r="A274" s="41">
        <f t="shared" si="26"/>
        <v>257</v>
      </c>
      <c r="B274" s="36">
        <f t="shared" si="27"/>
        <v>49980</v>
      </c>
      <c r="C274" s="39">
        <f t="shared" si="32"/>
        <v>-181924.74534594608</v>
      </c>
      <c r="D274" s="39">
        <f t="shared" si="33"/>
        <v>908.3838177602081</v>
      </c>
      <c r="E274" s="40">
        <f t="shared" si="28"/>
        <v>0</v>
      </c>
      <c r="F274" s="39">
        <f t="shared" si="29"/>
        <v>908.3838177602081</v>
      </c>
      <c r="G274" s="39">
        <f t="shared" si="30"/>
        <v>1893.8095217174161</v>
      </c>
      <c r="H274" s="39">
        <f t="shared" si="34"/>
        <v>-985.42570395720804</v>
      </c>
      <c r="I274" s="39">
        <f t="shared" si="31"/>
        <v>-183818.55486766351</v>
      </c>
    </row>
    <row r="275" spans="1:9" x14ac:dyDescent="0.25">
      <c r="A275" s="41">
        <f t="shared" ref="A275:A338" si="35">IF(Values_Entered,A274+1,"")</f>
        <v>258</v>
      </c>
      <c r="B275" s="36">
        <f t="shared" ref="B275:B338" si="36">IF(Pay_Num&lt;&gt;"",DATE(YEAR(B274),MONTH(B274)+1,DAY(B274)),"")</f>
        <v>50010</v>
      </c>
      <c r="C275" s="39">
        <f t="shared" si="32"/>
        <v>-183818.55486766351</v>
      </c>
      <c r="D275" s="39">
        <f t="shared" si="33"/>
        <v>908.3838177602081</v>
      </c>
      <c r="E275" s="40">
        <f t="shared" ref="E275:E338" si="37">IF(Pay_Num&lt;&gt;"",Scheduled_Extra_Payments,"")</f>
        <v>0</v>
      </c>
      <c r="F275" s="39">
        <f t="shared" ref="F275:F338" si="38">IF(Pay_Num&lt;&gt;"",Sched_Pay+Extra_Pay,"")</f>
        <v>908.3838177602081</v>
      </c>
      <c r="G275" s="39">
        <f t="shared" ref="G275:G338" si="39">IF(Pay_Num&lt;&gt;"",Total_Pay-Int,"")</f>
        <v>1904.0676566267189</v>
      </c>
      <c r="H275" s="39">
        <f t="shared" si="34"/>
        <v>-995.68383886651065</v>
      </c>
      <c r="I275" s="39">
        <f t="shared" ref="I275:I338" si="40">IF(Pay_Num&lt;&gt;"",Beg_Bal-Princ,"")</f>
        <v>-185722.62252429023</v>
      </c>
    </row>
    <row r="276" spans="1:9" x14ac:dyDescent="0.25">
      <c r="A276" s="41">
        <f t="shared" si="35"/>
        <v>259</v>
      </c>
      <c r="B276" s="36">
        <f t="shared" si="36"/>
        <v>50041</v>
      </c>
      <c r="C276" s="39">
        <f t="shared" ref="C276:C339" si="41">IF(Pay_Num&lt;&gt;"",I275,"")</f>
        <v>-185722.62252429023</v>
      </c>
      <c r="D276" s="39">
        <f t="shared" ref="D276:D339" si="42">IF(Pay_Num&lt;&gt;"",Scheduled_Monthly_Payment,"")</f>
        <v>908.3838177602081</v>
      </c>
      <c r="E276" s="40">
        <f t="shared" si="37"/>
        <v>0</v>
      </c>
      <c r="F276" s="39">
        <f t="shared" si="38"/>
        <v>908.3838177602081</v>
      </c>
      <c r="G276" s="39">
        <f t="shared" si="39"/>
        <v>1914.3813564334469</v>
      </c>
      <c r="H276" s="39">
        <f t="shared" ref="H276:H339" si="43">IF(Pay_Num&lt;&gt;"",Beg_Bal*Interest_Rate/12,"")</f>
        <v>-1005.9975386732389</v>
      </c>
      <c r="I276" s="39">
        <f t="shared" si="40"/>
        <v>-187637.00388072367</v>
      </c>
    </row>
    <row r="277" spans="1:9" x14ac:dyDescent="0.25">
      <c r="A277" s="41">
        <f t="shared" si="35"/>
        <v>260</v>
      </c>
      <c r="B277" s="36">
        <f t="shared" si="36"/>
        <v>50072</v>
      </c>
      <c r="C277" s="39">
        <f t="shared" si="41"/>
        <v>-187637.00388072367</v>
      </c>
      <c r="D277" s="39">
        <f t="shared" si="42"/>
        <v>908.3838177602081</v>
      </c>
      <c r="E277" s="40">
        <f t="shared" si="37"/>
        <v>0</v>
      </c>
      <c r="F277" s="39">
        <f t="shared" si="38"/>
        <v>908.3838177602081</v>
      </c>
      <c r="G277" s="39">
        <f t="shared" si="39"/>
        <v>1924.7509221141281</v>
      </c>
      <c r="H277" s="39">
        <f t="shared" si="43"/>
        <v>-1016.3671043539199</v>
      </c>
      <c r="I277" s="39">
        <f t="shared" si="40"/>
        <v>-189561.75480283779</v>
      </c>
    </row>
    <row r="278" spans="1:9" x14ac:dyDescent="0.25">
      <c r="A278" s="41">
        <f t="shared" si="35"/>
        <v>261</v>
      </c>
      <c r="B278" s="36">
        <f t="shared" si="36"/>
        <v>50100</v>
      </c>
      <c r="C278" s="39">
        <f t="shared" si="41"/>
        <v>-189561.75480283779</v>
      </c>
      <c r="D278" s="39">
        <f t="shared" si="42"/>
        <v>908.3838177602081</v>
      </c>
      <c r="E278" s="40">
        <f t="shared" si="37"/>
        <v>0</v>
      </c>
      <c r="F278" s="39">
        <f t="shared" si="38"/>
        <v>908.3838177602081</v>
      </c>
      <c r="G278" s="39">
        <f t="shared" si="39"/>
        <v>1935.1766562755795</v>
      </c>
      <c r="H278" s="39">
        <f t="shared" si="43"/>
        <v>-1026.7928385153714</v>
      </c>
      <c r="I278" s="39">
        <f t="shared" si="40"/>
        <v>-191496.93145911337</v>
      </c>
    </row>
    <row r="279" spans="1:9" x14ac:dyDescent="0.25">
      <c r="A279" s="41">
        <f t="shared" si="35"/>
        <v>262</v>
      </c>
      <c r="B279" s="36">
        <f t="shared" si="36"/>
        <v>50131</v>
      </c>
      <c r="C279" s="39">
        <f t="shared" si="41"/>
        <v>-191496.93145911337</v>
      </c>
      <c r="D279" s="39">
        <f t="shared" si="42"/>
        <v>908.3838177602081</v>
      </c>
      <c r="E279" s="40">
        <f t="shared" si="37"/>
        <v>0</v>
      </c>
      <c r="F279" s="39">
        <f t="shared" si="38"/>
        <v>908.3838177602081</v>
      </c>
      <c r="G279" s="39">
        <f t="shared" si="39"/>
        <v>1945.6588631637389</v>
      </c>
      <c r="H279" s="39">
        <f t="shared" si="43"/>
        <v>-1037.2750454035308</v>
      </c>
      <c r="I279" s="39">
        <f t="shared" si="40"/>
        <v>-193442.5903222771</v>
      </c>
    </row>
    <row r="280" spans="1:9" x14ac:dyDescent="0.25">
      <c r="A280" s="41">
        <f t="shared" si="35"/>
        <v>263</v>
      </c>
      <c r="B280" s="36">
        <f t="shared" si="36"/>
        <v>50161</v>
      </c>
      <c r="C280" s="39">
        <f t="shared" si="41"/>
        <v>-193442.5903222771</v>
      </c>
      <c r="D280" s="39">
        <f t="shared" si="42"/>
        <v>908.3838177602081</v>
      </c>
      <c r="E280" s="40">
        <f t="shared" si="37"/>
        <v>0</v>
      </c>
      <c r="F280" s="39">
        <f t="shared" si="38"/>
        <v>908.3838177602081</v>
      </c>
      <c r="G280" s="39">
        <f t="shared" si="39"/>
        <v>1956.1978486725425</v>
      </c>
      <c r="H280" s="39">
        <f t="shared" si="43"/>
        <v>-1047.8140309123344</v>
      </c>
      <c r="I280" s="39">
        <f t="shared" si="40"/>
        <v>-195398.78817094964</v>
      </c>
    </row>
    <row r="281" spans="1:9" x14ac:dyDescent="0.25">
      <c r="A281" s="41">
        <f t="shared" si="35"/>
        <v>264</v>
      </c>
      <c r="B281" s="36">
        <f t="shared" si="36"/>
        <v>50192</v>
      </c>
      <c r="C281" s="39">
        <f t="shared" si="41"/>
        <v>-195398.78817094964</v>
      </c>
      <c r="D281" s="39">
        <f t="shared" si="42"/>
        <v>908.3838177602081</v>
      </c>
      <c r="E281" s="40">
        <f t="shared" si="37"/>
        <v>0</v>
      </c>
      <c r="F281" s="39">
        <f t="shared" si="38"/>
        <v>908.3838177602081</v>
      </c>
      <c r="G281" s="39">
        <f t="shared" si="39"/>
        <v>1966.7939203528522</v>
      </c>
      <c r="H281" s="39">
        <f t="shared" si="43"/>
        <v>-1058.4101025926441</v>
      </c>
      <c r="I281" s="39">
        <f t="shared" si="40"/>
        <v>-197365.58209130249</v>
      </c>
    </row>
    <row r="282" spans="1:9" x14ac:dyDescent="0.25">
      <c r="A282" s="41">
        <f t="shared" si="35"/>
        <v>265</v>
      </c>
      <c r="B282" s="36">
        <f t="shared" si="36"/>
        <v>50222</v>
      </c>
      <c r="C282" s="39">
        <f t="shared" si="41"/>
        <v>-197365.58209130249</v>
      </c>
      <c r="D282" s="39">
        <f t="shared" si="42"/>
        <v>908.3838177602081</v>
      </c>
      <c r="E282" s="40">
        <f t="shared" si="37"/>
        <v>0</v>
      </c>
      <c r="F282" s="39">
        <f t="shared" si="38"/>
        <v>908.3838177602081</v>
      </c>
      <c r="G282" s="39">
        <f t="shared" si="39"/>
        <v>1977.44738742143</v>
      </c>
      <c r="H282" s="39">
        <f t="shared" si="43"/>
        <v>-1069.0635696612219</v>
      </c>
      <c r="I282" s="39">
        <f t="shared" si="40"/>
        <v>-199343.02947872391</v>
      </c>
    </row>
    <row r="283" spans="1:9" x14ac:dyDescent="0.25">
      <c r="A283" s="41">
        <f t="shared" si="35"/>
        <v>266</v>
      </c>
      <c r="B283" s="36">
        <f t="shared" si="36"/>
        <v>50253</v>
      </c>
      <c r="C283" s="39">
        <f t="shared" si="41"/>
        <v>-199343.02947872391</v>
      </c>
      <c r="D283" s="39">
        <f t="shared" si="42"/>
        <v>908.3838177602081</v>
      </c>
      <c r="E283" s="40">
        <f t="shared" si="37"/>
        <v>0</v>
      </c>
      <c r="F283" s="39">
        <f t="shared" si="38"/>
        <v>908.3838177602081</v>
      </c>
      <c r="G283" s="39">
        <f t="shared" si="39"/>
        <v>1988.1585607699626</v>
      </c>
      <c r="H283" s="39">
        <f t="shared" si="43"/>
        <v>-1079.7747430097545</v>
      </c>
      <c r="I283" s="39">
        <f t="shared" si="40"/>
        <v>-201331.18803949386</v>
      </c>
    </row>
    <row r="284" spans="1:9" x14ac:dyDescent="0.25">
      <c r="A284" s="41">
        <f t="shared" si="35"/>
        <v>267</v>
      </c>
      <c r="B284" s="36">
        <f t="shared" si="36"/>
        <v>50284</v>
      </c>
      <c r="C284" s="39">
        <f t="shared" si="41"/>
        <v>-201331.18803949386</v>
      </c>
      <c r="D284" s="39">
        <f t="shared" si="42"/>
        <v>908.3838177602081</v>
      </c>
      <c r="E284" s="40">
        <f t="shared" si="37"/>
        <v>0</v>
      </c>
      <c r="F284" s="39">
        <f t="shared" si="38"/>
        <v>908.3838177602081</v>
      </c>
      <c r="G284" s="39">
        <f t="shared" si="39"/>
        <v>1998.9277529741332</v>
      </c>
      <c r="H284" s="39">
        <f t="shared" si="43"/>
        <v>-1090.5439352139251</v>
      </c>
      <c r="I284" s="39">
        <f t="shared" si="40"/>
        <v>-203330.11579246799</v>
      </c>
    </row>
    <row r="285" spans="1:9" x14ac:dyDescent="0.25">
      <c r="A285" s="41">
        <f t="shared" si="35"/>
        <v>268</v>
      </c>
      <c r="B285" s="36">
        <f t="shared" si="36"/>
        <v>50314</v>
      </c>
      <c r="C285" s="39">
        <f t="shared" si="41"/>
        <v>-203330.11579246799</v>
      </c>
      <c r="D285" s="39">
        <f t="shared" si="42"/>
        <v>908.3838177602081</v>
      </c>
      <c r="E285" s="40">
        <f t="shared" si="37"/>
        <v>0</v>
      </c>
      <c r="F285" s="39">
        <f t="shared" si="38"/>
        <v>908.3838177602081</v>
      </c>
      <c r="G285" s="39">
        <f t="shared" si="39"/>
        <v>2009.7552783027431</v>
      </c>
      <c r="H285" s="39">
        <f t="shared" si="43"/>
        <v>-1101.371460542535</v>
      </c>
      <c r="I285" s="39">
        <f t="shared" si="40"/>
        <v>-205339.87107077072</v>
      </c>
    </row>
    <row r="286" spans="1:9" x14ac:dyDescent="0.25">
      <c r="A286" s="41">
        <f t="shared" si="35"/>
        <v>269</v>
      </c>
      <c r="B286" s="36">
        <f t="shared" si="36"/>
        <v>50345</v>
      </c>
      <c r="C286" s="39">
        <f t="shared" si="41"/>
        <v>-205339.87107077072</v>
      </c>
      <c r="D286" s="39">
        <f t="shared" si="42"/>
        <v>908.3838177602081</v>
      </c>
      <c r="E286" s="40">
        <f t="shared" si="37"/>
        <v>0</v>
      </c>
      <c r="F286" s="39">
        <f t="shared" si="38"/>
        <v>908.3838177602081</v>
      </c>
      <c r="G286" s="39">
        <f t="shared" si="39"/>
        <v>2020.641452726883</v>
      </c>
      <c r="H286" s="39">
        <f t="shared" si="43"/>
        <v>-1112.2576349666749</v>
      </c>
      <c r="I286" s="39">
        <f t="shared" si="40"/>
        <v>-207360.5125234976</v>
      </c>
    </row>
    <row r="287" spans="1:9" x14ac:dyDescent="0.25">
      <c r="A287" s="41">
        <f t="shared" si="35"/>
        <v>270</v>
      </c>
      <c r="B287" s="36">
        <f t="shared" si="36"/>
        <v>50375</v>
      </c>
      <c r="C287" s="39">
        <f t="shared" si="41"/>
        <v>-207360.5125234976</v>
      </c>
      <c r="D287" s="39">
        <f t="shared" si="42"/>
        <v>908.3838177602081</v>
      </c>
      <c r="E287" s="40">
        <f t="shared" si="37"/>
        <v>0</v>
      </c>
      <c r="F287" s="39">
        <f t="shared" si="38"/>
        <v>908.3838177602081</v>
      </c>
      <c r="G287" s="39">
        <f t="shared" si="39"/>
        <v>2031.5865939291534</v>
      </c>
      <c r="H287" s="39">
        <f t="shared" si="43"/>
        <v>-1123.2027761689453</v>
      </c>
      <c r="I287" s="39">
        <f t="shared" si="40"/>
        <v>-209392.09911742675</v>
      </c>
    </row>
    <row r="288" spans="1:9" x14ac:dyDescent="0.25">
      <c r="A288" s="41">
        <f t="shared" si="35"/>
        <v>271</v>
      </c>
      <c r="B288" s="36">
        <f t="shared" si="36"/>
        <v>50406</v>
      </c>
      <c r="C288" s="39">
        <f t="shared" si="41"/>
        <v>-209392.09911742675</v>
      </c>
      <c r="D288" s="39">
        <f t="shared" si="42"/>
        <v>908.3838177602081</v>
      </c>
      <c r="E288" s="40">
        <f t="shared" si="37"/>
        <v>0</v>
      </c>
      <c r="F288" s="39">
        <f t="shared" si="38"/>
        <v>908.3838177602081</v>
      </c>
      <c r="G288" s="39">
        <f t="shared" si="39"/>
        <v>2042.5910213129364</v>
      </c>
      <c r="H288" s="39">
        <f t="shared" si="43"/>
        <v>-1134.2072035527283</v>
      </c>
      <c r="I288" s="39">
        <f t="shared" si="40"/>
        <v>-211434.69013873968</v>
      </c>
    </row>
    <row r="289" spans="1:9" x14ac:dyDescent="0.25">
      <c r="A289" s="41">
        <f t="shared" si="35"/>
        <v>272</v>
      </c>
      <c r="B289" s="36">
        <f t="shared" si="36"/>
        <v>50437</v>
      </c>
      <c r="C289" s="39">
        <f t="shared" si="41"/>
        <v>-211434.69013873968</v>
      </c>
      <c r="D289" s="39">
        <f t="shared" si="42"/>
        <v>908.3838177602081</v>
      </c>
      <c r="E289" s="40">
        <f t="shared" si="37"/>
        <v>0</v>
      </c>
      <c r="F289" s="39">
        <f t="shared" si="38"/>
        <v>908.3838177602081</v>
      </c>
      <c r="G289" s="39">
        <f t="shared" si="39"/>
        <v>2053.6550560117148</v>
      </c>
      <c r="H289" s="39">
        <f t="shared" si="43"/>
        <v>-1145.2712382515067</v>
      </c>
      <c r="I289" s="39">
        <f t="shared" si="40"/>
        <v>-213488.3451947514</v>
      </c>
    </row>
    <row r="290" spans="1:9" x14ac:dyDescent="0.25">
      <c r="A290" s="41">
        <f t="shared" si="35"/>
        <v>273</v>
      </c>
      <c r="B290" s="36">
        <f t="shared" si="36"/>
        <v>50465</v>
      </c>
      <c r="C290" s="39">
        <f t="shared" si="41"/>
        <v>-213488.3451947514</v>
      </c>
      <c r="D290" s="39">
        <f t="shared" si="42"/>
        <v>908.3838177602081</v>
      </c>
      <c r="E290" s="40">
        <f t="shared" si="37"/>
        <v>0</v>
      </c>
      <c r="F290" s="39">
        <f t="shared" si="38"/>
        <v>908.3838177602081</v>
      </c>
      <c r="G290" s="39">
        <f t="shared" si="39"/>
        <v>2064.7790208984447</v>
      </c>
      <c r="H290" s="39">
        <f t="shared" si="43"/>
        <v>-1156.3952031382366</v>
      </c>
      <c r="I290" s="39">
        <f t="shared" si="40"/>
        <v>-215553.12421564985</v>
      </c>
    </row>
    <row r="291" spans="1:9" x14ac:dyDescent="0.25">
      <c r="A291" s="41">
        <f t="shared" si="35"/>
        <v>274</v>
      </c>
      <c r="B291" s="36">
        <f t="shared" si="36"/>
        <v>50496</v>
      </c>
      <c r="C291" s="39">
        <f t="shared" si="41"/>
        <v>-215553.12421564985</v>
      </c>
      <c r="D291" s="39">
        <f t="shared" si="42"/>
        <v>908.3838177602081</v>
      </c>
      <c r="E291" s="40">
        <f t="shared" si="37"/>
        <v>0</v>
      </c>
      <c r="F291" s="39">
        <f t="shared" si="38"/>
        <v>908.3838177602081</v>
      </c>
      <c r="G291" s="39">
        <f t="shared" si="39"/>
        <v>2075.9632405949783</v>
      </c>
      <c r="H291" s="39">
        <f t="shared" si="43"/>
        <v>-1167.5794228347702</v>
      </c>
      <c r="I291" s="39">
        <f t="shared" si="40"/>
        <v>-217629.08745624483</v>
      </c>
    </row>
    <row r="292" spans="1:9" x14ac:dyDescent="0.25">
      <c r="A292" s="41">
        <f t="shared" si="35"/>
        <v>275</v>
      </c>
      <c r="B292" s="36">
        <f t="shared" si="36"/>
        <v>50526</v>
      </c>
      <c r="C292" s="39">
        <f t="shared" si="41"/>
        <v>-217629.08745624483</v>
      </c>
      <c r="D292" s="39">
        <f t="shared" si="42"/>
        <v>908.3838177602081</v>
      </c>
      <c r="E292" s="40">
        <f t="shared" si="37"/>
        <v>0</v>
      </c>
      <c r="F292" s="39">
        <f t="shared" si="38"/>
        <v>908.3838177602081</v>
      </c>
      <c r="G292" s="39">
        <f t="shared" si="39"/>
        <v>2087.2080414815346</v>
      </c>
      <c r="H292" s="39">
        <f t="shared" si="43"/>
        <v>-1178.8242237213262</v>
      </c>
      <c r="I292" s="39">
        <f t="shared" si="40"/>
        <v>-219716.29549772636</v>
      </c>
    </row>
    <row r="293" spans="1:9" x14ac:dyDescent="0.25">
      <c r="A293" s="41">
        <f t="shared" si="35"/>
        <v>276</v>
      </c>
      <c r="B293" s="36">
        <f t="shared" si="36"/>
        <v>50557</v>
      </c>
      <c r="C293" s="39">
        <f t="shared" si="41"/>
        <v>-219716.29549772636</v>
      </c>
      <c r="D293" s="39">
        <f t="shared" si="42"/>
        <v>908.3838177602081</v>
      </c>
      <c r="E293" s="40">
        <f t="shared" si="37"/>
        <v>0</v>
      </c>
      <c r="F293" s="39">
        <f t="shared" si="38"/>
        <v>908.3838177602081</v>
      </c>
      <c r="G293" s="39">
        <f t="shared" si="39"/>
        <v>2098.5137517062258</v>
      </c>
      <c r="H293" s="39">
        <f t="shared" si="43"/>
        <v>-1190.1299339460177</v>
      </c>
      <c r="I293" s="39">
        <f t="shared" si="40"/>
        <v>-221814.80924943258</v>
      </c>
    </row>
    <row r="294" spans="1:9" x14ac:dyDescent="0.25">
      <c r="A294" s="41">
        <f t="shared" si="35"/>
        <v>277</v>
      </c>
      <c r="B294" s="36">
        <f t="shared" si="36"/>
        <v>50587</v>
      </c>
      <c r="C294" s="39">
        <f t="shared" si="41"/>
        <v>-221814.80924943258</v>
      </c>
      <c r="D294" s="39">
        <f t="shared" si="42"/>
        <v>908.3838177602081</v>
      </c>
      <c r="E294" s="40">
        <f t="shared" si="37"/>
        <v>0</v>
      </c>
      <c r="F294" s="39">
        <f t="shared" si="38"/>
        <v>908.3838177602081</v>
      </c>
      <c r="G294" s="39">
        <f t="shared" si="39"/>
        <v>2109.8807011946346</v>
      </c>
      <c r="H294" s="39">
        <f t="shared" si="43"/>
        <v>-1201.4968834344265</v>
      </c>
      <c r="I294" s="39">
        <f t="shared" si="40"/>
        <v>-223924.68995062722</v>
      </c>
    </row>
    <row r="295" spans="1:9" x14ac:dyDescent="0.25">
      <c r="A295" s="41">
        <f t="shared" si="35"/>
        <v>278</v>
      </c>
      <c r="B295" s="36">
        <f t="shared" si="36"/>
        <v>50618</v>
      </c>
      <c r="C295" s="39">
        <f t="shared" si="41"/>
        <v>-223924.68995062722</v>
      </c>
      <c r="D295" s="39">
        <f t="shared" si="42"/>
        <v>908.3838177602081</v>
      </c>
      <c r="E295" s="40">
        <f t="shared" si="37"/>
        <v>0</v>
      </c>
      <c r="F295" s="39">
        <f t="shared" si="38"/>
        <v>908.3838177602081</v>
      </c>
      <c r="G295" s="39">
        <f t="shared" si="39"/>
        <v>2121.3092216594387</v>
      </c>
      <c r="H295" s="39">
        <f t="shared" si="43"/>
        <v>-1212.9254038992308</v>
      </c>
      <c r="I295" s="39">
        <f t="shared" si="40"/>
        <v>-226045.99917228665</v>
      </c>
    </row>
    <row r="296" spans="1:9" x14ac:dyDescent="0.25">
      <c r="A296" s="41">
        <f t="shared" si="35"/>
        <v>279</v>
      </c>
      <c r="B296" s="36">
        <f t="shared" si="36"/>
        <v>50649</v>
      </c>
      <c r="C296" s="39">
        <f t="shared" si="41"/>
        <v>-226045.99917228665</v>
      </c>
      <c r="D296" s="39">
        <f t="shared" si="42"/>
        <v>908.3838177602081</v>
      </c>
      <c r="E296" s="40">
        <f t="shared" si="37"/>
        <v>0</v>
      </c>
      <c r="F296" s="39">
        <f t="shared" si="38"/>
        <v>908.3838177602081</v>
      </c>
      <c r="G296" s="39">
        <f t="shared" si="39"/>
        <v>2132.799646610094</v>
      </c>
      <c r="H296" s="39">
        <f t="shared" si="43"/>
        <v>-1224.4158288498861</v>
      </c>
      <c r="I296" s="39">
        <f t="shared" si="40"/>
        <v>-228178.79881889676</v>
      </c>
    </row>
    <row r="297" spans="1:9" x14ac:dyDescent="0.25">
      <c r="A297" s="41">
        <f t="shared" si="35"/>
        <v>280</v>
      </c>
      <c r="B297" s="36">
        <f t="shared" si="36"/>
        <v>50679</v>
      </c>
      <c r="C297" s="39">
        <f t="shared" si="41"/>
        <v>-228178.79881889676</v>
      </c>
      <c r="D297" s="39">
        <f t="shared" si="42"/>
        <v>908.3838177602081</v>
      </c>
      <c r="E297" s="40">
        <f t="shared" si="37"/>
        <v>0</v>
      </c>
      <c r="F297" s="39">
        <f t="shared" si="38"/>
        <v>908.3838177602081</v>
      </c>
      <c r="G297" s="39">
        <f t="shared" si="39"/>
        <v>2144.3523113625656</v>
      </c>
      <c r="H297" s="39">
        <f t="shared" si="43"/>
        <v>-1235.9684936023575</v>
      </c>
      <c r="I297" s="39">
        <f t="shared" si="40"/>
        <v>-230323.15113025933</v>
      </c>
    </row>
    <row r="298" spans="1:9" x14ac:dyDescent="0.25">
      <c r="A298" s="41">
        <f t="shared" si="35"/>
        <v>281</v>
      </c>
      <c r="B298" s="36">
        <f t="shared" si="36"/>
        <v>50710</v>
      </c>
      <c r="C298" s="39">
        <f t="shared" si="41"/>
        <v>-230323.15113025933</v>
      </c>
      <c r="D298" s="39">
        <f t="shared" si="42"/>
        <v>908.3838177602081</v>
      </c>
      <c r="E298" s="40">
        <f t="shared" si="37"/>
        <v>0</v>
      </c>
      <c r="F298" s="39">
        <f t="shared" si="38"/>
        <v>908.3838177602081</v>
      </c>
      <c r="G298" s="39">
        <f t="shared" si="39"/>
        <v>2155.9675530491131</v>
      </c>
      <c r="H298" s="39">
        <f t="shared" si="43"/>
        <v>-1247.5837352889048</v>
      </c>
      <c r="I298" s="39">
        <f t="shared" si="40"/>
        <v>-232479.11868330845</v>
      </c>
    </row>
    <row r="299" spans="1:9" x14ac:dyDescent="0.25">
      <c r="A299" s="41">
        <f t="shared" si="35"/>
        <v>282</v>
      </c>
      <c r="B299" s="36">
        <f t="shared" si="36"/>
        <v>50740</v>
      </c>
      <c r="C299" s="39">
        <f t="shared" si="41"/>
        <v>-232479.11868330845</v>
      </c>
      <c r="D299" s="39">
        <f t="shared" si="42"/>
        <v>908.3838177602081</v>
      </c>
      <c r="E299" s="40">
        <f t="shared" si="37"/>
        <v>0</v>
      </c>
      <c r="F299" s="39">
        <f t="shared" si="38"/>
        <v>908.3838177602081</v>
      </c>
      <c r="G299" s="39">
        <f t="shared" si="39"/>
        <v>2167.6457106281287</v>
      </c>
      <c r="H299" s="39">
        <f t="shared" si="43"/>
        <v>-1259.2618928679208</v>
      </c>
      <c r="I299" s="39">
        <f t="shared" si="40"/>
        <v>-234646.76439393658</v>
      </c>
    </row>
    <row r="300" spans="1:9" x14ac:dyDescent="0.25">
      <c r="A300" s="41">
        <f t="shared" si="35"/>
        <v>283</v>
      </c>
      <c r="B300" s="36">
        <f t="shared" si="36"/>
        <v>50771</v>
      </c>
      <c r="C300" s="39">
        <f t="shared" si="41"/>
        <v>-234646.76439393658</v>
      </c>
      <c r="D300" s="39">
        <f t="shared" si="42"/>
        <v>908.3838177602081</v>
      </c>
      <c r="E300" s="40">
        <f t="shared" si="37"/>
        <v>0</v>
      </c>
      <c r="F300" s="39">
        <f t="shared" si="38"/>
        <v>908.3838177602081</v>
      </c>
      <c r="G300" s="39">
        <f t="shared" si="39"/>
        <v>2179.3871248940313</v>
      </c>
      <c r="H300" s="39">
        <f t="shared" si="43"/>
        <v>-1271.0033071338232</v>
      </c>
      <c r="I300" s="39">
        <f t="shared" si="40"/>
        <v>-236826.15151883062</v>
      </c>
    </row>
    <row r="301" spans="1:9" x14ac:dyDescent="0.25">
      <c r="A301" s="41">
        <f t="shared" si="35"/>
        <v>284</v>
      </c>
      <c r="B301" s="36">
        <f t="shared" si="36"/>
        <v>50802</v>
      </c>
      <c r="C301" s="39">
        <f t="shared" si="41"/>
        <v>-236826.15151883062</v>
      </c>
      <c r="D301" s="39">
        <f t="shared" si="42"/>
        <v>908.3838177602081</v>
      </c>
      <c r="E301" s="40">
        <f t="shared" si="37"/>
        <v>0</v>
      </c>
      <c r="F301" s="39">
        <f t="shared" si="38"/>
        <v>908.3838177602081</v>
      </c>
      <c r="G301" s="39">
        <f t="shared" si="39"/>
        <v>2191.1921384872076</v>
      </c>
      <c r="H301" s="39">
        <f t="shared" si="43"/>
        <v>-1282.8083207269992</v>
      </c>
      <c r="I301" s="39">
        <f t="shared" si="40"/>
        <v>-239017.34365731783</v>
      </c>
    </row>
    <row r="302" spans="1:9" x14ac:dyDescent="0.25">
      <c r="A302" s="41">
        <f t="shared" si="35"/>
        <v>285</v>
      </c>
      <c r="B302" s="36">
        <f t="shared" si="36"/>
        <v>50830</v>
      </c>
      <c r="C302" s="39">
        <f t="shared" si="41"/>
        <v>-239017.34365731783</v>
      </c>
      <c r="D302" s="39">
        <f t="shared" si="42"/>
        <v>908.3838177602081</v>
      </c>
      <c r="E302" s="40">
        <f t="shared" si="37"/>
        <v>0</v>
      </c>
      <c r="F302" s="39">
        <f t="shared" si="38"/>
        <v>908.3838177602081</v>
      </c>
      <c r="G302" s="39">
        <f t="shared" si="39"/>
        <v>2203.0610959040132</v>
      </c>
      <c r="H302" s="39">
        <f t="shared" si="43"/>
        <v>-1294.6772781438051</v>
      </c>
      <c r="I302" s="39">
        <f t="shared" si="40"/>
        <v>-241220.40475322184</v>
      </c>
    </row>
    <row r="303" spans="1:9" x14ac:dyDescent="0.25">
      <c r="A303" s="41">
        <f t="shared" si="35"/>
        <v>286</v>
      </c>
      <c r="B303" s="36">
        <f t="shared" si="36"/>
        <v>50861</v>
      </c>
      <c r="C303" s="39">
        <f t="shared" si="41"/>
        <v>-241220.40475322184</v>
      </c>
      <c r="D303" s="39">
        <f t="shared" si="42"/>
        <v>908.3838177602081</v>
      </c>
      <c r="E303" s="40">
        <f t="shared" si="37"/>
        <v>0</v>
      </c>
      <c r="F303" s="39">
        <f t="shared" si="38"/>
        <v>908.3838177602081</v>
      </c>
      <c r="G303" s="39">
        <f t="shared" si="39"/>
        <v>2214.9943435068262</v>
      </c>
      <c r="H303" s="39">
        <f t="shared" si="43"/>
        <v>-1306.6105257466184</v>
      </c>
      <c r="I303" s="39">
        <f t="shared" si="40"/>
        <v>-243435.39909672865</v>
      </c>
    </row>
    <row r="304" spans="1:9" x14ac:dyDescent="0.25">
      <c r="A304" s="41">
        <f t="shared" si="35"/>
        <v>287</v>
      </c>
      <c r="B304" s="36">
        <f t="shared" si="36"/>
        <v>50891</v>
      </c>
      <c r="C304" s="39">
        <f t="shared" si="41"/>
        <v>-243435.39909672865</v>
      </c>
      <c r="D304" s="39">
        <f t="shared" si="42"/>
        <v>908.3838177602081</v>
      </c>
      <c r="E304" s="40">
        <f t="shared" si="37"/>
        <v>0</v>
      </c>
      <c r="F304" s="39">
        <f t="shared" si="38"/>
        <v>908.3838177602081</v>
      </c>
      <c r="G304" s="39">
        <f t="shared" si="39"/>
        <v>2226.9922295341548</v>
      </c>
      <c r="H304" s="39">
        <f t="shared" si="43"/>
        <v>-1318.608411773947</v>
      </c>
      <c r="I304" s="39">
        <f t="shared" si="40"/>
        <v>-245662.39132626282</v>
      </c>
    </row>
    <row r="305" spans="1:9" x14ac:dyDescent="0.25">
      <c r="A305" s="41">
        <f t="shared" si="35"/>
        <v>288</v>
      </c>
      <c r="B305" s="36">
        <f t="shared" si="36"/>
        <v>50922</v>
      </c>
      <c r="C305" s="39">
        <f t="shared" si="41"/>
        <v>-245662.39132626282</v>
      </c>
      <c r="D305" s="39">
        <f t="shared" si="42"/>
        <v>908.3838177602081</v>
      </c>
      <c r="E305" s="40">
        <f t="shared" si="37"/>
        <v>0</v>
      </c>
      <c r="F305" s="39">
        <f t="shared" si="38"/>
        <v>908.3838177602081</v>
      </c>
      <c r="G305" s="39">
        <f t="shared" si="39"/>
        <v>2239.0551041107983</v>
      </c>
      <c r="H305" s="39">
        <f t="shared" si="43"/>
        <v>-1330.6712863505902</v>
      </c>
      <c r="I305" s="39">
        <f t="shared" si="40"/>
        <v>-247901.44643037362</v>
      </c>
    </row>
    <row r="306" spans="1:9" x14ac:dyDescent="0.25">
      <c r="A306" s="41">
        <f t="shared" si="35"/>
        <v>289</v>
      </c>
      <c r="B306" s="36">
        <f t="shared" si="36"/>
        <v>50952</v>
      </c>
      <c r="C306" s="39">
        <f t="shared" si="41"/>
        <v>-247901.44643037362</v>
      </c>
      <c r="D306" s="39">
        <f t="shared" si="42"/>
        <v>908.3838177602081</v>
      </c>
      <c r="E306" s="40">
        <f t="shared" si="37"/>
        <v>0</v>
      </c>
      <c r="F306" s="39">
        <f t="shared" si="38"/>
        <v>908.3838177602081</v>
      </c>
      <c r="G306" s="39">
        <f t="shared" si="39"/>
        <v>2251.1833192580652</v>
      </c>
      <c r="H306" s="39">
        <f t="shared" si="43"/>
        <v>-1342.7995014978571</v>
      </c>
      <c r="I306" s="39">
        <f t="shared" si="40"/>
        <v>-250152.62974963168</v>
      </c>
    </row>
    <row r="307" spans="1:9" x14ac:dyDescent="0.25">
      <c r="A307" s="41">
        <f t="shared" si="35"/>
        <v>290</v>
      </c>
      <c r="B307" s="36">
        <f t="shared" si="36"/>
        <v>50983</v>
      </c>
      <c r="C307" s="39">
        <f t="shared" si="41"/>
        <v>-250152.62974963168</v>
      </c>
      <c r="D307" s="39">
        <f t="shared" si="42"/>
        <v>908.3838177602081</v>
      </c>
      <c r="E307" s="40">
        <f t="shared" si="37"/>
        <v>0</v>
      </c>
      <c r="F307" s="39">
        <f t="shared" si="38"/>
        <v>908.3838177602081</v>
      </c>
      <c r="G307" s="39">
        <f t="shared" si="39"/>
        <v>2263.3772289040462</v>
      </c>
      <c r="H307" s="39">
        <f t="shared" si="43"/>
        <v>-1354.9934111438383</v>
      </c>
      <c r="I307" s="39">
        <f t="shared" si="40"/>
        <v>-252416.00697853573</v>
      </c>
    </row>
    <row r="308" spans="1:9" x14ac:dyDescent="0.25">
      <c r="A308" s="41">
        <f t="shared" si="35"/>
        <v>291</v>
      </c>
      <c r="B308" s="36">
        <f t="shared" si="36"/>
        <v>51014</v>
      </c>
      <c r="C308" s="39">
        <f t="shared" si="41"/>
        <v>-252416.00697853573</v>
      </c>
      <c r="D308" s="39">
        <f t="shared" si="42"/>
        <v>908.3838177602081</v>
      </c>
      <c r="E308" s="40">
        <f t="shared" si="37"/>
        <v>0</v>
      </c>
      <c r="F308" s="39">
        <f t="shared" si="38"/>
        <v>908.3838177602081</v>
      </c>
      <c r="G308" s="39">
        <f t="shared" si="39"/>
        <v>2275.6371888939434</v>
      </c>
      <c r="H308" s="39">
        <f t="shared" si="43"/>
        <v>-1367.2533711337353</v>
      </c>
      <c r="I308" s="39">
        <f t="shared" si="40"/>
        <v>-254691.64416742968</v>
      </c>
    </row>
    <row r="309" spans="1:9" x14ac:dyDescent="0.25">
      <c r="A309" s="41">
        <f t="shared" si="35"/>
        <v>292</v>
      </c>
      <c r="B309" s="36">
        <f t="shared" si="36"/>
        <v>51044</v>
      </c>
      <c r="C309" s="39">
        <f t="shared" si="41"/>
        <v>-254691.64416742968</v>
      </c>
      <c r="D309" s="39">
        <f t="shared" si="42"/>
        <v>908.3838177602081</v>
      </c>
      <c r="E309" s="40">
        <f t="shared" si="37"/>
        <v>0</v>
      </c>
      <c r="F309" s="39">
        <f t="shared" si="38"/>
        <v>908.3838177602081</v>
      </c>
      <c r="G309" s="39">
        <f t="shared" si="39"/>
        <v>2287.9635570004521</v>
      </c>
      <c r="H309" s="39">
        <f t="shared" si="43"/>
        <v>-1379.579739240244</v>
      </c>
      <c r="I309" s="39">
        <f t="shared" si="40"/>
        <v>-256979.60772443013</v>
      </c>
    </row>
    <row r="310" spans="1:9" x14ac:dyDescent="0.25">
      <c r="A310" s="41">
        <f t="shared" si="35"/>
        <v>293</v>
      </c>
      <c r="B310" s="36">
        <f t="shared" si="36"/>
        <v>51075</v>
      </c>
      <c r="C310" s="39">
        <f t="shared" si="41"/>
        <v>-256979.60772443013</v>
      </c>
      <c r="D310" s="39">
        <f t="shared" si="42"/>
        <v>908.3838177602081</v>
      </c>
      <c r="E310" s="40">
        <f t="shared" si="37"/>
        <v>0</v>
      </c>
      <c r="F310" s="39">
        <f t="shared" si="38"/>
        <v>908.3838177602081</v>
      </c>
      <c r="G310" s="39">
        <f t="shared" si="39"/>
        <v>2300.3566929342046</v>
      </c>
      <c r="H310" s="39">
        <f t="shared" si="43"/>
        <v>-1391.9728751739965</v>
      </c>
      <c r="I310" s="39">
        <f t="shared" si="40"/>
        <v>-259279.96441736433</v>
      </c>
    </row>
    <row r="311" spans="1:9" x14ac:dyDescent="0.25">
      <c r="A311" s="41">
        <f t="shared" si="35"/>
        <v>294</v>
      </c>
      <c r="B311" s="36">
        <f t="shared" si="36"/>
        <v>51105</v>
      </c>
      <c r="C311" s="39">
        <f t="shared" si="41"/>
        <v>-259279.96441736433</v>
      </c>
      <c r="D311" s="39">
        <f t="shared" si="42"/>
        <v>908.3838177602081</v>
      </c>
      <c r="E311" s="40">
        <f t="shared" si="37"/>
        <v>0</v>
      </c>
      <c r="F311" s="39">
        <f t="shared" si="38"/>
        <v>908.3838177602081</v>
      </c>
      <c r="G311" s="39">
        <f t="shared" si="39"/>
        <v>2312.8169583542649</v>
      </c>
      <c r="H311" s="39">
        <f t="shared" si="43"/>
        <v>-1404.4331405940568</v>
      </c>
      <c r="I311" s="39">
        <f t="shared" si="40"/>
        <v>-261592.78137571859</v>
      </c>
    </row>
    <row r="312" spans="1:9" x14ac:dyDescent="0.25">
      <c r="A312" s="41">
        <f t="shared" si="35"/>
        <v>295</v>
      </c>
      <c r="B312" s="36">
        <f t="shared" si="36"/>
        <v>51136</v>
      </c>
      <c r="C312" s="39">
        <f t="shared" si="41"/>
        <v>-261592.78137571859</v>
      </c>
      <c r="D312" s="39">
        <f t="shared" si="42"/>
        <v>908.3838177602081</v>
      </c>
      <c r="E312" s="40">
        <f t="shared" si="37"/>
        <v>0</v>
      </c>
      <c r="F312" s="39">
        <f t="shared" si="38"/>
        <v>908.3838177602081</v>
      </c>
      <c r="G312" s="39">
        <f t="shared" si="39"/>
        <v>2325.3447168786838</v>
      </c>
      <c r="H312" s="39">
        <f t="shared" si="43"/>
        <v>-1416.9608991184757</v>
      </c>
      <c r="I312" s="39">
        <f t="shared" si="40"/>
        <v>-263918.12609259726</v>
      </c>
    </row>
    <row r="313" spans="1:9" x14ac:dyDescent="0.25">
      <c r="A313" s="41">
        <f t="shared" si="35"/>
        <v>296</v>
      </c>
      <c r="B313" s="36">
        <f t="shared" si="36"/>
        <v>51167</v>
      </c>
      <c r="C313" s="39">
        <f t="shared" si="41"/>
        <v>-263918.12609259726</v>
      </c>
      <c r="D313" s="39">
        <f t="shared" si="42"/>
        <v>908.3838177602081</v>
      </c>
      <c r="E313" s="40">
        <f t="shared" si="37"/>
        <v>0</v>
      </c>
      <c r="F313" s="39">
        <f t="shared" si="38"/>
        <v>908.3838177602081</v>
      </c>
      <c r="G313" s="39">
        <f t="shared" si="39"/>
        <v>2337.9403340951103</v>
      </c>
      <c r="H313" s="39">
        <f t="shared" si="43"/>
        <v>-1429.556516334902</v>
      </c>
      <c r="I313" s="39">
        <f t="shared" si="40"/>
        <v>-266256.06642669236</v>
      </c>
    </row>
    <row r="314" spans="1:9" x14ac:dyDescent="0.25">
      <c r="A314" s="41">
        <f t="shared" si="35"/>
        <v>297</v>
      </c>
      <c r="B314" s="36">
        <f t="shared" si="36"/>
        <v>51196</v>
      </c>
      <c r="C314" s="39">
        <f t="shared" si="41"/>
        <v>-266256.06642669236</v>
      </c>
      <c r="D314" s="39">
        <f t="shared" si="42"/>
        <v>908.3838177602081</v>
      </c>
      <c r="E314" s="40">
        <f t="shared" si="37"/>
        <v>0</v>
      </c>
      <c r="F314" s="39">
        <f t="shared" si="38"/>
        <v>908.3838177602081</v>
      </c>
      <c r="G314" s="39">
        <f t="shared" si="39"/>
        <v>2350.6041775714584</v>
      </c>
      <c r="H314" s="39">
        <f t="shared" si="43"/>
        <v>-1442.2203598112503</v>
      </c>
      <c r="I314" s="39">
        <f t="shared" si="40"/>
        <v>-268606.67060426384</v>
      </c>
    </row>
    <row r="315" spans="1:9" x14ac:dyDescent="0.25">
      <c r="A315" s="41">
        <f t="shared" si="35"/>
        <v>298</v>
      </c>
      <c r="B315" s="36">
        <f t="shared" si="36"/>
        <v>51227</v>
      </c>
      <c r="C315" s="39">
        <f t="shared" si="41"/>
        <v>-268606.67060426384</v>
      </c>
      <c r="D315" s="39">
        <f t="shared" si="42"/>
        <v>908.3838177602081</v>
      </c>
      <c r="E315" s="40">
        <f t="shared" si="37"/>
        <v>0</v>
      </c>
      <c r="F315" s="39">
        <f t="shared" si="38"/>
        <v>908.3838177602081</v>
      </c>
      <c r="G315" s="39">
        <f t="shared" si="39"/>
        <v>2363.3366168666371</v>
      </c>
      <c r="H315" s="39">
        <f t="shared" si="43"/>
        <v>-1454.952799106429</v>
      </c>
      <c r="I315" s="39">
        <f t="shared" si="40"/>
        <v>-270970.00722113048</v>
      </c>
    </row>
    <row r="316" spans="1:9" x14ac:dyDescent="0.25">
      <c r="A316" s="41">
        <f t="shared" si="35"/>
        <v>299</v>
      </c>
      <c r="B316" s="36">
        <f t="shared" si="36"/>
        <v>51257</v>
      </c>
      <c r="C316" s="39">
        <f t="shared" si="41"/>
        <v>-270970.00722113048</v>
      </c>
      <c r="D316" s="39">
        <f t="shared" si="42"/>
        <v>908.3838177602081</v>
      </c>
      <c r="E316" s="40">
        <f t="shared" si="37"/>
        <v>0</v>
      </c>
      <c r="F316" s="39">
        <f t="shared" si="38"/>
        <v>908.3838177602081</v>
      </c>
      <c r="G316" s="39">
        <f t="shared" si="39"/>
        <v>2376.1380235413317</v>
      </c>
      <c r="H316" s="39">
        <f t="shared" si="43"/>
        <v>-1467.7542057811233</v>
      </c>
      <c r="I316" s="39">
        <f t="shared" si="40"/>
        <v>-273346.14524467179</v>
      </c>
    </row>
    <row r="317" spans="1:9" x14ac:dyDescent="0.25">
      <c r="A317" s="41">
        <f t="shared" si="35"/>
        <v>300</v>
      </c>
      <c r="B317" s="36">
        <f t="shared" si="36"/>
        <v>51288</v>
      </c>
      <c r="C317" s="39">
        <f t="shared" si="41"/>
        <v>-273346.14524467179</v>
      </c>
      <c r="D317" s="39">
        <f t="shared" si="42"/>
        <v>908.3838177602081</v>
      </c>
      <c r="E317" s="40">
        <f t="shared" si="37"/>
        <v>0</v>
      </c>
      <c r="F317" s="39">
        <f t="shared" si="38"/>
        <v>908.3838177602081</v>
      </c>
      <c r="G317" s="39">
        <f t="shared" si="39"/>
        <v>2389.008771168847</v>
      </c>
      <c r="H317" s="39">
        <f t="shared" si="43"/>
        <v>-1480.6249534086389</v>
      </c>
      <c r="I317" s="39">
        <f t="shared" si="40"/>
        <v>-275735.15401584061</v>
      </c>
    </row>
    <row r="318" spans="1:9" x14ac:dyDescent="0.25">
      <c r="A318" s="41">
        <f t="shared" si="35"/>
        <v>301</v>
      </c>
      <c r="B318" s="36">
        <f t="shared" si="36"/>
        <v>51318</v>
      </c>
      <c r="C318" s="39">
        <f t="shared" si="41"/>
        <v>-275735.15401584061</v>
      </c>
      <c r="D318" s="39">
        <f t="shared" si="42"/>
        <v>908.3838177602081</v>
      </c>
      <c r="E318" s="40">
        <f t="shared" si="37"/>
        <v>0</v>
      </c>
      <c r="F318" s="39">
        <f t="shared" si="38"/>
        <v>908.3838177602081</v>
      </c>
      <c r="G318" s="39">
        <f t="shared" si="39"/>
        <v>2401.9492353460118</v>
      </c>
      <c r="H318" s="39">
        <f t="shared" si="43"/>
        <v>-1493.5654175858035</v>
      </c>
      <c r="I318" s="39">
        <f t="shared" si="40"/>
        <v>-278137.10325118661</v>
      </c>
    </row>
    <row r="319" spans="1:9" x14ac:dyDescent="0.25">
      <c r="A319" s="41">
        <f t="shared" si="35"/>
        <v>302</v>
      </c>
      <c r="B319" s="36">
        <f t="shared" si="36"/>
        <v>51349</v>
      </c>
      <c r="C319" s="39">
        <f t="shared" si="41"/>
        <v>-278137.10325118661</v>
      </c>
      <c r="D319" s="39">
        <f t="shared" si="42"/>
        <v>908.3838177602081</v>
      </c>
      <c r="E319" s="40">
        <f t="shared" si="37"/>
        <v>0</v>
      </c>
      <c r="F319" s="39">
        <f t="shared" si="38"/>
        <v>908.3838177602081</v>
      </c>
      <c r="G319" s="39">
        <f t="shared" si="39"/>
        <v>2414.9597937041358</v>
      </c>
      <c r="H319" s="39">
        <f t="shared" si="43"/>
        <v>-1506.5759759439277</v>
      </c>
      <c r="I319" s="39">
        <f t="shared" si="40"/>
        <v>-280552.06304489076</v>
      </c>
    </row>
    <row r="320" spans="1:9" x14ac:dyDescent="0.25">
      <c r="A320" s="41">
        <f t="shared" si="35"/>
        <v>303</v>
      </c>
      <c r="B320" s="36">
        <f t="shared" si="36"/>
        <v>51380</v>
      </c>
      <c r="C320" s="39">
        <f t="shared" si="41"/>
        <v>-280552.06304489076</v>
      </c>
      <c r="D320" s="39">
        <f t="shared" si="42"/>
        <v>908.3838177602081</v>
      </c>
      <c r="E320" s="40">
        <f t="shared" si="37"/>
        <v>0</v>
      </c>
      <c r="F320" s="39">
        <f t="shared" si="38"/>
        <v>908.3838177602081</v>
      </c>
      <c r="G320" s="39">
        <f t="shared" si="39"/>
        <v>2428.0408259200331</v>
      </c>
      <c r="H320" s="39">
        <f t="shared" si="43"/>
        <v>-1519.657008159825</v>
      </c>
      <c r="I320" s="39">
        <f t="shared" si="40"/>
        <v>-282980.10387081077</v>
      </c>
    </row>
    <row r="321" spans="1:9" x14ac:dyDescent="0.25">
      <c r="A321" s="41">
        <f t="shared" si="35"/>
        <v>304</v>
      </c>
      <c r="B321" s="36">
        <f t="shared" si="36"/>
        <v>51410</v>
      </c>
      <c r="C321" s="39">
        <f t="shared" si="41"/>
        <v>-282980.10387081077</v>
      </c>
      <c r="D321" s="39">
        <f t="shared" si="42"/>
        <v>908.3838177602081</v>
      </c>
      <c r="E321" s="40">
        <f t="shared" si="37"/>
        <v>0</v>
      </c>
      <c r="F321" s="39">
        <f t="shared" si="38"/>
        <v>908.3838177602081</v>
      </c>
      <c r="G321" s="39">
        <f t="shared" si="39"/>
        <v>2441.1927137271</v>
      </c>
      <c r="H321" s="39">
        <f t="shared" si="43"/>
        <v>-1532.8088959668919</v>
      </c>
      <c r="I321" s="39">
        <f t="shared" si="40"/>
        <v>-285421.29658453789</v>
      </c>
    </row>
    <row r="322" spans="1:9" x14ac:dyDescent="0.25">
      <c r="A322" s="41">
        <f t="shared" si="35"/>
        <v>305</v>
      </c>
      <c r="B322" s="36">
        <f t="shared" si="36"/>
        <v>51441</v>
      </c>
      <c r="C322" s="39">
        <f t="shared" si="41"/>
        <v>-285421.29658453789</v>
      </c>
      <c r="D322" s="39">
        <f t="shared" si="42"/>
        <v>908.3838177602081</v>
      </c>
      <c r="E322" s="40">
        <f t="shared" si="37"/>
        <v>0</v>
      </c>
      <c r="F322" s="39">
        <f t="shared" si="38"/>
        <v>908.3838177602081</v>
      </c>
      <c r="G322" s="39">
        <f t="shared" si="39"/>
        <v>2454.4158409264551</v>
      </c>
      <c r="H322" s="39">
        <f t="shared" si="43"/>
        <v>-1546.032023166247</v>
      </c>
      <c r="I322" s="39">
        <f t="shared" si="40"/>
        <v>-287875.71242546436</v>
      </c>
    </row>
    <row r="323" spans="1:9" x14ac:dyDescent="0.25">
      <c r="A323" s="41">
        <f t="shared" si="35"/>
        <v>306</v>
      </c>
      <c r="B323" s="36">
        <f t="shared" si="36"/>
        <v>51471</v>
      </c>
      <c r="C323" s="39">
        <f t="shared" si="41"/>
        <v>-287875.71242546436</v>
      </c>
      <c r="D323" s="39">
        <f t="shared" si="42"/>
        <v>908.3838177602081</v>
      </c>
      <c r="E323" s="40">
        <f t="shared" si="37"/>
        <v>0</v>
      </c>
      <c r="F323" s="39">
        <f t="shared" si="38"/>
        <v>908.3838177602081</v>
      </c>
      <c r="G323" s="39">
        <f t="shared" si="39"/>
        <v>2467.7105933981402</v>
      </c>
      <c r="H323" s="39">
        <f t="shared" si="43"/>
        <v>-1559.3267756379319</v>
      </c>
      <c r="I323" s="39">
        <f t="shared" si="40"/>
        <v>-290343.42301886249</v>
      </c>
    </row>
    <row r="324" spans="1:9" x14ac:dyDescent="0.25">
      <c r="A324" s="41">
        <f t="shared" si="35"/>
        <v>307</v>
      </c>
      <c r="B324" s="36">
        <f t="shared" si="36"/>
        <v>51502</v>
      </c>
      <c r="C324" s="39">
        <f t="shared" si="41"/>
        <v>-290343.42301886249</v>
      </c>
      <c r="D324" s="39">
        <f t="shared" si="42"/>
        <v>908.3838177602081</v>
      </c>
      <c r="E324" s="40">
        <f t="shared" si="37"/>
        <v>0</v>
      </c>
      <c r="F324" s="39">
        <f t="shared" si="38"/>
        <v>908.3838177602081</v>
      </c>
      <c r="G324" s="39">
        <f t="shared" si="39"/>
        <v>2481.0773591123798</v>
      </c>
      <c r="H324" s="39">
        <f t="shared" si="43"/>
        <v>-1572.6935413521717</v>
      </c>
      <c r="I324" s="39">
        <f t="shared" si="40"/>
        <v>-292824.50037797488</v>
      </c>
    </row>
    <row r="325" spans="1:9" x14ac:dyDescent="0.25">
      <c r="A325" s="41">
        <f t="shared" si="35"/>
        <v>308</v>
      </c>
      <c r="B325" s="36">
        <f t="shared" si="36"/>
        <v>51533</v>
      </c>
      <c r="C325" s="39">
        <f t="shared" si="41"/>
        <v>-292824.50037797488</v>
      </c>
      <c r="D325" s="39">
        <f t="shared" si="42"/>
        <v>908.3838177602081</v>
      </c>
      <c r="E325" s="40">
        <f t="shared" si="37"/>
        <v>0</v>
      </c>
      <c r="F325" s="39">
        <f t="shared" si="38"/>
        <v>908.3838177602081</v>
      </c>
      <c r="G325" s="39">
        <f t="shared" si="39"/>
        <v>2494.5165281409054</v>
      </c>
      <c r="H325" s="39">
        <f t="shared" si="43"/>
        <v>-1586.1327103806973</v>
      </c>
      <c r="I325" s="39">
        <f t="shared" si="40"/>
        <v>-295319.01690611581</v>
      </c>
    </row>
    <row r="326" spans="1:9" x14ac:dyDescent="0.25">
      <c r="A326" s="41">
        <f t="shared" si="35"/>
        <v>309</v>
      </c>
      <c r="B326" s="36">
        <f t="shared" si="36"/>
        <v>51561</v>
      </c>
      <c r="C326" s="39">
        <f t="shared" si="41"/>
        <v>-295319.01690611581</v>
      </c>
      <c r="D326" s="39">
        <f t="shared" si="42"/>
        <v>908.3838177602081</v>
      </c>
      <c r="E326" s="40">
        <f t="shared" si="37"/>
        <v>0</v>
      </c>
      <c r="F326" s="39">
        <f t="shared" si="38"/>
        <v>908.3838177602081</v>
      </c>
      <c r="G326" s="39">
        <f t="shared" si="39"/>
        <v>2508.0284926683353</v>
      </c>
      <c r="H326" s="39">
        <f t="shared" si="43"/>
        <v>-1599.6446749081272</v>
      </c>
      <c r="I326" s="39">
        <f t="shared" si="40"/>
        <v>-297827.04539878416</v>
      </c>
    </row>
    <row r="327" spans="1:9" x14ac:dyDescent="0.25">
      <c r="A327" s="41">
        <f t="shared" si="35"/>
        <v>310</v>
      </c>
      <c r="B327" s="36">
        <f t="shared" si="36"/>
        <v>51592</v>
      </c>
      <c r="C327" s="39">
        <f t="shared" si="41"/>
        <v>-297827.04539878416</v>
      </c>
      <c r="D327" s="39">
        <f t="shared" si="42"/>
        <v>908.3838177602081</v>
      </c>
      <c r="E327" s="40">
        <f t="shared" si="37"/>
        <v>0</v>
      </c>
      <c r="F327" s="39">
        <f t="shared" si="38"/>
        <v>908.3838177602081</v>
      </c>
      <c r="G327" s="39">
        <f t="shared" si="39"/>
        <v>2521.6136470036226</v>
      </c>
      <c r="H327" s="39">
        <f t="shared" si="43"/>
        <v>-1613.2298292434143</v>
      </c>
      <c r="I327" s="39">
        <f t="shared" si="40"/>
        <v>-300348.65904578776</v>
      </c>
    </row>
    <row r="328" spans="1:9" x14ac:dyDescent="0.25">
      <c r="A328" s="41">
        <f t="shared" si="35"/>
        <v>311</v>
      </c>
      <c r="B328" s="36">
        <f t="shared" si="36"/>
        <v>51622</v>
      </c>
      <c r="C328" s="39">
        <f t="shared" si="41"/>
        <v>-300348.65904578776</v>
      </c>
      <c r="D328" s="39">
        <f t="shared" si="42"/>
        <v>908.3838177602081</v>
      </c>
      <c r="E328" s="40">
        <f t="shared" si="37"/>
        <v>0</v>
      </c>
      <c r="F328" s="39">
        <f t="shared" si="38"/>
        <v>908.3838177602081</v>
      </c>
      <c r="G328" s="39">
        <f t="shared" si="39"/>
        <v>2535.2723875915585</v>
      </c>
      <c r="H328" s="39">
        <f t="shared" si="43"/>
        <v>-1626.8885698313504</v>
      </c>
      <c r="I328" s="39">
        <f t="shared" si="40"/>
        <v>-302883.9314333793</v>
      </c>
    </row>
    <row r="329" spans="1:9" x14ac:dyDescent="0.25">
      <c r="A329" s="41">
        <f t="shared" si="35"/>
        <v>312</v>
      </c>
      <c r="B329" s="36">
        <f t="shared" si="36"/>
        <v>51653</v>
      </c>
      <c r="C329" s="39">
        <f t="shared" si="41"/>
        <v>-302883.9314333793</v>
      </c>
      <c r="D329" s="39">
        <f t="shared" si="42"/>
        <v>908.3838177602081</v>
      </c>
      <c r="E329" s="40">
        <f t="shared" si="37"/>
        <v>0</v>
      </c>
      <c r="F329" s="39">
        <f t="shared" si="38"/>
        <v>908.3838177602081</v>
      </c>
      <c r="G329" s="39">
        <f t="shared" si="39"/>
        <v>2549.005113024346</v>
      </c>
      <c r="H329" s="39">
        <f t="shared" si="43"/>
        <v>-1640.6212952641379</v>
      </c>
      <c r="I329" s="39">
        <f t="shared" si="40"/>
        <v>-305432.93654640362</v>
      </c>
    </row>
    <row r="330" spans="1:9" x14ac:dyDescent="0.25">
      <c r="A330" s="41">
        <f t="shared" si="35"/>
        <v>313</v>
      </c>
      <c r="B330" s="36">
        <f t="shared" si="36"/>
        <v>51683</v>
      </c>
      <c r="C330" s="39">
        <f t="shared" si="41"/>
        <v>-305432.93654640362</v>
      </c>
      <c r="D330" s="39">
        <f t="shared" si="42"/>
        <v>908.3838177602081</v>
      </c>
      <c r="E330" s="40">
        <f t="shared" si="37"/>
        <v>0</v>
      </c>
      <c r="F330" s="39">
        <f t="shared" si="38"/>
        <v>908.3838177602081</v>
      </c>
      <c r="G330" s="39">
        <f t="shared" si="39"/>
        <v>2562.812224053228</v>
      </c>
      <c r="H330" s="39">
        <f t="shared" si="43"/>
        <v>-1654.4284062930199</v>
      </c>
      <c r="I330" s="39">
        <f t="shared" si="40"/>
        <v>-307995.74877045688</v>
      </c>
    </row>
    <row r="331" spans="1:9" x14ac:dyDescent="0.25">
      <c r="A331" s="41">
        <f t="shared" si="35"/>
        <v>314</v>
      </c>
      <c r="B331" s="36">
        <f t="shared" si="36"/>
        <v>51714</v>
      </c>
      <c r="C331" s="39">
        <f t="shared" si="41"/>
        <v>-307995.74877045688</v>
      </c>
      <c r="D331" s="39">
        <f t="shared" si="42"/>
        <v>908.3838177602081</v>
      </c>
      <c r="E331" s="40">
        <f t="shared" si="37"/>
        <v>0</v>
      </c>
      <c r="F331" s="39">
        <f t="shared" si="38"/>
        <v>908.3838177602081</v>
      </c>
      <c r="G331" s="39">
        <f t="shared" si="39"/>
        <v>2576.694123600183</v>
      </c>
      <c r="H331" s="39">
        <f t="shared" si="43"/>
        <v>-1668.3103058399747</v>
      </c>
      <c r="I331" s="39">
        <f t="shared" si="40"/>
        <v>-310572.44289405708</v>
      </c>
    </row>
    <row r="332" spans="1:9" x14ac:dyDescent="0.25">
      <c r="A332" s="41">
        <f t="shared" si="35"/>
        <v>315</v>
      </c>
      <c r="B332" s="36">
        <f t="shared" si="36"/>
        <v>51745</v>
      </c>
      <c r="C332" s="39">
        <f t="shared" si="41"/>
        <v>-310572.44289405708</v>
      </c>
      <c r="D332" s="39">
        <f t="shared" si="42"/>
        <v>908.3838177602081</v>
      </c>
      <c r="E332" s="40">
        <f t="shared" si="37"/>
        <v>0</v>
      </c>
      <c r="F332" s="39">
        <f t="shared" si="38"/>
        <v>908.3838177602081</v>
      </c>
      <c r="G332" s="39">
        <f t="shared" si="39"/>
        <v>2590.6512167696842</v>
      </c>
      <c r="H332" s="39">
        <f t="shared" si="43"/>
        <v>-1682.2673990094761</v>
      </c>
      <c r="I332" s="39">
        <f t="shared" si="40"/>
        <v>-313163.09411082679</v>
      </c>
    </row>
    <row r="333" spans="1:9" x14ac:dyDescent="0.25">
      <c r="A333" s="41">
        <f t="shared" si="35"/>
        <v>316</v>
      </c>
      <c r="B333" s="36">
        <f t="shared" si="36"/>
        <v>51775</v>
      </c>
      <c r="C333" s="39">
        <f t="shared" si="41"/>
        <v>-313163.09411082679</v>
      </c>
      <c r="D333" s="39">
        <f t="shared" si="42"/>
        <v>908.3838177602081</v>
      </c>
      <c r="E333" s="40">
        <f t="shared" si="37"/>
        <v>0</v>
      </c>
      <c r="F333" s="39">
        <f t="shared" si="38"/>
        <v>908.3838177602081</v>
      </c>
      <c r="G333" s="39">
        <f t="shared" si="39"/>
        <v>2604.68391086052</v>
      </c>
      <c r="H333" s="39">
        <f t="shared" si="43"/>
        <v>-1696.3000931003119</v>
      </c>
      <c r="I333" s="39">
        <f t="shared" si="40"/>
        <v>-315767.77802168729</v>
      </c>
    </row>
    <row r="334" spans="1:9" x14ac:dyDescent="0.25">
      <c r="A334" s="41">
        <f t="shared" si="35"/>
        <v>317</v>
      </c>
      <c r="B334" s="36">
        <f t="shared" si="36"/>
        <v>51806</v>
      </c>
      <c r="C334" s="39">
        <f t="shared" si="41"/>
        <v>-315767.77802168729</v>
      </c>
      <c r="D334" s="39">
        <f t="shared" si="42"/>
        <v>908.3838177602081</v>
      </c>
      <c r="E334" s="40">
        <f t="shared" si="37"/>
        <v>0</v>
      </c>
      <c r="F334" s="39">
        <f t="shared" si="38"/>
        <v>908.3838177602081</v>
      </c>
      <c r="G334" s="39">
        <f t="shared" si="39"/>
        <v>2618.7926153776812</v>
      </c>
      <c r="H334" s="39">
        <f t="shared" si="43"/>
        <v>-1710.4087976174731</v>
      </c>
      <c r="I334" s="39">
        <f t="shared" si="40"/>
        <v>-318386.57063706499</v>
      </c>
    </row>
    <row r="335" spans="1:9" x14ac:dyDescent="0.25">
      <c r="A335" s="41">
        <f t="shared" si="35"/>
        <v>318</v>
      </c>
      <c r="B335" s="36">
        <f t="shared" si="36"/>
        <v>51836</v>
      </c>
      <c r="C335" s="39">
        <f t="shared" si="41"/>
        <v>-318386.57063706499</v>
      </c>
      <c r="D335" s="39">
        <f t="shared" si="42"/>
        <v>908.3838177602081</v>
      </c>
      <c r="E335" s="40">
        <f t="shared" si="37"/>
        <v>0</v>
      </c>
      <c r="F335" s="39">
        <f t="shared" si="38"/>
        <v>908.3838177602081</v>
      </c>
      <c r="G335" s="39">
        <f t="shared" si="39"/>
        <v>2632.9777420443102</v>
      </c>
      <c r="H335" s="39">
        <f t="shared" si="43"/>
        <v>-1724.5939242841021</v>
      </c>
      <c r="I335" s="39">
        <f t="shared" si="40"/>
        <v>-321019.5483791093</v>
      </c>
    </row>
    <row r="336" spans="1:9" x14ac:dyDescent="0.25">
      <c r="A336" s="41">
        <f t="shared" si="35"/>
        <v>319</v>
      </c>
      <c r="B336" s="36">
        <f t="shared" si="36"/>
        <v>51867</v>
      </c>
      <c r="C336" s="39">
        <f t="shared" si="41"/>
        <v>-321019.5483791093</v>
      </c>
      <c r="D336" s="39">
        <f t="shared" si="42"/>
        <v>908.3838177602081</v>
      </c>
      <c r="E336" s="40">
        <f t="shared" si="37"/>
        <v>0</v>
      </c>
      <c r="F336" s="39">
        <f t="shared" si="38"/>
        <v>908.3838177602081</v>
      </c>
      <c r="G336" s="39">
        <f t="shared" si="39"/>
        <v>2647.2397048137168</v>
      </c>
      <c r="H336" s="39">
        <f t="shared" si="43"/>
        <v>-1738.8558870535087</v>
      </c>
      <c r="I336" s="39">
        <f t="shared" si="40"/>
        <v>-323666.78808392299</v>
      </c>
    </row>
    <row r="337" spans="1:9" x14ac:dyDescent="0.25">
      <c r="A337" s="41">
        <f t="shared" si="35"/>
        <v>320</v>
      </c>
      <c r="B337" s="36">
        <f t="shared" si="36"/>
        <v>51898</v>
      </c>
      <c r="C337" s="39">
        <f t="shared" si="41"/>
        <v>-323666.78808392299</v>
      </c>
      <c r="D337" s="39">
        <f t="shared" si="42"/>
        <v>908.3838177602081</v>
      </c>
      <c r="E337" s="40">
        <f t="shared" si="37"/>
        <v>0</v>
      </c>
      <c r="F337" s="39">
        <f t="shared" si="38"/>
        <v>908.3838177602081</v>
      </c>
      <c r="G337" s="39">
        <f t="shared" si="39"/>
        <v>2661.5789198814578</v>
      </c>
      <c r="H337" s="39">
        <f t="shared" si="43"/>
        <v>-1753.1951021212496</v>
      </c>
      <c r="I337" s="39">
        <f t="shared" si="40"/>
        <v>-326328.36700380442</v>
      </c>
    </row>
    <row r="338" spans="1:9" x14ac:dyDescent="0.25">
      <c r="A338" s="41">
        <f t="shared" si="35"/>
        <v>321</v>
      </c>
      <c r="B338" s="36">
        <f t="shared" si="36"/>
        <v>51926</v>
      </c>
      <c r="C338" s="39">
        <f t="shared" si="41"/>
        <v>-326328.36700380442</v>
      </c>
      <c r="D338" s="39">
        <f t="shared" si="42"/>
        <v>908.3838177602081</v>
      </c>
      <c r="E338" s="40">
        <f t="shared" si="37"/>
        <v>0</v>
      </c>
      <c r="F338" s="39">
        <f t="shared" si="38"/>
        <v>908.3838177602081</v>
      </c>
      <c r="G338" s="39">
        <f t="shared" si="39"/>
        <v>2675.995805697482</v>
      </c>
      <c r="H338" s="39">
        <f t="shared" si="43"/>
        <v>-1767.6119879372739</v>
      </c>
      <c r="I338" s="39">
        <f t="shared" si="40"/>
        <v>-329004.36280950188</v>
      </c>
    </row>
    <row r="339" spans="1:9" x14ac:dyDescent="0.25">
      <c r="A339" s="41">
        <f t="shared" ref="A339:A377" si="44">IF(Values_Entered,A338+1,"")</f>
        <v>322</v>
      </c>
      <c r="B339" s="36">
        <f t="shared" ref="B339:B377" si="45">IF(Pay_Num&lt;&gt;"",DATE(YEAR(B338),MONTH(B338)+1,DAY(B338)),"")</f>
        <v>51957</v>
      </c>
      <c r="C339" s="39">
        <f t="shared" si="41"/>
        <v>-329004.36280950188</v>
      </c>
      <c r="D339" s="39">
        <f t="shared" si="42"/>
        <v>908.3838177602081</v>
      </c>
      <c r="E339" s="40">
        <f t="shared" ref="E339:E377" si="46">IF(Pay_Num&lt;&gt;"",Scheduled_Extra_Payments,"")</f>
        <v>0</v>
      </c>
      <c r="F339" s="39">
        <f t="shared" ref="F339:F377" si="47">IF(Pay_Num&lt;&gt;"",Sched_Pay+Extra_Pay,"")</f>
        <v>908.3838177602081</v>
      </c>
      <c r="G339" s="39">
        <f t="shared" ref="G339:G377" si="48">IF(Pay_Num&lt;&gt;"",Total_Pay-Int,"")</f>
        <v>2690.4907829783433</v>
      </c>
      <c r="H339" s="39">
        <f t="shared" si="43"/>
        <v>-1782.1069652181352</v>
      </c>
      <c r="I339" s="39">
        <f t="shared" ref="I339:I377" si="49">IF(Pay_Num&lt;&gt;"",Beg_Bal-Princ,"")</f>
        <v>-331694.85359248024</v>
      </c>
    </row>
    <row r="340" spans="1:9" x14ac:dyDescent="0.25">
      <c r="A340" s="41">
        <f t="shared" si="44"/>
        <v>323</v>
      </c>
      <c r="B340" s="36">
        <f t="shared" si="45"/>
        <v>51987</v>
      </c>
      <c r="C340" s="39">
        <f t="shared" ref="C340:C377" si="50">IF(Pay_Num&lt;&gt;"",I339,"")</f>
        <v>-331694.85359248024</v>
      </c>
      <c r="D340" s="39">
        <f t="shared" ref="D340:D377" si="51">IF(Pay_Num&lt;&gt;"",Scheduled_Monthly_Payment,"")</f>
        <v>908.3838177602081</v>
      </c>
      <c r="E340" s="40">
        <f t="shared" si="46"/>
        <v>0</v>
      </c>
      <c r="F340" s="39">
        <f t="shared" si="47"/>
        <v>908.3838177602081</v>
      </c>
      <c r="G340" s="39">
        <f t="shared" si="48"/>
        <v>2705.0642747194761</v>
      </c>
      <c r="H340" s="39">
        <f t="shared" ref="H340:H377" si="52">IF(Pay_Num&lt;&gt;"",Beg_Bal*Interest_Rate/12,"")</f>
        <v>-1796.680456959268</v>
      </c>
      <c r="I340" s="39">
        <f t="shared" si="49"/>
        <v>-334399.91786719969</v>
      </c>
    </row>
    <row r="341" spans="1:9" x14ac:dyDescent="0.25">
      <c r="A341" s="41">
        <f t="shared" si="44"/>
        <v>324</v>
      </c>
      <c r="B341" s="36">
        <f t="shared" si="45"/>
        <v>52018</v>
      </c>
      <c r="C341" s="39">
        <f t="shared" si="50"/>
        <v>-334399.91786719969</v>
      </c>
      <c r="D341" s="39">
        <f t="shared" si="51"/>
        <v>908.3838177602081</v>
      </c>
      <c r="E341" s="40">
        <f t="shared" si="46"/>
        <v>0</v>
      </c>
      <c r="F341" s="39">
        <f t="shared" si="47"/>
        <v>908.3838177602081</v>
      </c>
      <c r="G341" s="39">
        <f t="shared" si="48"/>
        <v>2719.71670620754</v>
      </c>
      <c r="H341" s="39">
        <f t="shared" si="52"/>
        <v>-1811.3328884473319</v>
      </c>
      <c r="I341" s="39">
        <f t="shared" si="49"/>
        <v>-337119.63457340724</v>
      </c>
    </row>
    <row r="342" spans="1:9" x14ac:dyDescent="0.25">
      <c r="A342" s="41">
        <f t="shared" si="44"/>
        <v>325</v>
      </c>
      <c r="B342" s="36">
        <f t="shared" si="45"/>
        <v>52048</v>
      </c>
      <c r="C342" s="39">
        <f t="shared" si="50"/>
        <v>-337119.63457340724</v>
      </c>
      <c r="D342" s="39">
        <f t="shared" si="51"/>
        <v>908.3838177602081</v>
      </c>
      <c r="E342" s="40">
        <f t="shared" si="46"/>
        <v>0</v>
      </c>
      <c r="F342" s="39">
        <f t="shared" si="47"/>
        <v>908.3838177602081</v>
      </c>
      <c r="G342" s="39">
        <f t="shared" si="48"/>
        <v>2734.4485050328308</v>
      </c>
      <c r="H342" s="39">
        <f t="shared" si="52"/>
        <v>-1826.0646872726227</v>
      </c>
      <c r="I342" s="39">
        <f t="shared" si="49"/>
        <v>-339854.08307844005</v>
      </c>
    </row>
    <row r="343" spans="1:9" x14ac:dyDescent="0.25">
      <c r="A343" s="41">
        <f t="shared" si="44"/>
        <v>326</v>
      </c>
      <c r="B343" s="36">
        <f t="shared" si="45"/>
        <v>52079</v>
      </c>
      <c r="C343" s="39">
        <f t="shared" si="50"/>
        <v>-339854.08307844005</v>
      </c>
      <c r="D343" s="39">
        <f t="shared" si="51"/>
        <v>908.3838177602081</v>
      </c>
      <c r="E343" s="40">
        <f t="shared" si="46"/>
        <v>0</v>
      </c>
      <c r="F343" s="39">
        <f t="shared" si="47"/>
        <v>908.3838177602081</v>
      </c>
      <c r="G343" s="39">
        <f t="shared" si="48"/>
        <v>2749.2601011017587</v>
      </c>
      <c r="H343" s="39">
        <f t="shared" si="52"/>
        <v>-1840.8762833415503</v>
      </c>
      <c r="I343" s="39">
        <f t="shared" si="49"/>
        <v>-342603.34317954181</v>
      </c>
    </row>
    <row r="344" spans="1:9" x14ac:dyDescent="0.25">
      <c r="A344" s="41">
        <f t="shared" si="44"/>
        <v>327</v>
      </c>
      <c r="B344" s="36">
        <f t="shared" si="45"/>
        <v>52110</v>
      </c>
      <c r="C344" s="39">
        <f t="shared" si="50"/>
        <v>-342603.34317954181</v>
      </c>
      <c r="D344" s="39">
        <f t="shared" si="51"/>
        <v>908.3838177602081</v>
      </c>
      <c r="E344" s="40">
        <f t="shared" si="46"/>
        <v>0</v>
      </c>
      <c r="F344" s="39">
        <f t="shared" si="47"/>
        <v>908.3838177602081</v>
      </c>
      <c r="G344" s="39">
        <f t="shared" si="48"/>
        <v>2764.1519266493933</v>
      </c>
      <c r="H344" s="39">
        <f t="shared" si="52"/>
        <v>-1855.768108889185</v>
      </c>
      <c r="I344" s="39">
        <f t="shared" si="49"/>
        <v>-345367.4951061912</v>
      </c>
    </row>
    <row r="345" spans="1:9" x14ac:dyDescent="0.25">
      <c r="A345" s="41">
        <f t="shared" si="44"/>
        <v>328</v>
      </c>
      <c r="B345" s="36">
        <f t="shared" si="45"/>
        <v>52140</v>
      </c>
      <c r="C345" s="39">
        <f t="shared" si="50"/>
        <v>-345367.4951061912</v>
      </c>
      <c r="D345" s="39">
        <f t="shared" si="51"/>
        <v>908.3838177602081</v>
      </c>
      <c r="E345" s="40">
        <f t="shared" si="46"/>
        <v>0</v>
      </c>
      <c r="F345" s="39">
        <f t="shared" si="47"/>
        <v>908.3838177602081</v>
      </c>
      <c r="G345" s="39">
        <f t="shared" si="48"/>
        <v>2779.124416252077</v>
      </c>
      <c r="H345" s="39">
        <f t="shared" si="52"/>
        <v>-1870.7405984918689</v>
      </c>
      <c r="I345" s="39">
        <f t="shared" si="49"/>
        <v>-348146.61952244327</v>
      </c>
    </row>
    <row r="346" spans="1:9" x14ac:dyDescent="0.25">
      <c r="A346" s="41">
        <f t="shared" si="44"/>
        <v>329</v>
      </c>
      <c r="B346" s="36">
        <f t="shared" si="45"/>
        <v>52171</v>
      </c>
      <c r="C346" s="39">
        <f t="shared" si="50"/>
        <v>-348146.61952244327</v>
      </c>
      <c r="D346" s="39">
        <f t="shared" si="51"/>
        <v>908.3838177602081</v>
      </c>
      <c r="E346" s="40">
        <f t="shared" si="46"/>
        <v>0</v>
      </c>
      <c r="F346" s="39">
        <f t="shared" si="47"/>
        <v>908.3838177602081</v>
      </c>
      <c r="G346" s="39">
        <f t="shared" si="48"/>
        <v>2794.1780068401094</v>
      </c>
      <c r="H346" s="39">
        <f t="shared" si="52"/>
        <v>-1885.7941890799011</v>
      </c>
      <c r="I346" s="39">
        <f t="shared" si="49"/>
        <v>-350940.79752928339</v>
      </c>
    </row>
    <row r="347" spans="1:9" x14ac:dyDescent="0.25">
      <c r="A347" s="41">
        <f t="shared" si="44"/>
        <v>330</v>
      </c>
      <c r="B347" s="36">
        <f t="shared" si="45"/>
        <v>52201</v>
      </c>
      <c r="C347" s="39">
        <f t="shared" si="50"/>
        <v>-350940.79752928339</v>
      </c>
      <c r="D347" s="39">
        <f t="shared" si="51"/>
        <v>908.3838177602081</v>
      </c>
      <c r="E347" s="40">
        <f t="shared" si="46"/>
        <v>0</v>
      </c>
      <c r="F347" s="39">
        <f t="shared" si="47"/>
        <v>908.3838177602081</v>
      </c>
      <c r="G347" s="39">
        <f t="shared" si="48"/>
        <v>2809.3131377104933</v>
      </c>
      <c r="H347" s="39">
        <f t="shared" si="52"/>
        <v>-1900.9293199502852</v>
      </c>
      <c r="I347" s="39">
        <f t="shared" si="49"/>
        <v>-353750.11066699389</v>
      </c>
    </row>
    <row r="348" spans="1:9" x14ac:dyDescent="0.25">
      <c r="A348" s="41">
        <f t="shared" si="44"/>
        <v>331</v>
      </c>
      <c r="B348" s="36">
        <f t="shared" si="45"/>
        <v>52232</v>
      </c>
      <c r="C348" s="39">
        <f t="shared" si="50"/>
        <v>-353750.11066699389</v>
      </c>
      <c r="D348" s="39">
        <f t="shared" si="51"/>
        <v>908.3838177602081</v>
      </c>
      <c r="E348" s="40">
        <f t="shared" si="46"/>
        <v>0</v>
      </c>
      <c r="F348" s="39">
        <f t="shared" si="47"/>
        <v>908.3838177602081</v>
      </c>
      <c r="G348" s="39">
        <f t="shared" si="48"/>
        <v>2824.5302505397585</v>
      </c>
      <c r="H348" s="39">
        <f t="shared" si="52"/>
        <v>-1916.1464327795502</v>
      </c>
      <c r="I348" s="39">
        <f t="shared" si="49"/>
        <v>-356574.64091753366</v>
      </c>
    </row>
    <row r="349" spans="1:9" x14ac:dyDescent="0.25">
      <c r="A349" s="41">
        <f t="shared" si="44"/>
        <v>332</v>
      </c>
      <c r="B349" s="36">
        <f t="shared" si="45"/>
        <v>52263</v>
      </c>
      <c r="C349" s="39">
        <f t="shared" si="50"/>
        <v>-356574.64091753366</v>
      </c>
      <c r="D349" s="39">
        <f t="shared" si="51"/>
        <v>908.3838177602081</v>
      </c>
      <c r="E349" s="40">
        <f t="shared" si="46"/>
        <v>0</v>
      </c>
      <c r="F349" s="39">
        <f t="shared" si="47"/>
        <v>908.3838177602081</v>
      </c>
      <c r="G349" s="39">
        <f t="shared" si="48"/>
        <v>2839.8297893968488</v>
      </c>
      <c r="H349" s="39">
        <f t="shared" si="52"/>
        <v>-1931.4459716366407</v>
      </c>
      <c r="I349" s="39">
        <f t="shared" si="49"/>
        <v>-359414.4707069305</v>
      </c>
    </row>
    <row r="350" spans="1:9" x14ac:dyDescent="0.25">
      <c r="A350" s="41">
        <f t="shared" si="44"/>
        <v>333</v>
      </c>
      <c r="B350" s="36">
        <f t="shared" si="45"/>
        <v>52291</v>
      </c>
      <c r="C350" s="39">
        <f t="shared" si="50"/>
        <v>-359414.4707069305</v>
      </c>
      <c r="D350" s="39">
        <f t="shared" si="51"/>
        <v>908.3838177602081</v>
      </c>
      <c r="E350" s="40">
        <f t="shared" si="46"/>
        <v>0</v>
      </c>
      <c r="F350" s="39">
        <f t="shared" si="47"/>
        <v>908.3838177602081</v>
      </c>
      <c r="G350" s="39">
        <f t="shared" si="48"/>
        <v>2855.212200756082</v>
      </c>
      <c r="H350" s="39">
        <f t="shared" si="52"/>
        <v>-1946.8283829958737</v>
      </c>
      <c r="I350" s="39">
        <f t="shared" si="49"/>
        <v>-362269.68290768657</v>
      </c>
    </row>
    <row r="351" spans="1:9" x14ac:dyDescent="0.25">
      <c r="A351" s="41">
        <f t="shared" si="44"/>
        <v>334</v>
      </c>
      <c r="B351" s="36">
        <f t="shared" si="45"/>
        <v>52322</v>
      </c>
      <c r="C351" s="39">
        <f t="shared" si="50"/>
        <v>-362269.68290768657</v>
      </c>
      <c r="D351" s="39">
        <f t="shared" si="51"/>
        <v>908.3838177602081</v>
      </c>
      <c r="E351" s="40">
        <f t="shared" si="46"/>
        <v>0</v>
      </c>
      <c r="F351" s="39">
        <f t="shared" si="47"/>
        <v>908.3838177602081</v>
      </c>
      <c r="G351" s="39">
        <f t="shared" si="48"/>
        <v>2870.6779335101774</v>
      </c>
      <c r="H351" s="39">
        <f t="shared" si="52"/>
        <v>-1962.294115749969</v>
      </c>
      <c r="I351" s="39">
        <f t="shared" si="49"/>
        <v>-365140.36084119673</v>
      </c>
    </row>
    <row r="352" spans="1:9" x14ac:dyDescent="0.25">
      <c r="A352" s="41">
        <f t="shared" si="44"/>
        <v>335</v>
      </c>
      <c r="B352" s="36">
        <f t="shared" si="45"/>
        <v>52352</v>
      </c>
      <c r="C352" s="39">
        <f t="shared" si="50"/>
        <v>-365140.36084119673</v>
      </c>
      <c r="D352" s="39">
        <f t="shared" si="51"/>
        <v>908.3838177602081</v>
      </c>
      <c r="E352" s="40">
        <f t="shared" si="46"/>
        <v>0</v>
      </c>
      <c r="F352" s="39">
        <f t="shared" si="47"/>
        <v>908.3838177602081</v>
      </c>
      <c r="G352" s="39">
        <f t="shared" si="48"/>
        <v>2886.2274389833574</v>
      </c>
      <c r="H352" s="39">
        <f t="shared" si="52"/>
        <v>-1977.8436212231491</v>
      </c>
      <c r="I352" s="39">
        <f t="shared" si="49"/>
        <v>-368026.58828018006</v>
      </c>
    </row>
    <row r="353" spans="1:9" x14ac:dyDescent="0.25">
      <c r="A353" s="41">
        <f t="shared" si="44"/>
        <v>336</v>
      </c>
      <c r="B353" s="36">
        <f t="shared" si="45"/>
        <v>52383</v>
      </c>
      <c r="C353" s="39">
        <f t="shared" si="50"/>
        <v>-368026.58828018006</v>
      </c>
      <c r="D353" s="39">
        <f t="shared" si="51"/>
        <v>908.3838177602081</v>
      </c>
      <c r="E353" s="40">
        <f t="shared" si="46"/>
        <v>0</v>
      </c>
      <c r="F353" s="39">
        <f t="shared" si="47"/>
        <v>908.3838177602081</v>
      </c>
      <c r="G353" s="39">
        <f t="shared" si="48"/>
        <v>2901.8611709445167</v>
      </c>
      <c r="H353" s="39">
        <f t="shared" si="52"/>
        <v>-1993.4773531843086</v>
      </c>
      <c r="I353" s="39">
        <f t="shared" si="49"/>
        <v>-370928.44945112459</v>
      </c>
    </row>
    <row r="354" spans="1:9" x14ac:dyDescent="0.25">
      <c r="A354" s="41">
        <f t="shared" si="44"/>
        <v>337</v>
      </c>
      <c r="B354" s="36">
        <f t="shared" si="45"/>
        <v>52413</v>
      </c>
      <c r="C354" s="39">
        <f t="shared" si="50"/>
        <v>-370928.44945112459</v>
      </c>
      <c r="D354" s="39">
        <f t="shared" si="51"/>
        <v>908.3838177602081</v>
      </c>
      <c r="E354" s="40">
        <f t="shared" si="46"/>
        <v>0</v>
      </c>
      <c r="F354" s="39">
        <f t="shared" si="47"/>
        <v>908.3838177602081</v>
      </c>
      <c r="G354" s="39">
        <f t="shared" si="48"/>
        <v>2917.5795856204663</v>
      </c>
      <c r="H354" s="39">
        <f t="shared" si="52"/>
        <v>-2009.1957678602582</v>
      </c>
      <c r="I354" s="39">
        <f t="shared" si="49"/>
        <v>-373846.02903674508</v>
      </c>
    </row>
    <row r="355" spans="1:9" x14ac:dyDescent="0.25">
      <c r="A355" s="41">
        <f t="shared" si="44"/>
        <v>338</v>
      </c>
      <c r="B355" s="36">
        <f t="shared" si="45"/>
        <v>52444</v>
      </c>
      <c r="C355" s="39">
        <f t="shared" si="50"/>
        <v>-373846.02903674508</v>
      </c>
      <c r="D355" s="39">
        <f t="shared" si="51"/>
        <v>908.3838177602081</v>
      </c>
      <c r="E355" s="40">
        <f t="shared" si="46"/>
        <v>0</v>
      </c>
      <c r="F355" s="39">
        <f t="shared" si="47"/>
        <v>908.3838177602081</v>
      </c>
      <c r="G355" s="39">
        <f t="shared" si="48"/>
        <v>2933.3831417092442</v>
      </c>
      <c r="H355" s="39">
        <f t="shared" si="52"/>
        <v>-2024.9993239490359</v>
      </c>
      <c r="I355" s="39">
        <f t="shared" si="49"/>
        <v>-376779.41217845434</v>
      </c>
    </row>
    <row r="356" spans="1:9" x14ac:dyDescent="0.25">
      <c r="A356" s="41">
        <f t="shared" si="44"/>
        <v>339</v>
      </c>
      <c r="B356" s="36">
        <f t="shared" si="45"/>
        <v>52475</v>
      </c>
      <c r="C356" s="39">
        <f t="shared" si="50"/>
        <v>-376779.41217845434</v>
      </c>
      <c r="D356" s="39">
        <f t="shared" si="51"/>
        <v>908.3838177602081</v>
      </c>
      <c r="E356" s="40">
        <f t="shared" si="46"/>
        <v>0</v>
      </c>
      <c r="F356" s="39">
        <f t="shared" si="47"/>
        <v>908.3838177602081</v>
      </c>
      <c r="G356" s="39">
        <f t="shared" si="48"/>
        <v>2949.2723003935025</v>
      </c>
      <c r="H356" s="39">
        <f t="shared" si="52"/>
        <v>-2040.8884826332944</v>
      </c>
      <c r="I356" s="39">
        <f t="shared" si="49"/>
        <v>-379728.68447884783</v>
      </c>
    </row>
    <row r="357" spans="1:9" x14ac:dyDescent="0.25">
      <c r="A357" s="41">
        <f t="shared" si="44"/>
        <v>340</v>
      </c>
      <c r="B357" s="36">
        <f t="shared" si="45"/>
        <v>52505</v>
      </c>
      <c r="C357" s="39">
        <f t="shared" si="50"/>
        <v>-379728.68447884783</v>
      </c>
      <c r="D357" s="39">
        <f t="shared" si="51"/>
        <v>908.3838177602081</v>
      </c>
      <c r="E357" s="40">
        <f t="shared" si="46"/>
        <v>0</v>
      </c>
      <c r="F357" s="39">
        <f t="shared" si="47"/>
        <v>908.3838177602081</v>
      </c>
      <c r="G357" s="39">
        <f t="shared" si="48"/>
        <v>2965.2475253539669</v>
      </c>
      <c r="H357" s="39">
        <f t="shared" si="52"/>
        <v>-2056.863707593759</v>
      </c>
      <c r="I357" s="39">
        <f t="shared" si="49"/>
        <v>-382693.93200420181</v>
      </c>
    </row>
    <row r="358" spans="1:9" x14ac:dyDescent="0.25">
      <c r="A358" s="41">
        <f t="shared" si="44"/>
        <v>341</v>
      </c>
      <c r="B358" s="36">
        <f t="shared" si="45"/>
        <v>52536</v>
      </c>
      <c r="C358" s="39">
        <f t="shared" si="50"/>
        <v>-382693.93200420181</v>
      </c>
      <c r="D358" s="39">
        <f t="shared" si="51"/>
        <v>908.3838177602081</v>
      </c>
      <c r="E358" s="40">
        <f t="shared" si="46"/>
        <v>0</v>
      </c>
      <c r="F358" s="39">
        <f t="shared" si="47"/>
        <v>908.3838177602081</v>
      </c>
      <c r="G358" s="39">
        <f t="shared" si="48"/>
        <v>2981.3092827829678</v>
      </c>
      <c r="H358" s="39">
        <f t="shared" si="52"/>
        <v>-2072.9254650227599</v>
      </c>
      <c r="I358" s="39">
        <f t="shared" si="49"/>
        <v>-385675.24128698476</v>
      </c>
    </row>
    <row r="359" spans="1:9" x14ac:dyDescent="0.25">
      <c r="A359" s="41">
        <f t="shared" si="44"/>
        <v>342</v>
      </c>
      <c r="B359" s="36">
        <f t="shared" si="45"/>
        <v>52566</v>
      </c>
      <c r="C359" s="39">
        <f t="shared" si="50"/>
        <v>-385675.24128698476</v>
      </c>
      <c r="D359" s="39">
        <f t="shared" si="51"/>
        <v>908.3838177602081</v>
      </c>
      <c r="E359" s="40">
        <f t="shared" si="46"/>
        <v>0</v>
      </c>
      <c r="F359" s="39">
        <f t="shared" si="47"/>
        <v>908.3838177602081</v>
      </c>
      <c r="G359" s="39">
        <f t="shared" si="48"/>
        <v>2997.458041398042</v>
      </c>
      <c r="H359" s="39">
        <f t="shared" si="52"/>
        <v>-2089.0742236378342</v>
      </c>
      <c r="I359" s="39">
        <f t="shared" si="49"/>
        <v>-388672.69932838279</v>
      </c>
    </row>
    <row r="360" spans="1:9" x14ac:dyDescent="0.25">
      <c r="A360" s="41">
        <f t="shared" si="44"/>
        <v>343</v>
      </c>
      <c r="B360" s="36">
        <f t="shared" si="45"/>
        <v>52597</v>
      </c>
      <c r="C360" s="39">
        <f t="shared" si="50"/>
        <v>-388672.69932838279</v>
      </c>
      <c r="D360" s="39">
        <f t="shared" si="51"/>
        <v>908.3838177602081</v>
      </c>
      <c r="E360" s="40">
        <f t="shared" si="46"/>
        <v>0</v>
      </c>
      <c r="F360" s="39">
        <f t="shared" si="47"/>
        <v>908.3838177602081</v>
      </c>
      <c r="G360" s="39">
        <f t="shared" si="48"/>
        <v>3013.6942724556147</v>
      </c>
      <c r="H360" s="39">
        <f t="shared" si="52"/>
        <v>-2105.3104546954069</v>
      </c>
      <c r="I360" s="39">
        <f t="shared" si="49"/>
        <v>-391686.39360083843</v>
      </c>
    </row>
    <row r="361" spans="1:9" x14ac:dyDescent="0.25">
      <c r="A361" s="41">
        <f t="shared" si="44"/>
        <v>344</v>
      </c>
      <c r="B361" s="36">
        <f t="shared" si="45"/>
        <v>52628</v>
      </c>
      <c r="C361" s="39">
        <f t="shared" si="50"/>
        <v>-391686.39360083843</v>
      </c>
      <c r="D361" s="39">
        <f t="shared" si="51"/>
        <v>908.3838177602081</v>
      </c>
      <c r="E361" s="40">
        <f t="shared" si="46"/>
        <v>0</v>
      </c>
      <c r="F361" s="39">
        <f t="shared" si="47"/>
        <v>908.3838177602081</v>
      </c>
      <c r="G361" s="39">
        <f t="shared" si="48"/>
        <v>3030.0184497647497</v>
      </c>
      <c r="H361" s="39">
        <f t="shared" si="52"/>
        <v>-2121.6346320045418</v>
      </c>
      <c r="I361" s="39">
        <f t="shared" si="49"/>
        <v>-394716.41205060319</v>
      </c>
    </row>
    <row r="362" spans="1:9" x14ac:dyDescent="0.25">
      <c r="A362" s="41">
        <f t="shared" si="44"/>
        <v>345</v>
      </c>
      <c r="B362" s="36">
        <f t="shared" si="45"/>
        <v>52657</v>
      </c>
      <c r="C362" s="39">
        <f t="shared" si="50"/>
        <v>-394716.41205060319</v>
      </c>
      <c r="D362" s="39">
        <f t="shared" si="51"/>
        <v>908.3838177602081</v>
      </c>
      <c r="E362" s="40">
        <f t="shared" si="46"/>
        <v>0</v>
      </c>
      <c r="F362" s="39">
        <f t="shared" si="47"/>
        <v>908.3838177602081</v>
      </c>
      <c r="G362" s="39">
        <f t="shared" si="48"/>
        <v>3046.4310497009756</v>
      </c>
      <c r="H362" s="39">
        <f t="shared" si="52"/>
        <v>-2138.0472319407672</v>
      </c>
      <c r="I362" s="39">
        <f t="shared" si="49"/>
        <v>-397762.84310030419</v>
      </c>
    </row>
    <row r="363" spans="1:9" x14ac:dyDescent="0.25">
      <c r="A363" s="41">
        <f t="shared" si="44"/>
        <v>346</v>
      </c>
      <c r="B363" s="36">
        <f t="shared" si="45"/>
        <v>52688</v>
      </c>
      <c r="C363" s="39">
        <f t="shared" si="50"/>
        <v>-397762.84310030419</v>
      </c>
      <c r="D363" s="39">
        <f t="shared" si="51"/>
        <v>908.3838177602081</v>
      </c>
      <c r="E363" s="40">
        <f t="shared" si="46"/>
        <v>0</v>
      </c>
      <c r="F363" s="39">
        <f t="shared" si="47"/>
        <v>908.3838177602081</v>
      </c>
      <c r="G363" s="39">
        <f t="shared" si="48"/>
        <v>3062.9325512201895</v>
      </c>
      <c r="H363" s="39">
        <f t="shared" si="52"/>
        <v>-2154.5487334599811</v>
      </c>
      <c r="I363" s="39">
        <f t="shared" si="49"/>
        <v>-400825.77565152437</v>
      </c>
    </row>
    <row r="364" spans="1:9" x14ac:dyDescent="0.25">
      <c r="A364" s="41">
        <f t="shared" si="44"/>
        <v>347</v>
      </c>
      <c r="B364" s="36">
        <f t="shared" si="45"/>
        <v>52718</v>
      </c>
      <c r="C364" s="39">
        <f t="shared" si="50"/>
        <v>-400825.77565152437</v>
      </c>
      <c r="D364" s="39">
        <f t="shared" si="51"/>
        <v>908.3838177602081</v>
      </c>
      <c r="E364" s="40">
        <f t="shared" si="46"/>
        <v>0</v>
      </c>
      <c r="F364" s="39">
        <f t="shared" si="47"/>
        <v>908.3838177602081</v>
      </c>
      <c r="G364" s="39">
        <f t="shared" si="48"/>
        <v>3079.523435872632</v>
      </c>
      <c r="H364" s="39">
        <f t="shared" si="52"/>
        <v>-2171.1396181124237</v>
      </c>
      <c r="I364" s="39">
        <f t="shared" si="49"/>
        <v>-403905.299087397</v>
      </c>
    </row>
    <row r="365" spans="1:9" x14ac:dyDescent="0.25">
      <c r="A365" s="41">
        <f t="shared" si="44"/>
        <v>348</v>
      </c>
      <c r="B365" s="36">
        <f t="shared" si="45"/>
        <v>52749</v>
      </c>
      <c r="C365" s="39">
        <f t="shared" si="50"/>
        <v>-403905.299087397</v>
      </c>
      <c r="D365" s="39">
        <f t="shared" si="51"/>
        <v>908.3838177602081</v>
      </c>
      <c r="E365" s="40">
        <f t="shared" si="46"/>
        <v>0</v>
      </c>
      <c r="F365" s="39">
        <f t="shared" si="47"/>
        <v>908.3838177602081</v>
      </c>
      <c r="G365" s="39">
        <f t="shared" si="48"/>
        <v>3096.2041878169421</v>
      </c>
      <c r="H365" s="39">
        <f t="shared" si="52"/>
        <v>-2187.8203700567337</v>
      </c>
      <c r="I365" s="39">
        <f t="shared" si="49"/>
        <v>-407001.50327521394</v>
      </c>
    </row>
    <row r="366" spans="1:9" x14ac:dyDescent="0.25">
      <c r="A366" s="41">
        <f t="shared" si="44"/>
        <v>349</v>
      </c>
      <c r="B366" s="36">
        <f t="shared" si="45"/>
        <v>52779</v>
      </c>
      <c r="C366" s="39">
        <f t="shared" si="50"/>
        <v>-407001.50327521394</v>
      </c>
      <c r="D366" s="39">
        <f t="shared" si="51"/>
        <v>908.3838177602081</v>
      </c>
      <c r="E366" s="40">
        <f t="shared" si="46"/>
        <v>0</v>
      </c>
      <c r="F366" s="39">
        <f t="shared" si="47"/>
        <v>908.3838177602081</v>
      </c>
      <c r="G366" s="39">
        <f t="shared" si="48"/>
        <v>3112.9752938342835</v>
      </c>
      <c r="H366" s="39">
        <f t="shared" si="52"/>
        <v>-2204.5914760740757</v>
      </c>
      <c r="I366" s="39">
        <f t="shared" si="49"/>
        <v>-410114.47856904822</v>
      </c>
    </row>
    <row r="367" spans="1:9" x14ac:dyDescent="0.25">
      <c r="A367" s="41">
        <f t="shared" si="44"/>
        <v>350</v>
      </c>
      <c r="B367" s="36">
        <f t="shared" si="45"/>
        <v>52810</v>
      </c>
      <c r="C367" s="39">
        <f t="shared" si="50"/>
        <v>-410114.47856904822</v>
      </c>
      <c r="D367" s="39">
        <f t="shared" si="51"/>
        <v>908.3838177602081</v>
      </c>
      <c r="E367" s="40">
        <f t="shared" si="46"/>
        <v>0</v>
      </c>
      <c r="F367" s="39">
        <f t="shared" si="47"/>
        <v>908.3838177602081</v>
      </c>
      <c r="G367" s="39">
        <f t="shared" si="48"/>
        <v>3129.8372433425529</v>
      </c>
      <c r="H367" s="39">
        <f t="shared" si="52"/>
        <v>-2221.4534255823446</v>
      </c>
      <c r="I367" s="39">
        <f t="shared" si="49"/>
        <v>-413244.31581239076</v>
      </c>
    </row>
    <row r="368" spans="1:9" x14ac:dyDescent="0.25">
      <c r="A368" s="41">
        <f t="shared" si="44"/>
        <v>351</v>
      </c>
      <c r="B368" s="36">
        <f t="shared" si="45"/>
        <v>52841</v>
      </c>
      <c r="C368" s="39">
        <f t="shared" si="50"/>
        <v>-413244.31581239076</v>
      </c>
      <c r="D368" s="39">
        <f t="shared" si="51"/>
        <v>908.3838177602081</v>
      </c>
      <c r="E368" s="40">
        <f t="shared" si="46"/>
        <v>0</v>
      </c>
      <c r="F368" s="39">
        <f t="shared" si="47"/>
        <v>908.3838177602081</v>
      </c>
      <c r="G368" s="39">
        <f t="shared" si="48"/>
        <v>3146.7905284106582</v>
      </c>
      <c r="H368" s="39">
        <f t="shared" si="52"/>
        <v>-2238.4067106504499</v>
      </c>
      <c r="I368" s="39">
        <f t="shared" si="49"/>
        <v>-416391.1063408014</v>
      </c>
    </row>
    <row r="369" spans="1:9" x14ac:dyDescent="0.25">
      <c r="A369" s="41">
        <f t="shared" si="44"/>
        <v>352</v>
      </c>
      <c r="B369" s="36">
        <f t="shared" si="45"/>
        <v>52871</v>
      </c>
      <c r="C369" s="39">
        <f t="shared" si="50"/>
        <v>-416391.1063408014</v>
      </c>
      <c r="D369" s="39">
        <f t="shared" si="51"/>
        <v>908.3838177602081</v>
      </c>
      <c r="E369" s="40">
        <f t="shared" si="46"/>
        <v>0</v>
      </c>
      <c r="F369" s="39">
        <f t="shared" si="47"/>
        <v>908.3838177602081</v>
      </c>
      <c r="G369" s="39">
        <f t="shared" si="48"/>
        <v>3163.8356437728826</v>
      </c>
      <c r="H369" s="39">
        <f t="shared" si="52"/>
        <v>-2255.4518260126742</v>
      </c>
      <c r="I369" s="39">
        <f t="shared" si="49"/>
        <v>-419554.94198457431</v>
      </c>
    </row>
    <row r="370" spans="1:9" x14ac:dyDescent="0.25">
      <c r="A370" s="41">
        <f t="shared" si="44"/>
        <v>353</v>
      </c>
      <c r="B370" s="36">
        <f t="shared" si="45"/>
        <v>52902</v>
      </c>
      <c r="C370" s="39">
        <f t="shared" si="50"/>
        <v>-419554.94198457431</v>
      </c>
      <c r="D370" s="39">
        <f t="shared" si="51"/>
        <v>908.3838177602081</v>
      </c>
      <c r="E370" s="40">
        <f t="shared" si="46"/>
        <v>0</v>
      </c>
      <c r="F370" s="39">
        <f t="shared" si="47"/>
        <v>908.3838177602081</v>
      </c>
      <c r="G370" s="39">
        <f t="shared" si="48"/>
        <v>3180.9730868433189</v>
      </c>
      <c r="H370" s="39">
        <f t="shared" si="52"/>
        <v>-2272.589269083111</v>
      </c>
      <c r="I370" s="39">
        <f t="shared" si="49"/>
        <v>-422735.91507141764</v>
      </c>
    </row>
    <row r="371" spans="1:9" x14ac:dyDescent="0.25">
      <c r="A371" s="41">
        <f t="shared" si="44"/>
        <v>354</v>
      </c>
      <c r="B371" s="36">
        <f t="shared" si="45"/>
        <v>52932</v>
      </c>
      <c r="C371" s="39">
        <f t="shared" si="50"/>
        <v>-422735.91507141764</v>
      </c>
      <c r="D371" s="39">
        <f t="shared" si="51"/>
        <v>908.3838177602081</v>
      </c>
      <c r="E371" s="40">
        <f t="shared" si="46"/>
        <v>0</v>
      </c>
      <c r="F371" s="39">
        <f t="shared" si="47"/>
        <v>908.3838177602081</v>
      </c>
      <c r="G371" s="39">
        <f t="shared" si="48"/>
        <v>3198.2033577303873</v>
      </c>
      <c r="H371" s="39">
        <f t="shared" si="52"/>
        <v>-2289.819539970179</v>
      </c>
      <c r="I371" s="39">
        <f t="shared" si="49"/>
        <v>-425934.11842914805</v>
      </c>
    </row>
    <row r="372" spans="1:9" x14ac:dyDescent="0.25">
      <c r="A372" s="41">
        <f t="shared" si="44"/>
        <v>355</v>
      </c>
      <c r="B372" s="36">
        <f t="shared" si="45"/>
        <v>52963</v>
      </c>
      <c r="C372" s="39">
        <f t="shared" si="50"/>
        <v>-425934.11842914805</v>
      </c>
      <c r="D372" s="39">
        <f t="shared" si="51"/>
        <v>908.3838177602081</v>
      </c>
      <c r="E372" s="40">
        <f t="shared" si="46"/>
        <v>0</v>
      </c>
      <c r="F372" s="39">
        <f t="shared" si="47"/>
        <v>908.3838177602081</v>
      </c>
      <c r="G372" s="39">
        <f t="shared" si="48"/>
        <v>3215.5269592514269</v>
      </c>
      <c r="H372" s="39">
        <f t="shared" si="52"/>
        <v>-2307.1431414912186</v>
      </c>
      <c r="I372" s="39">
        <f t="shared" si="49"/>
        <v>-429149.64538839948</v>
      </c>
    </row>
    <row r="373" spans="1:9" x14ac:dyDescent="0.25">
      <c r="A373" s="41">
        <f t="shared" si="44"/>
        <v>356</v>
      </c>
      <c r="B373" s="36">
        <f t="shared" si="45"/>
        <v>52994</v>
      </c>
      <c r="C373" s="39">
        <f t="shared" si="50"/>
        <v>-429149.64538839948</v>
      </c>
      <c r="D373" s="39">
        <f t="shared" si="51"/>
        <v>908.3838177602081</v>
      </c>
      <c r="E373" s="40">
        <f t="shared" si="46"/>
        <v>0</v>
      </c>
      <c r="F373" s="39">
        <f t="shared" si="47"/>
        <v>908.3838177602081</v>
      </c>
      <c r="G373" s="39">
        <f t="shared" si="48"/>
        <v>3232.9443969473723</v>
      </c>
      <c r="H373" s="39">
        <f t="shared" si="52"/>
        <v>-2324.560579187164</v>
      </c>
      <c r="I373" s="39">
        <f t="shared" si="49"/>
        <v>-432382.58978534688</v>
      </c>
    </row>
    <row r="374" spans="1:9" x14ac:dyDescent="0.25">
      <c r="A374" s="41">
        <f t="shared" si="44"/>
        <v>357</v>
      </c>
      <c r="B374" s="36">
        <f t="shared" si="45"/>
        <v>53022</v>
      </c>
      <c r="C374" s="39">
        <f t="shared" si="50"/>
        <v>-432382.58978534688</v>
      </c>
      <c r="D374" s="39">
        <f t="shared" si="51"/>
        <v>908.3838177602081</v>
      </c>
      <c r="E374" s="40">
        <f t="shared" si="46"/>
        <v>0</v>
      </c>
      <c r="F374" s="39">
        <f t="shared" si="47"/>
        <v>908.3838177602081</v>
      </c>
      <c r="G374" s="39">
        <f t="shared" si="48"/>
        <v>3250.456179097504</v>
      </c>
      <c r="H374" s="39">
        <f t="shared" si="52"/>
        <v>-2342.0723613372957</v>
      </c>
      <c r="I374" s="39">
        <f t="shared" si="49"/>
        <v>-435633.04596444441</v>
      </c>
    </row>
    <row r="375" spans="1:9" x14ac:dyDescent="0.25">
      <c r="A375" s="41">
        <f t="shared" si="44"/>
        <v>358</v>
      </c>
      <c r="B375" s="36">
        <f t="shared" si="45"/>
        <v>53053</v>
      </c>
      <c r="C375" s="39">
        <f t="shared" si="50"/>
        <v>-435633.04596444441</v>
      </c>
      <c r="D375" s="39">
        <f t="shared" si="51"/>
        <v>908.3838177602081</v>
      </c>
      <c r="E375" s="40">
        <f t="shared" si="46"/>
        <v>0</v>
      </c>
      <c r="F375" s="39">
        <f t="shared" si="47"/>
        <v>908.3838177602081</v>
      </c>
      <c r="G375" s="39">
        <f t="shared" si="48"/>
        <v>3268.062816734282</v>
      </c>
      <c r="H375" s="39">
        <f t="shared" si="52"/>
        <v>-2359.6789989740741</v>
      </c>
      <c r="I375" s="39">
        <f t="shared" si="49"/>
        <v>-438901.10878117871</v>
      </c>
    </row>
    <row r="376" spans="1:9" x14ac:dyDescent="0.25">
      <c r="A376" s="41">
        <f t="shared" si="44"/>
        <v>359</v>
      </c>
      <c r="B376" s="36">
        <f t="shared" si="45"/>
        <v>53083</v>
      </c>
      <c r="C376" s="39">
        <f t="shared" si="50"/>
        <v>-438901.10878117871</v>
      </c>
      <c r="D376" s="39">
        <f t="shared" si="51"/>
        <v>908.3838177602081</v>
      </c>
      <c r="E376" s="40">
        <f t="shared" si="46"/>
        <v>0</v>
      </c>
      <c r="F376" s="39">
        <f t="shared" si="47"/>
        <v>908.3838177602081</v>
      </c>
      <c r="G376" s="39">
        <f t="shared" si="48"/>
        <v>3285.764823658259</v>
      </c>
      <c r="H376" s="39">
        <f t="shared" si="52"/>
        <v>-2377.3810058980512</v>
      </c>
      <c r="I376" s="39">
        <f t="shared" si="49"/>
        <v>-442186.87360483699</v>
      </c>
    </row>
    <row r="377" spans="1:9" x14ac:dyDescent="0.25">
      <c r="A377" s="41">
        <f t="shared" si="44"/>
        <v>360</v>
      </c>
      <c r="B377" s="36">
        <f t="shared" si="45"/>
        <v>53114</v>
      </c>
      <c r="C377" s="39">
        <f t="shared" si="50"/>
        <v>-442186.87360483699</v>
      </c>
      <c r="D377" s="39">
        <f t="shared" si="51"/>
        <v>908.3838177602081</v>
      </c>
      <c r="E377" s="40">
        <f t="shared" si="46"/>
        <v>0</v>
      </c>
      <c r="F377" s="39">
        <f t="shared" si="47"/>
        <v>908.3838177602081</v>
      </c>
      <c r="G377" s="39">
        <f t="shared" si="48"/>
        <v>3303.5627164530752</v>
      </c>
      <c r="H377" s="39">
        <f t="shared" si="52"/>
        <v>-2395.1788986928673</v>
      </c>
      <c r="I377" s="39">
        <f t="shared" si="49"/>
        <v>-445490.43632129009</v>
      </c>
    </row>
    <row r="378" spans="1:9" x14ac:dyDescent="0.25">
      <c r="A378" s="42"/>
      <c r="B378" s="42"/>
      <c r="C378" s="42"/>
      <c r="D378" s="42"/>
      <c r="E378" s="42"/>
      <c r="F378" s="42"/>
      <c r="G378" s="42"/>
      <c r="H378" s="42"/>
      <c r="I378" s="42"/>
    </row>
    <row r="380" spans="1:9" x14ac:dyDescent="0.2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2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2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2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2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2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2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x14ac:dyDescent="0.2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x14ac:dyDescent="0.2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x14ac:dyDescent="0.25">
      <c r="A389" s="11"/>
      <c r="B389" s="11"/>
      <c r="C389" s="11"/>
      <c r="D389" s="11"/>
      <c r="E389" s="11"/>
      <c r="F389" s="11"/>
      <c r="G389" s="11"/>
      <c r="H389" s="11"/>
      <c r="I389" s="11"/>
    </row>
  </sheetData>
  <mergeCells count="13">
    <mergeCell ref="A15:C15"/>
    <mergeCell ref="A7:C7"/>
    <mergeCell ref="A8:C8"/>
    <mergeCell ref="A11:C11"/>
    <mergeCell ref="A12:C12"/>
    <mergeCell ref="A13:C13"/>
    <mergeCell ref="A14:C14"/>
    <mergeCell ref="A6:C6"/>
    <mergeCell ref="A1:I1"/>
    <mergeCell ref="A4:C4"/>
    <mergeCell ref="F4:I4"/>
    <mergeCell ref="A5:C5"/>
    <mergeCell ref="F5:I5"/>
  </mergeCells>
  <conditionalFormatting sqref="A18:I377">
    <cfRule type="expression" dxfId="1" priority="1" stopIfTrue="1">
      <formula>IF(ROW(A18)&gt;Last_Row,TRUE, FALSE)</formula>
    </cfRule>
    <cfRule type="expression" dxfId="0" priority="2" stopIfTrue="1">
      <formula>IF(ROW(A18)=Last_Row,TRUE, FALSE)</formula>
    </cfRule>
  </conditionalFormatting>
  <pageMargins left="0.75" right="0.5" top="0.5" bottom="0.5" header="0.5" footer="0.5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22" baseType="lpstr">
      <vt:lpstr>Peak to Peak Sheet</vt:lpstr>
      <vt:lpstr>Loan Calc w-Extra Payments</vt:lpstr>
      <vt:lpstr>Beg_Bal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Pay_Date</vt:lpstr>
      <vt:lpstr>Pay_Num</vt:lpstr>
      <vt:lpstr>Princ</vt:lpstr>
      <vt:lpstr>'Loan Calc w-Extra Payments'!Print_Titles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Andrea Lindquist</cp:lastModifiedBy>
  <dcterms:created xsi:type="dcterms:W3CDTF">2014-05-01T12:34:31Z</dcterms:created>
  <dcterms:modified xsi:type="dcterms:W3CDTF">2014-11-20T15:58:22Z</dcterms:modified>
</cp:coreProperties>
</file>