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2.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tsd-fs01\Staff_Shared\Central_Office\Finance\Purchasing\RFPs\2324-19 Food Service Management\"/>
    </mc:Choice>
  </mc:AlternateContent>
  <xr:revisionPtr revIDLastSave="0" documentId="8_{ED49C34C-ED40-4601-9B96-44AB0A0A1F97}" xr6:coauthVersionLast="47" xr6:coauthVersionMax="47" xr10:uidLastSave="{00000000-0000-0000-0000-000000000000}"/>
  <bookViews>
    <workbookView xWindow="1080" yWindow="1080" windowWidth="38700" windowHeight="15435" tabRatio="863" xr2:uid="{00000000-000D-0000-FFFF-FFFF00000000}"/>
  </bookViews>
  <sheets>
    <sheet name="1-Info Section Cover Sheet" sheetId="17" r:id="rId1"/>
    <sheet name="2-Required Attachments" sheetId="88" r:id="rId2"/>
    <sheet name="3-Food Specifications" sheetId="75" r:id="rId3"/>
    <sheet name="4-Bid Point Calculator" sheetId="35" r:id="rId4"/>
    <sheet name="5-Equipment List" sheetId="51" r:id="rId5"/>
    <sheet name="6-ContractsVendedAgrmts" sheetId="83" r:id="rId6"/>
    <sheet name="7-Bldg Demographics" sheetId="71" r:id="rId7"/>
    <sheet name="8-Services by Location" sheetId="93" r:id="rId8"/>
    <sheet name="9-USDA Foods" sheetId="70" r:id="rId9"/>
    <sheet name="10-Cost Responsibility" sheetId="86" r:id="rId10"/>
    <sheet name="11-Current Labor-Fringe" sheetId="90" r:id="rId11"/>
    <sheet name="12-Projected Costs" sheetId="91" r:id="rId12"/>
    <sheet name="13-Projected Revenue" sheetId="65" r:id="rId13"/>
    <sheet name="14-FSMC Proposed Labor-Fringe" sheetId="92" r:id="rId14"/>
    <sheet name="15-Bid Sheet without adv pmt" sheetId="56" r:id="rId15"/>
  </sheets>
  <definedNames>
    <definedName name="_xlnm.Print_Area" localSheetId="9">'10-Cost Responsibility'!$A$1:$E$46</definedName>
    <definedName name="_xlnm.Print_Area" localSheetId="10">'11-Current Labor-Fringe'!$A$1:$O$143</definedName>
    <definedName name="_xlnm.Print_Area" localSheetId="11">'12-Projected Costs'!$A$1:$C$29</definedName>
    <definedName name="_xlnm.Print_Area" localSheetId="12">'13-Projected Revenue'!$A$1:$H$111</definedName>
    <definedName name="_xlnm.Print_Area" localSheetId="13">'14-FSMC Proposed Labor-Fringe'!$A$1:$O$36</definedName>
    <definedName name="_xlnm.Print_Area" localSheetId="14">'15-Bid Sheet without adv pmt'!$A$1:$E$34</definedName>
    <definedName name="_xlnm.Print_Area" localSheetId="0">'1-Info Section Cover Sheet'!$A$1:$A$18</definedName>
    <definedName name="_xlnm.Print_Area" localSheetId="1">'2-Required Attachments'!$A$1:$B$30</definedName>
    <definedName name="_xlnm.Print_Area" localSheetId="2">'3-Food Specifications'!$A$1:$B$29</definedName>
    <definedName name="_xlnm.Print_Area" localSheetId="3">'4-Bid Point Calculator'!$A$1:$I$48</definedName>
    <definedName name="_xlnm.Print_Area" localSheetId="4">'5-Equipment List'!$A$1:$E$35</definedName>
    <definedName name="_xlnm.Print_Area" localSheetId="5">'6-ContractsVendedAgrmts'!$A$1:$F$18</definedName>
    <definedName name="_xlnm.Print_Area" localSheetId="6">'7-Bldg Demographics'!$A$1:$I$30</definedName>
    <definedName name="_xlnm.Print_Area" localSheetId="7">'8-Services by Location'!$A$1:$Q$41</definedName>
    <definedName name="_xlnm.Print_Area" localSheetId="8">'9-USDA Foods'!$A$1:$B$13</definedName>
    <definedName name="_xlnm.Print_Titles" localSheetId="10">'11-Current Labor-Fringe'!$12:$13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90" l="1"/>
  <c r="F15" i="90"/>
  <c r="F16" i="90"/>
  <c r="F17" i="90"/>
  <c r="F18" i="90"/>
  <c r="F19" i="90"/>
  <c r="F20" i="90"/>
  <c r="F21" i="90"/>
  <c r="F22" i="90"/>
  <c r="F23" i="90"/>
  <c r="F24" i="90"/>
  <c r="F25" i="90"/>
  <c r="F26" i="90"/>
  <c r="F27" i="90"/>
  <c r="F28" i="90"/>
  <c r="F29" i="90"/>
  <c r="F30" i="90"/>
  <c r="F31" i="90"/>
  <c r="F32" i="90"/>
  <c r="F33" i="90"/>
  <c r="F34" i="90"/>
  <c r="F35" i="90"/>
  <c r="F36" i="90"/>
  <c r="F37" i="90"/>
  <c r="F38" i="90"/>
  <c r="F39" i="90"/>
  <c r="F40" i="90"/>
  <c r="F41" i="90"/>
  <c r="F42" i="90"/>
  <c r="F43" i="90"/>
  <c r="F44" i="90"/>
  <c r="F45" i="90"/>
  <c r="F46" i="90"/>
  <c r="F47" i="90"/>
  <c r="F48" i="90"/>
  <c r="F49" i="90"/>
  <c r="F50" i="90"/>
  <c r="F51" i="90"/>
  <c r="F52" i="90"/>
  <c r="F53" i="90"/>
  <c r="F54" i="90"/>
  <c r="F55" i="90"/>
  <c r="F56" i="90"/>
  <c r="F57" i="90"/>
  <c r="F58" i="90"/>
  <c r="F59" i="90"/>
  <c r="F60" i="90"/>
  <c r="F61" i="90"/>
  <c r="F62" i="90"/>
  <c r="F63" i="90"/>
  <c r="F64" i="90"/>
  <c r="F65" i="90"/>
  <c r="F66" i="90"/>
  <c r="F67" i="90"/>
  <c r="F68" i="90"/>
  <c r="F69" i="90"/>
  <c r="F70" i="90"/>
  <c r="F71" i="90"/>
  <c r="F72" i="90"/>
  <c r="F73" i="90"/>
  <c r="F74" i="90"/>
  <c r="F75" i="90"/>
  <c r="F76" i="90"/>
  <c r="F77" i="90"/>
  <c r="F78" i="90"/>
  <c r="F79" i="90"/>
  <c r="F80" i="90"/>
  <c r="F81" i="90"/>
  <c r="F82" i="90"/>
  <c r="F83" i="90"/>
  <c r="F84" i="90"/>
  <c r="F85" i="90"/>
  <c r="F86" i="90"/>
  <c r="F87" i="90"/>
  <c r="F88" i="90"/>
  <c r="F89" i="90"/>
  <c r="F90" i="90"/>
  <c r="F91" i="90"/>
  <c r="F92" i="90"/>
  <c r="F93" i="90"/>
  <c r="F94" i="90"/>
  <c r="F95" i="90"/>
  <c r="F96" i="90"/>
  <c r="F97" i="90"/>
  <c r="F98" i="90"/>
  <c r="F99" i="90"/>
  <c r="F100" i="90"/>
  <c r="F101" i="90"/>
  <c r="F102" i="90"/>
  <c r="F103" i="90"/>
  <c r="F104" i="90"/>
  <c r="F105" i="90"/>
  <c r="F106" i="90"/>
  <c r="F107" i="90"/>
  <c r="F108" i="90"/>
  <c r="F109" i="90"/>
  <c r="F110" i="90"/>
  <c r="F111" i="90"/>
  <c r="F112" i="90"/>
  <c r="F113" i="90"/>
  <c r="F114" i="90"/>
  <c r="F115" i="90"/>
  <c r="F116" i="90"/>
  <c r="F117" i="90"/>
  <c r="F118" i="90"/>
  <c r="F119" i="90"/>
  <c r="F120" i="90"/>
  <c r="F121" i="90"/>
  <c r="F122" i="90"/>
  <c r="F123" i="90"/>
  <c r="F124" i="90"/>
  <c r="F125" i="90"/>
  <c r="F126" i="90"/>
  <c r="F127" i="90"/>
  <c r="F128" i="90"/>
  <c r="F129" i="90"/>
  <c r="O129" i="90"/>
  <c r="O128" i="90"/>
  <c r="O127" i="90"/>
  <c r="O131" i="90"/>
  <c r="F131" i="90"/>
  <c r="O130" i="90"/>
  <c r="F130" i="90"/>
  <c r="O126" i="90"/>
  <c r="O125" i="90"/>
  <c r="O124" i="90"/>
  <c r="O123" i="90"/>
  <c r="O122" i="90"/>
  <c r="O121" i="90"/>
  <c r="O120" i="90"/>
  <c r="O119" i="90"/>
  <c r="O118" i="90"/>
  <c r="O117" i="90"/>
  <c r="O116" i="90"/>
  <c r="O115" i="90"/>
  <c r="O114" i="90"/>
  <c r="O113" i="90"/>
  <c r="O112" i="90"/>
  <c r="O111" i="90"/>
  <c r="O110" i="90"/>
  <c r="O109" i="90"/>
  <c r="O108" i="90"/>
  <c r="O107" i="90"/>
  <c r="O106" i="90"/>
  <c r="O105" i="90"/>
  <c r="O104" i="90"/>
  <c r="O103" i="90"/>
  <c r="O102" i="90"/>
  <c r="O101" i="90"/>
  <c r="O100" i="90"/>
  <c r="O99" i="90"/>
  <c r="O98" i="90"/>
  <c r="O97" i="90"/>
  <c r="O94" i="90"/>
  <c r="O93" i="90"/>
  <c r="O92" i="90"/>
  <c r="O91" i="90"/>
  <c r="O90" i="90"/>
  <c r="O89" i="90"/>
  <c r="O88" i="90"/>
  <c r="O87" i="90"/>
  <c r="O86" i="90"/>
  <c r="O85" i="90"/>
  <c r="O84" i="90"/>
  <c r="O83" i="90"/>
  <c r="O82" i="90"/>
  <c r="O81" i="90"/>
  <c r="O80" i="90"/>
  <c r="O79" i="90"/>
  <c r="O78" i="90"/>
  <c r="O74" i="90"/>
  <c r="O73" i="90"/>
  <c r="O72" i="90"/>
  <c r="O71" i="90"/>
  <c r="O70" i="90"/>
  <c r="O69" i="90"/>
  <c r="O68" i="90"/>
  <c r="O67" i="90"/>
  <c r="O66" i="90"/>
  <c r="O65" i="90"/>
  <c r="O64" i="90"/>
  <c r="O63" i="90"/>
  <c r="O62" i="90"/>
  <c r="O61" i="90"/>
  <c r="O60" i="90"/>
  <c r="O59" i="90"/>
  <c r="O58" i="90"/>
  <c r="O57" i="90"/>
  <c r="O56" i="90"/>
  <c r="O55" i="90"/>
  <c r="O54" i="90"/>
  <c r="O53" i="90"/>
  <c r="O52" i="90"/>
  <c r="O51" i="90"/>
  <c r="O50" i="90"/>
  <c r="O49" i="90"/>
  <c r="O48" i="90"/>
  <c r="O47" i="90"/>
  <c r="O32" i="90"/>
  <c r="O31" i="90"/>
  <c r="O30" i="90"/>
  <c r="O29" i="90"/>
  <c r="O28" i="90"/>
  <c r="O27" i="90"/>
  <c r="O26" i="90"/>
  <c r="O25" i="90"/>
  <c r="O24" i="90"/>
  <c r="O23" i="90"/>
  <c r="O22" i="90"/>
  <c r="O21" i="90"/>
  <c r="O20" i="90"/>
  <c r="O19" i="90"/>
  <c r="O18" i="90"/>
  <c r="O17" i="90"/>
  <c r="O16" i="90"/>
  <c r="O15" i="90"/>
  <c r="N33" i="92"/>
  <c r="M33" i="92"/>
  <c r="L33" i="92"/>
  <c r="K33" i="92"/>
  <c r="J33" i="92"/>
  <c r="I33" i="92"/>
  <c r="H33" i="92"/>
  <c r="G33" i="92"/>
  <c r="O32" i="92"/>
  <c r="F32" i="92"/>
  <c r="O31" i="92"/>
  <c r="F31" i="92"/>
  <c r="O30" i="92"/>
  <c r="F30" i="92"/>
  <c r="O29" i="92"/>
  <c r="O33" i="92" s="1"/>
  <c r="F29" i="92"/>
  <c r="F33" i="92" s="1"/>
  <c r="N26" i="92"/>
  <c r="M26" i="92"/>
  <c r="L26" i="92"/>
  <c r="K26" i="92"/>
  <c r="J26" i="92"/>
  <c r="I26" i="92"/>
  <c r="H26" i="92"/>
  <c r="G26" i="92"/>
  <c r="O24" i="92"/>
  <c r="F24" i="92"/>
  <c r="O23" i="92"/>
  <c r="F23" i="92"/>
  <c r="O22" i="92"/>
  <c r="F22" i="92"/>
  <c r="O21" i="92"/>
  <c r="F21" i="92"/>
  <c r="O20" i="92"/>
  <c r="F20" i="92"/>
  <c r="O19" i="92"/>
  <c r="F19" i="92"/>
  <c r="O18" i="92"/>
  <c r="F18" i="92"/>
  <c r="O17" i="92"/>
  <c r="F17" i="92"/>
  <c r="O16" i="92"/>
  <c r="F16" i="92"/>
  <c r="O15" i="92"/>
  <c r="F15" i="92"/>
  <c r="O14" i="92"/>
  <c r="F14" i="92"/>
  <c r="O13" i="92"/>
  <c r="F13" i="92"/>
  <c r="O12" i="92"/>
  <c r="F12" i="92"/>
  <c r="O11" i="92"/>
  <c r="F11" i="92"/>
  <c r="O10" i="92"/>
  <c r="F10" i="92"/>
  <c r="O9" i="92"/>
  <c r="F9" i="92"/>
  <c r="O8" i="92"/>
  <c r="F8" i="92"/>
  <c r="O7" i="92"/>
  <c r="F7" i="92"/>
  <c r="O6" i="92"/>
  <c r="F6" i="92"/>
  <c r="O5" i="92"/>
  <c r="O26" i="92" s="1"/>
  <c r="F5" i="92"/>
  <c r="F26" i="92" s="1"/>
  <c r="B10" i="91"/>
  <c r="B9" i="91"/>
  <c r="N133" i="90"/>
  <c r="M133" i="90"/>
  <c r="L133" i="90"/>
  <c r="K133" i="90"/>
  <c r="J133" i="90"/>
  <c r="I133" i="90"/>
  <c r="H133" i="90"/>
  <c r="G133" i="90"/>
  <c r="O96" i="90"/>
  <c r="O95" i="90"/>
  <c r="O77" i="90"/>
  <c r="O76" i="90"/>
  <c r="O75" i="90"/>
  <c r="O46" i="90"/>
  <c r="O45" i="90"/>
  <c r="O44" i="90"/>
  <c r="O43" i="90"/>
  <c r="O42" i="90"/>
  <c r="O41" i="90"/>
  <c r="O40" i="90"/>
  <c r="O39" i="90"/>
  <c r="O38" i="90"/>
  <c r="O37" i="90"/>
  <c r="O36" i="90"/>
  <c r="O35" i="90"/>
  <c r="O34" i="90"/>
  <c r="O33" i="90"/>
  <c r="O14" i="90"/>
  <c r="N11" i="90"/>
  <c r="M11" i="90"/>
  <c r="L11" i="90"/>
  <c r="K11" i="90"/>
  <c r="J11" i="90"/>
  <c r="I11" i="90"/>
  <c r="H11" i="90"/>
  <c r="G11" i="90"/>
  <c r="O9" i="90"/>
  <c r="F9" i="90"/>
  <c r="O8" i="90"/>
  <c r="F8" i="90"/>
  <c r="O7" i="90"/>
  <c r="F7" i="90"/>
  <c r="O6" i="90"/>
  <c r="F6" i="90"/>
  <c r="O133" i="90" l="1"/>
  <c r="B8" i="91" s="1"/>
  <c r="F133" i="90"/>
  <c r="B7" i="91" s="1"/>
  <c r="O11" i="90"/>
  <c r="B6" i="91" s="1"/>
  <c r="F11" i="90"/>
  <c r="B5" i="91" s="1"/>
  <c r="B25" i="91" l="1"/>
  <c r="A48" i="35" l="1"/>
  <c r="E25" i="56" l="1"/>
  <c r="F24" i="65"/>
  <c r="E28" i="56" l="1"/>
  <c r="F16" i="83" l="1"/>
  <c r="L26" i="65" l="1"/>
  <c r="F97" i="65"/>
  <c r="G106" i="65"/>
  <c r="B98" i="65"/>
  <c r="B94" i="65"/>
  <c r="B77" i="65"/>
  <c r="L33" i="65" s="1"/>
  <c r="B90" i="65"/>
  <c r="B72" i="65"/>
  <c r="B56" i="65"/>
  <c r="B86" i="65"/>
  <c r="B67" i="65"/>
  <c r="B51" i="65"/>
  <c r="L31" i="65" s="1"/>
  <c r="B82" i="65"/>
  <c r="B62" i="65"/>
  <c r="B43" i="65"/>
  <c r="L30" i="65" l="1"/>
  <c r="L32" i="65"/>
  <c r="L34" i="65" l="1"/>
  <c r="F96" i="65"/>
  <c r="G98" i="65" s="1"/>
  <c r="F93" i="65"/>
  <c r="F92" i="65"/>
  <c r="F76" i="65"/>
  <c r="F75" i="65"/>
  <c r="F74" i="65"/>
  <c r="F89" i="65"/>
  <c r="F88" i="65"/>
  <c r="F71" i="65"/>
  <c r="F70" i="65"/>
  <c r="F69" i="65"/>
  <c r="F55" i="65"/>
  <c r="F54" i="65"/>
  <c r="F53" i="65"/>
  <c r="F85" i="65"/>
  <c r="F84" i="65"/>
  <c r="F66" i="65"/>
  <c r="F65" i="65"/>
  <c r="F64" i="65"/>
  <c r="F50" i="65"/>
  <c r="F49" i="65"/>
  <c r="F48" i="65"/>
  <c r="F47" i="65"/>
  <c r="F46" i="65"/>
  <c r="F45" i="65"/>
  <c r="F81" i="65"/>
  <c r="F80" i="65"/>
  <c r="F61" i="65"/>
  <c r="F60" i="65"/>
  <c r="F59" i="65"/>
  <c r="F42" i="65"/>
  <c r="F41" i="65"/>
  <c r="F40" i="65"/>
  <c r="F39" i="65"/>
  <c r="F38" i="65"/>
  <c r="F20" i="65"/>
  <c r="F19" i="65"/>
  <c r="F23" i="65"/>
  <c r="G33" i="65" s="1"/>
  <c r="L27" i="65" s="1"/>
  <c r="L28" i="65" s="1"/>
  <c r="G21" i="65" l="1"/>
  <c r="G12" i="65"/>
  <c r="L35" i="65"/>
  <c r="G86" i="65"/>
  <c r="G90" i="65"/>
  <c r="G56" i="65"/>
  <c r="G51" i="65"/>
  <c r="G94" i="65"/>
  <c r="G77" i="65"/>
  <c r="G67" i="65"/>
  <c r="G72" i="65"/>
  <c r="G62" i="65"/>
  <c r="G43" i="65"/>
  <c r="G82" i="65"/>
  <c r="G17" i="65"/>
  <c r="H107" i="65" l="1"/>
  <c r="C7" i="56"/>
  <c r="E26" i="56" s="1"/>
  <c r="H34" i="65"/>
  <c r="H108" i="65" l="1"/>
  <c r="E7" i="35"/>
  <c r="E8" i="35" s="1"/>
  <c r="E9" i="35" s="1"/>
  <c r="E10" i="35" s="1"/>
  <c r="E48" i="35" s="1"/>
  <c r="D9" i="35"/>
  <c r="D10" i="35" s="1"/>
  <c r="D48" i="35" s="1"/>
  <c r="I7" i="35"/>
  <c r="I8" i="35" s="1"/>
  <c r="I9" i="35" s="1"/>
  <c r="I10" i="35" s="1"/>
  <c r="I48" i="35" s="1"/>
  <c r="H7" i="35"/>
  <c r="H8" i="35" s="1"/>
  <c r="H9" i="35" s="1"/>
  <c r="H10" i="35" s="1"/>
  <c r="H48" i="35" s="1"/>
  <c r="G7" i="35"/>
  <c r="G8" i="35" s="1"/>
  <c r="G9" i="35" s="1"/>
  <c r="G10" i="35" s="1"/>
  <c r="G48" i="35" s="1"/>
  <c r="F7" i="35"/>
  <c r="F8" i="35" s="1"/>
  <c r="F9" i="35" s="1"/>
  <c r="F10" i="35" s="1"/>
  <c r="F48" i="35" s="1"/>
</calcChain>
</file>

<file path=xl/sharedStrings.xml><?xml version="1.0" encoding="utf-8"?>
<sst xmlns="http://schemas.openxmlformats.org/spreadsheetml/2006/main" count="1147" uniqueCount="496">
  <si>
    <t xml:space="preserve">The Bid Point Calculator and Evaluation Criteria Matrix is used to advise potential bidders of the value placed on the non-price criteria items, which are used during the evaluation process. </t>
  </si>
  <si>
    <t>After bids are submitted by companies, the Bid Point Calculator and Evaluation Criteria Matrix is used to calculate which bidder will be awarded the Contract.  The bidder with the maximum number of points, not necessarily the lowest price, will be awarded the Contract.</t>
  </si>
  <si>
    <t>b. District Small Purchase Threshold (if different from State and Federal)</t>
  </si>
  <si>
    <t>c.  Vended meals provided to other sites, such as Headstart</t>
  </si>
  <si>
    <t>1.</t>
  </si>
  <si>
    <t xml:space="preserve">The USDA may update program requirements at any time. </t>
  </si>
  <si>
    <t>2.</t>
  </si>
  <si>
    <t>The Company/Vendor is responsible to adhere to the most current USDA guidance at the time of bid submission and must continuously ensure meals are in compliance with USDA requirements for the duration of the contract.</t>
  </si>
  <si>
    <t>3.</t>
  </si>
  <si>
    <t>4.</t>
  </si>
  <si>
    <t>Each meal must include the appropriate serving of each required food component and must be consistent with the targeted dietary specifications for sodium, calories, saturated and trans fat.</t>
  </si>
  <si>
    <t>5.</t>
  </si>
  <si>
    <t>Additional information about School Meals, Meal Pattern Requirements, Nutrition Standards, Regulations, Policy Memos, and Guidance Materials can be found at the following links:</t>
  </si>
  <si>
    <t>a.</t>
  </si>
  <si>
    <t>MDE-School Nutrition Programs-National School Lunch Program</t>
  </si>
  <si>
    <t>b.</t>
  </si>
  <si>
    <t>USDA-Nutrition Standards for School Meals</t>
  </si>
  <si>
    <t>c.</t>
  </si>
  <si>
    <t>USDA-School Meals - Policy</t>
  </si>
  <si>
    <t>d.</t>
  </si>
  <si>
    <t>USDA Tools for Schools for Nutrition Standards</t>
  </si>
  <si>
    <t>e.</t>
  </si>
  <si>
    <t>6.</t>
  </si>
  <si>
    <t xml:space="preserve">While not inclusive, here are a few key USDA Policy memos that may be helpful:  </t>
  </si>
  <si>
    <t>USDA Memo SP 05-2022 - Meal Requirements Under the NSLP and SBP: Q&amp;A for Program Operators Updated to Support the Transitional Standards for Milk, Whole Grains, and Sodium Effective July 1, 2022</t>
  </si>
  <si>
    <t>USDA Memo SP 41-2015,  July 21, 2015 - Updated OVS Guidance (SY 2015-16)</t>
  </si>
  <si>
    <t>7.</t>
  </si>
  <si>
    <t>MDE-Food and Nutrition Programs-Summer Food Service Program</t>
  </si>
  <si>
    <t>USDA SFSP Nutrition Guide</t>
  </si>
  <si>
    <t>MDE-Food and Nutrition Programs-Child and Adult Care Food Program</t>
  </si>
  <si>
    <t>USDA Nutrition Standards for CACFP</t>
  </si>
  <si>
    <t>USDA - Serving School Meals to Preschoolers</t>
  </si>
  <si>
    <t>f.</t>
  </si>
  <si>
    <t>MDE-Food and Nutrition Programs-School Nutrition Programs-Fresh Fruit and Vegetable Program</t>
  </si>
  <si>
    <t>Experience managing K-12 school districts</t>
  </si>
  <si>
    <t>Training program for foodservice employees</t>
  </si>
  <si>
    <t>Work safety (lifting, bending, cutting, slicing, etc.)</t>
  </si>
  <si>
    <t>Professional development provided for on-site manager</t>
  </si>
  <si>
    <t>Relationship/communication with the school district</t>
  </si>
  <si>
    <t>Student/staff/parent satisfaction</t>
  </si>
  <si>
    <t>Awareness and timely compliance with government regulations/requirements</t>
  </si>
  <si>
    <t>Financial reports for revenue and cost (monthly, quarterly, etc.)</t>
  </si>
  <si>
    <t>Experience with menu development and special events</t>
  </si>
  <si>
    <t>Expanding/increasing participation in breakfast and lunch</t>
  </si>
  <si>
    <t>Use of promotions/promotional events (posters, theme days, branding, taste testing)</t>
  </si>
  <si>
    <t>Alternate menu choices/offerings (low fat, low sodium)</t>
  </si>
  <si>
    <t>Results of Administrative Review (AR)</t>
  </si>
  <si>
    <t>Staffing recommendations and provisions</t>
  </si>
  <si>
    <t>Implementation of local wellness plan</t>
  </si>
  <si>
    <t xml:space="preserve">Innovative ways of providing quick and efficient service </t>
  </si>
  <si>
    <t>Alternate menu choices/offerings</t>
  </si>
  <si>
    <t>Experience working with Point of Service (POS) Systems (technological support/back-up)</t>
  </si>
  <si>
    <t>Company Name</t>
  </si>
  <si>
    <t>Bid Calculation and Evaluation Criteria</t>
  </si>
  <si>
    <t>Enter Bid Price lowest to highest</t>
  </si>
  <si>
    <t>List Non-Price Criteria and Sub-criteria Below
(points will total 100 when added to Bid Price Points)</t>
  </si>
  <si>
    <t>Enter Evaluation Points</t>
  </si>
  <si>
    <t>TOTAL</t>
  </si>
  <si>
    <t>Total</t>
  </si>
  <si>
    <t>Vision</t>
  </si>
  <si>
    <t>Retirement</t>
  </si>
  <si>
    <t>Mark an "X" in the appropriate columns for each item.</t>
  </si>
  <si>
    <t>Equipment List</t>
  </si>
  <si>
    <t>Expendable (one time use)</t>
  </si>
  <si>
    <t>Non-Expendable (reusable)</t>
  </si>
  <si>
    <t>FSMC</t>
  </si>
  <si>
    <t>x</t>
  </si>
  <si>
    <t>Breakfast</t>
  </si>
  <si>
    <t>Lunch</t>
  </si>
  <si>
    <t>Snack</t>
  </si>
  <si>
    <t>Supper</t>
  </si>
  <si>
    <r>
      <t xml:space="preserve">Contracted Services* </t>
    </r>
    <r>
      <rPr>
        <sz val="10"/>
        <color rgb="FFFF0000"/>
        <rFont val="Arial"/>
        <family val="2"/>
      </rPr>
      <t>(insert detail)</t>
    </r>
  </si>
  <si>
    <t>*FSMC Administrative Cost and FSMC Management Fee, if applicable, have not been included.</t>
  </si>
  <si>
    <t>SFA</t>
  </si>
  <si>
    <t>N/A</t>
  </si>
  <si>
    <t>Food</t>
  </si>
  <si>
    <t>Food Purchases</t>
  </si>
  <si>
    <t>Commodity Delivery &amp; Processing Charges</t>
  </si>
  <si>
    <t>Storage/Warehousing Charges</t>
  </si>
  <si>
    <t>Processing and Payment of Invoices</t>
  </si>
  <si>
    <t>Cleaning/Janitorial Supplies</t>
  </si>
  <si>
    <t>Paper/Disposable Supplies</t>
  </si>
  <si>
    <t>Tickets/Tokens</t>
  </si>
  <si>
    <t>Office Materials and Supplies</t>
  </si>
  <si>
    <t>Linens and Laundry</t>
  </si>
  <si>
    <t>Trash Removal</t>
  </si>
  <si>
    <t>From Kitchen</t>
  </si>
  <si>
    <t>From Dining Area</t>
  </si>
  <si>
    <t>From Premises</t>
  </si>
  <si>
    <t>Pest Control</t>
  </si>
  <si>
    <t>Insurance</t>
  </si>
  <si>
    <t>Liability Insurance (Product and Public)</t>
  </si>
  <si>
    <t>Insurance on Supplies/Inventory</t>
  </si>
  <si>
    <t>Product Liability</t>
  </si>
  <si>
    <t>Equipment Rental (explain)</t>
  </si>
  <si>
    <t>Professional Standards Training</t>
  </si>
  <si>
    <t>Taxes and Licenses</t>
  </si>
  <si>
    <t>Promotional and Educational Materials</t>
  </si>
  <si>
    <t>Preparation Areas</t>
  </si>
  <si>
    <t>Serving Areas</t>
  </si>
  <si>
    <t>Kitchen Floors</t>
  </si>
  <si>
    <t>Dining Room Floors</t>
  </si>
  <si>
    <t>Hoods, Duct Work</t>
  </si>
  <si>
    <t>Routine Cleaning of Tables and Chairs</t>
  </si>
  <si>
    <t>Cafeteria Walls</t>
  </si>
  <si>
    <t>Light Fixtures</t>
  </si>
  <si>
    <t>Windows</t>
  </si>
  <si>
    <t>Grease Traps</t>
  </si>
  <si>
    <t>Restrooms</t>
  </si>
  <si>
    <t>LOCAL REVENUE</t>
  </si>
  <si>
    <t>Number Sold</t>
  </si>
  <si>
    <t>Elementary Paid</t>
  </si>
  <si>
    <t>Secondary Paid</t>
  </si>
  <si>
    <t>Reduced</t>
  </si>
  <si>
    <t>Summer Programs (not SFSP)</t>
  </si>
  <si>
    <t>Other (describe)</t>
  </si>
  <si>
    <t>Total Local Revenue</t>
  </si>
  <si>
    <t>Free</t>
  </si>
  <si>
    <t>Free, severe need</t>
  </si>
  <si>
    <t>Reduced, severe need</t>
  </si>
  <si>
    <t>Paid</t>
  </si>
  <si>
    <t>Free, At-Risk</t>
  </si>
  <si>
    <t xml:space="preserve">Paid </t>
  </si>
  <si>
    <t>Urban or Vended sites</t>
  </si>
  <si>
    <t>Rural or Self-prep sites</t>
  </si>
  <si>
    <t xml:space="preserve">Paid, severe need </t>
  </si>
  <si>
    <t>31d Payment (School Lunch)</t>
  </si>
  <si>
    <t>31f Payment (School Breakfast)</t>
  </si>
  <si>
    <t>Federal Free Lunch Rate</t>
  </si>
  <si>
    <t>+ Commodity Entitlement Rate</t>
  </si>
  <si>
    <t>By submission of this bid, the bidder certifies that, in the event the bidder receives an award under this solicitation, the bidder shall operate in accordance with all applicable program laws and regulations.  This contract shall be in effect for one year and may be renewed by mutual agreement for four additional one-year periods.</t>
  </si>
  <si>
    <t>NOTE: The Food Service Management Company must use this bid sheet when submitting its bid.</t>
  </si>
  <si>
    <t>=</t>
  </si>
  <si>
    <t>Name of Food Service Management Company</t>
  </si>
  <si>
    <r>
      <t xml:space="preserve">A la Carte Sales - </t>
    </r>
    <r>
      <rPr>
        <b/>
        <sz val="10"/>
        <rFont val="Arial"/>
        <family val="2"/>
      </rPr>
      <t>Elementary</t>
    </r>
  </si>
  <si>
    <r>
      <t xml:space="preserve">A la Carte Sales - </t>
    </r>
    <r>
      <rPr>
        <b/>
        <sz val="10"/>
        <rFont val="Arial"/>
        <family val="2"/>
      </rPr>
      <t>Secondary</t>
    </r>
  </si>
  <si>
    <t>Concessions</t>
  </si>
  <si>
    <t>Vending Machines</t>
  </si>
  <si>
    <t>Catering</t>
  </si>
  <si>
    <t>Subtotal SNP Breakfast</t>
  </si>
  <si>
    <t>School Nutrition Programs (SNP)</t>
  </si>
  <si>
    <t>Child and Adult Care Food Program (CACFP)</t>
  </si>
  <si>
    <t>Summer Food Service Program (SFSP)</t>
  </si>
  <si>
    <t xml:space="preserve">Supper </t>
  </si>
  <si>
    <t>Subtotal SNP Lunch</t>
  </si>
  <si>
    <t>Subtotal SNP Snack</t>
  </si>
  <si>
    <t>Number 
Sold</t>
  </si>
  <si>
    <t xml:space="preserve">Total </t>
  </si>
  <si>
    <t>Subtotal CACFP Breakfast</t>
  </si>
  <si>
    <t>Subtotal CACFP Lunch</t>
  </si>
  <si>
    <t>Subtotal CACFP Snack</t>
  </si>
  <si>
    <t>Subtotal CACFP Supper</t>
  </si>
  <si>
    <t>Subtotal SFSP Breakfast</t>
  </si>
  <si>
    <t>Subtotal SFSP Lunch</t>
  </si>
  <si>
    <t>Subtotal SFSP Snack</t>
  </si>
  <si>
    <t>Subtotal SFSP Supper</t>
  </si>
  <si>
    <t>Other Local Revenue</t>
  </si>
  <si>
    <t>Free (enter average cost each)</t>
  </si>
  <si>
    <t>Breakfast - SNP</t>
  </si>
  <si>
    <t>Lunch - SNP</t>
  </si>
  <si>
    <t>Student/Adult 
Meal Rate</t>
  </si>
  <si>
    <t>Fresh Fruit and Vegetable Program (FFVP) Grant</t>
  </si>
  <si>
    <t>The School District/Sponsor representative will fill out the Information Section and include it in the Contract bid proposal packet. This will represent all information about cost, equipment, income, and service needs.</t>
  </si>
  <si>
    <t>Sponsor must attach A la Carte information (if applicable).</t>
  </si>
  <si>
    <t>Sponsor must attach a sample 21-day cycle menu for each meal (breakfast, lunch, snack, supper) served.</t>
  </si>
  <si>
    <t>Sponsor must attach the following policies to this bid packet in PDF format:</t>
  </si>
  <si>
    <t xml:space="preserve">Attach a separate PDF of the a la carte items/pricing sheet for each site where a la carte is available.  </t>
  </si>
  <si>
    <t xml:space="preserve">Sponsor must monitor the Company's/Vendor's compliance with these requirements in accordance with the terms set forth in the RFP/RFQ. </t>
  </si>
  <si>
    <t>Site or School</t>
  </si>
  <si>
    <t>Number of Days Paid</t>
  </si>
  <si>
    <t>     </t>
  </si>
  <si>
    <t>Site or School Building</t>
  </si>
  <si>
    <t>Total Annual Wage ($)</t>
  </si>
  <si>
    <t>Hourly 
Rate ($)</t>
  </si>
  <si>
    <t>Dental</t>
  </si>
  <si>
    <t>Longevity or Annuity</t>
  </si>
  <si>
    <t>Life</t>
  </si>
  <si>
    <t>FICA</t>
  </si>
  <si>
    <t>Medical</t>
  </si>
  <si>
    <t>FSMC 
Provides</t>
  </si>
  <si>
    <t>Site/School Building</t>
  </si>
  <si>
    <t>*Indicate if site or school prepares meals on site or if meals are satellited in bulk or unitized form.</t>
  </si>
  <si>
    <t>Contract Meals</t>
  </si>
  <si>
    <t>Adult Meals</t>
  </si>
  <si>
    <r>
      <rPr>
        <sz val="10"/>
        <rFont val="Arial"/>
        <family val="2"/>
      </rPr>
      <t xml:space="preserve">*Indicate either Full Serve </t>
    </r>
    <r>
      <rPr>
        <b/>
        <u/>
        <sz val="10"/>
        <rFont val="Arial"/>
        <family val="2"/>
      </rPr>
      <t>OR</t>
    </r>
    <r>
      <rPr>
        <sz val="10"/>
        <rFont val="Arial"/>
        <family val="2"/>
      </rPr>
      <t xml:space="preserve"> Offer vs. Serve, </t>
    </r>
    <r>
      <rPr>
        <sz val="10"/>
        <color rgb="FFFF0000"/>
        <rFont val="Arial"/>
        <family val="2"/>
      </rPr>
      <t xml:space="preserve">not both.  </t>
    </r>
    <r>
      <rPr>
        <sz val="10"/>
        <rFont val="Arial"/>
        <family val="2"/>
      </rPr>
      <t>Note: Lunch must be Offer vs. Serve for grades 9-12.</t>
    </r>
  </si>
  <si>
    <t>Full Serve*</t>
  </si>
  <si>
    <t>Number of Daily Meals Provided</t>
  </si>
  <si>
    <t>Beginning and Ending Service Times</t>
  </si>
  <si>
    <t>Note if Self-Prep, Satellite, etc.*</t>
  </si>
  <si>
    <t>Address</t>
  </si>
  <si>
    <t>Grade Levels</t>
  </si>
  <si>
    <t>DO NOT ALTER - CELLS WILL AUTO-FILL</t>
  </si>
  <si>
    <t>Vended Contracts (see Contracts/Vended Agreements tab)</t>
  </si>
  <si>
    <t>Telephone/Internet</t>
  </si>
  <si>
    <t>Non-Food Supplies/Materials</t>
  </si>
  <si>
    <t>Total Maximum Points is 100.
Highest number of points wins the award.</t>
  </si>
  <si>
    <t>COST RESPONSIBILITY</t>
  </si>
  <si>
    <t>Job Title*</t>
  </si>
  <si>
    <t>Major, Non-expendable Equipment Replacement, Maintenance and Repair</t>
  </si>
  <si>
    <t>Expendable Equipment (utensils, trays, containers, etc.) Replacement</t>
  </si>
  <si>
    <t>Vehicle Maintenance and Repair</t>
  </si>
  <si>
    <t>Equipment/Vehicles</t>
  </si>
  <si>
    <t>Name of School District/Sponsor</t>
  </si>
  <si>
    <t xml:space="preserve">Cleaning </t>
  </si>
  <si>
    <t>1. Procurement/Purchasing Policy to include:</t>
  </si>
  <si>
    <t>a. Written Code of Conduct (related to School Food Service)</t>
  </si>
  <si>
    <t>c. Bid Protest Procedure</t>
  </si>
  <si>
    <t>FOOD SPECIFICATIONS FOR
CHILD NUTRITION PROGRAMS</t>
  </si>
  <si>
    <r>
      <t xml:space="preserve">BID POINT CALCULATOR AND EVALUATION CRITERIA MATRIX
</t>
    </r>
    <r>
      <rPr>
        <b/>
        <sz val="18"/>
        <color rgb="FF0070C0"/>
        <rFont val="Arial"/>
        <family val="2"/>
      </rPr>
      <t>(to be completed by District/Sponsor)</t>
    </r>
  </si>
  <si>
    <t>REQUIRED ATTACHMENTS</t>
  </si>
  <si>
    <t xml:space="preserve">Date:  </t>
  </si>
  <si>
    <t>Other Services</t>
  </si>
  <si>
    <t>This bid is being offered by:</t>
  </si>
  <si>
    <t>Daily 
Hours</t>
  </si>
  <si>
    <t>Special Milk Program</t>
  </si>
  <si>
    <r>
      <t xml:space="preserve">31A Payment </t>
    </r>
    <r>
      <rPr>
        <b/>
        <sz val="10"/>
        <color rgb="FF0070C0"/>
        <rFont val="Arial"/>
        <family val="2"/>
      </rPr>
      <t>(enter amount assigned to Food Service only)</t>
    </r>
  </si>
  <si>
    <t>Offer vs Serve*</t>
  </si>
  <si>
    <r>
      <t xml:space="preserve">Non-Program Meal Equivalents 
</t>
    </r>
    <r>
      <rPr>
        <sz val="10"/>
        <rFont val="Arial"/>
        <family val="2"/>
      </rPr>
      <t>(divide Other Local Revenue by Total)</t>
    </r>
  </si>
  <si>
    <t>Total Sold</t>
  </si>
  <si>
    <t>Subtotal Paid Breakfast</t>
  </si>
  <si>
    <t>Subtotal Paid Lunch</t>
  </si>
  <si>
    <t>Subtotal Paid Special Milk</t>
  </si>
  <si>
    <t>Subtotal Other Local Revenue</t>
  </si>
  <si>
    <t>Subtotal Special Milk</t>
  </si>
  <si>
    <r>
      <t xml:space="preserve">Tabs in light teal must be completed by the </t>
    </r>
    <r>
      <rPr>
        <b/>
        <sz val="12"/>
        <color rgb="FF0070C0"/>
        <rFont val="Arial"/>
        <family val="2"/>
      </rPr>
      <t>district/sponsor</t>
    </r>
    <r>
      <rPr>
        <b/>
        <sz val="12"/>
        <rFont val="Arial"/>
        <family val="2"/>
      </rPr>
      <t>.</t>
    </r>
  </si>
  <si>
    <r>
      <t xml:space="preserve">Tabs in purple must be completed by the </t>
    </r>
    <r>
      <rPr>
        <b/>
        <sz val="12"/>
        <color rgb="FFFF0000"/>
        <rFont val="Arial"/>
        <family val="2"/>
      </rPr>
      <t>bidder</t>
    </r>
    <r>
      <rPr>
        <b/>
        <sz val="12"/>
        <rFont val="Arial"/>
        <family val="2"/>
      </rPr>
      <t>.</t>
    </r>
  </si>
  <si>
    <t>This bid is being offered to:</t>
  </si>
  <si>
    <t>TOTAL REVENUE</t>
  </si>
  <si>
    <t>Total Breakfasts Served (2:1)</t>
  </si>
  <si>
    <t>Total Snacks Served (3:1)</t>
  </si>
  <si>
    <t>Total Lunches Served (1:1)</t>
  </si>
  <si>
    <t>Total Suppers Served (1:1)</t>
  </si>
  <si>
    <t>Program Meal Equivalents</t>
  </si>
  <si>
    <t>TOTAL PROJECTED MEALS/MEAL EQUIVALENTS</t>
  </si>
  <si>
    <t>Contracted Services (not utilities or FSMC administrative costs)</t>
  </si>
  <si>
    <t>Flat Rate for FFVP (as defined in RFP)</t>
  </si>
  <si>
    <t>FSMC Administrative Cost</t>
  </si>
  <si>
    <t>FSMC Management Fee</t>
  </si>
  <si>
    <t>Food Cost - Including Commodities Delivery Charge (Net of VDA/Rebates)</t>
  </si>
  <si>
    <t>Transportation/Vehicle Cost</t>
  </si>
  <si>
    <t>Non-Food Cost (excluding FFVP) (Supplies and Other Materials)</t>
  </si>
  <si>
    <t>Non-Food Cost for FFVP only (as defined in RFP) (Supplies and Other Materials)</t>
  </si>
  <si>
    <t>Utilities (assigned to Food Service Fund)</t>
  </si>
  <si>
    <t>Other (as defined on Projected Costs tab)</t>
  </si>
  <si>
    <t xml:space="preserve">Projected Meals/Meal Equivalents Per Year:  </t>
  </si>
  <si>
    <t>Additional Food Service Markup if applicable (refer to RFP)</t>
  </si>
  <si>
    <t>(do not alter, cell will auto-fill upon MDE review)</t>
  </si>
  <si>
    <t>TOTAL PROJECTED OPERATING COST</t>
  </si>
  <si>
    <t>Subtotal (Bid Items Only)</t>
  </si>
  <si>
    <r>
      <t xml:space="preserve">Bid Price Per Meal 
</t>
    </r>
    <r>
      <rPr>
        <sz val="10"/>
        <rFont val="Arial"/>
        <family val="2"/>
      </rPr>
      <t>(subtotal divided by projected meals/meal equivalents)</t>
    </r>
  </si>
  <si>
    <t>Non-Food for FFVP only (supplies and other materials)</t>
  </si>
  <si>
    <t>Non-Food (supplies and other materials) (excluding FFVP)</t>
  </si>
  <si>
    <t>Adult Breakfast Meals</t>
  </si>
  <si>
    <t>Adult Lunch Meals</t>
  </si>
  <si>
    <t>REIMBURSEMENTS</t>
  </si>
  <si>
    <t>Other Reimbursements</t>
  </si>
  <si>
    <t>Subtotal Other Reimbursements</t>
  </si>
  <si>
    <t>Total Reimbursements</t>
  </si>
  <si>
    <t>Both must complete areas of the Bid Sheet(s).</t>
  </si>
  <si>
    <t>Additional Child Nutrition Program information links:</t>
  </si>
  <si>
    <r>
      <t xml:space="preserve">Bid Items
</t>
    </r>
    <r>
      <rPr>
        <b/>
        <sz val="10"/>
        <color rgb="FF0070C0"/>
        <rFont val="Arial"/>
        <family val="2"/>
      </rPr>
      <t>(Sponsor completes)</t>
    </r>
  </si>
  <si>
    <r>
      <t xml:space="preserve">Note: If the district/sponsor is or will be a participant of the Fresh Fruit and Vegetable Program (FFVP), the </t>
    </r>
    <r>
      <rPr>
        <b/>
        <u/>
        <sz val="10"/>
        <color rgb="FFFF0000"/>
        <rFont val="Arial"/>
        <family val="2"/>
      </rPr>
      <t>bidder</t>
    </r>
    <r>
      <rPr>
        <b/>
        <sz val="10"/>
        <rFont val="Arial"/>
        <family val="2"/>
      </rPr>
      <t xml:space="preserve"> must submit a FFVP cycle menu based on FNS guidance as a part of its proposal.</t>
    </r>
  </si>
  <si>
    <t>FSMC Representative 
Signature:</t>
  </si>
  <si>
    <t>Enrollment</t>
  </si>
  <si>
    <t>Anticipated Yearly  
Dollar ($) Value 
of Contract</t>
  </si>
  <si>
    <r>
      <t xml:space="preserve">Projected 
Operating Cost 
</t>
    </r>
    <r>
      <rPr>
        <b/>
        <sz val="10"/>
        <color rgb="FFFF0000"/>
        <rFont val="Arial"/>
        <family val="2"/>
      </rPr>
      <t>WITHOUT</t>
    </r>
    <r>
      <rPr>
        <b/>
        <sz val="10"/>
        <rFont val="Arial"/>
        <family val="2"/>
      </rPr>
      <t xml:space="preserve"> 
Advance Payment
</t>
    </r>
    <r>
      <rPr>
        <b/>
        <sz val="10"/>
        <color rgb="FFFF0000"/>
        <rFont val="Arial"/>
        <family val="2"/>
      </rPr>
      <t>(Bidder completes)</t>
    </r>
  </si>
  <si>
    <t>District/Sponsor is contracting for the 
expenses "checked" as Bid Items below</t>
  </si>
  <si>
    <t>A la 
Carte</t>
  </si>
  <si>
    <t>Food Cost for Meals (SNP, CACFP, SFSP) (including commodities delivery charge)</t>
  </si>
  <si>
    <t>Food Cost for Michigan Produce/10 Cents a Meal Program</t>
  </si>
  <si>
    <t>31j Payment (Michigan Produce/10 Cents a Meal)</t>
  </si>
  <si>
    <t xml:space="preserve">http://education.ohio.gov/Topics/Other-Resources/Food-and-Nutrition/Resources-and-Tools-for-Food-and-Nutrition/Menus-that-Move </t>
  </si>
  <si>
    <t xml:space="preserve">7.  Sample complete menus with associated meal component tools can be found at: </t>
  </si>
  <si>
    <t>USDA Foods Available List for SY 2024</t>
  </si>
  <si>
    <t xml:space="preserve">SY 2024-2025 Consortia Election:  </t>
  </si>
  <si>
    <t xml:space="preserve">SY 2022-2023 Annual Delivery Fees:  </t>
  </si>
  <si>
    <t>Describe any major changes that took place in the district between SY 2022-2023 and SY 2023-2024 that would impact USDA Food Entitlement Usage.  For example, did the district's special dietary needs change or enrollment increase/decrease significantly?</t>
  </si>
  <si>
    <r>
      <t xml:space="preserve">Projected total number of days for the 
</t>
    </r>
    <r>
      <rPr>
        <b/>
        <u/>
        <sz val="10"/>
        <rFont val="Arial"/>
        <family val="2"/>
      </rPr>
      <t>2024-2025</t>
    </r>
    <r>
      <rPr>
        <b/>
        <sz val="10"/>
        <rFont val="Arial"/>
        <family val="2"/>
      </rPr>
      <t xml:space="preserve"> school year</t>
    </r>
  </si>
  <si>
    <t>Federal Rates for SY 23-24</t>
  </si>
  <si>
    <t>2.  Menus must meet food specifications and meal patterns.</t>
  </si>
  <si>
    <r>
      <t xml:space="preserve">1.  Include applicable menus for </t>
    </r>
    <r>
      <rPr>
        <b/>
        <sz val="10"/>
        <rFont val="Arial"/>
        <family val="2"/>
      </rPr>
      <t>each site</t>
    </r>
    <r>
      <rPr>
        <sz val="10"/>
        <rFont val="Arial"/>
        <family val="2"/>
      </rPr>
      <t xml:space="preserve"> and </t>
    </r>
    <r>
      <rPr>
        <b/>
        <sz val="10"/>
        <rFont val="Arial"/>
        <family val="2"/>
      </rPr>
      <t>grade level</t>
    </r>
    <r>
      <rPr>
        <sz val="10"/>
        <rFont val="Arial"/>
        <family val="2"/>
      </rPr>
      <t xml:space="preserve"> for:</t>
    </r>
  </si>
  <si>
    <t>a.  SNP breakfast, lunch and snack</t>
  </si>
  <si>
    <t>b.  CACFP breakfast, lunch, snack, and supper</t>
  </si>
  <si>
    <r>
      <t xml:space="preserve">3.  Menus must specify </t>
    </r>
    <r>
      <rPr>
        <b/>
        <sz val="10"/>
        <rFont val="Arial"/>
        <family val="2"/>
      </rPr>
      <t>AT LEAST TWO milk choices</t>
    </r>
    <r>
      <rPr>
        <sz val="10"/>
        <rFont val="Arial"/>
        <family val="2"/>
      </rPr>
      <t xml:space="preserve"> and indicate all juice served is 100% fruit juice.</t>
    </r>
  </si>
  <si>
    <r>
      <t xml:space="preserve">4.  Menus must show </t>
    </r>
    <r>
      <rPr>
        <b/>
        <sz val="10"/>
        <rFont val="Arial"/>
        <family val="2"/>
      </rPr>
      <t>21 or more days</t>
    </r>
    <r>
      <rPr>
        <sz val="10"/>
        <rFont val="Arial"/>
        <family val="2"/>
      </rPr>
      <t xml:space="preserve"> of meals being served to students. </t>
    </r>
  </si>
  <si>
    <r>
      <t xml:space="preserve">5.  </t>
    </r>
    <r>
      <rPr>
        <b/>
        <sz val="10"/>
        <color rgb="FFFF0000"/>
        <rFont val="Arial"/>
        <family val="2"/>
      </rPr>
      <t>Remove all food service logos and names of staff/directors.</t>
    </r>
  </si>
  <si>
    <t>Points Assigned</t>
  </si>
  <si>
    <t>Enter Bid Price from lowest to highest &gt;&gt;&gt;&gt;&gt;&gt;&gt;&gt;&gt;&gt;&gt;</t>
  </si>
  <si>
    <t xml:space="preserve">Subtract lowest bid from bid above   </t>
  </si>
  <si>
    <t xml:space="preserve">Divide answer from above by lowest bid   </t>
  </si>
  <si>
    <t xml:space="preserve">Subtract answer above from 1   </t>
  </si>
  <si>
    <t xml:space="preserve">Multiply answer above by 51 or more   </t>
  </si>
  <si>
    <t>X</t>
  </si>
  <si>
    <t>Sponsor 
Owns</t>
  </si>
  <si>
    <t xml:space="preserve">List all food service equipment used in food service and identify if it belongs to the sponsor or if it is an FSMC-provided item. </t>
  </si>
  <si>
    <r>
      <t xml:space="preserve">District/Sponsor will include SY 2022-2023 </t>
    </r>
    <r>
      <rPr>
        <b/>
        <u/>
        <sz val="10"/>
        <color rgb="FF0070C0"/>
        <rFont val="Arial"/>
        <family val="2"/>
      </rPr>
      <t>Year-End</t>
    </r>
    <r>
      <rPr>
        <b/>
        <sz val="10"/>
        <color rgb="FF0070C0"/>
        <rFont val="Arial"/>
        <family val="2"/>
      </rPr>
      <t xml:space="preserve"> PAL Report in bid packet.</t>
    </r>
  </si>
  <si>
    <r>
      <t xml:space="preserve">BID SHEET
FSMC Cost Reimbursable Contract
</t>
    </r>
    <r>
      <rPr>
        <b/>
        <u/>
        <sz val="14"/>
        <color rgb="FF0070C0"/>
        <rFont val="Arial"/>
        <family val="2"/>
      </rPr>
      <t>WITHOUT</t>
    </r>
    <r>
      <rPr>
        <b/>
        <sz val="14"/>
        <color rgb="FF0070C0"/>
        <rFont val="Arial"/>
        <family val="2"/>
      </rPr>
      <t xml:space="preserve"> ADVANCE PAYMENT</t>
    </r>
  </si>
  <si>
    <t>Name of Sponsor</t>
  </si>
  <si>
    <t>Directions:</t>
  </si>
  <si>
    <t>INFORMATION SECTION</t>
  </si>
  <si>
    <r>
      <rPr>
        <sz val="18"/>
        <rFont val="Arial"/>
        <family val="2"/>
      </rPr>
      <t>for the</t>
    </r>
    <r>
      <rPr>
        <b/>
        <sz val="18"/>
        <rFont val="Arial"/>
        <family val="2"/>
      </rPr>
      <t xml:space="preserve"> FSMC Cost Reimbursable RFP</t>
    </r>
  </si>
  <si>
    <t>2. Meal Charge Policy (required even if all meals are free to students)</t>
  </si>
  <si>
    <t>3. Bad Debt (required even if all meals are free to students)</t>
  </si>
  <si>
    <r>
      <t xml:space="preserve">6.  These menus </t>
    </r>
    <r>
      <rPr>
        <b/>
        <sz val="10"/>
        <rFont val="Arial"/>
        <family val="2"/>
      </rPr>
      <t>MUST be used for the first 21-day cycle</t>
    </r>
    <r>
      <rPr>
        <sz val="10"/>
        <rFont val="Arial"/>
        <family val="2"/>
      </rPr>
      <t xml:space="preserve"> of the new school year.</t>
    </r>
  </si>
  <si>
    <t>List all sites that serve meals, including those sites receiving contracted/vended meals from the district/sponsor.</t>
  </si>
  <si>
    <t>List contracted/vended meals sold to other sites or schools (such as a headstart, daycare, juvenile detention center, or other school via a sponsor-to-sponsor agreement or vended meal contract).</t>
  </si>
  <si>
    <t>Troy School District</t>
  </si>
  <si>
    <t>Management Candidate -</t>
  </si>
  <si>
    <t>Marketing &amp; Merchandising Plan -</t>
  </si>
  <si>
    <t>Nutrition Education -</t>
  </si>
  <si>
    <t>Past Performance -</t>
  </si>
  <si>
    <t>Plan of Operation -</t>
  </si>
  <si>
    <t>Plan to Increase Participation -</t>
  </si>
  <si>
    <t>District Specific Requirements -</t>
  </si>
  <si>
    <t>District Mananger Support -</t>
  </si>
  <si>
    <t>Employee Training &amp; Development -</t>
  </si>
  <si>
    <t>Evaluation of FSMC References -</t>
  </si>
  <si>
    <t>Integrity &amp; Reliability of Projected Operating Budget/Forecast -</t>
  </si>
  <si>
    <t>Athens High School</t>
  </si>
  <si>
    <t>Troy High School</t>
  </si>
  <si>
    <t>International Academy East</t>
  </si>
  <si>
    <t>Baker Middle School</t>
  </si>
  <si>
    <t>Boulan Middle School</t>
  </si>
  <si>
    <t>Larson Middle School</t>
  </si>
  <si>
    <t>Smith Middle School</t>
  </si>
  <si>
    <t>Barnard Elementary</t>
  </si>
  <si>
    <t>Bemis Elementary</t>
  </si>
  <si>
    <t>Costello Elementary</t>
  </si>
  <si>
    <t>Hamilton Elementary</t>
  </si>
  <si>
    <t>Hill Elementary</t>
  </si>
  <si>
    <t>Leonard Elementary</t>
  </si>
  <si>
    <t>Martell Elementary</t>
  </si>
  <si>
    <t>Morse Elementary</t>
  </si>
  <si>
    <t>Schroeder Elementary</t>
  </si>
  <si>
    <t>Troy Union Elementary</t>
  </si>
  <si>
    <t>Wass Elementary</t>
  </si>
  <si>
    <t>Wattles Elementary</t>
  </si>
  <si>
    <t>9-12 Grades</t>
  </si>
  <si>
    <t>6-8 Grades</t>
  </si>
  <si>
    <t>K-5 Grades</t>
  </si>
  <si>
    <t>10:20 - 12:05</t>
  </si>
  <si>
    <t>10:22 - 12:05</t>
  </si>
  <si>
    <t>10:30 - 12:55</t>
  </si>
  <si>
    <t>11:23 - 12:29</t>
  </si>
  <si>
    <t>10:57 - 12:20</t>
  </si>
  <si>
    <t>10:57 - 12:02</t>
  </si>
  <si>
    <t>11:22 - 12:27</t>
  </si>
  <si>
    <t>11:40 - 1:00</t>
  </si>
  <si>
    <t>11:25 - 12:25</t>
  </si>
  <si>
    <t>11:30 - 1:15</t>
  </si>
  <si>
    <t>11:55 - 1:35</t>
  </si>
  <si>
    <t>11:35 - 12:35</t>
  </si>
  <si>
    <t>11:40 - 1:35</t>
  </si>
  <si>
    <t>11:30 - 12:45</t>
  </si>
  <si>
    <t>11:30 - 1:30</t>
  </si>
  <si>
    <t>11:25 - 12:45</t>
  </si>
  <si>
    <t>11:40 - 12:40</t>
  </si>
  <si>
    <t>4333 John R, Troy, MI 48085</t>
  </si>
  <si>
    <t>4777 Northfield Parkway, Troy, MI 48098</t>
  </si>
  <si>
    <t>1291 Torpey, Troy, MI  48083</t>
  </si>
  <si>
    <t>1359 Torpey, Troy, MI 48083</t>
  </si>
  <si>
    <t>3570 Northfield Parkway, Troy, MI  48084</t>
  </si>
  <si>
    <t>2222 E. Long Lake Road, Troy, MI 48085</t>
  </si>
  <si>
    <t>5835 Donaldson, Troy, MI 48085</t>
  </si>
  <si>
    <t>3601 Forge, Troy, MI  48083</t>
  </si>
  <si>
    <t>3571 Northfield Pakrway, Troy, MI  48084</t>
  </si>
  <si>
    <t>1333 Hamman, Troy, MI  48085</t>
  </si>
  <si>
    <t>5625 Northfield Parkway, Troy, MI 48098</t>
  </si>
  <si>
    <t>4600 Forsyth, Troy, MI  48085</t>
  </si>
  <si>
    <t>4401 Tallman, Troy, MI  48085</t>
  </si>
  <si>
    <t>5666 Livernois, Troy, MI  48098</t>
  </si>
  <si>
    <t>475 Cherry, Troy, MI  48083</t>
  </si>
  <si>
    <t>3541 Jack Drive, Troy, MI  48084</t>
  </si>
  <si>
    <t>1340 E. Square Lake Rd., Troy, MI 48085</t>
  </si>
  <si>
    <t>2340 Willard, Troy, MI  48085</t>
  </si>
  <si>
    <t>3555 Ellenboro, Troy, MI  48083</t>
  </si>
  <si>
    <t>Troy Pre-School</t>
  </si>
  <si>
    <t>205 West Square Lake, Troy, MI  48098</t>
  </si>
  <si>
    <t>Pre Kdg.</t>
  </si>
  <si>
    <t>11:00 - 1:00</t>
  </si>
  <si>
    <t>428</t>
  </si>
  <si>
    <t>480</t>
  </si>
  <si>
    <t>429</t>
  </si>
  <si>
    <t>445</t>
  </si>
  <si>
    <t>356</t>
  </si>
  <si>
    <t>404</t>
  </si>
  <si>
    <t>387</t>
  </si>
  <si>
    <t>418</t>
  </si>
  <si>
    <t>451</t>
  </si>
  <si>
    <t>413</t>
  </si>
  <si>
    <t>436</t>
  </si>
  <si>
    <t>415</t>
  </si>
  <si>
    <t>1533</t>
  </si>
  <si>
    <t>2086</t>
  </si>
  <si>
    <t>539</t>
  </si>
  <si>
    <t>630</t>
  </si>
  <si>
    <t>26</t>
  </si>
  <si>
    <t>762</t>
  </si>
  <si>
    <t>Kitchen Manager</t>
  </si>
  <si>
    <t>Kitchen Cook</t>
  </si>
  <si>
    <t>Kitchen Helper</t>
  </si>
  <si>
    <t>Barnard Elementary School</t>
  </si>
  <si>
    <t>Bemis Elementary School</t>
  </si>
  <si>
    <t>Costello Elementary School</t>
  </si>
  <si>
    <t>Hamilton Elementary School</t>
  </si>
  <si>
    <t>Breakfast Helper</t>
  </si>
  <si>
    <t>Hill Elementary School</t>
  </si>
  <si>
    <t xml:space="preserve">Leonard Elementary School </t>
  </si>
  <si>
    <t>Martell Elementary School</t>
  </si>
  <si>
    <t>Morse Elementary School</t>
  </si>
  <si>
    <t>Schroeder Elementary School</t>
  </si>
  <si>
    <t xml:space="preserve">Troy Union Elementary </t>
  </si>
  <si>
    <t>Early Childhood Center</t>
  </si>
  <si>
    <t>Driver</t>
  </si>
  <si>
    <t>Admin Assistant</t>
  </si>
  <si>
    <t>Executive Chef</t>
  </si>
  <si>
    <t>MOR Co-Op</t>
  </si>
  <si>
    <t>Troy receives Cash In Lieu of Commodities.  Value for 2023-24 is $72,379.(attached)</t>
  </si>
  <si>
    <t>Self-Prep</t>
  </si>
  <si>
    <t>612</t>
  </si>
  <si>
    <t>325</t>
  </si>
  <si>
    <t>None</t>
  </si>
  <si>
    <t>Experience providing catering services outside the school district (Head Start, Meals on Wheels)</t>
  </si>
  <si>
    <t xml:space="preserve">Abilty to adjust menus, and to provide appropriate products, to meet the dietary requirements </t>
  </si>
  <si>
    <t>Communication &amp; Relationships w/District/Staff/Parents &amp; Community</t>
  </si>
  <si>
    <t xml:space="preserve"> Methods used to obtain students, staff, and parent feedback/preferences</t>
  </si>
  <si>
    <t>Results of recent administrative/student/parent surveys</t>
  </si>
  <si>
    <t xml:space="preserve">Experience staffing K-12 breakfast and lunch programs </t>
  </si>
  <si>
    <t>Food Service Truck</t>
  </si>
  <si>
    <t>Vehicle Rental (if needed)</t>
  </si>
  <si>
    <t>30d Michigan School Meals Breakfast and Lunch</t>
  </si>
  <si>
    <t>n/a</t>
  </si>
  <si>
    <t>All student meals are free</t>
  </si>
  <si>
    <r>
      <t xml:space="preserve">PROJECTED REVENUE FOR SY 2024-2025
</t>
    </r>
    <r>
      <rPr>
        <b/>
        <sz val="14"/>
        <color rgb="FF0070C0"/>
        <rFont val="Arial"/>
        <family val="2"/>
      </rPr>
      <t>(to be completed by District/Sponsor and MDE)</t>
    </r>
  </si>
  <si>
    <r>
      <rPr>
        <b/>
        <sz val="14"/>
        <rFont val="Arial"/>
        <family val="2"/>
      </rPr>
      <t>PROJECTED COSTS FOR SY 2024-2025</t>
    </r>
    <r>
      <rPr>
        <b/>
        <sz val="14"/>
        <color rgb="FF0070C0"/>
        <rFont val="Arial"/>
        <family val="2"/>
      </rPr>
      <t xml:space="preserve">
(to be completed by District/Sponsor)</t>
    </r>
  </si>
  <si>
    <r>
      <t xml:space="preserve">COST RESPONSIBILITY DETAILS
</t>
    </r>
    <r>
      <rPr>
        <b/>
        <sz val="14"/>
        <color rgb="FF0070C0"/>
        <rFont val="Arial"/>
        <family val="2"/>
      </rPr>
      <t>(to be completed by District/Sponsor)</t>
    </r>
  </si>
  <si>
    <r>
      <t xml:space="preserve">BUILDING DEMOGRAPHICS
</t>
    </r>
    <r>
      <rPr>
        <b/>
        <sz val="14"/>
        <color rgb="FF0070C0"/>
        <rFont val="Arial"/>
        <family val="2"/>
      </rPr>
      <t>(to be completed by District/Sponsor)</t>
    </r>
  </si>
  <si>
    <r>
      <t xml:space="preserve">SERVICES BY LOCATION
</t>
    </r>
    <r>
      <rPr>
        <b/>
        <sz val="14"/>
        <color rgb="FF0070C0"/>
        <rFont val="Arial"/>
        <family val="2"/>
      </rPr>
      <t>(to be completed by District/Sponsor)</t>
    </r>
  </si>
  <si>
    <r>
      <t xml:space="preserve">CONTRACTS/VENDED AGREEMENTS
</t>
    </r>
    <r>
      <rPr>
        <b/>
        <sz val="14"/>
        <color rgb="FF0070C0"/>
        <rFont val="Arial"/>
        <family val="2"/>
      </rPr>
      <t>(to be completed by District/Sponsor)</t>
    </r>
  </si>
  <si>
    <r>
      <t xml:space="preserve">EQUIPMENT INVENTORY LIST
</t>
    </r>
    <r>
      <rPr>
        <b/>
        <sz val="14"/>
        <color rgb="FF0070C0"/>
        <rFont val="Arial"/>
        <family val="2"/>
      </rPr>
      <t>(to be completed by District/Sponsor)</t>
    </r>
  </si>
  <si>
    <r>
      <rPr>
        <b/>
        <sz val="10"/>
        <rFont val="Arial"/>
        <family val="2"/>
      </rPr>
      <t xml:space="preserve">Specific district-wide food requirements (such as peanut-free, Halal, Kosher, etc.) </t>
    </r>
    <r>
      <rPr>
        <b/>
        <sz val="10"/>
        <color rgb="FF0070C0"/>
        <rFont val="Arial"/>
        <family val="2"/>
      </rPr>
      <t>(district/sponsor completes):</t>
    </r>
  </si>
  <si>
    <r>
      <t xml:space="preserve">USDA FOODS INFORMATION
</t>
    </r>
    <r>
      <rPr>
        <b/>
        <sz val="14"/>
        <color rgb="FF0070C0"/>
        <rFont val="Arial"/>
        <family val="2"/>
      </rPr>
      <t>(to be completed by District/Sponsor)</t>
    </r>
  </si>
  <si>
    <r>
      <t xml:space="preserve">CURRENT OPERATIONS - LABOR AND FRINGE BENEFITS WORKSHEET
School Year 2023-2024
</t>
    </r>
    <r>
      <rPr>
        <b/>
        <sz val="14"/>
        <color rgb="FF0070C0"/>
        <rFont val="Arial"/>
        <family val="2"/>
      </rPr>
      <t>(to be completed by District/Sponsor)</t>
    </r>
  </si>
  <si>
    <t>*Include staffing for ALL programs (CACFP, SFSP, SNP).  **Include paid time off (PTO), holiday pay and sick pay.</t>
  </si>
  <si>
    <t>Enter labor and fringe benefit costs for all SFA Hourly Employees in this section.  Add lines as needed by copying and pasting rows.</t>
  </si>
  <si>
    <t>Other**</t>
  </si>
  <si>
    <t>Total Fringe</t>
  </si>
  <si>
    <t>District-wide</t>
  </si>
  <si>
    <t>SFA Annual Substitute Pay</t>
  </si>
  <si>
    <t>TOTAL - SFA Employees Labor and Fringe Benefit Costs</t>
  </si>
  <si>
    <t>Enter labor and fringe benefit costs for all FSMC Hourly Employees in this section.  Add lines as needed by copying and pasting rows.</t>
  </si>
  <si>
    <t>FSMC Substitute Pay</t>
  </si>
  <si>
    <t>TOTAL - FSMC Hourly Employees Labor and Fringe Benefit Costs</t>
  </si>
  <si>
    <t>Enter the TOTAL labor and fringe benefit cost for all FSMC Management Employees in this section (i.e., director, assistant director, chef, administrative assistant, etc.).  
Add lines as needed by copying and pasting rows.</t>
  </si>
  <si>
    <t>Only enter TOTAL annual wages and fringe benefit costs.  
Do not enter costs separately for each management employee.</t>
  </si>
  <si>
    <t>Total 
Fringe</t>
  </si>
  <si>
    <t>Food Service Director</t>
  </si>
  <si>
    <t>TOTAL - FSMC Management Employees Labor and Fringe Benefit Costs</t>
  </si>
  <si>
    <r>
      <t>FOOD SERVICE ACCOUNT EXPENSES</t>
    </r>
    <r>
      <rPr>
        <sz val="10"/>
        <rFont val="Arial"/>
        <family val="2"/>
      </rPr>
      <t xml:space="preserve"> </t>
    </r>
  </si>
  <si>
    <r>
      <t xml:space="preserve">TOTAL PROJECTED ANNUAL COST 
</t>
    </r>
    <r>
      <rPr>
        <sz val="10"/>
        <rFont val="Arial"/>
        <family val="2"/>
      </rPr>
      <t>(for SY 24-25)</t>
    </r>
  </si>
  <si>
    <t>Not a 
Bid Item (X)</t>
  </si>
  <si>
    <t>Cells will autopopulate</t>
  </si>
  <si>
    <t>SFA Employees Labor Cost</t>
  </si>
  <si>
    <t>SFA Employees Fringe Benefit Cost</t>
  </si>
  <si>
    <t>FSMC Hourly Employees Labor Cost</t>
  </si>
  <si>
    <t>FSMC Hourly Employees Fringe Benefit Cost</t>
  </si>
  <si>
    <t>FSMC On-Site Management Employees Labor Cost</t>
  </si>
  <si>
    <t>FSMC On-Site Management Employees Fringe Benefit Cost</t>
  </si>
  <si>
    <t>Food Cost for Fresh Fruit and Vegetable Program (FFVP)</t>
  </si>
  <si>
    <t xml:space="preserve">  </t>
  </si>
  <si>
    <t xml:space="preserve">Transportation/Vehicle Costs </t>
  </si>
  <si>
    <t xml:space="preserve">Utilities (assigned to Food Service Fund) </t>
  </si>
  <si>
    <t xml:space="preserve">Indirect Costs (assigned to Food Service Fund) </t>
  </si>
  <si>
    <t xml:space="preserve">Total Projected Expenses for SY 2024-2025  </t>
  </si>
  <si>
    <r>
      <t xml:space="preserve">PROPOSED OPERATIONS - LABOR AND FRINGE BENEFITS
School Year 2024-2025
</t>
    </r>
    <r>
      <rPr>
        <b/>
        <sz val="14"/>
        <color rgb="FFFF0000"/>
        <rFont val="Arial"/>
        <family val="2"/>
      </rPr>
      <t>(to be completed by Bidder)</t>
    </r>
  </si>
  <si>
    <t>Enter labor and fringe benefit costs for all FSMC Management Employees in this section (i.e., director, assistant director, chef, administrative assistant, etc.) 
Add lines as needed by copying and pasting rows.</t>
  </si>
  <si>
    <t>SNP Breakfast (X as appropriate)</t>
  </si>
  <si>
    <t>SNP Lunch (X as appropriate)</t>
  </si>
  <si>
    <t>SNP 
Snack
(X)</t>
  </si>
  <si>
    <t>CACFP
(X)</t>
  </si>
  <si>
    <t>SFSP 
(X)</t>
  </si>
  <si>
    <t>FFVP
(X)</t>
  </si>
  <si>
    <t>10 Cents a Meal 
(X)</t>
  </si>
  <si>
    <t>Special Milk Program
(X)</t>
  </si>
  <si>
    <t>`</t>
  </si>
  <si>
    <r>
      <t xml:space="preserve">Other </t>
    </r>
    <r>
      <rPr>
        <sz val="10"/>
        <color rgb="FFFF0000"/>
        <rFont val="Arial"/>
        <family val="2"/>
      </rPr>
      <t>(maintenance/software/printing/dues/Coke/etc.)</t>
    </r>
  </si>
  <si>
    <t>Projected costs are based on 173 days of service in School Year 2023-2024.</t>
  </si>
  <si>
    <t>Labor - On-Site FSMC Management Employees</t>
  </si>
  <si>
    <t>Fringe Benefits - On-Site FSMC Management Employees</t>
  </si>
  <si>
    <t>Labor - FSMC Hourly Employees</t>
  </si>
  <si>
    <t>Fringe Benefits - FSMC Hourly Employees</t>
  </si>
  <si>
    <t>Food Cost - FFVP (as defined in RFP)</t>
  </si>
  <si>
    <t>No district-wide food requirements.  However, FSMC must provide the following options: pork-free, peanut-free, Halal, vegetarian, and vegan menu options, as well as whole-muscle chicken products.</t>
  </si>
  <si>
    <t>See attached Equipment Inventory Lists as of June 2023</t>
  </si>
  <si>
    <t xml:space="preserve">These figures are based on projected revenue for the current school year using the month(s) of October 2023 for SNP and February 2024 for CACFP.  </t>
  </si>
  <si>
    <t>Food Service Liaison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</si>
</sst>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43" formatCode="_(* #,##0.00_);_(* \(#,##0.00\);_(* &quot;-&quot;??_);_(@_)"/>
    <numFmt numFmtId="164" formatCode="&quot;$&quot;#,##0.00"/>
    <numFmt numFmtId="165" formatCode="_(* #,##0_);_(* \(#,##0\);_(* &quot;-&quot;??_);_(@_)"/>
    <numFmt numFmtId="166" formatCode="0.0000"/>
    <numFmt numFmtId="167" formatCode="_(&quot;$&quot;* #,##0.0000_);_(&quot;$&quot;* \(#,##0.0000\);_(&quot;$&quot;* &quot;-&quot;??_);_(@_)"/>
    <numFmt numFmtId="168" formatCode="&quot;$&quot;#,##0.0000_);\(&quot;$&quot;#,##0.0000\)"/>
    <numFmt numFmtId="169" formatCode="[$$-409]#,##0.00;\([$$-409]#,##0.00\)"/>
    <numFmt numFmtId="170" formatCode="#,##0.00;\-#,##0.00;\ \.\ \ "/>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b/>
      <u/>
      <sz val="10"/>
      <name val="Arial"/>
      <family val="2"/>
    </font>
    <font>
      <i/>
      <sz val="10"/>
      <name val="Arial"/>
      <family val="2"/>
    </font>
    <font>
      <b/>
      <sz val="9"/>
      <name val="Arial"/>
      <family val="2"/>
    </font>
    <font>
      <sz val="12"/>
      <name val="Arial"/>
      <family val="2"/>
    </font>
    <font>
      <b/>
      <sz val="22"/>
      <name val="Arial"/>
      <family val="2"/>
    </font>
    <font>
      <sz val="22"/>
      <name val="Arial"/>
      <family val="2"/>
    </font>
    <font>
      <b/>
      <sz val="12"/>
      <name val="Arial"/>
      <family val="2"/>
    </font>
    <font>
      <b/>
      <sz val="18"/>
      <name val="Arial"/>
      <family val="2"/>
    </font>
    <font>
      <sz val="14"/>
      <name val="Arial"/>
      <family val="2"/>
    </font>
    <font>
      <sz val="9"/>
      <name val="Arial"/>
      <family val="2"/>
    </font>
    <font>
      <u/>
      <sz val="10"/>
      <color indexed="12"/>
      <name val="Arial"/>
      <family val="2"/>
    </font>
    <font>
      <u/>
      <sz val="10"/>
      <name val="Arial"/>
      <family val="2"/>
    </font>
    <font>
      <sz val="10"/>
      <color rgb="FFFF0000"/>
      <name val="Arial"/>
      <family val="2"/>
    </font>
    <font>
      <sz val="12"/>
      <color rgb="FFFF0000"/>
      <name val="Arial"/>
      <family val="2"/>
    </font>
    <font>
      <b/>
      <sz val="10"/>
      <color rgb="FFFF0000"/>
      <name val="Arial"/>
      <family val="2"/>
    </font>
    <font>
      <b/>
      <u/>
      <sz val="22"/>
      <name val="Arial"/>
      <family val="2"/>
    </font>
    <font>
      <b/>
      <sz val="16"/>
      <name val="Arial"/>
      <family val="2"/>
    </font>
    <font>
      <u/>
      <sz val="11"/>
      <color theme="10"/>
      <name val="Calibri"/>
      <family val="2"/>
      <scheme val="minor"/>
    </font>
    <font>
      <sz val="9"/>
      <color theme="3" tint="0.39997558519241921"/>
      <name val="Arial"/>
      <family val="2"/>
    </font>
    <font>
      <b/>
      <sz val="14"/>
      <color rgb="FFFF0000"/>
      <name val="Arial"/>
      <family val="2"/>
    </font>
    <font>
      <u/>
      <sz val="11"/>
      <color theme="10"/>
      <name val="Arial"/>
      <family val="2"/>
    </font>
    <font>
      <sz val="11"/>
      <color theme="1"/>
      <name val="Arial"/>
      <family val="2"/>
    </font>
    <font>
      <sz val="10"/>
      <color theme="1"/>
      <name val="Arial"/>
      <family val="2"/>
    </font>
    <font>
      <sz val="8"/>
      <color rgb="FF000000"/>
      <name val="Segoe UI"/>
      <family val="2"/>
    </font>
    <font>
      <b/>
      <sz val="10"/>
      <color theme="1"/>
      <name val="Arial"/>
      <family val="2"/>
    </font>
    <font>
      <sz val="10"/>
      <color rgb="FF000000"/>
      <name val="Arial"/>
      <family val="2"/>
    </font>
    <font>
      <b/>
      <sz val="11"/>
      <name val="Arial"/>
      <family val="2"/>
    </font>
    <font>
      <b/>
      <sz val="10"/>
      <color rgb="FF0070C0"/>
      <name val="Arial"/>
      <family val="2"/>
    </font>
    <font>
      <b/>
      <u/>
      <sz val="10"/>
      <color rgb="FF0070C0"/>
      <name val="Arial"/>
      <family val="2"/>
    </font>
    <font>
      <b/>
      <sz val="14"/>
      <color rgb="FF0070C0"/>
      <name val="Arial"/>
      <family val="2"/>
    </font>
    <font>
      <b/>
      <sz val="18"/>
      <color rgb="FF0070C0"/>
      <name val="Arial"/>
      <family val="2"/>
    </font>
    <font>
      <u/>
      <sz val="10"/>
      <color rgb="FF0070C0"/>
      <name val="Arial"/>
      <family val="2"/>
    </font>
    <font>
      <b/>
      <sz val="12"/>
      <color rgb="FF0070C0"/>
      <name val="Arial"/>
      <family val="2"/>
    </font>
    <font>
      <b/>
      <sz val="12"/>
      <color rgb="FFFF0000"/>
      <name val="Arial"/>
      <family val="2"/>
    </font>
    <font>
      <b/>
      <u/>
      <sz val="10"/>
      <color rgb="FFFF0000"/>
      <name val="Arial"/>
      <family val="2"/>
    </font>
    <font>
      <u/>
      <sz val="10"/>
      <color theme="10"/>
      <name val="Arial"/>
      <family val="2"/>
    </font>
    <font>
      <sz val="11"/>
      <name val="Arial"/>
      <family val="2"/>
    </font>
    <font>
      <b/>
      <u/>
      <sz val="14"/>
      <color rgb="FF0070C0"/>
      <name val="Arial"/>
      <family val="2"/>
    </font>
    <font>
      <b/>
      <u/>
      <sz val="12"/>
      <name val="Arial"/>
      <family val="2"/>
    </font>
    <font>
      <sz val="18"/>
      <name val="Arial"/>
      <family val="2"/>
    </font>
    <font>
      <b/>
      <sz val="16"/>
      <color theme="3" tint="0.39997558519241921"/>
      <name val="Arial"/>
      <family val="2"/>
    </font>
    <font>
      <b/>
      <sz val="12"/>
      <name val="Arial Black"/>
      <family val="2"/>
    </font>
    <font>
      <b/>
      <sz val="10"/>
      <color rgb="FF000000"/>
      <name val="Arial"/>
      <family val="2"/>
    </font>
    <font>
      <b/>
      <i/>
      <sz val="1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Dashed">
        <color indexed="64"/>
      </right>
      <top style="thin">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style="mediumDashed">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Dashed">
        <color indexed="64"/>
      </right>
      <top style="thin">
        <color indexed="64"/>
      </top>
      <bottom style="medium">
        <color indexed="64"/>
      </bottom>
      <diagonal/>
    </border>
    <border>
      <left/>
      <right style="mediumDashed">
        <color indexed="64"/>
      </right>
      <top style="thin">
        <color indexed="64"/>
      </top>
      <bottom style="medium">
        <color indexed="64"/>
      </bottom>
      <diagonal/>
    </border>
    <border>
      <left style="mediumDashed">
        <color indexed="64"/>
      </left>
      <right style="mediumDashed">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auto="1"/>
      </left>
      <right/>
      <top style="thin">
        <color auto="1"/>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right/>
      <top style="double">
        <color auto="1"/>
      </top>
      <bottom style="double">
        <color auto="1"/>
      </bottom>
      <diagonal/>
    </border>
    <border>
      <left/>
      <right style="thin">
        <color indexed="64"/>
      </right>
      <top style="double">
        <color auto="1"/>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top/>
      <bottom style="double">
        <color auto="1"/>
      </bottom>
      <diagonal/>
    </border>
    <border>
      <left/>
      <right/>
      <top/>
      <bottom style="double">
        <color auto="1"/>
      </bottom>
      <diagonal/>
    </border>
    <border>
      <left/>
      <right style="thin">
        <color indexed="64"/>
      </right>
      <top/>
      <bottom style="double">
        <color auto="1"/>
      </bottom>
      <diagonal/>
    </border>
    <border>
      <left style="thin">
        <color indexed="64"/>
      </left>
      <right style="thin">
        <color indexed="64"/>
      </right>
      <top/>
      <bottom style="double">
        <color indexed="64"/>
      </bottom>
      <diagonal/>
    </border>
    <border>
      <left/>
      <right/>
      <top/>
      <bottom style="medium">
        <color indexed="64"/>
      </bottom>
      <diagonal/>
    </border>
  </borders>
  <cellStyleXfs count="14">
    <xf numFmtId="0" fontId="0" fillId="0" borderId="0"/>
    <xf numFmtId="43" fontId="5" fillId="0" borderId="0" applyFont="0" applyFill="0" applyBorder="0" applyAlignment="0" applyProtection="0"/>
    <xf numFmtId="44" fontId="5" fillId="0" borderId="0" applyFont="0" applyFill="0" applyBorder="0" applyAlignment="0" applyProtection="0"/>
    <xf numFmtId="0" fontId="18" fillId="0" borderId="0" applyNumberFormat="0" applyFill="0" applyBorder="0" applyAlignment="0" applyProtection="0">
      <alignment vertical="top"/>
      <protection locked="0"/>
    </xf>
    <xf numFmtId="0" fontId="5" fillId="0" borderId="0"/>
    <xf numFmtId="0" fontId="4" fillId="0" borderId="0"/>
    <xf numFmtId="0" fontId="25" fillId="0" borderId="0" applyNumberFormat="0" applyFill="0" applyBorder="0" applyAlignment="0" applyProtection="0"/>
    <xf numFmtId="0" fontId="3" fillId="0" borderId="0"/>
    <xf numFmtId="0" fontId="25" fillId="0" borderId="0" applyNumberFormat="0" applyFill="0" applyBorder="0" applyAlignment="0" applyProtection="0"/>
    <xf numFmtId="0" fontId="2" fillId="0" borderId="0"/>
    <xf numFmtId="44" fontId="2" fillId="0" borderId="0" applyFont="0" applyFill="0" applyBorder="0" applyAlignment="0" applyProtection="0"/>
    <xf numFmtId="0" fontId="43" fillId="0" borderId="0" applyNumberFormat="0" applyFill="0" applyBorder="0" applyAlignment="0" applyProtection="0"/>
    <xf numFmtId="0" fontId="1" fillId="0" borderId="0"/>
    <xf numFmtId="44" fontId="1" fillId="0" borderId="0" applyFont="0" applyFill="0" applyBorder="0" applyAlignment="0" applyProtection="0"/>
  </cellStyleXfs>
  <cellXfs count="555">
    <xf numFmtId="0" fontId="0" fillId="0" borderId="0" xfId="0"/>
    <xf numFmtId="0" fontId="0" fillId="0" borderId="0" xfId="0" applyAlignment="1">
      <alignment horizontal="center"/>
    </xf>
    <xf numFmtId="0" fontId="6" fillId="0" borderId="0" xfId="0" applyFont="1"/>
    <xf numFmtId="0" fontId="14" fillId="0" borderId="0" xfId="0" applyFont="1"/>
    <xf numFmtId="0" fontId="0" fillId="0" borderId="0" xfId="0" applyProtection="1">
      <protection locked="0"/>
    </xf>
    <xf numFmtId="4" fontId="0" fillId="0" borderId="0" xfId="0" applyNumberFormat="1" applyProtection="1">
      <protection locked="0"/>
    </xf>
    <xf numFmtId="164" fontId="0" fillId="0" borderId="0" xfId="0" applyNumberFormat="1"/>
    <xf numFmtId="0" fontId="13" fillId="0" borderId="0" xfId="0" applyFont="1"/>
    <xf numFmtId="0" fontId="11" fillId="0" borderId="0" xfId="0" applyFont="1"/>
    <xf numFmtId="0" fontId="5" fillId="0" borderId="0" xfId="0" applyFont="1"/>
    <xf numFmtId="0" fontId="0" fillId="0" borderId="1" xfId="0" applyBorder="1" applyAlignment="1">
      <alignment horizontal="center"/>
    </xf>
    <xf numFmtId="0" fontId="0" fillId="0" borderId="1" xfId="0" applyBorder="1"/>
    <xf numFmtId="0" fontId="5" fillId="0" borderId="0" xfId="0" applyFont="1" applyProtection="1">
      <protection locked="0"/>
    </xf>
    <xf numFmtId="0" fontId="5" fillId="0" borderId="0" xfId="4"/>
    <xf numFmtId="164" fontId="5" fillId="0" borderId="0" xfId="4" applyNumberFormat="1"/>
    <xf numFmtId="0" fontId="5" fillId="0" borderId="2" xfId="4" applyBorder="1"/>
    <xf numFmtId="0" fontId="5" fillId="0" borderId="0" xfId="0" applyFont="1" applyAlignment="1">
      <alignment horizontal="center"/>
    </xf>
    <xf numFmtId="0" fontId="5" fillId="0" borderId="0" xfId="7" applyFont="1" applyAlignment="1">
      <alignment horizontal="center"/>
    </xf>
    <xf numFmtId="49" fontId="5" fillId="0" borderId="0" xfId="7" applyNumberFormat="1" applyFont="1" applyAlignment="1">
      <alignment horizontal="right"/>
    </xf>
    <xf numFmtId="0" fontId="22" fillId="0" borderId="0" xfId="7" applyFont="1"/>
    <xf numFmtId="0" fontId="20" fillId="0" borderId="0" xfId="7" applyFont="1"/>
    <xf numFmtId="0" fontId="21" fillId="0" borderId="0" xfId="7" applyFont="1"/>
    <xf numFmtId="0" fontId="5" fillId="0" borderId="0" xfId="7" applyFont="1"/>
    <xf numFmtId="0" fontId="11" fillId="0" borderId="0" xfId="7" applyFont="1"/>
    <xf numFmtId="49" fontId="5" fillId="0" borderId="0" xfId="7" applyNumberFormat="1" applyFont="1" applyAlignment="1">
      <alignment horizontal="right" vertical="center"/>
    </xf>
    <xf numFmtId="0" fontId="6" fillId="0" borderId="0" xfId="7" applyFont="1" applyAlignment="1">
      <alignment wrapText="1"/>
    </xf>
    <xf numFmtId="49" fontId="6" fillId="0" borderId="0" xfId="7" applyNumberFormat="1" applyFont="1" applyAlignment="1">
      <alignment horizontal="left" vertical="top"/>
    </xf>
    <xf numFmtId="0" fontId="5" fillId="0" borderId="0" xfId="7" applyFont="1" applyAlignment="1">
      <alignment vertical="top" wrapText="1"/>
    </xf>
    <xf numFmtId="49" fontId="5" fillId="0" borderId="0" xfId="7" applyNumberFormat="1" applyFont="1" applyAlignment="1">
      <alignment horizontal="right" vertical="top"/>
    </xf>
    <xf numFmtId="49" fontId="6" fillId="5" borderId="0" xfId="7" applyNumberFormat="1" applyFont="1" applyFill="1" applyAlignment="1">
      <alignment horizontal="left" vertical="top"/>
    </xf>
    <xf numFmtId="0" fontId="6" fillId="5" borderId="0" xfId="7" applyFont="1" applyFill="1" applyAlignment="1">
      <alignment vertical="top" wrapText="1"/>
    </xf>
    <xf numFmtId="0" fontId="6" fillId="5" borderId="0" xfId="3" applyFont="1" applyFill="1" applyAlignment="1" applyProtection="1">
      <alignment vertical="top" wrapText="1"/>
    </xf>
    <xf numFmtId="0" fontId="10" fillId="0" borderId="0" xfId="7" applyFont="1"/>
    <xf numFmtId="0" fontId="17" fillId="0" borderId="0" xfId="7" applyFont="1"/>
    <xf numFmtId="0" fontId="6" fillId="0" borderId="0" xfId="7" applyFont="1"/>
    <xf numFmtId="0" fontId="19" fillId="0" borderId="0" xfId="3" applyFont="1" applyAlignment="1" applyProtection="1">
      <alignment vertical="center" wrapText="1"/>
    </xf>
    <xf numFmtId="49" fontId="11" fillId="0" borderId="0" xfId="7" applyNumberFormat="1" applyFont="1" applyAlignment="1">
      <alignment horizontal="right"/>
    </xf>
    <xf numFmtId="0" fontId="6" fillId="0" borderId="0" xfId="7" applyFont="1" applyAlignment="1">
      <alignment horizontal="left" wrapText="1"/>
    </xf>
    <xf numFmtId="0" fontId="11" fillId="0" borderId="0" xfId="7" applyFont="1" applyAlignment="1">
      <alignment horizontal="center"/>
    </xf>
    <xf numFmtId="0" fontId="5" fillId="0" borderId="0" xfId="7" applyFont="1" applyAlignment="1">
      <alignment wrapText="1"/>
    </xf>
    <xf numFmtId="49" fontId="29" fillId="0" borderId="0" xfId="7" applyNumberFormat="1" applyFont="1" applyAlignment="1">
      <alignment horizontal="right"/>
    </xf>
    <xf numFmtId="0" fontId="29" fillId="0" borderId="0" xfId="7" applyFont="1"/>
    <xf numFmtId="0" fontId="6" fillId="0" borderId="11" xfId="4" applyFont="1" applyBorder="1"/>
    <xf numFmtId="0" fontId="6" fillId="0" borderId="6" xfId="4" applyFont="1" applyBorder="1"/>
    <xf numFmtId="164" fontId="5" fillId="0" borderId="6" xfId="4" applyNumberFormat="1" applyBorder="1"/>
    <xf numFmtId="165" fontId="5" fillId="0" borderId="2" xfId="1" applyNumberFormat="1" applyFont="1" applyBorder="1" applyAlignment="1">
      <alignment horizontal="center"/>
    </xf>
    <xf numFmtId="165" fontId="5" fillId="0" borderId="3" xfId="1" applyNumberFormat="1" applyFont="1" applyBorder="1" applyAlignment="1">
      <alignment horizontal="center"/>
    </xf>
    <xf numFmtId="7" fontId="5" fillId="0" borderId="3" xfId="2" applyNumberFormat="1" applyFont="1" applyFill="1" applyBorder="1" applyAlignment="1">
      <alignment horizontal="center"/>
    </xf>
    <xf numFmtId="43" fontId="5" fillId="0" borderId="3" xfId="1" applyFont="1" applyFill="1" applyBorder="1" applyAlignment="1">
      <alignment horizontal="center"/>
    </xf>
    <xf numFmtId="165" fontId="5" fillId="0" borderId="3" xfId="1" applyNumberFormat="1" applyFont="1" applyFill="1" applyBorder="1" applyAlignment="1">
      <alignment horizontal="center"/>
    </xf>
    <xf numFmtId="0" fontId="6" fillId="8" borderId="4" xfId="4" applyFont="1" applyFill="1" applyBorder="1"/>
    <xf numFmtId="0" fontId="5" fillId="8" borderId="5" xfId="4" applyFill="1" applyBorder="1"/>
    <xf numFmtId="0" fontId="5" fillId="8" borderId="3" xfId="4" applyFill="1" applyBorder="1"/>
    <xf numFmtId="0" fontId="5" fillId="9" borderId="5" xfId="4" applyFill="1" applyBorder="1"/>
    <xf numFmtId="0" fontId="5" fillId="0" borderId="3" xfId="4" applyBorder="1" applyAlignment="1">
      <alignment horizontal="center"/>
    </xf>
    <xf numFmtId="164" fontId="5" fillId="8" borderId="3" xfId="4" applyNumberFormat="1" applyFill="1" applyBorder="1"/>
    <xf numFmtId="0" fontId="5" fillId="2" borderId="4" xfId="4" applyFill="1" applyBorder="1"/>
    <xf numFmtId="0" fontId="5" fillId="2" borderId="3" xfId="4" applyFill="1" applyBorder="1"/>
    <xf numFmtId="0" fontId="5" fillId="2" borderId="5" xfId="4" applyFill="1" applyBorder="1"/>
    <xf numFmtId="0" fontId="5" fillId="11" borderId="4" xfId="4" applyFill="1" applyBorder="1"/>
    <xf numFmtId="0" fontId="5" fillId="11" borderId="3" xfId="4" applyFill="1" applyBorder="1"/>
    <xf numFmtId="0" fontId="6" fillId="11" borderId="3" xfId="4" applyFont="1" applyFill="1" applyBorder="1" applyAlignment="1">
      <alignment horizontal="right"/>
    </xf>
    <xf numFmtId="0" fontId="5" fillId="9" borderId="4" xfId="4" applyFill="1" applyBorder="1"/>
    <xf numFmtId="0" fontId="5" fillId="9" borderId="3" xfId="4" applyFill="1" applyBorder="1"/>
    <xf numFmtId="0" fontId="6" fillId="9" borderId="3" xfId="4" applyFont="1" applyFill="1" applyBorder="1" applyAlignment="1">
      <alignment horizontal="right"/>
    </xf>
    <xf numFmtId="164" fontId="5" fillId="9" borderId="3" xfId="4" applyNumberFormat="1" applyFill="1" applyBorder="1"/>
    <xf numFmtId="0" fontId="5" fillId="0" borderId="6" xfId="4" applyBorder="1"/>
    <xf numFmtId="0" fontId="6" fillId="2" borderId="3" xfId="4" applyFont="1" applyFill="1" applyBorder="1" applyAlignment="1">
      <alignment horizontal="right"/>
    </xf>
    <xf numFmtId="164" fontId="6" fillId="2" borderId="3" xfId="4" applyNumberFormat="1" applyFont="1" applyFill="1" applyBorder="1"/>
    <xf numFmtId="164" fontId="6" fillId="2" borderId="3" xfId="2" applyNumberFormat="1" applyFont="1" applyFill="1" applyBorder="1"/>
    <xf numFmtId="164" fontId="6" fillId="2" borderId="3" xfId="4" applyNumberFormat="1" applyFont="1" applyFill="1" applyBorder="1" applyAlignment="1">
      <alignment horizontal="right"/>
    </xf>
    <xf numFmtId="0" fontId="5" fillId="0" borderId="4" xfId="4" applyBorder="1" applyAlignment="1">
      <alignment horizontal="left" indent="1"/>
    </xf>
    <xf numFmtId="2" fontId="5" fillId="0" borderId="3" xfId="2" applyNumberFormat="1" applyFill="1" applyBorder="1" applyAlignment="1">
      <alignment horizontal="center"/>
    </xf>
    <xf numFmtId="0" fontId="6" fillId="2" borderId="10" xfId="4" applyFont="1" applyFill="1" applyBorder="1" applyAlignment="1">
      <alignment horizontal="right" indent="1"/>
    </xf>
    <xf numFmtId="165" fontId="0" fillId="2" borderId="2" xfId="1" applyNumberFormat="1" applyFont="1" applyFill="1" applyBorder="1"/>
    <xf numFmtId="2" fontId="5" fillId="2" borderId="2" xfId="2" applyNumberFormat="1" applyFill="1" applyBorder="1"/>
    <xf numFmtId="164" fontId="6" fillId="2" borderId="2" xfId="4" applyNumberFormat="1" applyFont="1" applyFill="1" applyBorder="1" applyAlignment="1">
      <alignment horizontal="right"/>
    </xf>
    <xf numFmtId="164" fontId="6" fillId="2" borderId="2" xfId="4" applyNumberFormat="1" applyFont="1" applyFill="1" applyBorder="1"/>
    <xf numFmtId="0" fontId="6" fillId="0" borderId="0" xfId="4" applyFont="1"/>
    <xf numFmtId="0" fontId="6" fillId="0" borderId="2" xfId="4" applyFont="1" applyBorder="1"/>
    <xf numFmtId="0" fontId="6" fillId="2" borderId="4" xfId="4" applyFont="1" applyFill="1" applyBorder="1" applyAlignment="1">
      <alignment horizontal="right" indent="1"/>
    </xf>
    <xf numFmtId="165" fontId="0" fillId="2" borderId="3" xfId="1" applyNumberFormat="1" applyFont="1" applyFill="1" applyBorder="1"/>
    <xf numFmtId="167" fontId="0" fillId="2" borderId="3" xfId="0" applyNumberFormat="1" applyFill="1" applyBorder="1"/>
    <xf numFmtId="2" fontId="0" fillId="2" borderId="3" xfId="0" applyNumberFormat="1" applyFill="1" applyBorder="1"/>
    <xf numFmtId="166" fontId="0" fillId="2" borderId="3" xfId="0" applyNumberFormat="1" applyFill="1" applyBorder="1"/>
    <xf numFmtId="167" fontId="5" fillId="2" borderId="3" xfId="4" applyNumberFormat="1" applyFill="1" applyBorder="1"/>
    <xf numFmtId="164" fontId="6" fillId="9" borderId="3" xfId="4" applyNumberFormat="1" applyFont="1" applyFill="1" applyBorder="1" applyAlignment="1">
      <alignment horizontal="right"/>
    </xf>
    <xf numFmtId="0" fontId="6" fillId="9" borderId="3" xfId="4" applyFont="1" applyFill="1" applyBorder="1" applyAlignment="1">
      <alignment horizontal="center" vertical="center" wrapText="1"/>
    </xf>
    <xf numFmtId="0" fontId="6" fillId="9" borderId="3" xfId="4" applyFont="1" applyFill="1" applyBorder="1" applyAlignment="1">
      <alignment horizontal="center" vertical="center"/>
    </xf>
    <xf numFmtId="0" fontId="6" fillId="9" borderId="3" xfId="0" applyFont="1" applyFill="1" applyBorder="1" applyAlignment="1">
      <alignment horizontal="center" vertical="center" wrapText="1"/>
    </xf>
    <xf numFmtId="0" fontId="5" fillId="9" borderId="3" xfId="0" applyFont="1" applyFill="1" applyBorder="1" applyAlignment="1">
      <alignment horizontal="center" vertical="center" wrapText="1"/>
    </xf>
    <xf numFmtId="164" fontId="6" fillId="9" borderId="3" xfId="4" applyNumberFormat="1" applyFont="1" applyFill="1" applyBorder="1" applyAlignment="1">
      <alignment horizontal="center" vertical="center" wrapText="1"/>
    </xf>
    <xf numFmtId="0" fontId="5" fillId="9" borderId="3" xfId="4" applyFill="1" applyBorder="1" applyAlignment="1">
      <alignment vertical="center"/>
    </xf>
    <xf numFmtId="0" fontId="6" fillId="11" borderId="3" xfId="4" applyFont="1" applyFill="1" applyBorder="1" applyAlignment="1">
      <alignment horizontal="center" vertical="center"/>
    </xf>
    <xf numFmtId="164" fontId="6" fillId="11" borderId="3" xfId="4" applyNumberFormat="1" applyFont="1" applyFill="1" applyBorder="1" applyAlignment="1">
      <alignment horizontal="center" vertical="center"/>
    </xf>
    <xf numFmtId="0" fontId="6" fillId="11" borderId="3" xfId="4" applyFont="1" applyFill="1" applyBorder="1" applyAlignment="1">
      <alignment vertical="center"/>
    </xf>
    <xf numFmtId="0" fontId="5" fillId="11" borderId="5" xfId="4" applyFill="1" applyBorder="1"/>
    <xf numFmtId="0" fontId="5" fillId="0" borderId="14" xfId="4" applyBorder="1"/>
    <xf numFmtId="44" fontId="5" fillId="0" borderId="14" xfId="4" applyNumberFormat="1" applyBorder="1"/>
    <xf numFmtId="164" fontId="5" fillId="11" borderId="2" xfId="4" applyNumberFormat="1" applyFill="1" applyBorder="1"/>
    <xf numFmtId="164" fontId="6" fillId="11" borderId="5" xfId="4" applyNumberFormat="1" applyFont="1" applyFill="1" applyBorder="1"/>
    <xf numFmtId="0" fontId="5" fillId="6" borderId="5" xfId="4" applyFill="1" applyBorder="1"/>
    <xf numFmtId="164" fontId="5" fillId="0" borderId="14" xfId="4" applyNumberFormat="1" applyBorder="1"/>
    <xf numFmtId="164" fontId="6" fillId="9" borderId="5" xfId="4" applyNumberFormat="1" applyFont="1" applyFill="1" applyBorder="1"/>
    <xf numFmtId="0" fontId="6" fillId="11" borderId="4" xfId="4" applyFont="1" applyFill="1" applyBorder="1" applyAlignment="1">
      <alignment horizontal="center" vertical="center"/>
    </xf>
    <xf numFmtId="0" fontId="5" fillId="12" borderId="4" xfId="4" applyFill="1" applyBorder="1"/>
    <xf numFmtId="0" fontId="5" fillId="12" borderId="3" xfId="4" applyFill="1" applyBorder="1"/>
    <xf numFmtId="164" fontId="5" fillId="12" borderId="3" xfId="4" applyNumberFormat="1" applyFill="1" applyBorder="1"/>
    <xf numFmtId="0" fontId="6" fillId="12" borderId="3" xfId="4" applyFont="1" applyFill="1" applyBorder="1" applyAlignment="1">
      <alignment horizontal="right"/>
    </xf>
    <xf numFmtId="164" fontId="6" fillId="12" borderId="5" xfId="4" applyNumberFormat="1" applyFont="1" applyFill="1" applyBorder="1"/>
    <xf numFmtId="0" fontId="6" fillId="4" borderId="1" xfId="4" applyFont="1" applyFill="1" applyBorder="1" applyAlignment="1">
      <alignment horizontal="center" vertical="center"/>
    </xf>
    <xf numFmtId="0" fontId="5" fillId="0" borderId="10" xfId="4" applyBorder="1" applyAlignment="1">
      <alignment horizontal="left" indent="1"/>
    </xf>
    <xf numFmtId="2" fontId="5" fillId="0" borderId="2" xfId="2" applyNumberFormat="1" applyFill="1" applyBorder="1" applyAlignment="1">
      <alignment horizontal="center"/>
    </xf>
    <xf numFmtId="0" fontId="0" fillId="0" borderId="6" xfId="0" applyBorder="1"/>
    <xf numFmtId="165" fontId="0" fillId="0" borderId="6" xfId="1" applyNumberFormat="1" applyFont="1" applyBorder="1"/>
    <xf numFmtId="2" fontId="0" fillId="0" borderId="6" xfId="0" applyNumberFormat="1" applyBorder="1"/>
    <xf numFmtId="2" fontId="5" fillId="0" borderId="6" xfId="2" applyNumberFormat="1" applyFill="1" applyBorder="1"/>
    <xf numFmtId="167" fontId="0" fillId="0" borderId="6" xfId="0" applyNumberFormat="1" applyBorder="1"/>
    <xf numFmtId="166" fontId="0" fillId="0" borderId="6" xfId="0" applyNumberFormat="1" applyBorder="1"/>
    <xf numFmtId="49" fontId="0" fillId="0" borderId="0" xfId="0" applyNumberFormat="1" applyAlignment="1">
      <alignment horizontal="center"/>
    </xf>
    <xf numFmtId="0" fontId="6" fillId="0" borderId="0" xfId="0" applyFont="1" applyProtection="1">
      <protection locked="0"/>
    </xf>
    <xf numFmtId="0" fontId="6" fillId="13" borderId="37" xfId="0" applyFont="1" applyFill="1" applyBorder="1" applyAlignment="1">
      <alignment horizontal="center" vertical="center"/>
    </xf>
    <xf numFmtId="0" fontId="6" fillId="13" borderId="38" xfId="0" applyFont="1" applyFill="1" applyBorder="1" applyAlignment="1">
      <alignment horizontal="center" vertical="center"/>
    </xf>
    <xf numFmtId="0" fontId="6" fillId="13" borderId="3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164" fontId="6" fillId="2" borderId="20" xfId="0" applyNumberFormat="1" applyFont="1" applyFill="1" applyBorder="1"/>
    <xf numFmtId="0" fontId="0" fillId="2" borderId="42" xfId="0" applyFill="1" applyBorder="1"/>
    <xf numFmtId="0" fontId="0" fillId="2" borderId="43" xfId="0" applyFill="1" applyBorder="1"/>
    <xf numFmtId="0" fontId="6" fillId="2" borderId="44" xfId="0" applyFont="1" applyFill="1" applyBorder="1" applyAlignment="1">
      <alignment horizontal="right"/>
    </xf>
    <xf numFmtId="0" fontId="0" fillId="8" borderId="7" xfId="0" applyFill="1" applyBorder="1" applyAlignment="1">
      <alignment horizontal="center"/>
    </xf>
    <xf numFmtId="0" fontId="0" fillId="8" borderId="17" xfId="0" applyFill="1" applyBorder="1"/>
    <xf numFmtId="0" fontId="0" fillId="8" borderId="1" xfId="0" applyFill="1" applyBorder="1" applyAlignment="1">
      <alignment horizontal="center"/>
    </xf>
    <xf numFmtId="0" fontId="0" fillId="8" borderId="18" xfId="0" applyFill="1" applyBorder="1"/>
    <xf numFmtId="0" fontId="0" fillId="8" borderId="1" xfId="0" applyFill="1" applyBorder="1"/>
    <xf numFmtId="0" fontId="33" fillId="8" borderId="1" xfId="9" applyFont="1" applyFill="1" applyBorder="1" applyAlignment="1" applyProtection="1">
      <alignment vertical="center" wrapText="1"/>
      <protection locked="0"/>
    </xf>
    <xf numFmtId="44" fontId="33" fillId="8" borderId="1" xfId="10" applyFont="1" applyFill="1" applyBorder="1" applyAlignment="1" applyProtection="1">
      <alignment horizontal="center" vertical="center" wrapText="1"/>
      <protection locked="0"/>
    </xf>
    <xf numFmtId="0" fontId="33" fillId="8" borderId="1" xfId="9" applyFont="1" applyFill="1" applyBorder="1" applyAlignment="1" applyProtection="1">
      <alignment horizontal="center" vertical="center" wrapText="1"/>
      <protection locked="0"/>
    </xf>
    <xf numFmtId="44" fontId="33" fillId="8" borderId="1" xfId="10" applyFont="1" applyFill="1" applyBorder="1" applyAlignment="1" applyProtection="1">
      <alignment vertical="center" wrapText="1"/>
      <protection locked="0"/>
    </xf>
    <xf numFmtId="44" fontId="33" fillId="8" borderId="4" xfId="10" applyFont="1" applyFill="1" applyBorder="1" applyAlignment="1" applyProtection="1">
      <alignment vertical="center" wrapText="1"/>
      <protection locked="0"/>
    </xf>
    <xf numFmtId="4" fontId="6" fillId="12" borderId="1" xfId="0" applyNumberFormat="1" applyFont="1" applyFill="1" applyBorder="1" applyAlignment="1" applyProtection="1">
      <alignment horizontal="center" textRotation="90"/>
      <protection locked="0"/>
    </xf>
    <xf numFmtId="4" fontId="0" fillId="12" borderId="1" xfId="0" applyNumberFormat="1" applyFill="1" applyBorder="1" applyAlignment="1" applyProtection="1">
      <alignment horizontal="center"/>
      <protection locked="0"/>
    </xf>
    <xf numFmtId="4" fontId="5" fillId="12" borderId="1" xfId="1" applyNumberFormat="1" applyFill="1" applyBorder="1" applyProtection="1">
      <protection locked="0"/>
    </xf>
    <xf numFmtId="0" fontId="5" fillId="8" borderId="1" xfId="0" applyFont="1" applyFill="1" applyBorder="1"/>
    <xf numFmtId="0" fontId="5" fillId="8" borderId="1" xfId="0" applyFont="1" applyFill="1" applyBorder="1" applyAlignment="1">
      <alignment horizontal="center"/>
    </xf>
    <xf numFmtId="0" fontId="7" fillId="0" borderId="0" xfId="0" applyFont="1" applyAlignment="1">
      <alignment horizontal="center" vertical="center"/>
    </xf>
    <xf numFmtId="0" fontId="5" fillId="0" borderId="4" xfId="0" applyFont="1" applyBorder="1"/>
    <xf numFmtId="0" fontId="0" fillId="0" borderId="5" xfId="0" applyBorder="1"/>
    <xf numFmtId="0" fontId="6" fillId="0" borderId="4" xfId="0" applyFont="1" applyBorder="1"/>
    <xf numFmtId="0" fontId="8" fillId="0" borderId="5" xfId="0" applyFont="1" applyBorder="1"/>
    <xf numFmtId="0" fontId="5" fillId="0" borderId="5" xfId="0" applyFont="1" applyBorder="1"/>
    <xf numFmtId="0" fontId="6" fillId="2" borderId="1" xfId="0" applyFont="1" applyFill="1" applyBorder="1" applyAlignment="1">
      <alignment horizontal="center" vertical="center"/>
    </xf>
    <xf numFmtId="0" fontId="6" fillId="2" borderId="1" xfId="0" applyFont="1" applyFill="1" applyBorder="1" applyAlignment="1">
      <alignment horizontal="center" wrapText="1"/>
    </xf>
    <xf numFmtId="0" fontId="5" fillId="2" borderId="17" xfId="4" applyFill="1" applyBorder="1" applyAlignment="1">
      <alignment horizontal="right"/>
    </xf>
    <xf numFmtId="168" fontId="5" fillId="2" borderId="18" xfId="2" applyNumberFormat="1" applyFont="1" applyFill="1" applyBorder="1"/>
    <xf numFmtId="0" fontId="5" fillId="2" borderId="17" xfId="4" quotePrefix="1" applyFill="1" applyBorder="1" applyAlignment="1">
      <alignment horizontal="right"/>
    </xf>
    <xf numFmtId="168" fontId="5" fillId="2" borderId="18" xfId="2" applyNumberFormat="1" applyFont="1" applyFill="1" applyBorder="1" applyAlignment="1">
      <alignment horizontal="right"/>
    </xf>
    <xf numFmtId="0" fontId="6" fillId="0" borderId="0" xfId="0" applyFont="1" applyAlignment="1">
      <alignment horizontal="right"/>
    </xf>
    <xf numFmtId="164" fontId="6" fillId="2" borderId="7" xfId="2" applyNumberFormat="1" applyFont="1" applyFill="1" applyBorder="1" applyAlignment="1">
      <alignment vertical="center"/>
    </xf>
    <xf numFmtId="0" fontId="35" fillId="0" borderId="0" xfId="4" applyFont="1" applyAlignment="1">
      <alignment horizontal="left" vertical="center"/>
    </xf>
    <xf numFmtId="49" fontId="0" fillId="8" borderId="7" xfId="0" applyNumberFormat="1" applyFill="1" applyBorder="1" applyAlignment="1">
      <alignment horizontal="center" wrapText="1"/>
    </xf>
    <xf numFmtId="49" fontId="0" fillId="8" borderId="28" xfId="0" applyNumberFormat="1" applyFill="1" applyBorder="1" applyAlignment="1">
      <alignment horizontal="center" wrapText="1"/>
    </xf>
    <xf numFmtId="49" fontId="0" fillId="8" borderId="17" xfId="0" applyNumberFormat="1" applyFill="1" applyBorder="1" applyAlignment="1">
      <alignment horizontal="center" wrapText="1"/>
    </xf>
    <xf numFmtId="49" fontId="0" fillId="8" borderId="1" xfId="0" applyNumberFormat="1" applyFill="1" applyBorder="1" applyAlignment="1">
      <alignment horizontal="center" wrapText="1"/>
    </xf>
    <xf numFmtId="49" fontId="0" fillId="8" borderId="18" xfId="0" applyNumberFormat="1" applyFill="1" applyBorder="1" applyAlignment="1">
      <alignment horizontal="center" wrapText="1"/>
    </xf>
    <xf numFmtId="49" fontId="0" fillId="8" borderId="19" xfId="0" applyNumberFormat="1" applyFill="1" applyBorder="1" applyAlignment="1">
      <alignment horizontal="center" wrapText="1"/>
    </xf>
    <xf numFmtId="49" fontId="0" fillId="8" borderId="26" xfId="0" applyNumberFormat="1" applyFill="1" applyBorder="1" applyAlignment="1">
      <alignment horizontal="center" wrapText="1"/>
    </xf>
    <xf numFmtId="49" fontId="0" fillId="8" borderId="20" xfId="0" applyNumberFormat="1" applyFill="1" applyBorder="1" applyAlignment="1">
      <alignment horizontal="center" wrapText="1"/>
    </xf>
    <xf numFmtId="49" fontId="5" fillId="8" borderId="32" xfId="0" applyNumberFormat="1" applyFont="1" applyFill="1" applyBorder="1" applyAlignment="1">
      <alignment horizontal="center" wrapText="1"/>
    </xf>
    <xf numFmtId="49" fontId="0" fillId="8" borderId="32" xfId="0" applyNumberFormat="1" applyFill="1" applyBorder="1" applyAlignment="1">
      <alignment horizontal="center" wrapText="1"/>
    </xf>
    <xf numFmtId="49" fontId="0" fillId="8" borderId="33" xfId="0" applyNumberFormat="1" applyFill="1" applyBorder="1" applyAlignment="1">
      <alignment horizontal="center" wrapText="1"/>
    </xf>
    <xf numFmtId="0" fontId="12" fillId="0" borderId="0" xfId="0" applyFont="1" applyAlignment="1">
      <alignment horizontal="center"/>
    </xf>
    <xf numFmtId="0" fontId="23" fillId="0" borderId="0" xfId="0" applyFont="1" applyAlignment="1">
      <alignment horizontal="center"/>
    </xf>
    <xf numFmtId="0" fontId="39" fillId="0" borderId="0" xfId="8" applyFont="1" applyAlignment="1" applyProtection="1">
      <alignment vertical="center" wrapText="1"/>
    </xf>
    <xf numFmtId="0" fontId="26" fillId="0" borderId="0" xfId="7" applyFont="1" applyAlignment="1">
      <alignment vertical="center"/>
    </xf>
    <xf numFmtId="0" fontId="28" fillId="0" borderId="0" xfId="8" applyFont="1" applyAlignment="1">
      <alignment vertical="center"/>
    </xf>
    <xf numFmtId="0" fontId="39" fillId="0" borderId="0" xfId="8" applyFont="1" applyAlignment="1">
      <alignment vertical="center" wrapText="1"/>
    </xf>
    <xf numFmtId="0" fontId="17" fillId="0" borderId="0" xfId="7" applyFont="1" applyAlignment="1">
      <alignment vertical="center"/>
    </xf>
    <xf numFmtId="0" fontId="39" fillId="0" borderId="0" xfId="8" applyFont="1" applyFill="1" applyBorder="1" applyAlignment="1">
      <alignment vertical="center" wrapText="1"/>
    </xf>
    <xf numFmtId="0" fontId="14" fillId="8" borderId="0" xfId="0" applyFont="1" applyFill="1"/>
    <xf numFmtId="0" fontId="14" fillId="14" borderId="0" xfId="0" applyFont="1" applyFill="1"/>
    <xf numFmtId="0" fontId="5" fillId="0" borderId="0" xfId="0" applyFont="1" applyAlignment="1">
      <alignment vertical="center"/>
    </xf>
    <xf numFmtId="0" fontId="7" fillId="0" borderId="0" xfId="0" applyFont="1" applyAlignment="1">
      <alignment horizontal="center" vertical="center" wrapText="1"/>
    </xf>
    <xf numFmtId="0" fontId="5" fillId="0" borderId="4" xfId="4" applyBorder="1" applyAlignment="1">
      <alignment horizontal="left"/>
    </xf>
    <xf numFmtId="0" fontId="6" fillId="9" borderId="4" xfId="4" applyFont="1" applyFill="1" applyBorder="1" applyAlignment="1">
      <alignment horizontal="center" vertical="center" wrapText="1"/>
    </xf>
    <xf numFmtId="165" fontId="5" fillId="2" borderId="18" xfId="4" applyNumberFormat="1" applyFill="1" applyBorder="1"/>
    <xf numFmtId="0" fontId="6" fillId="15" borderId="54" xfId="4" applyFont="1" applyFill="1" applyBorder="1" applyAlignment="1">
      <alignment horizontal="right" vertical="center" wrapText="1"/>
    </xf>
    <xf numFmtId="0" fontId="5" fillId="2" borderId="27" xfId="4" applyFill="1" applyBorder="1" applyAlignment="1">
      <alignment horizontal="right"/>
    </xf>
    <xf numFmtId="165" fontId="5" fillId="2" borderId="28" xfId="4" applyNumberFormat="1" applyFill="1" applyBorder="1"/>
    <xf numFmtId="164" fontId="6" fillId="14" borderId="18" xfId="0" applyNumberFormat="1" applyFont="1" applyFill="1" applyBorder="1"/>
    <xf numFmtId="164" fontId="6" fillId="3" borderId="20" xfId="0" applyNumberFormat="1" applyFont="1" applyFill="1" applyBorder="1" applyAlignment="1">
      <alignment vertical="center"/>
    </xf>
    <xf numFmtId="164" fontId="6" fillId="14" borderId="28" xfId="0" applyNumberFormat="1" applyFont="1" applyFill="1" applyBorder="1" applyAlignment="1">
      <alignment vertical="center"/>
    </xf>
    <xf numFmtId="0" fontId="0" fillId="0" borderId="2" xfId="0" applyBorder="1"/>
    <xf numFmtId="0" fontId="6" fillId="2" borderId="65" xfId="0" applyFont="1" applyFill="1" applyBorder="1" applyAlignment="1">
      <alignment horizontal="center" vertical="center" wrapText="1"/>
    </xf>
    <xf numFmtId="164" fontId="6" fillId="2" borderId="69" xfId="0" applyNumberFormat="1" applyFont="1" applyFill="1" applyBorder="1" applyAlignment="1">
      <alignment horizontal="center" vertical="center" wrapText="1"/>
    </xf>
    <xf numFmtId="164" fontId="6" fillId="2" borderId="63" xfId="0" applyNumberFormat="1" applyFont="1" applyFill="1" applyBorder="1" applyAlignment="1">
      <alignment vertical="center"/>
    </xf>
    <xf numFmtId="0" fontId="6" fillId="0" borderId="0" xfId="0" applyFont="1" applyAlignment="1">
      <alignment horizontal="center" vertical="center"/>
    </xf>
    <xf numFmtId="0" fontId="6" fillId="0" borderId="1" xfId="0" applyFont="1" applyBorder="1" applyAlignment="1">
      <alignment horizontal="right" vertical="center"/>
    </xf>
    <xf numFmtId="49" fontId="5" fillId="8" borderId="1" xfId="0" applyNumberFormat="1" applyFont="1" applyFill="1" applyBorder="1" applyAlignment="1">
      <alignment horizontal="center" vertical="center"/>
    </xf>
    <xf numFmtId="164" fontId="0" fillId="8" borderId="1" xfId="0" applyNumberFormat="1" applyFill="1" applyBorder="1" applyAlignment="1">
      <alignment horizontal="center" vertical="center"/>
    </xf>
    <xf numFmtId="164" fontId="5" fillId="2" borderId="3" xfId="4" applyNumberFormat="1" applyFill="1" applyBorder="1"/>
    <xf numFmtId="164" fontId="5" fillId="2" borderId="2" xfId="4" applyNumberFormat="1" applyFill="1" applyBorder="1"/>
    <xf numFmtId="2" fontId="5" fillId="2" borderId="3" xfId="2" applyNumberFormat="1" applyFill="1" applyBorder="1"/>
    <xf numFmtId="2" fontId="0" fillId="2" borderId="2" xfId="0" applyNumberFormat="1" applyFill="1" applyBorder="1"/>
    <xf numFmtId="166" fontId="0" fillId="2" borderId="2" xfId="0" applyNumberFormat="1" applyFill="1" applyBorder="1"/>
    <xf numFmtId="166" fontId="5" fillId="2" borderId="3" xfId="2" applyNumberFormat="1" applyFill="1" applyBorder="1"/>
    <xf numFmtId="0" fontId="6" fillId="2" borderId="4" xfId="4" applyFont="1" applyFill="1" applyBorder="1"/>
    <xf numFmtId="165" fontId="6" fillId="2" borderId="3" xfId="1" applyNumberFormat="1" applyFont="1" applyFill="1" applyBorder="1"/>
    <xf numFmtId="165" fontId="6" fillId="2" borderId="2" xfId="1" applyNumberFormat="1" applyFont="1" applyFill="1" applyBorder="1"/>
    <xf numFmtId="43" fontId="5" fillId="2" borderId="3" xfId="1" applyFont="1" applyFill="1" applyBorder="1"/>
    <xf numFmtId="0" fontId="6" fillId="2" borderId="19" xfId="4" applyFont="1" applyFill="1" applyBorder="1" applyAlignment="1">
      <alignment horizontal="right"/>
    </xf>
    <xf numFmtId="168" fontId="6" fillId="2" borderId="20" xfId="4" applyNumberFormat="1" applyFont="1" applyFill="1" applyBorder="1"/>
    <xf numFmtId="0" fontId="5" fillId="2" borderId="68" xfId="4" applyFill="1" applyBorder="1" applyAlignment="1">
      <alignment horizontal="right"/>
    </xf>
    <xf numFmtId="164" fontId="0" fillId="2" borderId="69" xfId="2" applyNumberFormat="1" applyFont="1" applyFill="1" applyBorder="1"/>
    <xf numFmtId="0" fontId="6" fillId="3" borderId="58" xfId="4" applyFont="1" applyFill="1" applyBorder="1" applyAlignment="1">
      <alignment horizontal="right"/>
    </xf>
    <xf numFmtId="165" fontId="5" fillId="3" borderId="59" xfId="4" applyNumberFormat="1" applyFill="1" applyBorder="1"/>
    <xf numFmtId="0" fontId="5" fillId="2" borderId="62" xfId="4" applyFill="1" applyBorder="1" applyAlignment="1">
      <alignment horizontal="right"/>
    </xf>
    <xf numFmtId="3" fontId="6" fillId="2" borderId="2" xfId="0" applyNumberFormat="1" applyFont="1" applyFill="1" applyBorder="1" applyAlignment="1">
      <alignment horizontal="center"/>
    </xf>
    <xf numFmtId="0" fontId="6" fillId="0" borderId="0" xfId="0" applyFont="1" applyAlignment="1">
      <alignment horizontal="right" wrapText="1"/>
    </xf>
    <xf numFmtId="0" fontId="43" fillId="0" borderId="0" xfId="11" applyAlignment="1">
      <alignment horizontal="left" vertical="center" readingOrder="1"/>
    </xf>
    <xf numFmtId="0" fontId="43" fillId="0" borderId="0" xfId="11" applyAlignment="1">
      <alignment wrapText="1"/>
    </xf>
    <xf numFmtId="0" fontId="6" fillId="17" borderId="0" xfId="4" applyFont="1" applyFill="1"/>
    <xf numFmtId="0" fontId="6" fillId="2" borderId="61" xfId="0" applyFont="1" applyFill="1" applyBorder="1" applyAlignment="1">
      <alignment vertical="center"/>
    </xf>
    <xf numFmtId="3" fontId="0" fillId="8" borderId="28" xfId="0" applyNumberFormat="1" applyFill="1" applyBorder="1"/>
    <xf numFmtId="0" fontId="34" fillId="0" borderId="1" xfId="0" applyFont="1" applyBorder="1" applyAlignment="1" applyProtection="1">
      <alignment horizontal="center" vertical="center" wrapText="1"/>
      <protection locked="0"/>
    </xf>
    <xf numFmtId="0" fontId="34" fillId="8" borderId="1" xfId="4" applyFont="1" applyFill="1" applyBorder="1" applyAlignment="1" applyProtection="1">
      <alignment horizontal="center" vertical="center"/>
      <protection locked="0"/>
    </xf>
    <xf numFmtId="0" fontId="44" fillId="8" borderId="1" xfId="4" applyFont="1" applyFill="1" applyBorder="1" applyAlignment="1" applyProtection="1">
      <alignment horizontal="center" vertical="center"/>
      <protection locked="0"/>
    </xf>
    <xf numFmtId="4" fontId="34" fillId="3" borderId="1" xfId="1" applyNumberFormat="1" applyFont="1" applyFill="1" applyBorder="1" applyProtection="1">
      <protection locked="0"/>
    </xf>
    <xf numFmtId="4" fontId="44" fillId="3" borderId="1" xfId="1" applyNumberFormat="1" applyFont="1" applyFill="1" applyBorder="1"/>
    <xf numFmtId="0" fontId="34" fillId="8" borderId="1" xfId="0" applyFont="1" applyFill="1" applyBorder="1" applyAlignment="1" applyProtection="1">
      <alignment horizontal="center" vertical="center"/>
      <protection locked="0"/>
    </xf>
    <xf numFmtId="0" fontId="44" fillId="8" borderId="1" xfId="0" applyFont="1" applyFill="1" applyBorder="1" applyAlignment="1" applyProtection="1">
      <alignment horizontal="center" vertical="center"/>
      <protection locked="0"/>
    </xf>
    <xf numFmtId="0" fontId="44" fillId="8" borderId="1" xfId="0" applyFont="1" applyFill="1" applyBorder="1" applyAlignment="1" applyProtection="1">
      <alignment vertical="center"/>
      <protection locked="0"/>
    </xf>
    <xf numFmtId="0" fontId="34" fillId="3" borderId="1" xfId="0" applyFont="1" applyFill="1" applyBorder="1" applyAlignment="1" applyProtection="1">
      <alignment horizontal="center"/>
      <protection locked="0"/>
    </xf>
    <xf numFmtId="0" fontId="34" fillId="3" borderId="1" xfId="0" applyFont="1" applyFill="1" applyBorder="1" applyAlignment="1" applyProtection="1">
      <alignment horizontal="right"/>
      <protection locked="0"/>
    </xf>
    <xf numFmtId="4" fontId="44" fillId="3" borderId="1" xfId="0" applyNumberFormat="1" applyFont="1" applyFill="1" applyBorder="1"/>
    <xf numFmtId="2" fontId="44" fillId="3" borderId="1" xfId="0" applyNumberFormat="1" applyFont="1" applyFill="1" applyBorder="1"/>
    <xf numFmtId="0" fontId="44" fillId="3" borderId="4" xfId="0" applyFont="1" applyFill="1" applyBorder="1" applyAlignment="1" applyProtection="1">
      <alignment horizontal="center"/>
      <protection locked="0"/>
    </xf>
    <xf numFmtId="4" fontId="44" fillId="12" borderId="1" xfId="0" applyNumberFormat="1" applyFont="1" applyFill="1" applyBorder="1" applyAlignment="1" applyProtection="1">
      <alignment horizontal="center" vertical="center"/>
      <protection locked="0"/>
    </xf>
    <xf numFmtId="0" fontId="34" fillId="0" borderId="6" xfId="0" applyFont="1" applyBorder="1" applyAlignment="1">
      <alignment horizontal="center" vertical="top"/>
    </xf>
    <xf numFmtId="0" fontId="46" fillId="0" borderId="0" xfId="0" applyFont="1"/>
    <xf numFmtId="0" fontId="11" fillId="0" borderId="0" xfId="0" applyFont="1" applyAlignment="1">
      <alignment horizontal="left" vertical="center" wrapText="1"/>
    </xf>
    <xf numFmtId="0" fontId="11" fillId="0" borderId="0" xfId="0" applyFont="1" applyAlignment="1">
      <alignment vertical="center" wrapText="1"/>
    </xf>
    <xf numFmtId="0" fontId="15" fillId="0" borderId="0" xfId="0" applyFont="1" applyAlignment="1">
      <alignment horizontal="center"/>
    </xf>
    <xf numFmtId="0" fontId="48" fillId="8" borderId="1" xfId="0" applyFont="1" applyFill="1" applyBorder="1" applyAlignment="1">
      <alignment horizontal="center" vertical="center"/>
    </xf>
    <xf numFmtId="49" fontId="5" fillId="8" borderId="31" xfId="0" applyNumberFormat="1" applyFont="1" applyFill="1" applyBorder="1" applyAlignment="1">
      <alignment horizontal="center" wrapText="1"/>
    </xf>
    <xf numFmtId="49" fontId="5" fillId="8" borderId="1" xfId="0" applyNumberFormat="1" applyFont="1" applyFill="1" applyBorder="1" applyAlignment="1">
      <alignment horizontal="center" wrapText="1"/>
    </xf>
    <xf numFmtId="0" fontId="33" fillId="8" borderId="1" xfId="9" applyFont="1" applyFill="1" applyBorder="1" applyAlignment="1" applyProtection="1">
      <alignment horizontal="left" vertical="center" wrapText="1"/>
      <protection locked="0"/>
    </xf>
    <xf numFmtId="0" fontId="33" fillId="8" borderId="9" xfId="9" applyFont="1" applyFill="1" applyBorder="1" applyAlignment="1" applyProtection="1">
      <alignment horizontal="left" vertical="center" wrapText="1"/>
      <protection locked="0"/>
    </xf>
    <xf numFmtId="0" fontId="33" fillId="8" borderId="9" xfId="9" applyFont="1" applyFill="1" applyBorder="1" applyAlignment="1" applyProtection="1">
      <alignment vertical="center" wrapText="1"/>
      <protection locked="0"/>
    </xf>
    <xf numFmtId="0" fontId="22" fillId="8" borderId="1" xfId="0" applyFont="1" applyFill="1" applyBorder="1" applyAlignment="1">
      <alignment wrapText="1"/>
    </xf>
    <xf numFmtId="0" fontId="7" fillId="0" borderId="0" xfId="4" applyFont="1" applyAlignment="1">
      <alignment horizontal="center" vertical="center" wrapText="1"/>
    </xf>
    <xf numFmtId="0" fontId="6" fillId="7" borderId="4" xfId="4" applyFont="1" applyFill="1" applyBorder="1" applyAlignment="1">
      <alignment horizontal="center" vertical="center" wrapText="1"/>
    </xf>
    <xf numFmtId="0" fontId="34" fillId="8" borderId="1" xfId="4" applyFont="1" applyFill="1" applyBorder="1" applyAlignment="1" applyProtection="1">
      <alignment vertical="center"/>
      <protection locked="0"/>
    </xf>
    <xf numFmtId="0" fontId="44" fillId="8" borderId="9" xfId="4" applyFont="1" applyFill="1" applyBorder="1" applyAlignment="1" applyProtection="1">
      <alignment horizontal="center" vertical="center"/>
      <protection locked="0"/>
    </xf>
    <xf numFmtId="0" fontId="44" fillId="8" borderId="1" xfId="4" applyFont="1" applyFill="1" applyBorder="1" applyAlignment="1">
      <alignment vertical="center"/>
    </xf>
    <xf numFmtId="0" fontId="44" fillId="8" borderId="5" xfId="4" applyFont="1" applyFill="1" applyBorder="1" applyAlignment="1">
      <alignment vertical="center"/>
    </xf>
    <xf numFmtId="0" fontId="44" fillId="8" borderId="7" xfId="4" applyFont="1" applyFill="1" applyBorder="1" applyAlignment="1" applyProtection="1">
      <alignment horizontal="center" vertical="center"/>
      <protection locked="0"/>
    </xf>
    <xf numFmtId="0" fontId="44" fillId="8" borderId="0" xfId="4" applyFont="1" applyFill="1" applyAlignment="1">
      <alignment vertical="center"/>
    </xf>
    <xf numFmtId="0" fontId="44" fillId="8" borderId="0" xfId="0" applyFont="1" applyFill="1" applyAlignment="1" applyProtection="1">
      <alignment horizontal="center" vertical="center"/>
      <protection locked="0"/>
    </xf>
    <xf numFmtId="49" fontId="5" fillId="8" borderId="1" xfId="0" applyNumberFormat="1" applyFont="1" applyFill="1" applyBorder="1" applyAlignment="1">
      <alignment horizontal="center"/>
    </xf>
    <xf numFmtId="20" fontId="0" fillId="8" borderId="1" xfId="0" applyNumberFormat="1" applyFill="1" applyBorder="1" applyAlignment="1">
      <alignment horizontal="center"/>
    </xf>
    <xf numFmtId="7" fontId="0" fillId="8" borderId="3" xfId="2" applyNumberFormat="1" applyFont="1" applyFill="1" applyBorder="1"/>
    <xf numFmtId="43" fontId="0" fillId="8" borderId="3" xfId="1" applyFont="1" applyFill="1" applyBorder="1"/>
    <xf numFmtId="0" fontId="5" fillId="8" borderId="3" xfId="4" applyFill="1" applyBorder="1" applyAlignment="1">
      <alignment horizontal="right"/>
    </xf>
    <xf numFmtId="165" fontId="0" fillId="8" borderId="3" xfId="1" applyNumberFormat="1" applyFont="1" applyFill="1" applyBorder="1"/>
    <xf numFmtId="164" fontId="5" fillId="8" borderId="3" xfId="2" applyNumberFormat="1" applyFill="1" applyBorder="1"/>
    <xf numFmtId="0" fontId="5" fillId="8" borderId="1" xfId="4" applyFill="1" applyBorder="1" applyAlignment="1">
      <alignment horizontal="center"/>
    </xf>
    <xf numFmtId="0" fontId="6" fillId="8" borderId="1" xfId="4" applyFont="1" applyFill="1" applyBorder="1" applyAlignment="1">
      <alignment horizontal="center"/>
    </xf>
    <xf numFmtId="0" fontId="5" fillId="0" borderId="0" xfId="4" applyAlignment="1">
      <alignment horizontal="center"/>
    </xf>
    <xf numFmtId="167" fontId="5" fillId="8" borderId="3" xfId="2" applyNumberFormat="1" applyFill="1" applyBorder="1" applyAlignment="1">
      <alignment horizontal="right"/>
    </xf>
    <xf numFmtId="165" fontId="6" fillId="15" borderId="39" xfId="1" applyNumberFormat="1" applyFont="1" applyFill="1" applyBorder="1" applyAlignment="1">
      <alignment vertical="center"/>
    </xf>
    <xf numFmtId="0" fontId="30" fillId="0" borderId="0" xfId="12" applyFont="1" applyAlignment="1">
      <alignment vertical="center"/>
    </xf>
    <xf numFmtId="0" fontId="32" fillId="0" borderId="0" xfId="12" applyFont="1" applyAlignment="1">
      <alignment horizontal="center" vertical="center"/>
    </xf>
    <xf numFmtId="0" fontId="32" fillId="0" borderId="0" xfId="12" applyFont="1" applyAlignment="1">
      <alignment vertical="center"/>
    </xf>
    <xf numFmtId="0" fontId="30" fillId="0" borderId="0" xfId="12" applyFont="1" applyAlignment="1" applyProtection="1">
      <alignment vertical="center"/>
      <protection locked="0"/>
    </xf>
    <xf numFmtId="0" fontId="29" fillId="0" borderId="0" xfId="12" applyFont="1"/>
    <xf numFmtId="0" fontId="6" fillId="7" borderId="1" xfId="4" applyFont="1" applyFill="1" applyBorder="1" applyAlignment="1">
      <alignment horizontal="center" vertical="center" wrapText="1"/>
    </xf>
    <xf numFmtId="0" fontId="33" fillId="4" borderId="1" xfId="12" applyFont="1" applyFill="1" applyBorder="1" applyAlignment="1" applyProtection="1">
      <alignment horizontal="center" vertical="center" wrapText="1"/>
      <protection locked="0"/>
    </xf>
    <xf numFmtId="44" fontId="33" fillId="4" borderId="1" xfId="13" applyFont="1" applyFill="1" applyBorder="1" applyAlignment="1" applyProtection="1">
      <alignment horizontal="center" vertical="center" wrapText="1"/>
      <protection locked="0"/>
    </xf>
    <xf numFmtId="44" fontId="50" fillId="7" borderId="1" xfId="13" applyFont="1" applyFill="1" applyBorder="1" applyAlignment="1">
      <alignment horizontal="center" vertical="center" wrapText="1"/>
    </xf>
    <xf numFmtId="44" fontId="33" fillId="4" borderId="1" xfId="13" applyFont="1" applyFill="1" applyBorder="1" applyAlignment="1" applyProtection="1">
      <alignment vertical="center" wrapText="1"/>
      <protection locked="0"/>
    </xf>
    <xf numFmtId="44" fontId="33" fillId="4" borderId="4" xfId="13" applyFont="1" applyFill="1" applyBorder="1" applyAlignment="1" applyProtection="1">
      <alignment vertical="center" wrapText="1"/>
      <protection locked="0"/>
    </xf>
    <xf numFmtId="44" fontId="50" fillId="7" borderId="1" xfId="13" applyFont="1" applyFill="1" applyBorder="1" applyAlignment="1">
      <alignment vertical="center" wrapText="1"/>
    </xf>
    <xf numFmtId="44" fontId="50" fillId="7" borderId="16" xfId="13" applyFont="1" applyFill="1" applyBorder="1" applyAlignment="1" applyProtection="1">
      <alignment vertical="center" wrapText="1"/>
      <protection locked="0"/>
    </xf>
    <xf numFmtId="44" fontId="33" fillId="3" borderId="16" xfId="13" applyFont="1" applyFill="1" applyBorder="1" applyAlignment="1" applyProtection="1">
      <alignment vertical="center" wrapText="1"/>
      <protection locked="0"/>
    </xf>
    <xf numFmtId="44" fontId="33" fillId="3" borderId="34" xfId="13" applyFont="1" applyFill="1" applyBorder="1" applyAlignment="1" applyProtection="1">
      <alignment vertical="center" wrapText="1"/>
      <protection locked="0"/>
    </xf>
    <xf numFmtId="44" fontId="50" fillId="3" borderId="16" xfId="13" applyFont="1" applyFill="1" applyBorder="1" applyAlignment="1">
      <alignment vertical="center" wrapText="1"/>
    </xf>
    <xf numFmtId="0" fontId="32" fillId="7" borderId="70" xfId="12" applyFont="1" applyFill="1" applyBorder="1" applyAlignment="1">
      <alignment vertical="center" wrapText="1"/>
    </xf>
    <xf numFmtId="0" fontId="32" fillId="7" borderId="71" xfId="12" applyFont="1" applyFill="1" applyBorder="1" applyAlignment="1">
      <alignment horizontal="center" vertical="center" wrapText="1"/>
    </xf>
    <xf numFmtId="0" fontId="32" fillId="7" borderId="2" xfId="12" applyFont="1" applyFill="1" applyBorder="1" applyAlignment="1">
      <alignment vertical="center" wrapText="1"/>
    </xf>
    <xf numFmtId="0" fontId="32" fillId="7" borderId="8" xfId="12" applyFont="1" applyFill="1" applyBorder="1" applyAlignment="1">
      <alignment horizontal="right" vertical="center"/>
    </xf>
    <xf numFmtId="44" fontId="50" fillId="7" borderId="7" xfId="12" applyNumberFormat="1" applyFont="1" applyFill="1" applyBorder="1" applyAlignment="1">
      <alignment vertical="center" wrapText="1"/>
    </xf>
    <xf numFmtId="0" fontId="6" fillId="11" borderId="1" xfId="4" applyFont="1" applyFill="1" applyBorder="1" applyAlignment="1">
      <alignment horizontal="center" vertical="center" wrapText="1"/>
    </xf>
    <xf numFmtId="0" fontId="6" fillId="11" borderId="4" xfId="4" applyFont="1" applyFill="1" applyBorder="1" applyAlignment="1">
      <alignment horizontal="center" vertical="center" wrapText="1"/>
    </xf>
    <xf numFmtId="0" fontId="5" fillId="8" borderId="1" xfId="4" applyFill="1" applyBorder="1" applyAlignment="1">
      <alignment horizontal="center" vertical="center"/>
    </xf>
    <xf numFmtId="169" fontId="5" fillId="8" borderId="1" xfId="4" applyNumberFormat="1" applyFill="1" applyBorder="1" applyAlignment="1">
      <alignment horizontal="right" vertical="center"/>
    </xf>
    <xf numFmtId="170" fontId="5" fillId="8" borderId="1" xfId="4" applyNumberFormat="1" applyFill="1" applyBorder="1" applyAlignment="1">
      <alignment horizontal="center" vertical="center"/>
    </xf>
    <xf numFmtId="0" fontId="5" fillId="8" borderId="1" xfId="12" applyFont="1" applyFill="1" applyBorder="1" applyAlignment="1" applyProtection="1">
      <alignment horizontal="center" vertical="center" wrapText="1"/>
      <protection locked="0"/>
    </xf>
    <xf numFmtId="44" fontId="50" fillId="11" borderId="1" xfId="13" applyFont="1" applyFill="1" applyBorder="1" applyAlignment="1">
      <alignment horizontal="center" vertical="center" wrapText="1"/>
    </xf>
    <xf numFmtId="44" fontId="33" fillId="8" borderId="1" xfId="13" applyFont="1" applyFill="1" applyBorder="1" applyAlignment="1" applyProtection="1">
      <alignment vertical="center" wrapText="1"/>
      <protection locked="0"/>
    </xf>
    <xf numFmtId="44" fontId="50" fillId="11" borderId="1" xfId="13" applyFont="1" applyFill="1" applyBorder="1" applyAlignment="1">
      <alignment vertical="center" wrapText="1"/>
    </xf>
    <xf numFmtId="44" fontId="50" fillId="11" borderId="1" xfId="2" applyFont="1" applyFill="1" applyBorder="1" applyAlignment="1">
      <alignment horizontal="center" vertical="center" wrapText="1"/>
    </xf>
    <xf numFmtId="44" fontId="50" fillId="11" borderId="7" xfId="13" applyFont="1" applyFill="1" applyBorder="1" applyAlignment="1">
      <alignment horizontal="center" vertical="center" wrapText="1"/>
    </xf>
    <xf numFmtId="44" fontId="33" fillId="8" borderId="7" xfId="13" applyFont="1" applyFill="1" applyBorder="1" applyAlignment="1" applyProtection="1">
      <alignment vertical="center" wrapText="1"/>
      <protection locked="0"/>
    </xf>
    <xf numFmtId="44" fontId="50" fillId="11" borderId="7" xfId="13" applyFont="1" applyFill="1" applyBorder="1" applyAlignment="1">
      <alignment vertical="center" wrapText="1"/>
    </xf>
    <xf numFmtId="0" fontId="33" fillId="8" borderId="9" xfId="12" applyFont="1" applyFill="1" applyBorder="1" applyAlignment="1" applyProtection="1">
      <alignment horizontal="center" vertical="center" wrapText="1"/>
      <protection locked="0"/>
    </xf>
    <xf numFmtId="44" fontId="50" fillId="11" borderId="16" xfId="13" applyFont="1" applyFill="1" applyBorder="1" applyAlignment="1" applyProtection="1">
      <alignment vertical="center" wrapText="1"/>
      <protection locked="0"/>
    </xf>
    <xf numFmtId="44" fontId="33" fillId="3" borderId="9" xfId="13" applyFont="1" applyFill="1" applyBorder="1" applyAlignment="1" applyProtection="1">
      <alignment vertical="center" wrapText="1"/>
      <protection locked="0"/>
    </xf>
    <xf numFmtId="44" fontId="33" fillId="3" borderId="11" xfId="13" applyFont="1" applyFill="1" applyBorder="1" applyAlignment="1" applyProtection="1">
      <alignment vertical="center" wrapText="1"/>
      <protection locked="0"/>
    </xf>
    <xf numFmtId="44" fontId="50" fillId="3" borderId="9" xfId="13" applyFont="1" applyFill="1" applyBorder="1" applyAlignment="1">
      <alignment vertical="center" wrapText="1"/>
    </xf>
    <xf numFmtId="0" fontId="32" fillId="11" borderId="72" xfId="12" applyFont="1" applyFill="1" applyBorder="1" applyAlignment="1">
      <alignment vertical="center" wrapText="1"/>
    </xf>
    <xf numFmtId="0" fontId="32" fillId="11" borderId="66" xfId="12" applyFont="1" applyFill="1" applyBorder="1" applyAlignment="1">
      <alignment horizontal="center" vertical="center" wrapText="1"/>
    </xf>
    <xf numFmtId="0" fontId="32" fillId="11" borderId="66" xfId="12" applyFont="1" applyFill="1" applyBorder="1" applyAlignment="1">
      <alignment vertical="center" wrapText="1"/>
    </xf>
    <xf numFmtId="0" fontId="32" fillId="11" borderId="67" xfId="12" applyFont="1" applyFill="1" applyBorder="1" applyAlignment="1">
      <alignment horizontal="right" vertical="center"/>
    </xf>
    <xf numFmtId="44" fontId="50" fillId="11" borderId="73" xfId="13" applyFont="1" applyFill="1" applyBorder="1" applyAlignment="1">
      <alignment vertical="center" wrapText="1"/>
    </xf>
    <xf numFmtId="0" fontId="6" fillId="10" borderId="1"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12" xfId="4" applyFont="1" applyFill="1" applyBorder="1" applyAlignment="1">
      <alignment horizontal="center" vertical="center" wrapText="1"/>
    </xf>
    <xf numFmtId="0" fontId="33" fillId="6" borderId="1" xfId="12" applyFont="1" applyFill="1" applyBorder="1" applyAlignment="1" applyProtection="1">
      <alignment horizontal="center" vertical="center" wrapText="1"/>
      <protection locked="0"/>
    </xf>
    <xf numFmtId="44" fontId="33" fillId="3" borderId="74" xfId="13" applyFont="1" applyFill="1" applyBorder="1" applyAlignment="1">
      <alignment horizontal="center" vertical="center" wrapText="1"/>
    </xf>
    <xf numFmtId="44" fontId="33" fillId="3" borderId="74" xfId="13" applyFont="1" applyFill="1" applyBorder="1" applyAlignment="1" applyProtection="1">
      <alignment vertical="center" wrapText="1"/>
      <protection locked="0"/>
    </xf>
    <xf numFmtId="44" fontId="33" fillId="3" borderId="0" xfId="13" applyFont="1" applyFill="1" applyBorder="1" applyAlignment="1" applyProtection="1">
      <alignment vertical="center" wrapText="1"/>
      <protection locked="0"/>
    </xf>
    <xf numFmtId="44" fontId="33" fillId="3" borderId="0" xfId="13" applyFont="1" applyFill="1" applyBorder="1" applyAlignment="1" applyProtection="1">
      <alignment horizontal="center" vertical="center" wrapText="1"/>
      <protection locked="0"/>
    </xf>
    <xf numFmtId="44" fontId="33" fillId="3" borderId="14" xfId="13" applyFont="1" applyFill="1" applyBorder="1" applyAlignment="1">
      <alignment horizontal="center" vertical="center" wrapText="1"/>
    </xf>
    <xf numFmtId="0" fontId="33" fillId="6" borderId="9" xfId="12" applyFont="1" applyFill="1" applyBorder="1" applyAlignment="1" applyProtection="1">
      <alignment horizontal="center" vertical="center" wrapText="1"/>
      <protection locked="0"/>
    </xf>
    <xf numFmtId="44" fontId="33" fillId="3" borderId="78" xfId="13" applyFont="1" applyFill="1" applyBorder="1" applyAlignment="1">
      <alignment horizontal="center" vertical="center" wrapText="1"/>
    </xf>
    <xf numFmtId="44" fontId="33" fillId="3" borderId="78" xfId="13" applyFont="1" applyFill="1" applyBorder="1" applyAlignment="1" applyProtection="1">
      <alignment horizontal="center" vertical="center" wrapText="1"/>
      <protection locked="0"/>
    </xf>
    <xf numFmtId="44" fontId="33" fillId="3" borderId="13" xfId="13" applyFont="1" applyFill="1" applyBorder="1" applyAlignment="1" applyProtection="1">
      <alignment horizontal="center" vertical="center" wrapText="1"/>
      <protection locked="0"/>
    </xf>
    <xf numFmtId="0" fontId="32" fillId="10" borderId="72" xfId="12" applyFont="1" applyFill="1" applyBorder="1" applyAlignment="1">
      <alignment vertical="center" wrapText="1"/>
    </xf>
    <xf numFmtId="0" fontId="32" fillId="10" borderId="66" xfId="12" applyFont="1" applyFill="1" applyBorder="1" applyAlignment="1">
      <alignment horizontal="center" vertical="center" wrapText="1"/>
    </xf>
    <xf numFmtId="0" fontId="32" fillId="10" borderId="66" xfId="12" applyFont="1" applyFill="1" applyBorder="1" applyAlignment="1">
      <alignment vertical="center" wrapText="1"/>
    </xf>
    <xf numFmtId="0" fontId="32" fillId="10" borderId="67" xfId="12" applyFont="1" applyFill="1" applyBorder="1" applyAlignment="1">
      <alignment horizontal="right" vertical="center"/>
    </xf>
    <xf numFmtId="44" fontId="50" fillId="10" borderId="73" xfId="2" applyFont="1" applyFill="1" applyBorder="1" applyAlignment="1">
      <alignment vertical="center" wrapText="1"/>
    </xf>
    <xf numFmtId="44" fontId="50" fillId="10" borderId="73" xfId="13" applyFont="1" applyFill="1" applyBorder="1" applyAlignment="1" applyProtection="1">
      <alignment vertical="center" wrapText="1"/>
      <protection locked="0"/>
    </xf>
    <xf numFmtId="44" fontId="50" fillId="3" borderId="76" xfId="13" applyFont="1" applyFill="1" applyBorder="1" applyAlignment="1" applyProtection="1">
      <alignment vertical="center" wrapText="1"/>
      <protection locked="0"/>
    </xf>
    <xf numFmtId="44" fontId="50" fillId="3" borderId="77" xfId="2" applyFont="1" applyFill="1" applyBorder="1" applyAlignment="1" applyProtection="1">
      <alignment vertical="center" wrapText="1"/>
      <protection locked="0"/>
    </xf>
    <xf numFmtId="0" fontId="6" fillId="2" borderId="1" xfId="4" applyFont="1" applyFill="1" applyBorder="1" applyAlignment="1">
      <alignment horizontal="center" vertical="center" wrapText="1"/>
    </xf>
    <xf numFmtId="164" fontId="6" fillId="2" borderId="9" xfId="4" applyNumberFormat="1" applyFont="1" applyFill="1" applyBorder="1" applyAlignment="1">
      <alignment horizontal="center" vertical="center" wrapText="1"/>
    </xf>
    <xf numFmtId="164" fontId="51" fillId="11" borderId="45" xfId="4" applyNumberFormat="1" applyFont="1" applyFill="1" applyBorder="1" applyAlignment="1">
      <alignment horizontal="center" vertical="center" wrapText="1"/>
    </xf>
    <xf numFmtId="0" fontId="6" fillId="11" borderId="5" xfId="4" applyFont="1" applyFill="1" applyBorder="1" applyAlignment="1">
      <alignment horizontal="center" wrapText="1"/>
    </xf>
    <xf numFmtId="0" fontId="5" fillId="4" borderId="4" xfId="4" applyFill="1" applyBorder="1" applyAlignment="1">
      <alignment vertical="center"/>
    </xf>
    <xf numFmtId="164" fontId="5" fillId="11" borderId="31" xfId="2" applyNumberFormat="1" applyFill="1" applyBorder="1" applyAlignment="1">
      <alignment vertical="center"/>
    </xf>
    <xf numFmtId="0" fontId="5" fillId="8" borderId="5" xfId="4" applyFill="1" applyBorder="1" applyAlignment="1">
      <alignment horizontal="center" vertical="center"/>
    </xf>
    <xf numFmtId="164" fontId="5" fillId="11" borderId="32" xfId="2" applyNumberFormat="1" applyFill="1" applyBorder="1" applyAlignment="1">
      <alignment vertical="center"/>
    </xf>
    <xf numFmtId="0" fontId="5" fillId="8" borderId="4" xfId="4" applyFill="1" applyBorder="1" applyAlignment="1">
      <alignment vertical="center"/>
    </xf>
    <xf numFmtId="0" fontId="5" fillId="6" borderId="4" xfId="4" applyFill="1" applyBorder="1" applyAlignment="1">
      <alignment vertical="center"/>
    </xf>
    <xf numFmtId="164" fontId="5" fillId="11" borderId="32" xfId="2" applyNumberFormat="1" applyFill="1" applyBorder="1" applyAlignment="1">
      <alignment horizontal="right" vertical="center"/>
    </xf>
    <xf numFmtId="164" fontId="5" fillId="11" borderId="33" xfId="2" applyNumberFormat="1" applyFill="1" applyBorder="1" applyAlignment="1">
      <alignment horizontal="right" vertical="center"/>
    </xf>
    <xf numFmtId="0" fontId="5" fillId="0" borderId="1" xfId="4" applyBorder="1" applyAlignment="1">
      <alignment vertical="center" wrapText="1"/>
    </xf>
    <xf numFmtId="164" fontId="5" fillId="8" borderId="7" xfId="2" applyNumberFormat="1" applyFill="1" applyBorder="1" applyAlignment="1">
      <alignment vertical="center"/>
    </xf>
    <xf numFmtId="0" fontId="5" fillId="0" borderId="1" xfId="4" applyBorder="1" applyAlignment="1">
      <alignment vertical="center"/>
    </xf>
    <xf numFmtId="164" fontId="5" fillId="8" borderId="1" xfId="2" applyNumberFormat="1" applyFill="1" applyBorder="1" applyAlignment="1">
      <alignment vertical="center"/>
    </xf>
    <xf numFmtId="0" fontId="5" fillId="0" borderId="16" xfId="4" applyBorder="1" applyAlignment="1">
      <alignment vertical="center"/>
    </xf>
    <xf numFmtId="164" fontId="5" fillId="8" borderId="16" xfId="2" applyNumberFormat="1" applyFill="1" applyBorder="1" applyAlignment="1">
      <alignment vertical="center"/>
    </xf>
    <xf numFmtId="0" fontId="5" fillId="8" borderId="9" xfId="4" applyFill="1" applyBorder="1" applyAlignment="1">
      <alignment horizontal="center" vertical="center"/>
    </xf>
    <xf numFmtId="0" fontId="6" fillId="2" borderId="7" xfId="4" applyFont="1" applyFill="1" applyBorder="1" applyAlignment="1">
      <alignment horizontal="right" vertical="center"/>
    </xf>
    <xf numFmtId="0" fontId="5" fillId="2" borderId="36" xfId="4" applyFill="1" applyBorder="1" applyAlignment="1">
      <alignment vertical="center"/>
    </xf>
    <xf numFmtId="0" fontId="6" fillId="0" borderId="0" xfId="4" applyFont="1" applyAlignment="1">
      <alignment horizontal="center" vertical="center" wrapText="1"/>
    </xf>
    <xf numFmtId="0" fontId="33" fillId="8" borderId="7" xfId="12" applyFont="1" applyFill="1" applyBorder="1" applyAlignment="1" applyProtection="1">
      <alignment horizontal="center" vertical="center" wrapText="1"/>
      <protection locked="0"/>
    </xf>
    <xf numFmtId="44" fontId="33" fillId="8" borderId="7" xfId="13" applyFont="1" applyFill="1" applyBorder="1" applyAlignment="1" applyProtection="1">
      <alignment horizontal="center" vertical="center" wrapText="1"/>
      <protection locked="0"/>
    </xf>
    <xf numFmtId="44" fontId="33" fillId="8" borderId="10" xfId="13" applyFont="1" applyFill="1" applyBorder="1" applyAlignment="1" applyProtection="1">
      <alignment vertical="center" wrapText="1"/>
      <protection locked="0"/>
    </xf>
    <xf numFmtId="44" fontId="33" fillId="0" borderId="0" xfId="13" applyFont="1" applyFill="1" applyBorder="1" applyAlignment="1">
      <alignment vertical="center" wrapText="1"/>
    </xf>
    <xf numFmtId="0" fontId="33" fillId="8" borderId="1" xfId="12" applyFont="1" applyFill="1" applyBorder="1" applyAlignment="1" applyProtection="1">
      <alignment horizontal="center" vertical="center" wrapText="1"/>
      <protection locked="0"/>
    </xf>
    <xf numFmtId="44" fontId="33" fillId="8" borderId="1" xfId="13" applyFont="1" applyFill="1" applyBorder="1" applyAlignment="1" applyProtection="1">
      <alignment horizontal="center" vertical="center" wrapText="1"/>
      <protection locked="0"/>
    </xf>
    <xf numFmtId="44" fontId="33" fillId="8" borderId="4" xfId="13" applyFont="1" applyFill="1" applyBorder="1" applyAlignment="1" applyProtection="1">
      <alignment vertical="center" wrapText="1"/>
      <protection locked="0"/>
    </xf>
    <xf numFmtId="44" fontId="33" fillId="8" borderId="9" xfId="13" applyFont="1" applyFill="1" applyBorder="1" applyAlignment="1" applyProtection="1">
      <alignment vertical="center" wrapText="1"/>
      <protection locked="0"/>
    </xf>
    <xf numFmtId="44" fontId="33" fillId="8" borderId="11" xfId="13" applyFont="1" applyFill="1" applyBorder="1" applyAlignment="1" applyProtection="1">
      <alignment vertical="center" wrapText="1"/>
      <protection locked="0"/>
    </xf>
    <xf numFmtId="44" fontId="50" fillId="11" borderId="9" xfId="13" applyFont="1" applyFill="1" applyBorder="1" applyAlignment="1">
      <alignment vertical="center" wrapText="1"/>
    </xf>
    <xf numFmtId="44" fontId="50" fillId="11" borderId="73" xfId="13" applyFont="1" applyFill="1" applyBorder="1" applyAlignment="1" applyProtection="1">
      <alignment vertical="center" wrapText="1"/>
      <protection locked="0"/>
    </xf>
    <xf numFmtId="0" fontId="6" fillId="10" borderId="4" xfId="4" applyFont="1" applyFill="1" applyBorder="1" applyAlignment="1">
      <alignment horizontal="center" vertical="center" wrapText="1"/>
    </xf>
    <xf numFmtId="44" fontId="33" fillId="6" borderId="1" xfId="13" applyFont="1" applyFill="1" applyBorder="1" applyAlignment="1" applyProtection="1">
      <alignment horizontal="center" vertical="center" wrapText="1"/>
      <protection locked="0"/>
    </xf>
    <xf numFmtId="44" fontId="50" fillId="10" borderId="1" xfId="13" applyFont="1" applyFill="1" applyBorder="1" applyAlignment="1">
      <alignment horizontal="center" vertical="center" wrapText="1"/>
    </xf>
    <xf numFmtId="44" fontId="33" fillId="6" borderId="1" xfId="13" applyFont="1" applyFill="1" applyBorder="1" applyAlignment="1" applyProtection="1">
      <alignment vertical="center" wrapText="1"/>
      <protection locked="0"/>
    </xf>
    <xf numFmtId="44" fontId="33" fillId="6" borderId="4" xfId="13" applyFont="1" applyFill="1" applyBorder="1" applyAlignment="1" applyProtection="1">
      <alignment vertical="center" wrapText="1"/>
      <protection locked="0"/>
    </xf>
    <xf numFmtId="44" fontId="50" fillId="10" borderId="1" xfId="13" applyFont="1" applyFill="1" applyBorder="1" applyAlignment="1">
      <alignment vertical="center" wrapText="1"/>
    </xf>
    <xf numFmtId="44" fontId="33" fillId="6" borderId="9" xfId="13" applyFont="1" applyFill="1" applyBorder="1" applyAlignment="1" applyProtection="1">
      <alignment horizontal="center" vertical="center" wrapText="1"/>
      <protection locked="0"/>
    </xf>
    <xf numFmtId="44" fontId="50" fillId="10" borderId="9" xfId="13" applyFont="1" applyFill="1" applyBorder="1" applyAlignment="1">
      <alignment horizontal="center" vertical="center" wrapText="1"/>
    </xf>
    <xf numFmtId="44" fontId="33" fillId="6" borderId="9" xfId="13" applyFont="1" applyFill="1" applyBorder="1" applyAlignment="1" applyProtection="1">
      <alignment vertical="center" wrapText="1"/>
      <protection locked="0"/>
    </xf>
    <xf numFmtId="44" fontId="33" fillId="6" borderId="11" xfId="13" applyFont="1" applyFill="1" applyBorder="1" applyAlignment="1" applyProtection="1">
      <alignment vertical="center" wrapText="1"/>
      <protection locked="0"/>
    </xf>
    <xf numFmtId="44" fontId="50" fillId="10" borderId="9" xfId="13" applyFont="1" applyFill="1" applyBorder="1" applyAlignment="1">
      <alignment vertical="center" wrapText="1"/>
    </xf>
    <xf numFmtId="44" fontId="50" fillId="10" borderId="73" xfId="13" applyFont="1" applyFill="1" applyBorder="1" applyAlignment="1">
      <alignment vertical="center" wrapText="1"/>
    </xf>
    <xf numFmtId="44" fontId="33" fillId="0" borderId="0" xfId="13" applyFont="1" applyFill="1" applyBorder="1" applyAlignment="1">
      <alignment horizontal="left" vertical="center" wrapText="1"/>
    </xf>
    <xf numFmtId="0" fontId="30" fillId="13" borderId="47" xfId="4" applyFont="1" applyFill="1" applyBorder="1" applyAlignment="1">
      <alignment horizontal="center" vertical="center" wrapText="1"/>
    </xf>
    <xf numFmtId="0" fontId="30" fillId="13" borderId="48" xfId="4" applyFont="1" applyFill="1" applyBorder="1" applyAlignment="1">
      <alignment horizontal="center" vertical="center" wrapText="1"/>
    </xf>
    <xf numFmtId="0" fontId="30" fillId="13" borderId="46" xfId="4" applyFont="1" applyFill="1" applyBorder="1" applyAlignment="1">
      <alignment horizontal="center" vertical="center" wrapText="1"/>
    </xf>
    <xf numFmtId="0" fontId="30" fillId="13" borderId="49" xfId="4" applyFont="1" applyFill="1" applyBorder="1" applyAlignment="1">
      <alignment horizontal="center" vertical="center" wrapText="1"/>
    </xf>
    <xf numFmtId="0" fontId="33" fillId="8" borderId="47" xfId="4" applyFont="1" applyFill="1" applyBorder="1" applyAlignment="1">
      <alignment horizontal="center" vertical="center" wrapText="1"/>
    </xf>
    <xf numFmtId="0" fontId="33" fillId="8" borderId="48" xfId="4" applyFont="1" applyFill="1" applyBorder="1" applyAlignment="1">
      <alignment horizontal="center" vertical="center" wrapText="1"/>
    </xf>
    <xf numFmtId="0" fontId="33" fillId="8" borderId="46" xfId="4" applyFont="1" applyFill="1" applyBorder="1" applyAlignment="1">
      <alignment horizontal="center" vertical="center" wrapText="1"/>
    </xf>
    <xf numFmtId="0" fontId="33" fillId="8" borderId="49" xfId="4" applyFont="1" applyFill="1" applyBorder="1" applyAlignment="1">
      <alignment horizontal="center" vertical="center" wrapText="1"/>
    </xf>
    <xf numFmtId="0" fontId="33" fillId="8" borderId="32" xfId="4" applyFont="1" applyFill="1" applyBorder="1" applyAlignment="1">
      <alignment horizontal="center" vertical="center" wrapText="1"/>
    </xf>
    <xf numFmtId="0" fontId="5" fillId="0" borderId="0" xfId="4" applyAlignment="1">
      <alignment vertical="center"/>
    </xf>
    <xf numFmtId="0" fontId="33" fillId="8" borderId="33" xfId="4" applyFont="1" applyFill="1" applyBorder="1" applyAlignment="1" applyProtection="1">
      <alignment vertical="center" wrapText="1"/>
      <protection locked="0"/>
    </xf>
    <xf numFmtId="0" fontId="33" fillId="8" borderId="51" xfId="4" applyFont="1" applyFill="1" applyBorder="1" applyAlignment="1">
      <alignment horizontal="center" vertical="center" wrapText="1"/>
    </xf>
    <xf numFmtId="0" fontId="33" fillId="8" borderId="52" xfId="4" applyFont="1" applyFill="1" applyBorder="1" applyAlignment="1">
      <alignment horizontal="center" vertical="center" wrapText="1"/>
    </xf>
    <xf numFmtId="0" fontId="33" fillId="8" borderId="50" xfId="4" applyFont="1" applyFill="1" applyBorder="1" applyAlignment="1">
      <alignment horizontal="center" vertical="center" wrapText="1"/>
    </xf>
    <xf numFmtId="0" fontId="33" fillId="8" borderId="53" xfId="4" applyFont="1" applyFill="1" applyBorder="1" applyAlignment="1">
      <alignment horizontal="center" vertical="center" wrapText="1"/>
    </xf>
    <xf numFmtId="0" fontId="33" fillId="8" borderId="33" xfId="4" applyFont="1" applyFill="1" applyBorder="1" applyAlignment="1">
      <alignment horizontal="center" vertical="center" wrapText="1"/>
    </xf>
    <xf numFmtId="164" fontId="5" fillId="8" borderId="2" xfId="4" applyNumberFormat="1" applyFill="1" applyBorder="1"/>
    <xf numFmtId="0" fontId="5" fillId="8" borderId="27" xfId="0" applyFont="1" applyFill="1" applyBorder="1" applyAlignment="1">
      <alignment horizontal="center"/>
    </xf>
    <xf numFmtId="0" fontId="33" fillId="8" borderId="9" xfId="12" applyFont="1" applyFill="1" applyBorder="1" applyAlignment="1" applyProtection="1">
      <alignment horizontal="left" vertical="center" wrapText="1"/>
      <protection locked="0"/>
    </xf>
    <xf numFmtId="0" fontId="33" fillId="4" borderId="1" xfId="12" applyFont="1" applyFill="1" applyBorder="1" applyAlignment="1" applyProtection="1">
      <alignment horizontal="left" vertical="center" wrapText="1"/>
      <protection locked="0"/>
    </xf>
    <xf numFmtId="0" fontId="33" fillId="4" borderId="9" xfId="12" applyFont="1" applyFill="1" applyBorder="1" applyAlignment="1" applyProtection="1">
      <alignment horizontal="left" vertical="center" wrapText="1"/>
      <protection locked="0"/>
    </xf>
    <xf numFmtId="0" fontId="7" fillId="0" borderId="0" xfId="4" applyFont="1" applyAlignment="1">
      <alignment horizontal="center" vertical="center"/>
    </xf>
    <xf numFmtId="0" fontId="6" fillId="8" borderId="0" xfId="4" applyFont="1" applyFill="1" applyAlignment="1">
      <alignment horizontal="left"/>
    </xf>
    <xf numFmtId="0" fontId="6" fillId="14" borderId="0" xfId="4" applyFont="1" applyFill="1" applyAlignment="1">
      <alignment horizontal="left" vertical="center" wrapText="1"/>
    </xf>
    <xf numFmtId="0" fontId="7" fillId="0" borderId="0" xfId="7" applyFont="1" applyAlignment="1">
      <alignment horizontal="center" vertical="center" wrapText="1"/>
    </xf>
    <xf numFmtId="0" fontId="35" fillId="0" borderId="1" xfId="7" applyFont="1" applyBorder="1" applyAlignment="1">
      <alignment horizontal="left" vertical="center" wrapText="1"/>
    </xf>
    <xf numFmtId="49" fontId="5" fillId="8" borderId="1" xfId="7" applyNumberFormat="1" applyFont="1" applyFill="1" applyBorder="1" applyAlignment="1">
      <alignment horizontal="center" vertical="center" wrapText="1"/>
    </xf>
    <xf numFmtId="0" fontId="34" fillId="8" borderId="4" xfId="4" applyFont="1" applyFill="1" applyBorder="1" applyAlignment="1" applyProtection="1">
      <alignment horizontal="left" vertical="center" wrapText="1"/>
      <protection locked="0"/>
    </xf>
    <xf numFmtId="0" fontId="34" fillId="8" borderId="5" xfId="4" applyFont="1" applyFill="1" applyBorder="1" applyAlignment="1" applyProtection="1">
      <alignment horizontal="left" vertical="center" wrapText="1"/>
      <protection locked="0"/>
    </xf>
    <xf numFmtId="4" fontId="16" fillId="12" borderId="4" xfId="0" applyNumberFormat="1" applyFont="1" applyFill="1" applyBorder="1" applyAlignment="1" applyProtection="1">
      <alignment horizontal="center" vertical="center"/>
      <protection locked="0"/>
    </xf>
    <xf numFmtId="4" fontId="16" fillId="12" borderId="3" xfId="0" applyNumberFormat="1" applyFont="1" applyFill="1" applyBorder="1" applyAlignment="1" applyProtection="1">
      <alignment horizontal="center" vertical="center"/>
      <protection locked="0"/>
    </xf>
    <xf numFmtId="4" fontId="16" fillId="12" borderId="5" xfId="0" applyNumberFormat="1" applyFont="1" applyFill="1" applyBorder="1" applyAlignment="1" applyProtection="1">
      <alignment horizontal="center" vertical="center"/>
      <protection locked="0"/>
    </xf>
    <xf numFmtId="4" fontId="7" fillId="12" borderId="10" xfId="0" applyNumberFormat="1" applyFont="1" applyFill="1" applyBorder="1" applyAlignment="1" applyProtection="1">
      <alignment horizontal="center" vertical="center"/>
      <protection locked="0"/>
    </xf>
    <xf numFmtId="4" fontId="7" fillId="12" borderId="2" xfId="0" applyNumberFormat="1" applyFont="1" applyFill="1" applyBorder="1" applyAlignment="1" applyProtection="1">
      <alignment horizontal="center" vertical="center"/>
      <protection locked="0"/>
    </xf>
    <xf numFmtId="4" fontId="7" fillId="12" borderId="8" xfId="0" applyNumberFormat="1" applyFont="1" applyFill="1" applyBorder="1" applyAlignment="1" applyProtection="1">
      <alignment horizontal="center" vertical="center"/>
      <protection locked="0"/>
    </xf>
    <xf numFmtId="0" fontId="15" fillId="0" borderId="8"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24" fillId="8" borderId="1" xfId="0" applyFont="1" applyFill="1" applyBorder="1" applyAlignment="1" applyProtection="1">
      <alignment horizontal="center" vertical="center"/>
      <protection locked="0"/>
    </xf>
    <xf numFmtId="0" fontId="37" fillId="0" borderId="7"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6" fillId="12" borderId="4" xfId="0" applyFont="1" applyFill="1" applyBorder="1" applyAlignment="1" applyProtection="1">
      <alignment horizontal="right" vertical="center" wrapText="1"/>
      <protection locked="0"/>
    </xf>
    <xf numFmtId="0" fontId="16" fillId="12" borderId="3" xfId="0" applyFont="1" applyFill="1" applyBorder="1" applyAlignment="1" applyProtection="1">
      <alignment horizontal="right" vertical="center" wrapText="1"/>
      <protection locked="0"/>
    </xf>
    <xf numFmtId="0" fontId="16" fillId="12" borderId="5" xfId="0" applyFont="1" applyFill="1" applyBorder="1" applyAlignment="1" applyProtection="1">
      <alignment horizontal="right" vertical="center" wrapText="1"/>
      <protection locked="0"/>
    </xf>
    <xf numFmtId="0" fontId="34" fillId="0" borderId="4"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44" fillId="3" borderId="4" xfId="0" applyFont="1" applyFill="1" applyBorder="1" applyAlignment="1" applyProtection="1">
      <alignment horizontal="right"/>
      <protection locked="0"/>
    </xf>
    <xf numFmtId="0" fontId="44" fillId="3" borderId="3" xfId="0" applyFont="1" applyFill="1" applyBorder="1" applyAlignment="1" applyProtection="1">
      <alignment horizontal="right"/>
      <protection locked="0"/>
    </xf>
    <xf numFmtId="0" fontId="44" fillId="3" borderId="5" xfId="0" applyFont="1" applyFill="1" applyBorder="1" applyAlignment="1" applyProtection="1">
      <alignment horizontal="right"/>
      <protection locked="0"/>
    </xf>
    <xf numFmtId="0" fontId="35"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6" fillId="2" borderId="4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32" fillId="2" borderId="45" xfId="4" applyFont="1" applyFill="1" applyBorder="1" applyAlignment="1">
      <alignment horizontal="center" wrapText="1"/>
    </xf>
    <xf numFmtId="0" fontId="32" fillId="2" borderId="32" xfId="4" applyFont="1" applyFill="1" applyBorder="1" applyAlignment="1">
      <alignment horizontal="center" wrapText="1"/>
    </xf>
    <xf numFmtId="0" fontId="7" fillId="0" borderId="0" xfId="4" applyFont="1" applyAlignment="1">
      <alignment horizontal="center" vertical="center" wrapText="1"/>
    </xf>
    <xf numFmtId="0" fontId="35" fillId="0" borderId="0" xfId="4" applyFont="1" applyAlignment="1">
      <alignment horizontal="left" vertical="center"/>
    </xf>
    <xf numFmtId="0" fontId="8" fillId="0" borderId="79" xfId="4" applyFont="1" applyBorder="1" applyAlignment="1">
      <alignment horizontal="left" vertical="center" wrapText="1"/>
    </xf>
    <xf numFmtId="0" fontId="32" fillId="2" borderId="45" xfId="4" applyFont="1" applyFill="1" applyBorder="1" applyAlignment="1">
      <alignment horizontal="center" vertical="center" wrapText="1"/>
    </xf>
    <xf numFmtId="0" fontId="32" fillId="2" borderId="32" xfId="4" applyFont="1" applyFill="1" applyBorder="1" applyAlignment="1">
      <alignment horizontal="center" vertical="center" wrapText="1"/>
    </xf>
    <xf numFmtId="0" fontId="32" fillId="2" borderId="23" xfId="4" applyFont="1" applyFill="1" applyBorder="1" applyAlignment="1">
      <alignment horizontal="center" vertical="center" wrapText="1"/>
    </xf>
    <xf numFmtId="0" fontId="32" fillId="2" borderId="24" xfId="4" applyFont="1" applyFill="1" applyBorder="1" applyAlignment="1">
      <alignment horizontal="center" vertical="center" wrapText="1"/>
    </xf>
    <xf numFmtId="0" fontId="32" fillId="2" borderId="25" xfId="4" applyFont="1" applyFill="1" applyBorder="1" applyAlignment="1">
      <alignment horizontal="center" vertical="center" wrapText="1"/>
    </xf>
    <xf numFmtId="0" fontId="35" fillId="0" borderId="0" xfId="0" applyFont="1" applyAlignment="1">
      <alignment horizontal="left"/>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5" fillId="8" borderId="11" xfId="0" applyFont="1" applyFill="1" applyBorder="1" applyAlignment="1">
      <alignment horizontal="center" vertical="center" wrapText="1"/>
    </xf>
    <xf numFmtId="0" fontId="0" fillId="8"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8" xfId="0" applyFill="1" applyBorder="1" applyAlignment="1">
      <alignment horizontal="center" vertical="center" wrapText="1"/>
    </xf>
    <xf numFmtId="0" fontId="6" fillId="0" borderId="4" xfId="0" applyFont="1" applyBorder="1" applyAlignment="1">
      <alignment horizontal="left"/>
    </xf>
    <xf numFmtId="0" fontId="6" fillId="0" borderId="3" xfId="0" applyFont="1" applyBorder="1" applyAlignment="1">
      <alignment horizontal="left"/>
    </xf>
    <xf numFmtId="0" fontId="6" fillId="0" borderId="5" xfId="0" applyFont="1" applyBorder="1" applyAlignment="1">
      <alignment horizontal="left"/>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3" borderId="11" xfId="4" applyFill="1" applyBorder="1" applyAlignment="1">
      <alignment horizontal="center" vertical="center" wrapText="1"/>
    </xf>
    <xf numFmtId="0" fontId="5" fillId="3" borderId="6" xfId="4" applyFill="1" applyBorder="1" applyAlignment="1">
      <alignment horizontal="center" vertical="center" wrapText="1"/>
    </xf>
    <xf numFmtId="0" fontId="5" fillId="3" borderId="12" xfId="4" applyFill="1" applyBorder="1" applyAlignment="1">
      <alignment horizontal="center" vertical="center" wrapText="1"/>
    </xf>
    <xf numFmtId="0" fontId="5" fillId="3" borderId="13" xfId="4" applyFill="1" applyBorder="1" applyAlignment="1">
      <alignment horizontal="center" vertical="center" wrapText="1"/>
    </xf>
    <xf numFmtId="0" fontId="5" fillId="3" borderId="0" xfId="4" applyFill="1" applyAlignment="1">
      <alignment horizontal="center" vertical="center" wrapText="1"/>
    </xf>
    <xf numFmtId="0" fontId="5" fillId="3" borderId="14" xfId="4" applyFill="1" applyBorder="1" applyAlignment="1">
      <alignment horizontal="center" vertical="center" wrapText="1"/>
    </xf>
    <xf numFmtId="0" fontId="5" fillId="3" borderId="75" xfId="4" applyFill="1" applyBorder="1" applyAlignment="1">
      <alignment horizontal="center" vertical="center" wrapText="1"/>
    </xf>
    <xf numFmtId="0" fontId="5" fillId="3" borderId="76" xfId="4" applyFill="1" applyBorder="1" applyAlignment="1">
      <alignment horizontal="center" vertical="center" wrapText="1"/>
    </xf>
    <xf numFmtId="0" fontId="5" fillId="3" borderId="77" xfId="4" applyFill="1" applyBorder="1" applyAlignment="1">
      <alignment horizontal="center" vertical="center" wrapText="1"/>
    </xf>
    <xf numFmtId="0" fontId="49" fillId="7" borderId="4" xfId="4" applyFont="1" applyFill="1" applyBorder="1" applyAlignment="1">
      <alignment horizontal="center" vertical="center" wrapText="1"/>
    </xf>
    <xf numFmtId="0" fontId="49" fillId="7" borderId="3" xfId="4" applyFont="1" applyFill="1" applyBorder="1" applyAlignment="1">
      <alignment horizontal="center" vertical="center" wrapText="1"/>
    </xf>
    <xf numFmtId="0" fontId="49" fillId="7" borderId="5" xfId="4" applyFont="1" applyFill="1" applyBorder="1" applyAlignment="1">
      <alignment horizontal="center" vertical="center" wrapText="1"/>
    </xf>
    <xf numFmtId="0" fontId="30" fillId="4" borderId="34" xfId="12" applyFont="1" applyFill="1" applyBorder="1" applyAlignment="1">
      <alignment horizontal="right" vertical="center" wrapText="1"/>
    </xf>
    <xf numFmtId="0" fontId="30" fillId="4" borderId="15" xfId="12" applyFont="1" applyFill="1" applyBorder="1" applyAlignment="1">
      <alignment horizontal="right" vertical="center" wrapText="1"/>
    </xf>
    <xf numFmtId="0" fontId="30" fillId="4" borderId="35" xfId="12" applyFont="1" applyFill="1" applyBorder="1" applyAlignment="1">
      <alignment horizontal="right" vertical="center" wrapText="1"/>
    </xf>
    <xf numFmtId="0" fontId="49" fillId="11" borderId="4" xfId="4" applyFont="1" applyFill="1" applyBorder="1" applyAlignment="1">
      <alignment horizontal="center" vertical="center" wrapText="1"/>
    </xf>
    <xf numFmtId="0" fontId="49" fillId="11" borderId="3" xfId="4" applyFont="1" applyFill="1" applyBorder="1" applyAlignment="1">
      <alignment horizontal="center" vertical="center" wrapText="1"/>
    </xf>
    <xf numFmtId="0" fontId="49" fillId="11" borderId="5" xfId="4" applyFont="1" applyFill="1" applyBorder="1" applyAlignment="1">
      <alignment horizontal="center" vertical="center" wrapText="1"/>
    </xf>
    <xf numFmtId="44" fontId="33" fillId="8" borderId="34" xfId="13" applyFont="1" applyFill="1" applyBorder="1" applyAlignment="1" applyProtection="1">
      <alignment horizontal="right" vertical="center" wrapText="1"/>
      <protection locked="0"/>
    </xf>
    <xf numFmtId="44" fontId="33" fillId="8" borderId="15" xfId="13" applyFont="1" applyFill="1" applyBorder="1" applyAlignment="1" applyProtection="1">
      <alignment horizontal="right" vertical="center" wrapText="1"/>
      <protection locked="0"/>
    </xf>
    <xf numFmtId="44" fontId="33" fillId="8" borderId="35" xfId="13" applyFont="1" applyFill="1" applyBorder="1" applyAlignment="1" applyProtection="1">
      <alignment horizontal="right" vertical="center" wrapText="1"/>
      <protection locked="0"/>
    </xf>
    <xf numFmtId="0" fontId="49" fillId="10" borderId="4" xfId="4" applyFont="1" applyFill="1" applyBorder="1" applyAlignment="1">
      <alignment horizontal="center" vertical="center" wrapText="1"/>
    </xf>
    <xf numFmtId="0" fontId="49" fillId="10" borderId="3" xfId="4" applyFont="1" applyFill="1" applyBorder="1" applyAlignment="1">
      <alignment horizontal="center" vertical="center" wrapText="1"/>
    </xf>
    <xf numFmtId="0" fontId="49" fillId="10" borderId="5" xfId="4" applyFont="1" applyFill="1" applyBorder="1" applyAlignment="1">
      <alignment horizontal="center" vertical="center" wrapText="1"/>
    </xf>
    <xf numFmtId="0" fontId="37" fillId="0" borderId="0" xfId="4" applyFont="1" applyAlignment="1">
      <alignment horizontal="center" vertical="center" wrapText="1"/>
    </xf>
    <xf numFmtId="0" fontId="6" fillId="0" borderId="2" xfId="4" applyFont="1" applyBorder="1" applyAlignment="1">
      <alignment horizontal="left" vertical="center"/>
    </xf>
    <xf numFmtId="0" fontId="5" fillId="0" borderId="10" xfId="4" applyBorder="1" applyAlignment="1">
      <alignment horizontal="left"/>
    </xf>
    <xf numFmtId="0" fontId="5" fillId="0" borderId="2" xfId="4" applyBorder="1" applyAlignment="1">
      <alignment horizontal="left"/>
    </xf>
    <xf numFmtId="0" fontId="6" fillId="16" borderId="23" xfId="4" applyFont="1" applyFill="1" applyBorder="1" applyAlignment="1">
      <alignment horizontal="center" vertical="center"/>
    </xf>
    <xf numFmtId="0" fontId="6" fillId="16" borderId="25" xfId="4" applyFont="1" applyFill="1" applyBorder="1" applyAlignment="1">
      <alignment horizontal="center" vertical="center"/>
    </xf>
    <xf numFmtId="0" fontId="6" fillId="3" borderId="57" xfId="4" applyFont="1" applyFill="1" applyBorder="1" applyAlignment="1">
      <alignment horizontal="right" vertical="center" wrapText="1"/>
    </xf>
    <xf numFmtId="0" fontId="6" fillId="3" borderId="58" xfId="4" applyFont="1" applyFill="1" applyBorder="1" applyAlignment="1">
      <alignment horizontal="right" vertical="center" wrapText="1"/>
    </xf>
    <xf numFmtId="165" fontId="6" fillId="3" borderId="64" xfId="1" applyNumberFormat="1" applyFont="1" applyFill="1" applyBorder="1" applyAlignment="1">
      <alignment horizontal="right" vertical="center"/>
    </xf>
    <xf numFmtId="165" fontId="6" fillId="3" borderId="59" xfId="1" applyNumberFormat="1" applyFont="1" applyFill="1" applyBorder="1" applyAlignment="1">
      <alignment horizontal="right" vertical="center"/>
    </xf>
    <xf numFmtId="0" fontId="5" fillId="0" borderId="4" xfId="4" applyBorder="1" applyAlignment="1">
      <alignment horizontal="left"/>
    </xf>
    <xf numFmtId="0" fontId="5" fillId="0" borderId="3" xfId="4" applyBorder="1" applyAlignment="1">
      <alignment horizontal="left"/>
    </xf>
    <xf numFmtId="0" fontId="6" fillId="6" borderId="4" xfId="4" applyFont="1" applyFill="1" applyBorder="1" applyAlignment="1">
      <alignment horizontal="left"/>
    </xf>
    <xf numFmtId="0" fontId="6" fillId="6" borderId="3" xfId="4" applyFont="1" applyFill="1" applyBorder="1" applyAlignment="1">
      <alignment horizontal="left"/>
    </xf>
    <xf numFmtId="0" fontId="6" fillId="4" borderId="1" xfId="4" applyFont="1" applyFill="1" applyBorder="1" applyAlignment="1">
      <alignment horizontal="center" vertical="center"/>
    </xf>
    <xf numFmtId="0" fontId="6" fillId="8" borderId="1" xfId="4" applyFont="1" applyFill="1" applyBorder="1" applyAlignment="1">
      <alignment horizontal="center"/>
    </xf>
    <xf numFmtId="0" fontId="5" fillId="8" borderId="1" xfId="4" applyFill="1" applyBorder="1" applyAlignment="1">
      <alignment horizontal="center"/>
    </xf>
    <xf numFmtId="0" fontId="5" fillId="0" borderId="6" xfId="4" applyBorder="1" applyAlignment="1">
      <alignment horizontal="center" vertical="center"/>
    </xf>
    <xf numFmtId="0" fontId="5" fillId="0" borderId="12" xfId="4" applyBorder="1" applyAlignment="1">
      <alignment horizontal="center" vertical="center"/>
    </xf>
    <xf numFmtId="0" fontId="5" fillId="0" borderId="0" xfId="4" applyAlignment="1">
      <alignment horizontal="center" vertical="center"/>
    </xf>
    <xf numFmtId="0" fontId="5" fillId="0" borderId="14" xfId="4" applyBorder="1" applyAlignment="1">
      <alignment horizontal="center" vertical="center"/>
    </xf>
    <xf numFmtId="0" fontId="5" fillId="0" borderId="2" xfId="4" applyBorder="1" applyAlignment="1">
      <alignment horizontal="center" vertical="center"/>
    </xf>
    <xf numFmtId="0" fontId="5" fillId="0" borderId="8" xfId="4" applyBorder="1" applyAlignment="1">
      <alignment horizontal="center" vertical="center"/>
    </xf>
    <xf numFmtId="0" fontId="6" fillId="11" borderId="3" xfId="4" applyFont="1" applyFill="1" applyBorder="1" applyAlignment="1">
      <alignment horizontal="center" vertical="center" wrapText="1"/>
    </xf>
    <xf numFmtId="0" fontId="6" fillId="11" borderId="3" xfId="4" applyFont="1" applyFill="1" applyBorder="1" applyAlignment="1">
      <alignment horizontal="center" vertical="center"/>
    </xf>
    <xf numFmtId="0" fontId="6" fillId="0" borderId="0" xfId="0" applyFont="1" applyAlignment="1">
      <alignment horizontal="left" vertical="center" wrapText="1"/>
    </xf>
    <xf numFmtId="0" fontId="6" fillId="7" borderId="4" xfId="4" applyFont="1" applyFill="1" applyBorder="1" applyAlignment="1">
      <alignment horizontal="center" vertical="center" wrapText="1"/>
    </xf>
    <xf numFmtId="0" fontId="6" fillId="7" borderId="5" xfId="4" applyFont="1" applyFill="1" applyBorder="1" applyAlignment="1">
      <alignment horizontal="center" vertical="center" wrapText="1"/>
    </xf>
    <xf numFmtId="0" fontId="5" fillId="4" borderId="4" xfId="4" applyFill="1" applyBorder="1" applyAlignment="1">
      <alignment horizontal="center"/>
    </xf>
    <xf numFmtId="0" fontId="5" fillId="4" borderId="5" xfId="4" applyFill="1" applyBorder="1" applyAlignment="1">
      <alignment horizontal="center"/>
    </xf>
    <xf numFmtId="0" fontId="5" fillId="0" borderId="62" xfId="0" applyFont="1" applyBorder="1" applyAlignment="1">
      <alignment horizontal="left"/>
    </xf>
    <xf numFmtId="0" fontId="5" fillId="0" borderId="3" xfId="0" applyFont="1" applyBorder="1" applyAlignment="1">
      <alignment horizontal="left"/>
    </xf>
    <xf numFmtId="0" fontId="5" fillId="0" borderId="5" xfId="0" applyFont="1" applyBorder="1" applyAlignment="1">
      <alignment horizontal="left"/>
    </xf>
    <xf numFmtId="0" fontId="20" fillId="0" borderId="0" xfId="0" applyFont="1" applyAlignment="1">
      <alignment horizontal="left" wrapText="1"/>
    </xf>
    <xf numFmtId="0" fontId="5" fillId="0" borderId="55" xfId="0" applyFont="1" applyBorder="1" applyAlignment="1">
      <alignment horizontal="right" vertical="center"/>
    </xf>
    <xf numFmtId="0" fontId="5" fillId="0" borderId="2" xfId="0" applyFont="1" applyBorder="1" applyAlignment="1">
      <alignment horizontal="right" vertical="center"/>
    </xf>
    <xf numFmtId="0" fontId="5" fillId="0" borderId="8" xfId="0" applyFont="1" applyBorder="1" applyAlignment="1">
      <alignment horizontal="right" vertical="center"/>
    </xf>
    <xf numFmtId="0" fontId="6" fillId="2" borderId="60" xfId="0" applyFont="1" applyFill="1" applyBorder="1" applyAlignment="1">
      <alignment horizontal="right" vertical="center" wrapText="1"/>
    </xf>
    <xf numFmtId="0" fontId="6" fillId="2" borderId="66" xfId="0" applyFont="1" applyFill="1" applyBorder="1" applyAlignment="1">
      <alignment horizontal="right" vertical="center"/>
    </xf>
    <xf numFmtId="0" fontId="6" fillId="2" borderId="67" xfId="0" applyFont="1" applyFill="1" applyBorder="1" applyAlignment="1">
      <alignment horizontal="right" vertical="center"/>
    </xf>
    <xf numFmtId="0" fontId="6" fillId="0" borderId="0" xfId="0" applyFont="1" applyAlignment="1">
      <alignment horizontal="right"/>
    </xf>
    <xf numFmtId="0" fontId="6" fillId="2" borderId="23" xfId="0" applyFont="1" applyFill="1" applyBorder="1" applyAlignment="1">
      <alignment horizontal="center" vertical="center" wrapText="1"/>
    </xf>
    <xf numFmtId="0" fontId="6" fillId="2" borderId="56" xfId="0" applyFont="1" applyFill="1" applyBorder="1" applyAlignment="1">
      <alignment horizontal="right" vertical="center"/>
    </xf>
    <xf numFmtId="0" fontId="6" fillId="2" borderId="15" xfId="0" applyFont="1" applyFill="1" applyBorder="1" applyAlignment="1">
      <alignment horizontal="right" vertical="center"/>
    </xf>
    <xf numFmtId="0" fontId="6" fillId="2" borderId="35" xfId="0" applyFont="1" applyFill="1" applyBorder="1" applyAlignment="1">
      <alignment horizontal="right" vertical="center"/>
    </xf>
    <xf numFmtId="0" fontId="0" fillId="0" borderId="0" xfId="0" applyAlignment="1">
      <alignment horizontal="left" wrapText="1"/>
    </xf>
    <xf numFmtId="0" fontId="6" fillId="3" borderId="42" xfId="0" applyFont="1" applyFill="1" applyBorder="1" applyAlignment="1">
      <alignment horizontal="right" vertical="center"/>
    </xf>
    <xf numFmtId="0" fontId="6" fillId="3" borderId="43" xfId="0" applyFont="1" applyFill="1" applyBorder="1" applyAlignment="1">
      <alignment horizontal="right" vertical="center"/>
    </xf>
    <xf numFmtId="0" fontId="6" fillId="3" borderId="44" xfId="0" applyFont="1" applyFill="1" applyBorder="1" applyAlignment="1">
      <alignment horizontal="right" vertical="center"/>
    </xf>
    <xf numFmtId="0" fontId="5" fillId="0" borderId="0" xfId="0" applyFont="1" applyAlignment="1">
      <alignment horizontal="center"/>
    </xf>
    <xf numFmtId="0" fontId="0" fillId="0" borderId="2" xfId="0" applyBorder="1" applyAlignment="1">
      <alignment horizontal="center"/>
    </xf>
    <xf numFmtId="0" fontId="6" fillId="14" borderId="2" xfId="0" applyFont="1" applyFill="1" applyBorder="1" applyAlignment="1">
      <alignment horizontal="center" vertical="center"/>
    </xf>
    <xf numFmtId="0" fontId="6" fillId="0" borderId="0" xfId="0" applyFont="1" applyAlignment="1">
      <alignment horizontal="center" vertical="top"/>
    </xf>
    <xf numFmtId="0" fontId="6" fillId="8" borderId="2" xfId="0" applyFont="1" applyFill="1" applyBorder="1" applyAlignment="1">
      <alignment horizontal="center" vertical="center"/>
    </xf>
  </cellXfs>
  <cellStyles count="14">
    <cellStyle name="Comma" xfId="1" builtinId="3"/>
    <cellStyle name="Currency" xfId="2" builtinId="4"/>
    <cellStyle name="Currency 2" xfId="10" xr:uid="{FAFDDE1C-F1D3-479A-96E2-C1BA4E242287}"/>
    <cellStyle name="Currency 2 2" xfId="13" xr:uid="{322CB4E7-0A0F-42E3-A0D4-8361B4D31B75}"/>
    <cellStyle name="Hyperlink 2" xfId="3" xr:uid="{00000000-0005-0000-0000-000003000000}"/>
    <cellStyle name="Hyperlink 3" xfId="6" xr:uid="{65B1FD7B-3D0C-463D-8F4C-422FD5078A49}"/>
    <cellStyle name="Hyperlink 3 2" xfId="8" xr:uid="{945F5425-24CF-4E6D-A69D-B56BF7AF4261}"/>
    <cellStyle name="Hyperlink 4" xfId="11" xr:uid="{E8882A6F-A8B7-42B2-9DAB-3282F4D0008C}"/>
    <cellStyle name="Normal" xfId="0" builtinId="0"/>
    <cellStyle name="Normal 2" xfId="4" xr:uid="{5D760DE8-B70F-45F2-855E-A3E6D18BB0CD}"/>
    <cellStyle name="Normal 3" xfId="5" xr:uid="{C032B376-0058-46BF-A9FF-AF28DEDD8845}"/>
    <cellStyle name="Normal 3 2" xfId="7" xr:uid="{2EE9DD90-5FA7-4174-900C-6EFF404734E6}"/>
    <cellStyle name="Normal 4" xfId="9" xr:uid="{960F1734-C4E0-464E-AE0F-195305EA68FE}"/>
    <cellStyle name="Normal 4 2" xfId="12" xr:uid="{9DF5F0E7-46ED-4A93-BC36-F1E832E4F587}"/>
  </cellStyles>
  <dxfs count="0"/>
  <tableStyles count="0" defaultTableStyle="TableStyleMedium9" defaultPivotStyle="PivotStyleLight16"/>
  <colors>
    <mruColors>
      <color rgb="FFE268D9"/>
      <color rgb="FFF9A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2</xdr:row>
          <xdr:rowOff>161925</xdr:rowOff>
        </xdr:from>
        <xdr:to>
          <xdr:col>2</xdr:col>
          <xdr:colOff>419100</xdr:colOff>
          <xdr:row>3</xdr:row>
          <xdr:rowOff>161925</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9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xdr:row>
          <xdr:rowOff>161925</xdr:rowOff>
        </xdr:from>
        <xdr:to>
          <xdr:col>3</xdr:col>
          <xdr:colOff>419100</xdr:colOff>
          <xdr:row>3</xdr:row>
          <xdr:rowOff>161925</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9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xdr:row>
          <xdr:rowOff>161925</xdr:rowOff>
        </xdr:from>
        <xdr:to>
          <xdr:col>4</xdr:col>
          <xdr:colOff>419100</xdr:colOff>
          <xdr:row>3</xdr:row>
          <xdr:rowOff>161925</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9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xdr:row>
          <xdr:rowOff>161925</xdr:rowOff>
        </xdr:from>
        <xdr:to>
          <xdr:col>2</xdr:col>
          <xdr:colOff>419100</xdr:colOff>
          <xdr:row>4</xdr:row>
          <xdr:rowOff>161925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9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161925</xdr:rowOff>
        </xdr:from>
        <xdr:to>
          <xdr:col>3</xdr:col>
          <xdr:colOff>419100</xdr:colOff>
          <xdr:row>4</xdr:row>
          <xdr:rowOff>161925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9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xdr:row>
          <xdr:rowOff>161925</xdr:rowOff>
        </xdr:from>
        <xdr:to>
          <xdr:col>4</xdr:col>
          <xdr:colOff>419100</xdr:colOff>
          <xdr:row>4</xdr:row>
          <xdr:rowOff>161925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9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161925</xdr:rowOff>
        </xdr:from>
        <xdr:to>
          <xdr:col>2</xdr:col>
          <xdr:colOff>419100</xdr:colOff>
          <xdr:row>5</xdr:row>
          <xdr:rowOff>161925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9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161925</xdr:rowOff>
        </xdr:from>
        <xdr:to>
          <xdr:col>3</xdr:col>
          <xdr:colOff>419100</xdr:colOff>
          <xdr:row>5</xdr:row>
          <xdr:rowOff>161925</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9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xdr:row>
          <xdr:rowOff>161925</xdr:rowOff>
        </xdr:from>
        <xdr:to>
          <xdr:col>4</xdr:col>
          <xdr:colOff>419100</xdr:colOff>
          <xdr:row>5</xdr:row>
          <xdr:rowOff>161925</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9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161925</xdr:rowOff>
        </xdr:from>
        <xdr:to>
          <xdr:col>2</xdr:col>
          <xdr:colOff>419100</xdr:colOff>
          <xdr:row>6</xdr:row>
          <xdr:rowOff>161925</xdr:rowOff>
        </xdr:to>
        <xdr:sp macro="" textlink="">
          <xdr:nvSpPr>
            <xdr:cNvPr id="50203" name="Check Box 27" hidden="1">
              <a:extLst>
                <a:ext uri="{63B3BB69-23CF-44E3-9099-C40C66FF867C}">
                  <a14:compatExt spid="_x0000_s50203"/>
                </a:ext>
                <a:ext uri="{FF2B5EF4-FFF2-40B4-BE49-F238E27FC236}">
                  <a16:creationId xmlns:a16="http://schemas.microsoft.com/office/drawing/2014/main" id="{00000000-0008-0000-09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161925</xdr:rowOff>
        </xdr:from>
        <xdr:to>
          <xdr:col>3</xdr:col>
          <xdr:colOff>419100</xdr:colOff>
          <xdr:row>6</xdr:row>
          <xdr:rowOff>161925</xdr:rowOff>
        </xdr:to>
        <xdr:sp macro="" textlink="">
          <xdr:nvSpPr>
            <xdr:cNvPr id="50204" name="Check Box 28" hidden="1">
              <a:extLst>
                <a:ext uri="{63B3BB69-23CF-44E3-9099-C40C66FF867C}">
                  <a14:compatExt spid="_x0000_s50204"/>
                </a:ext>
                <a:ext uri="{FF2B5EF4-FFF2-40B4-BE49-F238E27FC236}">
                  <a16:creationId xmlns:a16="http://schemas.microsoft.com/office/drawing/2014/main" id="{00000000-0008-0000-09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xdr:row>
          <xdr:rowOff>161925</xdr:rowOff>
        </xdr:from>
        <xdr:to>
          <xdr:col>4</xdr:col>
          <xdr:colOff>419100</xdr:colOff>
          <xdr:row>6</xdr:row>
          <xdr:rowOff>161925</xdr:rowOff>
        </xdr:to>
        <xdr:sp macro="" textlink="">
          <xdr:nvSpPr>
            <xdr:cNvPr id="50205" name="Check Box 29" hidden="1">
              <a:extLst>
                <a:ext uri="{63B3BB69-23CF-44E3-9099-C40C66FF867C}">
                  <a14:compatExt spid="_x0000_s50205"/>
                </a:ext>
                <a:ext uri="{FF2B5EF4-FFF2-40B4-BE49-F238E27FC236}">
                  <a16:creationId xmlns:a16="http://schemas.microsoft.com/office/drawing/2014/main" id="{00000000-0008-0000-09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161925</xdr:rowOff>
        </xdr:from>
        <xdr:to>
          <xdr:col>2</xdr:col>
          <xdr:colOff>419100</xdr:colOff>
          <xdr:row>8</xdr:row>
          <xdr:rowOff>161925</xdr:rowOff>
        </xdr:to>
        <xdr:sp macro="" textlink="">
          <xdr:nvSpPr>
            <xdr:cNvPr id="50206" name="Check Box 30" hidden="1">
              <a:extLst>
                <a:ext uri="{63B3BB69-23CF-44E3-9099-C40C66FF867C}">
                  <a14:compatExt spid="_x0000_s50206"/>
                </a:ext>
                <a:ext uri="{FF2B5EF4-FFF2-40B4-BE49-F238E27FC236}">
                  <a16:creationId xmlns:a16="http://schemas.microsoft.com/office/drawing/2014/main" id="{00000000-0008-0000-09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161925</xdr:rowOff>
        </xdr:from>
        <xdr:to>
          <xdr:col>3</xdr:col>
          <xdr:colOff>419100</xdr:colOff>
          <xdr:row>8</xdr:row>
          <xdr:rowOff>161925</xdr:rowOff>
        </xdr:to>
        <xdr:sp macro="" textlink="">
          <xdr:nvSpPr>
            <xdr:cNvPr id="50207" name="Check Box 31" hidden="1">
              <a:extLst>
                <a:ext uri="{63B3BB69-23CF-44E3-9099-C40C66FF867C}">
                  <a14:compatExt spid="_x0000_s50207"/>
                </a:ext>
                <a:ext uri="{FF2B5EF4-FFF2-40B4-BE49-F238E27FC236}">
                  <a16:creationId xmlns:a16="http://schemas.microsoft.com/office/drawing/2014/main" id="{00000000-0008-0000-09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xdr:row>
          <xdr:rowOff>161925</xdr:rowOff>
        </xdr:from>
        <xdr:to>
          <xdr:col>4</xdr:col>
          <xdr:colOff>419100</xdr:colOff>
          <xdr:row>8</xdr:row>
          <xdr:rowOff>161925</xdr:rowOff>
        </xdr:to>
        <xdr:sp macro="" textlink="">
          <xdr:nvSpPr>
            <xdr:cNvPr id="50208" name="Check Box 32" hidden="1">
              <a:extLst>
                <a:ext uri="{63B3BB69-23CF-44E3-9099-C40C66FF867C}">
                  <a14:compatExt spid="_x0000_s50208"/>
                </a:ext>
                <a:ext uri="{FF2B5EF4-FFF2-40B4-BE49-F238E27FC236}">
                  <a16:creationId xmlns:a16="http://schemas.microsoft.com/office/drawing/2014/main" id="{00000000-0008-0000-09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161925</xdr:rowOff>
        </xdr:from>
        <xdr:to>
          <xdr:col>2</xdr:col>
          <xdr:colOff>419100</xdr:colOff>
          <xdr:row>9</xdr:row>
          <xdr:rowOff>161925</xdr:rowOff>
        </xdr:to>
        <xdr:sp macro="" textlink="">
          <xdr:nvSpPr>
            <xdr:cNvPr id="50209" name="Check Box 33" hidden="1">
              <a:extLst>
                <a:ext uri="{63B3BB69-23CF-44E3-9099-C40C66FF867C}">
                  <a14:compatExt spid="_x0000_s50209"/>
                </a:ext>
                <a:ext uri="{FF2B5EF4-FFF2-40B4-BE49-F238E27FC236}">
                  <a16:creationId xmlns:a16="http://schemas.microsoft.com/office/drawing/2014/main" id="{00000000-0008-0000-09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161925</xdr:rowOff>
        </xdr:from>
        <xdr:to>
          <xdr:col>3</xdr:col>
          <xdr:colOff>419100</xdr:colOff>
          <xdr:row>9</xdr:row>
          <xdr:rowOff>161925</xdr:rowOff>
        </xdr:to>
        <xdr:sp macro="" textlink="">
          <xdr:nvSpPr>
            <xdr:cNvPr id="50210" name="Check Box 34" hidden="1">
              <a:extLst>
                <a:ext uri="{63B3BB69-23CF-44E3-9099-C40C66FF867C}">
                  <a14:compatExt spid="_x0000_s50210"/>
                </a:ext>
                <a:ext uri="{FF2B5EF4-FFF2-40B4-BE49-F238E27FC236}">
                  <a16:creationId xmlns:a16="http://schemas.microsoft.com/office/drawing/2014/main" id="{00000000-0008-0000-09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8</xdr:row>
          <xdr:rowOff>161925</xdr:rowOff>
        </xdr:from>
        <xdr:to>
          <xdr:col>4</xdr:col>
          <xdr:colOff>419100</xdr:colOff>
          <xdr:row>9</xdr:row>
          <xdr:rowOff>161925</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09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161925</xdr:rowOff>
        </xdr:from>
        <xdr:to>
          <xdr:col>2</xdr:col>
          <xdr:colOff>419100</xdr:colOff>
          <xdr:row>10</xdr:row>
          <xdr:rowOff>161925</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09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161925</xdr:rowOff>
        </xdr:from>
        <xdr:to>
          <xdr:col>3</xdr:col>
          <xdr:colOff>419100</xdr:colOff>
          <xdr:row>10</xdr:row>
          <xdr:rowOff>161925</xdr:rowOff>
        </xdr:to>
        <xdr:sp macro="" textlink="">
          <xdr:nvSpPr>
            <xdr:cNvPr id="50213" name="Check Box 37" hidden="1">
              <a:extLst>
                <a:ext uri="{63B3BB69-23CF-44E3-9099-C40C66FF867C}">
                  <a14:compatExt spid="_x0000_s50213"/>
                </a:ext>
                <a:ext uri="{FF2B5EF4-FFF2-40B4-BE49-F238E27FC236}">
                  <a16:creationId xmlns:a16="http://schemas.microsoft.com/office/drawing/2014/main" id="{00000000-0008-0000-09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9</xdr:row>
          <xdr:rowOff>161925</xdr:rowOff>
        </xdr:from>
        <xdr:to>
          <xdr:col>4</xdr:col>
          <xdr:colOff>419100</xdr:colOff>
          <xdr:row>10</xdr:row>
          <xdr:rowOff>161925</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9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42</xdr:row>
          <xdr:rowOff>161925</xdr:rowOff>
        </xdr:from>
        <xdr:to>
          <xdr:col>2</xdr:col>
          <xdr:colOff>419100</xdr:colOff>
          <xdr:row>43</xdr:row>
          <xdr:rowOff>161925</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09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42</xdr:row>
          <xdr:rowOff>161925</xdr:rowOff>
        </xdr:from>
        <xdr:to>
          <xdr:col>3</xdr:col>
          <xdr:colOff>419100</xdr:colOff>
          <xdr:row>43</xdr:row>
          <xdr:rowOff>161925</xdr:rowOff>
        </xdr:to>
        <xdr:sp macro="" textlink="">
          <xdr:nvSpPr>
            <xdr:cNvPr id="50216" name="Check Box 40" hidden="1">
              <a:extLst>
                <a:ext uri="{63B3BB69-23CF-44E3-9099-C40C66FF867C}">
                  <a14:compatExt spid="_x0000_s50216"/>
                </a:ext>
                <a:ext uri="{FF2B5EF4-FFF2-40B4-BE49-F238E27FC236}">
                  <a16:creationId xmlns:a16="http://schemas.microsoft.com/office/drawing/2014/main" id="{00000000-0008-0000-09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42</xdr:row>
          <xdr:rowOff>161925</xdr:rowOff>
        </xdr:from>
        <xdr:to>
          <xdr:col>4</xdr:col>
          <xdr:colOff>419100</xdr:colOff>
          <xdr:row>43</xdr:row>
          <xdr:rowOff>161925</xdr:rowOff>
        </xdr:to>
        <xdr:sp macro="" textlink="">
          <xdr:nvSpPr>
            <xdr:cNvPr id="50217" name="Check Box 41" hidden="1">
              <a:extLst>
                <a:ext uri="{63B3BB69-23CF-44E3-9099-C40C66FF867C}">
                  <a14:compatExt spid="_x0000_s50217"/>
                </a:ext>
                <a:ext uri="{FF2B5EF4-FFF2-40B4-BE49-F238E27FC236}">
                  <a16:creationId xmlns:a16="http://schemas.microsoft.com/office/drawing/2014/main" id="{00000000-0008-0000-09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11</xdr:row>
          <xdr:rowOff>161925</xdr:rowOff>
        </xdr:from>
        <xdr:to>
          <xdr:col>2</xdr:col>
          <xdr:colOff>419100</xdr:colOff>
          <xdr:row>12</xdr:row>
          <xdr:rowOff>161925</xdr:rowOff>
        </xdr:to>
        <xdr:sp macro="" textlink="">
          <xdr:nvSpPr>
            <xdr:cNvPr id="50218" name="Check Box 42" hidden="1">
              <a:extLst>
                <a:ext uri="{63B3BB69-23CF-44E3-9099-C40C66FF867C}">
                  <a14:compatExt spid="_x0000_s50218"/>
                </a:ext>
                <a:ext uri="{FF2B5EF4-FFF2-40B4-BE49-F238E27FC236}">
                  <a16:creationId xmlns:a16="http://schemas.microsoft.com/office/drawing/2014/main" id="{00000000-0008-0000-09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xdr:row>
          <xdr:rowOff>161925</xdr:rowOff>
        </xdr:from>
        <xdr:to>
          <xdr:col>3</xdr:col>
          <xdr:colOff>419100</xdr:colOff>
          <xdr:row>12</xdr:row>
          <xdr:rowOff>161925</xdr:rowOff>
        </xdr:to>
        <xdr:sp macro="" textlink="">
          <xdr:nvSpPr>
            <xdr:cNvPr id="50219" name="Check Box 43" hidden="1">
              <a:extLst>
                <a:ext uri="{63B3BB69-23CF-44E3-9099-C40C66FF867C}">
                  <a14:compatExt spid="_x0000_s50219"/>
                </a:ext>
                <a:ext uri="{FF2B5EF4-FFF2-40B4-BE49-F238E27FC236}">
                  <a16:creationId xmlns:a16="http://schemas.microsoft.com/office/drawing/2014/main" id="{00000000-0008-0000-09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xdr:row>
          <xdr:rowOff>161925</xdr:rowOff>
        </xdr:from>
        <xdr:to>
          <xdr:col>4</xdr:col>
          <xdr:colOff>419100</xdr:colOff>
          <xdr:row>12</xdr:row>
          <xdr:rowOff>161925</xdr:rowOff>
        </xdr:to>
        <xdr:sp macro="" textlink="">
          <xdr:nvSpPr>
            <xdr:cNvPr id="50220" name="Check Box 44" hidden="1">
              <a:extLst>
                <a:ext uri="{63B3BB69-23CF-44E3-9099-C40C66FF867C}">
                  <a14:compatExt spid="_x0000_s50220"/>
                </a:ext>
                <a:ext uri="{FF2B5EF4-FFF2-40B4-BE49-F238E27FC236}">
                  <a16:creationId xmlns:a16="http://schemas.microsoft.com/office/drawing/2014/main" id="{00000000-0008-0000-09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161925</xdr:rowOff>
        </xdr:from>
        <xdr:to>
          <xdr:col>2</xdr:col>
          <xdr:colOff>419100</xdr:colOff>
          <xdr:row>13</xdr:row>
          <xdr:rowOff>161925</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09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161925</xdr:rowOff>
        </xdr:from>
        <xdr:to>
          <xdr:col>3</xdr:col>
          <xdr:colOff>419100</xdr:colOff>
          <xdr:row>13</xdr:row>
          <xdr:rowOff>161925</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9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12</xdr:row>
          <xdr:rowOff>161925</xdr:rowOff>
        </xdr:from>
        <xdr:to>
          <xdr:col>4</xdr:col>
          <xdr:colOff>419100</xdr:colOff>
          <xdr:row>13</xdr:row>
          <xdr:rowOff>161925</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09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161925</xdr:rowOff>
        </xdr:from>
        <xdr:to>
          <xdr:col>2</xdr:col>
          <xdr:colOff>419100</xdr:colOff>
          <xdr:row>14</xdr:row>
          <xdr:rowOff>161925</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9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161925</xdr:rowOff>
        </xdr:from>
        <xdr:to>
          <xdr:col>3</xdr:col>
          <xdr:colOff>419100</xdr:colOff>
          <xdr:row>14</xdr:row>
          <xdr:rowOff>161925</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09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13</xdr:row>
          <xdr:rowOff>161925</xdr:rowOff>
        </xdr:from>
        <xdr:to>
          <xdr:col>4</xdr:col>
          <xdr:colOff>419100</xdr:colOff>
          <xdr:row>14</xdr:row>
          <xdr:rowOff>161925</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09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161925</xdr:rowOff>
        </xdr:from>
        <xdr:to>
          <xdr:col>2</xdr:col>
          <xdr:colOff>419100</xdr:colOff>
          <xdr:row>15</xdr:row>
          <xdr:rowOff>161925</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09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161925</xdr:rowOff>
        </xdr:from>
        <xdr:to>
          <xdr:col>3</xdr:col>
          <xdr:colOff>419100</xdr:colOff>
          <xdr:row>15</xdr:row>
          <xdr:rowOff>161925</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09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14</xdr:row>
          <xdr:rowOff>161925</xdr:rowOff>
        </xdr:from>
        <xdr:to>
          <xdr:col>4</xdr:col>
          <xdr:colOff>419100</xdr:colOff>
          <xdr:row>15</xdr:row>
          <xdr:rowOff>161925</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9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161925</xdr:rowOff>
        </xdr:from>
        <xdr:to>
          <xdr:col>2</xdr:col>
          <xdr:colOff>419100</xdr:colOff>
          <xdr:row>16</xdr:row>
          <xdr:rowOff>161925</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9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161925</xdr:rowOff>
        </xdr:from>
        <xdr:to>
          <xdr:col>3</xdr:col>
          <xdr:colOff>419100</xdr:colOff>
          <xdr:row>16</xdr:row>
          <xdr:rowOff>161925</xdr:rowOff>
        </xdr:to>
        <xdr:sp macro="" textlink="">
          <xdr:nvSpPr>
            <xdr:cNvPr id="50231" name="Check Box 55" hidden="1">
              <a:extLst>
                <a:ext uri="{63B3BB69-23CF-44E3-9099-C40C66FF867C}">
                  <a14:compatExt spid="_x0000_s50231"/>
                </a:ext>
                <a:ext uri="{FF2B5EF4-FFF2-40B4-BE49-F238E27FC236}">
                  <a16:creationId xmlns:a16="http://schemas.microsoft.com/office/drawing/2014/main" id="{00000000-0008-0000-09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15</xdr:row>
          <xdr:rowOff>161925</xdr:rowOff>
        </xdr:from>
        <xdr:to>
          <xdr:col>4</xdr:col>
          <xdr:colOff>419100</xdr:colOff>
          <xdr:row>16</xdr:row>
          <xdr:rowOff>161925</xdr:rowOff>
        </xdr:to>
        <xdr:sp macro="" textlink="">
          <xdr:nvSpPr>
            <xdr:cNvPr id="50232" name="Check Box 56" hidden="1">
              <a:extLst>
                <a:ext uri="{63B3BB69-23CF-44E3-9099-C40C66FF867C}">
                  <a14:compatExt spid="_x0000_s50232"/>
                </a:ext>
                <a:ext uri="{FF2B5EF4-FFF2-40B4-BE49-F238E27FC236}">
                  <a16:creationId xmlns:a16="http://schemas.microsoft.com/office/drawing/2014/main" id="{00000000-0008-0000-09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17</xdr:row>
          <xdr:rowOff>161925</xdr:rowOff>
        </xdr:from>
        <xdr:to>
          <xdr:col>2</xdr:col>
          <xdr:colOff>419100</xdr:colOff>
          <xdr:row>18</xdr:row>
          <xdr:rowOff>161925</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9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17</xdr:row>
          <xdr:rowOff>161925</xdr:rowOff>
        </xdr:from>
        <xdr:to>
          <xdr:col>3</xdr:col>
          <xdr:colOff>419100</xdr:colOff>
          <xdr:row>18</xdr:row>
          <xdr:rowOff>161925</xdr:rowOff>
        </xdr:to>
        <xdr:sp macro="" textlink="">
          <xdr:nvSpPr>
            <xdr:cNvPr id="50234" name="Check Box 58" hidden="1">
              <a:extLst>
                <a:ext uri="{63B3BB69-23CF-44E3-9099-C40C66FF867C}">
                  <a14:compatExt spid="_x0000_s50234"/>
                </a:ext>
                <a:ext uri="{FF2B5EF4-FFF2-40B4-BE49-F238E27FC236}">
                  <a16:creationId xmlns:a16="http://schemas.microsoft.com/office/drawing/2014/main" id="{00000000-0008-0000-09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161925</xdr:rowOff>
        </xdr:from>
        <xdr:to>
          <xdr:col>4</xdr:col>
          <xdr:colOff>419100</xdr:colOff>
          <xdr:row>18</xdr:row>
          <xdr:rowOff>161925</xdr:rowOff>
        </xdr:to>
        <xdr:sp macro="" textlink="">
          <xdr:nvSpPr>
            <xdr:cNvPr id="50235" name="Check Box 59" hidden="1">
              <a:extLst>
                <a:ext uri="{63B3BB69-23CF-44E3-9099-C40C66FF867C}">
                  <a14:compatExt spid="_x0000_s50235"/>
                </a:ext>
                <a:ext uri="{FF2B5EF4-FFF2-40B4-BE49-F238E27FC236}">
                  <a16:creationId xmlns:a16="http://schemas.microsoft.com/office/drawing/2014/main" id="{00000000-0008-0000-0900-00003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161925</xdr:rowOff>
        </xdr:from>
        <xdr:to>
          <xdr:col>2</xdr:col>
          <xdr:colOff>419100</xdr:colOff>
          <xdr:row>19</xdr:row>
          <xdr:rowOff>161925</xdr:rowOff>
        </xdr:to>
        <xdr:sp macro="" textlink="">
          <xdr:nvSpPr>
            <xdr:cNvPr id="50236" name="Check Box 60" hidden="1">
              <a:extLst>
                <a:ext uri="{63B3BB69-23CF-44E3-9099-C40C66FF867C}">
                  <a14:compatExt spid="_x0000_s50236"/>
                </a:ext>
                <a:ext uri="{FF2B5EF4-FFF2-40B4-BE49-F238E27FC236}">
                  <a16:creationId xmlns:a16="http://schemas.microsoft.com/office/drawing/2014/main" id="{00000000-0008-0000-0900-00003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161925</xdr:rowOff>
        </xdr:from>
        <xdr:to>
          <xdr:col>3</xdr:col>
          <xdr:colOff>419100</xdr:colOff>
          <xdr:row>19</xdr:row>
          <xdr:rowOff>161925</xdr:rowOff>
        </xdr:to>
        <xdr:sp macro="" textlink="">
          <xdr:nvSpPr>
            <xdr:cNvPr id="50237" name="Check Box 61" hidden="1">
              <a:extLst>
                <a:ext uri="{63B3BB69-23CF-44E3-9099-C40C66FF867C}">
                  <a14:compatExt spid="_x0000_s50237"/>
                </a:ext>
                <a:ext uri="{FF2B5EF4-FFF2-40B4-BE49-F238E27FC236}">
                  <a16:creationId xmlns:a16="http://schemas.microsoft.com/office/drawing/2014/main" id="{00000000-0008-0000-0900-00003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161925</xdr:rowOff>
        </xdr:from>
        <xdr:to>
          <xdr:col>4</xdr:col>
          <xdr:colOff>419100</xdr:colOff>
          <xdr:row>19</xdr:row>
          <xdr:rowOff>161925</xdr:rowOff>
        </xdr:to>
        <xdr:sp macro="" textlink="">
          <xdr:nvSpPr>
            <xdr:cNvPr id="50238" name="Check Box 62" hidden="1">
              <a:extLst>
                <a:ext uri="{63B3BB69-23CF-44E3-9099-C40C66FF867C}">
                  <a14:compatExt spid="_x0000_s50238"/>
                </a:ext>
                <a:ext uri="{FF2B5EF4-FFF2-40B4-BE49-F238E27FC236}">
                  <a16:creationId xmlns:a16="http://schemas.microsoft.com/office/drawing/2014/main" id="{00000000-0008-0000-0900-00003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161925</xdr:rowOff>
        </xdr:from>
        <xdr:to>
          <xdr:col>2</xdr:col>
          <xdr:colOff>419100</xdr:colOff>
          <xdr:row>20</xdr:row>
          <xdr:rowOff>161925</xdr:rowOff>
        </xdr:to>
        <xdr:sp macro="" textlink="">
          <xdr:nvSpPr>
            <xdr:cNvPr id="50239" name="Check Box 63" hidden="1">
              <a:extLst>
                <a:ext uri="{63B3BB69-23CF-44E3-9099-C40C66FF867C}">
                  <a14:compatExt spid="_x0000_s50239"/>
                </a:ext>
                <a:ext uri="{FF2B5EF4-FFF2-40B4-BE49-F238E27FC236}">
                  <a16:creationId xmlns:a16="http://schemas.microsoft.com/office/drawing/2014/main" id="{00000000-0008-0000-0900-00003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161925</xdr:rowOff>
        </xdr:from>
        <xdr:to>
          <xdr:col>3</xdr:col>
          <xdr:colOff>419100</xdr:colOff>
          <xdr:row>20</xdr:row>
          <xdr:rowOff>161925</xdr:rowOff>
        </xdr:to>
        <xdr:sp macro="" textlink="">
          <xdr:nvSpPr>
            <xdr:cNvPr id="50240" name="Check Box 64" hidden="1">
              <a:extLst>
                <a:ext uri="{63B3BB69-23CF-44E3-9099-C40C66FF867C}">
                  <a14:compatExt spid="_x0000_s50240"/>
                </a:ext>
                <a:ext uri="{FF2B5EF4-FFF2-40B4-BE49-F238E27FC236}">
                  <a16:creationId xmlns:a16="http://schemas.microsoft.com/office/drawing/2014/main" id="{00000000-0008-0000-0900-00004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19</xdr:row>
          <xdr:rowOff>161925</xdr:rowOff>
        </xdr:from>
        <xdr:to>
          <xdr:col>4</xdr:col>
          <xdr:colOff>419100</xdr:colOff>
          <xdr:row>20</xdr:row>
          <xdr:rowOff>161925</xdr:rowOff>
        </xdr:to>
        <xdr:sp macro="" textlink="">
          <xdr:nvSpPr>
            <xdr:cNvPr id="50241" name="Check Box 65" hidden="1">
              <a:extLst>
                <a:ext uri="{63B3BB69-23CF-44E3-9099-C40C66FF867C}">
                  <a14:compatExt spid="_x0000_s50241"/>
                </a:ext>
                <a:ext uri="{FF2B5EF4-FFF2-40B4-BE49-F238E27FC236}">
                  <a16:creationId xmlns:a16="http://schemas.microsoft.com/office/drawing/2014/main" id="{00000000-0008-0000-0900-00004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161925</xdr:rowOff>
        </xdr:from>
        <xdr:to>
          <xdr:col>2</xdr:col>
          <xdr:colOff>419100</xdr:colOff>
          <xdr:row>21</xdr:row>
          <xdr:rowOff>161925</xdr:rowOff>
        </xdr:to>
        <xdr:sp macro="" textlink="">
          <xdr:nvSpPr>
            <xdr:cNvPr id="50242" name="Check Box 66" hidden="1">
              <a:extLst>
                <a:ext uri="{63B3BB69-23CF-44E3-9099-C40C66FF867C}">
                  <a14:compatExt spid="_x0000_s50242"/>
                </a:ext>
                <a:ext uri="{FF2B5EF4-FFF2-40B4-BE49-F238E27FC236}">
                  <a16:creationId xmlns:a16="http://schemas.microsoft.com/office/drawing/2014/main" id="{00000000-0008-0000-0900-00004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161925</xdr:rowOff>
        </xdr:from>
        <xdr:to>
          <xdr:col>3</xdr:col>
          <xdr:colOff>419100</xdr:colOff>
          <xdr:row>21</xdr:row>
          <xdr:rowOff>161925</xdr:rowOff>
        </xdr:to>
        <xdr:sp macro="" textlink="">
          <xdr:nvSpPr>
            <xdr:cNvPr id="50243" name="Check Box 67" hidden="1">
              <a:extLst>
                <a:ext uri="{63B3BB69-23CF-44E3-9099-C40C66FF867C}">
                  <a14:compatExt spid="_x0000_s50243"/>
                </a:ext>
                <a:ext uri="{FF2B5EF4-FFF2-40B4-BE49-F238E27FC236}">
                  <a16:creationId xmlns:a16="http://schemas.microsoft.com/office/drawing/2014/main" id="{00000000-0008-0000-0900-00004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20</xdr:row>
          <xdr:rowOff>161925</xdr:rowOff>
        </xdr:from>
        <xdr:to>
          <xdr:col>4</xdr:col>
          <xdr:colOff>419100</xdr:colOff>
          <xdr:row>21</xdr:row>
          <xdr:rowOff>161925</xdr:rowOff>
        </xdr:to>
        <xdr:sp macro="" textlink="">
          <xdr:nvSpPr>
            <xdr:cNvPr id="50244" name="Check Box 68" hidden="1">
              <a:extLst>
                <a:ext uri="{63B3BB69-23CF-44E3-9099-C40C66FF867C}">
                  <a14:compatExt spid="_x0000_s50244"/>
                </a:ext>
                <a:ext uri="{FF2B5EF4-FFF2-40B4-BE49-F238E27FC236}">
                  <a16:creationId xmlns:a16="http://schemas.microsoft.com/office/drawing/2014/main" id="{00000000-0008-0000-0900-00004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161925</xdr:rowOff>
        </xdr:from>
        <xdr:to>
          <xdr:col>2</xdr:col>
          <xdr:colOff>419100</xdr:colOff>
          <xdr:row>22</xdr:row>
          <xdr:rowOff>161925</xdr:rowOff>
        </xdr:to>
        <xdr:sp macro="" textlink="">
          <xdr:nvSpPr>
            <xdr:cNvPr id="50245" name="Check Box 69" hidden="1">
              <a:extLst>
                <a:ext uri="{63B3BB69-23CF-44E3-9099-C40C66FF867C}">
                  <a14:compatExt spid="_x0000_s50245"/>
                </a:ext>
                <a:ext uri="{FF2B5EF4-FFF2-40B4-BE49-F238E27FC236}">
                  <a16:creationId xmlns:a16="http://schemas.microsoft.com/office/drawing/2014/main" id="{00000000-0008-0000-0900-00004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161925</xdr:rowOff>
        </xdr:from>
        <xdr:to>
          <xdr:col>3</xdr:col>
          <xdr:colOff>419100</xdr:colOff>
          <xdr:row>22</xdr:row>
          <xdr:rowOff>161925</xdr:rowOff>
        </xdr:to>
        <xdr:sp macro="" textlink="">
          <xdr:nvSpPr>
            <xdr:cNvPr id="50246" name="Check Box 70" hidden="1">
              <a:extLst>
                <a:ext uri="{63B3BB69-23CF-44E3-9099-C40C66FF867C}">
                  <a14:compatExt spid="_x0000_s50246"/>
                </a:ext>
                <a:ext uri="{FF2B5EF4-FFF2-40B4-BE49-F238E27FC236}">
                  <a16:creationId xmlns:a16="http://schemas.microsoft.com/office/drawing/2014/main" id="{00000000-0008-0000-0900-00004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21</xdr:row>
          <xdr:rowOff>161925</xdr:rowOff>
        </xdr:from>
        <xdr:to>
          <xdr:col>4</xdr:col>
          <xdr:colOff>419100</xdr:colOff>
          <xdr:row>22</xdr:row>
          <xdr:rowOff>161925</xdr:rowOff>
        </xdr:to>
        <xdr:sp macro="" textlink="">
          <xdr:nvSpPr>
            <xdr:cNvPr id="50247" name="Check Box 71" hidden="1">
              <a:extLst>
                <a:ext uri="{63B3BB69-23CF-44E3-9099-C40C66FF867C}">
                  <a14:compatExt spid="_x0000_s50247"/>
                </a:ext>
                <a:ext uri="{FF2B5EF4-FFF2-40B4-BE49-F238E27FC236}">
                  <a16:creationId xmlns:a16="http://schemas.microsoft.com/office/drawing/2014/main" id="{00000000-0008-0000-0900-00004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39</xdr:row>
          <xdr:rowOff>161925</xdr:rowOff>
        </xdr:from>
        <xdr:to>
          <xdr:col>2</xdr:col>
          <xdr:colOff>419100</xdr:colOff>
          <xdr:row>40</xdr:row>
          <xdr:rowOff>161925</xdr:rowOff>
        </xdr:to>
        <xdr:sp macro="" textlink="">
          <xdr:nvSpPr>
            <xdr:cNvPr id="50248" name="Check Box 72" hidden="1">
              <a:extLst>
                <a:ext uri="{63B3BB69-23CF-44E3-9099-C40C66FF867C}">
                  <a14:compatExt spid="_x0000_s50248"/>
                </a:ext>
                <a:ext uri="{FF2B5EF4-FFF2-40B4-BE49-F238E27FC236}">
                  <a16:creationId xmlns:a16="http://schemas.microsoft.com/office/drawing/2014/main" id="{00000000-0008-0000-0900-00004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39</xdr:row>
          <xdr:rowOff>161925</xdr:rowOff>
        </xdr:from>
        <xdr:to>
          <xdr:col>3</xdr:col>
          <xdr:colOff>419100</xdr:colOff>
          <xdr:row>40</xdr:row>
          <xdr:rowOff>161925</xdr:rowOff>
        </xdr:to>
        <xdr:sp macro="" textlink="">
          <xdr:nvSpPr>
            <xdr:cNvPr id="50249" name="Check Box 73" hidden="1">
              <a:extLst>
                <a:ext uri="{63B3BB69-23CF-44E3-9099-C40C66FF867C}">
                  <a14:compatExt spid="_x0000_s50249"/>
                </a:ext>
                <a:ext uri="{FF2B5EF4-FFF2-40B4-BE49-F238E27FC236}">
                  <a16:creationId xmlns:a16="http://schemas.microsoft.com/office/drawing/2014/main" id="{00000000-0008-0000-0900-00004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39</xdr:row>
          <xdr:rowOff>161925</xdr:rowOff>
        </xdr:from>
        <xdr:to>
          <xdr:col>4</xdr:col>
          <xdr:colOff>419100</xdr:colOff>
          <xdr:row>40</xdr:row>
          <xdr:rowOff>161925</xdr:rowOff>
        </xdr:to>
        <xdr:sp macro="" textlink="">
          <xdr:nvSpPr>
            <xdr:cNvPr id="50250" name="Check Box 74" hidden="1">
              <a:extLst>
                <a:ext uri="{63B3BB69-23CF-44E3-9099-C40C66FF867C}">
                  <a14:compatExt spid="_x0000_s50250"/>
                </a:ext>
                <a:ext uri="{FF2B5EF4-FFF2-40B4-BE49-F238E27FC236}">
                  <a16:creationId xmlns:a16="http://schemas.microsoft.com/office/drawing/2014/main" id="{00000000-0008-0000-0900-00004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40</xdr:row>
          <xdr:rowOff>0</xdr:rowOff>
        </xdr:from>
        <xdr:to>
          <xdr:col>2</xdr:col>
          <xdr:colOff>419100</xdr:colOff>
          <xdr:row>41</xdr:row>
          <xdr:rowOff>0</xdr:rowOff>
        </xdr:to>
        <xdr:sp macro="" textlink="">
          <xdr:nvSpPr>
            <xdr:cNvPr id="50251" name="Check Box 75" hidden="1">
              <a:extLst>
                <a:ext uri="{63B3BB69-23CF-44E3-9099-C40C66FF867C}">
                  <a14:compatExt spid="_x0000_s50251"/>
                </a:ext>
                <a:ext uri="{FF2B5EF4-FFF2-40B4-BE49-F238E27FC236}">
                  <a16:creationId xmlns:a16="http://schemas.microsoft.com/office/drawing/2014/main" id="{00000000-0008-0000-0900-00004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40</xdr:row>
          <xdr:rowOff>0</xdr:rowOff>
        </xdr:from>
        <xdr:to>
          <xdr:col>3</xdr:col>
          <xdr:colOff>419100</xdr:colOff>
          <xdr:row>41</xdr:row>
          <xdr:rowOff>0</xdr:rowOff>
        </xdr:to>
        <xdr:sp macro="" textlink="">
          <xdr:nvSpPr>
            <xdr:cNvPr id="50252" name="Check Box 76" hidden="1">
              <a:extLst>
                <a:ext uri="{63B3BB69-23CF-44E3-9099-C40C66FF867C}">
                  <a14:compatExt spid="_x0000_s50252"/>
                </a:ext>
                <a:ext uri="{FF2B5EF4-FFF2-40B4-BE49-F238E27FC236}">
                  <a16:creationId xmlns:a16="http://schemas.microsoft.com/office/drawing/2014/main" id="{00000000-0008-0000-0900-00004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40</xdr:row>
          <xdr:rowOff>0</xdr:rowOff>
        </xdr:from>
        <xdr:to>
          <xdr:col>4</xdr:col>
          <xdr:colOff>419100</xdr:colOff>
          <xdr:row>41</xdr:row>
          <xdr:rowOff>0</xdr:rowOff>
        </xdr:to>
        <xdr:sp macro="" textlink="">
          <xdr:nvSpPr>
            <xdr:cNvPr id="50253" name="Check Box 77" hidden="1">
              <a:extLst>
                <a:ext uri="{63B3BB69-23CF-44E3-9099-C40C66FF867C}">
                  <a14:compatExt spid="_x0000_s50253"/>
                </a:ext>
                <a:ext uri="{FF2B5EF4-FFF2-40B4-BE49-F238E27FC236}">
                  <a16:creationId xmlns:a16="http://schemas.microsoft.com/office/drawing/2014/main" id="{00000000-0008-0000-0900-00004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40</xdr:row>
          <xdr:rowOff>161925</xdr:rowOff>
        </xdr:from>
        <xdr:to>
          <xdr:col>2</xdr:col>
          <xdr:colOff>419100</xdr:colOff>
          <xdr:row>41</xdr:row>
          <xdr:rowOff>161925</xdr:rowOff>
        </xdr:to>
        <xdr:sp macro="" textlink="">
          <xdr:nvSpPr>
            <xdr:cNvPr id="50254" name="Check Box 78" hidden="1">
              <a:extLst>
                <a:ext uri="{63B3BB69-23CF-44E3-9099-C40C66FF867C}">
                  <a14:compatExt spid="_x0000_s50254"/>
                </a:ext>
                <a:ext uri="{FF2B5EF4-FFF2-40B4-BE49-F238E27FC236}">
                  <a16:creationId xmlns:a16="http://schemas.microsoft.com/office/drawing/2014/main" id="{00000000-0008-0000-0900-00004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40</xdr:row>
          <xdr:rowOff>161925</xdr:rowOff>
        </xdr:from>
        <xdr:to>
          <xdr:col>3</xdr:col>
          <xdr:colOff>419100</xdr:colOff>
          <xdr:row>41</xdr:row>
          <xdr:rowOff>161925</xdr:rowOff>
        </xdr:to>
        <xdr:sp macro="" textlink="">
          <xdr:nvSpPr>
            <xdr:cNvPr id="50255" name="Check Box 79" hidden="1">
              <a:extLst>
                <a:ext uri="{63B3BB69-23CF-44E3-9099-C40C66FF867C}">
                  <a14:compatExt spid="_x0000_s50255"/>
                </a:ext>
                <a:ext uri="{FF2B5EF4-FFF2-40B4-BE49-F238E27FC236}">
                  <a16:creationId xmlns:a16="http://schemas.microsoft.com/office/drawing/2014/main" id="{00000000-0008-0000-0900-00004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40</xdr:row>
          <xdr:rowOff>161925</xdr:rowOff>
        </xdr:from>
        <xdr:to>
          <xdr:col>4</xdr:col>
          <xdr:colOff>419100</xdr:colOff>
          <xdr:row>41</xdr:row>
          <xdr:rowOff>161925</xdr:rowOff>
        </xdr:to>
        <xdr:sp macro="" textlink="">
          <xdr:nvSpPr>
            <xdr:cNvPr id="50256" name="Check Box 80" hidden="1">
              <a:extLst>
                <a:ext uri="{63B3BB69-23CF-44E3-9099-C40C66FF867C}">
                  <a14:compatExt spid="_x0000_s50256"/>
                </a:ext>
                <a:ext uri="{FF2B5EF4-FFF2-40B4-BE49-F238E27FC236}">
                  <a16:creationId xmlns:a16="http://schemas.microsoft.com/office/drawing/2014/main" id="{00000000-0008-0000-0900-00005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41</xdr:row>
          <xdr:rowOff>161925</xdr:rowOff>
        </xdr:from>
        <xdr:to>
          <xdr:col>2</xdr:col>
          <xdr:colOff>419100</xdr:colOff>
          <xdr:row>42</xdr:row>
          <xdr:rowOff>161925</xdr:rowOff>
        </xdr:to>
        <xdr:sp macro="" textlink="">
          <xdr:nvSpPr>
            <xdr:cNvPr id="50257" name="Check Box 81" hidden="1">
              <a:extLst>
                <a:ext uri="{63B3BB69-23CF-44E3-9099-C40C66FF867C}">
                  <a14:compatExt spid="_x0000_s50257"/>
                </a:ext>
                <a:ext uri="{FF2B5EF4-FFF2-40B4-BE49-F238E27FC236}">
                  <a16:creationId xmlns:a16="http://schemas.microsoft.com/office/drawing/2014/main" id="{00000000-0008-0000-0900-00005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41</xdr:row>
          <xdr:rowOff>161925</xdr:rowOff>
        </xdr:from>
        <xdr:to>
          <xdr:col>3</xdr:col>
          <xdr:colOff>419100</xdr:colOff>
          <xdr:row>42</xdr:row>
          <xdr:rowOff>161925</xdr:rowOff>
        </xdr:to>
        <xdr:sp macro="" textlink="">
          <xdr:nvSpPr>
            <xdr:cNvPr id="50258" name="Check Box 82" hidden="1">
              <a:extLst>
                <a:ext uri="{63B3BB69-23CF-44E3-9099-C40C66FF867C}">
                  <a14:compatExt spid="_x0000_s50258"/>
                </a:ext>
                <a:ext uri="{FF2B5EF4-FFF2-40B4-BE49-F238E27FC236}">
                  <a16:creationId xmlns:a16="http://schemas.microsoft.com/office/drawing/2014/main" id="{00000000-0008-0000-0900-00005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41</xdr:row>
          <xdr:rowOff>161925</xdr:rowOff>
        </xdr:from>
        <xdr:to>
          <xdr:col>4</xdr:col>
          <xdr:colOff>419100</xdr:colOff>
          <xdr:row>42</xdr:row>
          <xdr:rowOff>161925</xdr:rowOff>
        </xdr:to>
        <xdr:sp macro="" textlink="">
          <xdr:nvSpPr>
            <xdr:cNvPr id="50259" name="Check Box 83" hidden="1">
              <a:extLst>
                <a:ext uri="{63B3BB69-23CF-44E3-9099-C40C66FF867C}">
                  <a14:compatExt spid="_x0000_s50259"/>
                </a:ext>
                <a:ext uri="{FF2B5EF4-FFF2-40B4-BE49-F238E27FC236}">
                  <a16:creationId xmlns:a16="http://schemas.microsoft.com/office/drawing/2014/main" id="{00000000-0008-0000-0900-00005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23</xdr:row>
          <xdr:rowOff>161925</xdr:rowOff>
        </xdr:from>
        <xdr:to>
          <xdr:col>2</xdr:col>
          <xdr:colOff>419100</xdr:colOff>
          <xdr:row>24</xdr:row>
          <xdr:rowOff>161925</xdr:rowOff>
        </xdr:to>
        <xdr:sp macro="" textlink="">
          <xdr:nvSpPr>
            <xdr:cNvPr id="50260" name="Check Box 84" hidden="1">
              <a:extLst>
                <a:ext uri="{63B3BB69-23CF-44E3-9099-C40C66FF867C}">
                  <a14:compatExt spid="_x0000_s50260"/>
                </a:ext>
                <a:ext uri="{FF2B5EF4-FFF2-40B4-BE49-F238E27FC236}">
                  <a16:creationId xmlns:a16="http://schemas.microsoft.com/office/drawing/2014/main" id="{00000000-0008-0000-0900-00005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23</xdr:row>
          <xdr:rowOff>161925</xdr:rowOff>
        </xdr:from>
        <xdr:to>
          <xdr:col>3</xdr:col>
          <xdr:colOff>419100</xdr:colOff>
          <xdr:row>24</xdr:row>
          <xdr:rowOff>161925</xdr:rowOff>
        </xdr:to>
        <xdr:sp macro="" textlink="">
          <xdr:nvSpPr>
            <xdr:cNvPr id="50261" name="Check Box 85" hidden="1">
              <a:extLst>
                <a:ext uri="{63B3BB69-23CF-44E3-9099-C40C66FF867C}">
                  <a14:compatExt spid="_x0000_s50261"/>
                </a:ext>
                <a:ext uri="{FF2B5EF4-FFF2-40B4-BE49-F238E27FC236}">
                  <a16:creationId xmlns:a16="http://schemas.microsoft.com/office/drawing/2014/main" id="{00000000-0008-0000-0900-00005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23</xdr:row>
          <xdr:rowOff>161925</xdr:rowOff>
        </xdr:from>
        <xdr:to>
          <xdr:col>4</xdr:col>
          <xdr:colOff>419100</xdr:colOff>
          <xdr:row>24</xdr:row>
          <xdr:rowOff>161925</xdr:rowOff>
        </xdr:to>
        <xdr:sp macro="" textlink="">
          <xdr:nvSpPr>
            <xdr:cNvPr id="50262" name="Check Box 86" hidden="1">
              <a:extLst>
                <a:ext uri="{63B3BB69-23CF-44E3-9099-C40C66FF867C}">
                  <a14:compatExt spid="_x0000_s50262"/>
                </a:ext>
                <a:ext uri="{FF2B5EF4-FFF2-40B4-BE49-F238E27FC236}">
                  <a16:creationId xmlns:a16="http://schemas.microsoft.com/office/drawing/2014/main" id="{00000000-0008-0000-0900-00005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24</xdr:row>
          <xdr:rowOff>161925</xdr:rowOff>
        </xdr:from>
        <xdr:to>
          <xdr:col>2</xdr:col>
          <xdr:colOff>419100</xdr:colOff>
          <xdr:row>25</xdr:row>
          <xdr:rowOff>161925</xdr:rowOff>
        </xdr:to>
        <xdr:sp macro="" textlink="">
          <xdr:nvSpPr>
            <xdr:cNvPr id="50263" name="Check Box 87" hidden="1">
              <a:extLst>
                <a:ext uri="{63B3BB69-23CF-44E3-9099-C40C66FF867C}">
                  <a14:compatExt spid="_x0000_s50263"/>
                </a:ext>
                <a:ext uri="{FF2B5EF4-FFF2-40B4-BE49-F238E27FC236}">
                  <a16:creationId xmlns:a16="http://schemas.microsoft.com/office/drawing/2014/main" id="{00000000-0008-0000-0900-00005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24</xdr:row>
          <xdr:rowOff>161925</xdr:rowOff>
        </xdr:from>
        <xdr:to>
          <xdr:col>3</xdr:col>
          <xdr:colOff>419100</xdr:colOff>
          <xdr:row>25</xdr:row>
          <xdr:rowOff>161925</xdr:rowOff>
        </xdr:to>
        <xdr:sp macro="" textlink="">
          <xdr:nvSpPr>
            <xdr:cNvPr id="50264" name="Check Box 88" hidden="1">
              <a:extLst>
                <a:ext uri="{63B3BB69-23CF-44E3-9099-C40C66FF867C}">
                  <a14:compatExt spid="_x0000_s50264"/>
                </a:ext>
                <a:ext uri="{FF2B5EF4-FFF2-40B4-BE49-F238E27FC236}">
                  <a16:creationId xmlns:a16="http://schemas.microsoft.com/office/drawing/2014/main" id="{00000000-0008-0000-0900-00005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161925</xdr:rowOff>
        </xdr:from>
        <xdr:to>
          <xdr:col>4</xdr:col>
          <xdr:colOff>419100</xdr:colOff>
          <xdr:row>25</xdr:row>
          <xdr:rowOff>161925</xdr:rowOff>
        </xdr:to>
        <xdr:sp macro="" textlink="">
          <xdr:nvSpPr>
            <xdr:cNvPr id="50265" name="Check Box 89" hidden="1">
              <a:extLst>
                <a:ext uri="{63B3BB69-23CF-44E3-9099-C40C66FF867C}">
                  <a14:compatExt spid="_x0000_s50265"/>
                </a:ext>
                <a:ext uri="{FF2B5EF4-FFF2-40B4-BE49-F238E27FC236}">
                  <a16:creationId xmlns:a16="http://schemas.microsoft.com/office/drawing/2014/main" id="{00000000-0008-0000-0900-00005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25</xdr:row>
          <xdr:rowOff>161925</xdr:rowOff>
        </xdr:from>
        <xdr:to>
          <xdr:col>2</xdr:col>
          <xdr:colOff>419100</xdr:colOff>
          <xdr:row>26</xdr:row>
          <xdr:rowOff>161925</xdr:rowOff>
        </xdr:to>
        <xdr:sp macro="" textlink="">
          <xdr:nvSpPr>
            <xdr:cNvPr id="50266" name="Check Box 90" hidden="1">
              <a:extLst>
                <a:ext uri="{63B3BB69-23CF-44E3-9099-C40C66FF867C}">
                  <a14:compatExt spid="_x0000_s50266"/>
                </a:ext>
                <a:ext uri="{FF2B5EF4-FFF2-40B4-BE49-F238E27FC236}">
                  <a16:creationId xmlns:a16="http://schemas.microsoft.com/office/drawing/2014/main" id="{00000000-0008-0000-0900-00005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25</xdr:row>
          <xdr:rowOff>161925</xdr:rowOff>
        </xdr:from>
        <xdr:to>
          <xdr:col>3</xdr:col>
          <xdr:colOff>419100</xdr:colOff>
          <xdr:row>26</xdr:row>
          <xdr:rowOff>161925</xdr:rowOff>
        </xdr:to>
        <xdr:sp macro="" textlink="">
          <xdr:nvSpPr>
            <xdr:cNvPr id="50267" name="Check Box 91" hidden="1">
              <a:extLst>
                <a:ext uri="{63B3BB69-23CF-44E3-9099-C40C66FF867C}">
                  <a14:compatExt spid="_x0000_s50267"/>
                </a:ext>
                <a:ext uri="{FF2B5EF4-FFF2-40B4-BE49-F238E27FC236}">
                  <a16:creationId xmlns:a16="http://schemas.microsoft.com/office/drawing/2014/main" id="{00000000-0008-0000-0900-00005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25</xdr:row>
          <xdr:rowOff>161925</xdr:rowOff>
        </xdr:from>
        <xdr:to>
          <xdr:col>4</xdr:col>
          <xdr:colOff>419100</xdr:colOff>
          <xdr:row>26</xdr:row>
          <xdr:rowOff>161925</xdr:rowOff>
        </xdr:to>
        <xdr:sp macro="" textlink="">
          <xdr:nvSpPr>
            <xdr:cNvPr id="50268" name="Check Box 92" hidden="1">
              <a:extLst>
                <a:ext uri="{63B3BB69-23CF-44E3-9099-C40C66FF867C}">
                  <a14:compatExt spid="_x0000_s50268"/>
                </a:ext>
                <a:ext uri="{FF2B5EF4-FFF2-40B4-BE49-F238E27FC236}">
                  <a16:creationId xmlns:a16="http://schemas.microsoft.com/office/drawing/2014/main" id="{00000000-0008-0000-0900-00005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161925</xdr:rowOff>
        </xdr:from>
        <xdr:to>
          <xdr:col>2</xdr:col>
          <xdr:colOff>419100</xdr:colOff>
          <xdr:row>28</xdr:row>
          <xdr:rowOff>161925</xdr:rowOff>
        </xdr:to>
        <xdr:sp macro="" textlink="">
          <xdr:nvSpPr>
            <xdr:cNvPr id="50269" name="Check Box 93" hidden="1">
              <a:extLst>
                <a:ext uri="{63B3BB69-23CF-44E3-9099-C40C66FF867C}">
                  <a14:compatExt spid="_x0000_s50269"/>
                </a:ext>
                <a:ext uri="{FF2B5EF4-FFF2-40B4-BE49-F238E27FC236}">
                  <a16:creationId xmlns:a16="http://schemas.microsoft.com/office/drawing/2014/main" id="{00000000-0008-0000-0900-00005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27</xdr:row>
          <xdr:rowOff>161925</xdr:rowOff>
        </xdr:from>
        <xdr:to>
          <xdr:col>3</xdr:col>
          <xdr:colOff>419100</xdr:colOff>
          <xdr:row>28</xdr:row>
          <xdr:rowOff>161925</xdr:rowOff>
        </xdr:to>
        <xdr:sp macro="" textlink="">
          <xdr:nvSpPr>
            <xdr:cNvPr id="50270" name="Check Box 94" hidden="1">
              <a:extLst>
                <a:ext uri="{63B3BB69-23CF-44E3-9099-C40C66FF867C}">
                  <a14:compatExt spid="_x0000_s50270"/>
                </a:ext>
                <a:ext uri="{FF2B5EF4-FFF2-40B4-BE49-F238E27FC236}">
                  <a16:creationId xmlns:a16="http://schemas.microsoft.com/office/drawing/2014/main" id="{00000000-0008-0000-0900-00005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27</xdr:row>
          <xdr:rowOff>161925</xdr:rowOff>
        </xdr:from>
        <xdr:to>
          <xdr:col>4</xdr:col>
          <xdr:colOff>419100</xdr:colOff>
          <xdr:row>28</xdr:row>
          <xdr:rowOff>161925</xdr:rowOff>
        </xdr:to>
        <xdr:sp macro="" textlink="">
          <xdr:nvSpPr>
            <xdr:cNvPr id="50271" name="Check Box 95" hidden="1">
              <a:extLst>
                <a:ext uri="{63B3BB69-23CF-44E3-9099-C40C66FF867C}">
                  <a14:compatExt spid="_x0000_s50271"/>
                </a:ext>
                <a:ext uri="{FF2B5EF4-FFF2-40B4-BE49-F238E27FC236}">
                  <a16:creationId xmlns:a16="http://schemas.microsoft.com/office/drawing/2014/main" id="{00000000-0008-0000-0900-00005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28</xdr:row>
          <xdr:rowOff>161925</xdr:rowOff>
        </xdr:from>
        <xdr:to>
          <xdr:col>2</xdr:col>
          <xdr:colOff>419100</xdr:colOff>
          <xdr:row>29</xdr:row>
          <xdr:rowOff>161925</xdr:rowOff>
        </xdr:to>
        <xdr:sp macro="" textlink="">
          <xdr:nvSpPr>
            <xdr:cNvPr id="50272" name="Check Box 96" hidden="1">
              <a:extLst>
                <a:ext uri="{63B3BB69-23CF-44E3-9099-C40C66FF867C}">
                  <a14:compatExt spid="_x0000_s50272"/>
                </a:ext>
                <a:ext uri="{FF2B5EF4-FFF2-40B4-BE49-F238E27FC236}">
                  <a16:creationId xmlns:a16="http://schemas.microsoft.com/office/drawing/2014/main" id="{00000000-0008-0000-0900-00006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28</xdr:row>
          <xdr:rowOff>161925</xdr:rowOff>
        </xdr:from>
        <xdr:to>
          <xdr:col>3</xdr:col>
          <xdr:colOff>419100</xdr:colOff>
          <xdr:row>29</xdr:row>
          <xdr:rowOff>161925</xdr:rowOff>
        </xdr:to>
        <xdr:sp macro="" textlink="">
          <xdr:nvSpPr>
            <xdr:cNvPr id="50273" name="Check Box 97" hidden="1">
              <a:extLst>
                <a:ext uri="{63B3BB69-23CF-44E3-9099-C40C66FF867C}">
                  <a14:compatExt spid="_x0000_s50273"/>
                </a:ext>
                <a:ext uri="{FF2B5EF4-FFF2-40B4-BE49-F238E27FC236}">
                  <a16:creationId xmlns:a16="http://schemas.microsoft.com/office/drawing/2014/main" id="{00000000-0008-0000-0900-00006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161925</xdr:rowOff>
        </xdr:from>
        <xdr:to>
          <xdr:col>4</xdr:col>
          <xdr:colOff>419100</xdr:colOff>
          <xdr:row>29</xdr:row>
          <xdr:rowOff>161925</xdr:rowOff>
        </xdr:to>
        <xdr:sp macro="" textlink="">
          <xdr:nvSpPr>
            <xdr:cNvPr id="50274" name="Check Box 98" hidden="1">
              <a:extLst>
                <a:ext uri="{63B3BB69-23CF-44E3-9099-C40C66FF867C}">
                  <a14:compatExt spid="_x0000_s50274"/>
                </a:ext>
                <a:ext uri="{FF2B5EF4-FFF2-40B4-BE49-F238E27FC236}">
                  <a16:creationId xmlns:a16="http://schemas.microsoft.com/office/drawing/2014/main" id="{00000000-0008-0000-0900-00006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29</xdr:row>
          <xdr:rowOff>161925</xdr:rowOff>
        </xdr:from>
        <xdr:to>
          <xdr:col>2</xdr:col>
          <xdr:colOff>419100</xdr:colOff>
          <xdr:row>30</xdr:row>
          <xdr:rowOff>161925</xdr:rowOff>
        </xdr:to>
        <xdr:sp macro="" textlink="">
          <xdr:nvSpPr>
            <xdr:cNvPr id="50275" name="Check Box 99" hidden="1">
              <a:extLst>
                <a:ext uri="{63B3BB69-23CF-44E3-9099-C40C66FF867C}">
                  <a14:compatExt spid="_x0000_s50275"/>
                </a:ext>
                <a:ext uri="{FF2B5EF4-FFF2-40B4-BE49-F238E27FC236}">
                  <a16:creationId xmlns:a16="http://schemas.microsoft.com/office/drawing/2014/main" id="{00000000-0008-0000-0900-00006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29</xdr:row>
          <xdr:rowOff>161925</xdr:rowOff>
        </xdr:from>
        <xdr:to>
          <xdr:col>3</xdr:col>
          <xdr:colOff>419100</xdr:colOff>
          <xdr:row>30</xdr:row>
          <xdr:rowOff>161925</xdr:rowOff>
        </xdr:to>
        <xdr:sp macro="" textlink="">
          <xdr:nvSpPr>
            <xdr:cNvPr id="50276" name="Check Box 100" hidden="1">
              <a:extLst>
                <a:ext uri="{63B3BB69-23CF-44E3-9099-C40C66FF867C}">
                  <a14:compatExt spid="_x0000_s50276"/>
                </a:ext>
                <a:ext uri="{FF2B5EF4-FFF2-40B4-BE49-F238E27FC236}">
                  <a16:creationId xmlns:a16="http://schemas.microsoft.com/office/drawing/2014/main" id="{00000000-0008-0000-0900-00006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161925</xdr:rowOff>
        </xdr:from>
        <xdr:to>
          <xdr:col>4</xdr:col>
          <xdr:colOff>419100</xdr:colOff>
          <xdr:row>30</xdr:row>
          <xdr:rowOff>161925</xdr:rowOff>
        </xdr:to>
        <xdr:sp macro="" textlink="">
          <xdr:nvSpPr>
            <xdr:cNvPr id="50277" name="Check Box 101" hidden="1">
              <a:extLst>
                <a:ext uri="{63B3BB69-23CF-44E3-9099-C40C66FF867C}">
                  <a14:compatExt spid="_x0000_s50277"/>
                </a:ext>
                <a:ext uri="{FF2B5EF4-FFF2-40B4-BE49-F238E27FC236}">
                  <a16:creationId xmlns:a16="http://schemas.microsoft.com/office/drawing/2014/main" id="{00000000-0008-0000-0900-00006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30</xdr:row>
          <xdr:rowOff>161925</xdr:rowOff>
        </xdr:from>
        <xdr:to>
          <xdr:col>2</xdr:col>
          <xdr:colOff>419100</xdr:colOff>
          <xdr:row>31</xdr:row>
          <xdr:rowOff>161925</xdr:rowOff>
        </xdr:to>
        <xdr:sp macro="" textlink="">
          <xdr:nvSpPr>
            <xdr:cNvPr id="50278" name="Check Box 102" hidden="1">
              <a:extLst>
                <a:ext uri="{63B3BB69-23CF-44E3-9099-C40C66FF867C}">
                  <a14:compatExt spid="_x0000_s50278"/>
                </a:ext>
                <a:ext uri="{FF2B5EF4-FFF2-40B4-BE49-F238E27FC236}">
                  <a16:creationId xmlns:a16="http://schemas.microsoft.com/office/drawing/2014/main" id="{00000000-0008-0000-0900-00006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30</xdr:row>
          <xdr:rowOff>161925</xdr:rowOff>
        </xdr:from>
        <xdr:to>
          <xdr:col>3</xdr:col>
          <xdr:colOff>419100</xdr:colOff>
          <xdr:row>31</xdr:row>
          <xdr:rowOff>161925</xdr:rowOff>
        </xdr:to>
        <xdr:sp macro="" textlink="">
          <xdr:nvSpPr>
            <xdr:cNvPr id="50279" name="Check Box 103" hidden="1">
              <a:extLst>
                <a:ext uri="{63B3BB69-23CF-44E3-9099-C40C66FF867C}">
                  <a14:compatExt spid="_x0000_s50279"/>
                </a:ext>
                <a:ext uri="{FF2B5EF4-FFF2-40B4-BE49-F238E27FC236}">
                  <a16:creationId xmlns:a16="http://schemas.microsoft.com/office/drawing/2014/main" id="{00000000-0008-0000-0900-00006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30</xdr:row>
          <xdr:rowOff>161925</xdr:rowOff>
        </xdr:from>
        <xdr:to>
          <xdr:col>4</xdr:col>
          <xdr:colOff>419100</xdr:colOff>
          <xdr:row>31</xdr:row>
          <xdr:rowOff>161925</xdr:rowOff>
        </xdr:to>
        <xdr:sp macro="" textlink="">
          <xdr:nvSpPr>
            <xdr:cNvPr id="50280" name="Check Box 104" hidden="1">
              <a:extLst>
                <a:ext uri="{63B3BB69-23CF-44E3-9099-C40C66FF867C}">
                  <a14:compatExt spid="_x0000_s50280"/>
                </a:ext>
                <a:ext uri="{FF2B5EF4-FFF2-40B4-BE49-F238E27FC236}">
                  <a16:creationId xmlns:a16="http://schemas.microsoft.com/office/drawing/2014/main" id="{00000000-0008-0000-0900-00006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31</xdr:row>
          <xdr:rowOff>161925</xdr:rowOff>
        </xdr:from>
        <xdr:to>
          <xdr:col>2</xdr:col>
          <xdr:colOff>419100</xdr:colOff>
          <xdr:row>32</xdr:row>
          <xdr:rowOff>161925</xdr:rowOff>
        </xdr:to>
        <xdr:sp macro="" textlink="">
          <xdr:nvSpPr>
            <xdr:cNvPr id="50281" name="Check Box 105" hidden="1">
              <a:extLst>
                <a:ext uri="{63B3BB69-23CF-44E3-9099-C40C66FF867C}">
                  <a14:compatExt spid="_x0000_s50281"/>
                </a:ext>
                <a:ext uri="{FF2B5EF4-FFF2-40B4-BE49-F238E27FC236}">
                  <a16:creationId xmlns:a16="http://schemas.microsoft.com/office/drawing/2014/main" id="{00000000-0008-0000-0900-00006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31</xdr:row>
          <xdr:rowOff>161925</xdr:rowOff>
        </xdr:from>
        <xdr:to>
          <xdr:col>3</xdr:col>
          <xdr:colOff>419100</xdr:colOff>
          <xdr:row>32</xdr:row>
          <xdr:rowOff>161925</xdr:rowOff>
        </xdr:to>
        <xdr:sp macro="" textlink="">
          <xdr:nvSpPr>
            <xdr:cNvPr id="50282" name="Check Box 106" hidden="1">
              <a:extLst>
                <a:ext uri="{63B3BB69-23CF-44E3-9099-C40C66FF867C}">
                  <a14:compatExt spid="_x0000_s50282"/>
                </a:ext>
                <a:ext uri="{FF2B5EF4-FFF2-40B4-BE49-F238E27FC236}">
                  <a16:creationId xmlns:a16="http://schemas.microsoft.com/office/drawing/2014/main" id="{00000000-0008-0000-0900-00006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31</xdr:row>
          <xdr:rowOff>161925</xdr:rowOff>
        </xdr:from>
        <xdr:to>
          <xdr:col>4</xdr:col>
          <xdr:colOff>419100</xdr:colOff>
          <xdr:row>32</xdr:row>
          <xdr:rowOff>161925</xdr:rowOff>
        </xdr:to>
        <xdr:sp macro="" textlink="">
          <xdr:nvSpPr>
            <xdr:cNvPr id="50283" name="Check Box 107" hidden="1">
              <a:extLst>
                <a:ext uri="{63B3BB69-23CF-44E3-9099-C40C66FF867C}">
                  <a14:compatExt spid="_x0000_s50283"/>
                </a:ext>
                <a:ext uri="{FF2B5EF4-FFF2-40B4-BE49-F238E27FC236}">
                  <a16:creationId xmlns:a16="http://schemas.microsoft.com/office/drawing/2014/main" id="{00000000-0008-0000-0900-00006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32</xdr:row>
          <xdr:rowOff>161925</xdr:rowOff>
        </xdr:from>
        <xdr:to>
          <xdr:col>2</xdr:col>
          <xdr:colOff>419100</xdr:colOff>
          <xdr:row>33</xdr:row>
          <xdr:rowOff>161925</xdr:rowOff>
        </xdr:to>
        <xdr:sp macro="" textlink="">
          <xdr:nvSpPr>
            <xdr:cNvPr id="50284" name="Check Box 108" hidden="1">
              <a:extLst>
                <a:ext uri="{63B3BB69-23CF-44E3-9099-C40C66FF867C}">
                  <a14:compatExt spid="_x0000_s50284"/>
                </a:ext>
                <a:ext uri="{FF2B5EF4-FFF2-40B4-BE49-F238E27FC236}">
                  <a16:creationId xmlns:a16="http://schemas.microsoft.com/office/drawing/2014/main" id="{00000000-0008-0000-0900-00006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32</xdr:row>
          <xdr:rowOff>161925</xdr:rowOff>
        </xdr:from>
        <xdr:to>
          <xdr:col>3</xdr:col>
          <xdr:colOff>419100</xdr:colOff>
          <xdr:row>33</xdr:row>
          <xdr:rowOff>161925</xdr:rowOff>
        </xdr:to>
        <xdr:sp macro="" textlink="">
          <xdr:nvSpPr>
            <xdr:cNvPr id="50285" name="Check Box 109" hidden="1">
              <a:extLst>
                <a:ext uri="{63B3BB69-23CF-44E3-9099-C40C66FF867C}">
                  <a14:compatExt spid="_x0000_s50285"/>
                </a:ext>
                <a:ext uri="{FF2B5EF4-FFF2-40B4-BE49-F238E27FC236}">
                  <a16:creationId xmlns:a16="http://schemas.microsoft.com/office/drawing/2014/main" id="{00000000-0008-0000-0900-00006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161925</xdr:rowOff>
        </xdr:from>
        <xdr:to>
          <xdr:col>4</xdr:col>
          <xdr:colOff>419100</xdr:colOff>
          <xdr:row>33</xdr:row>
          <xdr:rowOff>161925</xdr:rowOff>
        </xdr:to>
        <xdr:sp macro="" textlink="">
          <xdr:nvSpPr>
            <xdr:cNvPr id="50286" name="Check Box 110" hidden="1">
              <a:extLst>
                <a:ext uri="{63B3BB69-23CF-44E3-9099-C40C66FF867C}">
                  <a14:compatExt spid="_x0000_s50286"/>
                </a:ext>
                <a:ext uri="{FF2B5EF4-FFF2-40B4-BE49-F238E27FC236}">
                  <a16:creationId xmlns:a16="http://schemas.microsoft.com/office/drawing/2014/main" id="{00000000-0008-0000-0900-00006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33</xdr:row>
          <xdr:rowOff>161925</xdr:rowOff>
        </xdr:from>
        <xdr:to>
          <xdr:col>2</xdr:col>
          <xdr:colOff>419100</xdr:colOff>
          <xdr:row>34</xdr:row>
          <xdr:rowOff>161925</xdr:rowOff>
        </xdr:to>
        <xdr:sp macro="" textlink="">
          <xdr:nvSpPr>
            <xdr:cNvPr id="50287" name="Check Box 111" hidden="1">
              <a:extLst>
                <a:ext uri="{63B3BB69-23CF-44E3-9099-C40C66FF867C}">
                  <a14:compatExt spid="_x0000_s50287"/>
                </a:ext>
                <a:ext uri="{FF2B5EF4-FFF2-40B4-BE49-F238E27FC236}">
                  <a16:creationId xmlns:a16="http://schemas.microsoft.com/office/drawing/2014/main" id="{00000000-0008-0000-0900-00006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33</xdr:row>
          <xdr:rowOff>161925</xdr:rowOff>
        </xdr:from>
        <xdr:to>
          <xdr:col>3</xdr:col>
          <xdr:colOff>419100</xdr:colOff>
          <xdr:row>34</xdr:row>
          <xdr:rowOff>161925</xdr:rowOff>
        </xdr:to>
        <xdr:sp macro="" textlink="">
          <xdr:nvSpPr>
            <xdr:cNvPr id="50288" name="Check Box 112" hidden="1">
              <a:extLst>
                <a:ext uri="{63B3BB69-23CF-44E3-9099-C40C66FF867C}">
                  <a14:compatExt spid="_x0000_s50288"/>
                </a:ext>
                <a:ext uri="{FF2B5EF4-FFF2-40B4-BE49-F238E27FC236}">
                  <a16:creationId xmlns:a16="http://schemas.microsoft.com/office/drawing/2014/main" id="{00000000-0008-0000-0900-00007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33</xdr:row>
          <xdr:rowOff>161925</xdr:rowOff>
        </xdr:from>
        <xdr:to>
          <xdr:col>4</xdr:col>
          <xdr:colOff>419100</xdr:colOff>
          <xdr:row>34</xdr:row>
          <xdr:rowOff>161925</xdr:rowOff>
        </xdr:to>
        <xdr:sp macro="" textlink="">
          <xdr:nvSpPr>
            <xdr:cNvPr id="50289" name="Check Box 113" hidden="1">
              <a:extLst>
                <a:ext uri="{63B3BB69-23CF-44E3-9099-C40C66FF867C}">
                  <a14:compatExt spid="_x0000_s50289"/>
                </a:ext>
                <a:ext uri="{FF2B5EF4-FFF2-40B4-BE49-F238E27FC236}">
                  <a16:creationId xmlns:a16="http://schemas.microsoft.com/office/drawing/2014/main" id="{00000000-0008-0000-0900-00007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34</xdr:row>
          <xdr:rowOff>161925</xdr:rowOff>
        </xdr:from>
        <xdr:to>
          <xdr:col>2</xdr:col>
          <xdr:colOff>419100</xdr:colOff>
          <xdr:row>35</xdr:row>
          <xdr:rowOff>161925</xdr:rowOff>
        </xdr:to>
        <xdr:sp macro="" textlink="">
          <xdr:nvSpPr>
            <xdr:cNvPr id="50290" name="Check Box 114" hidden="1">
              <a:extLst>
                <a:ext uri="{63B3BB69-23CF-44E3-9099-C40C66FF867C}">
                  <a14:compatExt spid="_x0000_s50290"/>
                </a:ext>
                <a:ext uri="{FF2B5EF4-FFF2-40B4-BE49-F238E27FC236}">
                  <a16:creationId xmlns:a16="http://schemas.microsoft.com/office/drawing/2014/main" id="{00000000-0008-0000-0900-00007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34</xdr:row>
          <xdr:rowOff>161925</xdr:rowOff>
        </xdr:from>
        <xdr:to>
          <xdr:col>3</xdr:col>
          <xdr:colOff>419100</xdr:colOff>
          <xdr:row>35</xdr:row>
          <xdr:rowOff>161925</xdr:rowOff>
        </xdr:to>
        <xdr:sp macro="" textlink="">
          <xdr:nvSpPr>
            <xdr:cNvPr id="50291" name="Check Box 115" hidden="1">
              <a:extLst>
                <a:ext uri="{63B3BB69-23CF-44E3-9099-C40C66FF867C}">
                  <a14:compatExt spid="_x0000_s50291"/>
                </a:ext>
                <a:ext uri="{FF2B5EF4-FFF2-40B4-BE49-F238E27FC236}">
                  <a16:creationId xmlns:a16="http://schemas.microsoft.com/office/drawing/2014/main" id="{00000000-0008-0000-0900-00007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34</xdr:row>
          <xdr:rowOff>161925</xdr:rowOff>
        </xdr:from>
        <xdr:to>
          <xdr:col>4</xdr:col>
          <xdr:colOff>419100</xdr:colOff>
          <xdr:row>35</xdr:row>
          <xdr:rowOff>161925</xdr:rowOff>
        </xdr:to>
        <xdr:sp macro="" textlink="">
          <xdr:nvSpPr>
            <xdr:cNvPr id="50292" name="Check Box 116" hidden="1">
              <a:extLst>
                <a:ext uri="{63B3BB69-23CF-44E3-9099-C40C66FF867C}">
                  <a14:compatExt spid="_x0000_s50292"/>
                </a:ext>
                <a:ext uri="{FF2B5EF4-FFF2-40B4-BE49-F238E27FC236}">
                  <a16:creationId xmlns:a16="http://schemas.microsoft.com/office/drawing/2014/main" id="{00000000-0008-0000-0900-00007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35</xdr:row>
          <xdr:rowOff>161925</xdr:rowOff>
        </xdr:from>
        <xdr:to>
          <xdr:col>2</xdr:col>
          <xdr:colOff>419100</xdr:colOff>
          <xdr:row>36</xdr:row>
          <xdr:rowOff>161925</xdr:rowOff>
        </xdr:to>
        <xdr:sp macro="" textlink="">
          <xdr:nvSpPr>
            <xdr:cNvPr id="50293" name="Check Box 117" hidden="1">
              <a:extLst>
                <a:ext uri="{63B3BB69-23CF-44E3-9099-C40C66FF867C}">
                  <a14:compatExt spid="_x0000_s50293"/>
                </a:ext>
                <a:ext uri="{FF2B5EF4-FFF2-40B4-BE49-F238E27FC236}">
                  <a16:creationId xmlns:a16="http://schemas.microsoft.com/office/drawing/2014/main" id="{00000000-0008-0000-0900-00007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35</xdr:row>
          <xdr:rowOff>161925</xdr:rowOff>
        </xdr:from>
        <xdr:to>
          <xdr:col>3</xdr:col>
          <xdr:colOff>419100</xdr:colOff>
          <xdr:row>36</xdr:row>
          <xdr:rowOff>161925</xdr:rowOff>
        </xdr:to>
        <xdr:sp macro="" textlink="">
          <xdr:nvSpPr>
            <xdr:cNvPr id="50294" name="Check Box 118" hidden="1">
              <a:extLst>
                <a:ext uri="{63B3BB69-23CF-44E3-9099-C40C66FF867C}">
                  <a14:compatExt spid="_x0000_s50294"/>
                </a:ext>
                <a:ext uri="{FF2B5EF4-FFF2-40B4-BE49-F238E27FC236}">
                  <a16:creationId xmlns:a16="http://schemas.microsoft.com/office/drawing/2014/main" id="{00000000-0008-0000-0900-00007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35</xdr:row>
          <xdr:rowOff>161925</xdr:rowOff>
        </xdr:from>
        <xdr:to>
          <xdr:col>4</xdr:col>
          <xdr:colOff>419100</xdr:colOff>
          <xdr:row>36</xdr:row>
          <xdr:rowOff>161925</xdr:rowOff>
        </xdr:to>
        <xdr:sp macro="" textlink="">
          <xdr:nvSpPr>
            <xdr:cNvPr id="50295" name="Check Box 119" hidden="1">
              <a:extLst>
                <a:ext uri="{63B3BB69-23CF-44E3-9099-C40C66FF867C}">
                  <a14:compatExt spid="_x0000_s50295"/>
                </a:ext>
                <a:ext uri="{FF2B5EF4-FFF2-40B4-BE49-F238E27FC236}">
                  <a16:creationId xmlns:a16="http://schemas.microsoft.com/office/drawing/2014/main" id="{00000000-0008-0000-0900-00007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36</xdr:row>
          <xdr:rowOff>161925</xdr:rowOff>
        </xdr:from>
        <xdr:to>
          <xdr:col>2</xdr:col>
          <xdr:colOff>419100</xdr:colOff>
          <xdr:row>37</xdr:row>
          <xdr:rowOff>161925</xdr:rowOff>
        </xdr:to>
        <xdr:sp macro="" textlink="">
          <xdr:nvSpPr>
            <xdr:cNvPr id="50296" name="Check Box 120" hidden="1">
              <a:extLst>
                <a:ext uri="{63B3BB69-23CF-44E3-9099-C40C66FF867C}">
                  <a14:compatExt spid="_x0000_s50296"/>
                </a:ext>
                <a:ext uri="{FF2B5EF4-FFF2-40B4-BE49-F238E27FC236}">
                  <a16:creationId xmlns:a16="http://schemas.microsoft.com/office/drawing/2014/main" id="{00000000-0008-0000-0900-00007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36</xdr:row>
          <xdr:rowOff>161925</xdr:rowOff>
        </xdr:from>
        <xdr:to>
          <xdr:col>3</xdr:col>
          <xdr:colOff>419100</xdr:colOff>
          <xdr:row>37</xdr:row>
          <xdr:rowOff>161925</xdr:rowOff>
        </xdr:to>
        <xdr:sp macro="" textlink="">
          <xdr:nvSpPr>
            <xdr:cNvPr id="50297" name="Check Box 121" hidden="1">
              <a:extLst>
                <a:ext uri="{63B3BB69-23CF-44E3-9099-C40C66FF867C}">
                  <a14:compatExt spid="_x0000_s50297"/>
                </a:ext>
                <a:ext uri="{FF2B5EF4-FFF2-40B4-BE49-F238E27FC236}">
                  <a16:creationId xmlns:a16="http://schemas.microsoft.com/office/drawing/2014/main" id="{00000000-0008-0000-0900-00007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36</xdr:row>
          <xdr:rowOff>161925</xdr:rowOff>
        </xdr:from>
        <xdr:to>
          <xdr:col>4</xdr:col>
          <xdr:colOff>419100</xdr:colOff>
          <xdr:row>37</xdr:row>
          <xdr:rowOff>161925</xdr:rowOff>
        </xdr:to>
        <xdr:sp macro="" textlink="">
          <xdr:nvSpPr>
            <xdr:cNvPr id="50298" name="Check Box 122" hidden="1">
              <a:extLst>
                <a:ext uri="{63B3BB69-23CF-44E3-9099-C40C66FF867C}">
                  <a14:compatExt spid="_x0000_s50298"/>
                </a:ext>
                <a:ext uri="{FF2B5EF4-FFF2-40B4-BE49-F238E27FC236}">
                  <a16:creationId xmlns:a16="http://schemas.microsoft.com/office/drawing/2014/main" id="{00000000-0008-0000-0900-00007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37</xdr:row>
          <xdr:rowOff>161925</xdr:rowOff>
        </xdr:from>
        <xdr:to>
          <xdr:col>2</xdr:col>
          <xdr:colOff>419100</xdr:colOff>
          <xdr:row>38</xdr:row>
          <xdr:rowOff>161925</xdr:rowOff>
        </xdr:to>
        <xdr:sp macro="" textlink="">
          <xdr:nvSpPr>
            <xdr:cNvPr id="50299" name="Check Box 123" hidden="1">
              <a:extLst>
                <a:ext uri="{63B3BB69-23CF-44E3-9099-C40C66FF867C}">
                  <a14:compatExt spid="_x0000_s50299"/>
                </a:ext>
                <a:ext uri="{FF2B5EF4-FFF2-40B4-BE49-F238E27FC236}">
                  <a16:creationId xmlns:a16="http://schemas.microsoft.com/office/drawing/2014/main" id="{00000000-0008-0000-0900-00007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37</xdr:row>
          <xdr:rowOff>161925</xdr:rowOff>
        </xdr:from>
        <xdr:to>
          <xdr:col>3</xdr:col>
          <xdr:colOff>419100</xdr:colOff>
          <xdr:row>38</xdr:row>
          <xdr:rowOff>161925</xdr:rowOff>
        </xdr:to>
        <xdr:sp macro="" textlink="">
          <xdr:nvSpPr>
            <xdr:cNvPr id="50300" name="Check Box 124" hidden="1">
              <a:extLst>
                <a:ext uri="{63B3BB69-23CF-44E3-9099-C40C66FF867C}">
                  <a14:compatExt spid="_x0000_s50300"/>
                </a:ext>
                <a:ext uri="{FF2B5EF4-FFF2-40B4-BE49-F238E27FC236}">
                  <a16:creationId xmlns:a16="http://schemas.microsoft.com/office/drawing/2014/main" id="{00000000-0008-0000-0900-00007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37</xdr:row>
          <xdr:rowOff>161925</xdr:rowOff>
        </xdr:from>
        <xdr:to>
          <xdr:col>4</xdr:col>
          <xdr:colOff>419100</xdr:colOff>
          <xdr:row>38</xdr:row>
          <xdr:rowOff>161925</xdr:rowOff>
        </xdr:to>
        <xdr:sp macro="" textlink="">
          <xdr:nvSpPr>
            <xdr:cNvPr id="50301" name="Check Box 125" hidden="1">
              <a:extLst>
                <a:ext uri="{63B3BB69-23CF-44E3-9099-C40C66FF867C}">
                  <a14:compatExt spid="_x0000_s50301"/>
                </a:ext>
                <a:ext uri="{FF2B5EF4-FFF2-40B4-BE49-F238E27FC236}">
                  <a16:creationId xmlns:a16="http://schemas.microsoft.com/office/drawing/2014/main" id="{00000000-0008-0000-0900-00007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43</xdr:row>
          <xdr:rowOff>161925</xdr:rowOff>
        </xdr:from>
        <xdr:to>
          <xdr:col>2</xdr:col>
          <xdr:colOff>419100</xdr:colOff>
          <xdr:row>44</xdr:row>
          <xdr:rowOff>161925</xdr:rowOff>
        </xdr:to>
        <xdr:sp macro="" textlink="">
          <xdr:nvSpPr>
            <xdr:cNvPr id="50302" name="Check Box 126" hidden="1">
              <a:extLst>
                <a:ext uri="{63B3BB69-23CF-44E3-9099-C40C66FF867C}">
                  <a14:compatExt spid="_x0000_s50302"/>
                </a:ext>
                <a:ext uri="{FF2B5EF4-FFF2-40B4-BE49-F238E27FC236}">
                  <a16:creationId xmlns:a16="http://schemas.microsoft.com/office/drawing/2014/main" id="{00000000-0008-0000-0900-00007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43</xdr:row>
          <xdr:rowOff>161925</xdr:rowOff>
        </xdr:from>
        <xdr:to>
          <xdr:col>3</xdr:col>
          <xdr:colOff>419100</xdr:colOff>
          <xdr:row>44</xdr:row>
          <xdr:rowOff>161925</xdr:rowOff>
        </xdr:to>
        <xdr:sp macro="" textlink="">
          <xdr:nvSpPr>
            <xdr:cNvPr id="50303" name="Check Box 127" hidden="1">
              <a:extLst>
                <a:ext uri="{63B3BB69-23CF-44E3-9099-C40C66FF867C}">
                  <a14:compatExt spid="_x0000_s50303"/>
                </a:ext>
                <a:ext uri="{FF2B5EF4-FFF2-40B4-BE49-F238E27FC236}">
                  <a16:creationId xmlns:a16="http://schemas.microsoft.com/office/drawing/2014/main" id="{00000000-0008-0000-0900-00007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43</xdr:row>
          <xdr:rowOff>161925</xdr:rowOff>
        </xdr:from>
        <xdr:to>
          <xdr:col>4</xdr:col>
          <xdr:colOff>419100</xdr:colOff>
          <xdr:row>44</xdr:row>
          <xdr:rowOff>161925</xdr:rowOff>
        </xdr:to>
        <xdr:sp macro="" textlink="">
          <xdr:nvSpPr>
            <xdr:cNvPr id="50304" name="Check Box 128" hidden="1">
              <a:extLst>
                <a:ext uri="{63B3BB69-23CF-44E3-9099-C40C66FF867C}">
                  <a14:compatExt spid="_x0000_s50304"/>
                </a:ext>
                <a:ext uri="{FF2B5EF4-FFF2-40B4-BE49-F238E27FC236}">
                  <a16:creationId xmlns:a16="http://schemas.microsoft.com/office/drawing/2014/main" id="{00000000-0008-0000-0900-00008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9</xdr:row>
          <xdr:rowOff>66675</xdr:rowOff>
        </xdr:from>
        <xdr:to>
          <xdr:col>3</xdr:col>
          <xdr:colOff>438150</xdr:colOff>
          <xdr:row>9</xdr:row>
          <xdr:rowOff>257175</xdr:rowOff>
        </xdr:to>
        <xdr:sp macro="" textlink="">
          <xdr:nvSpPr>
            <xdr:cNvPr id="62465" name="Check Box 1" hidden="1">
              <a:extLst>
                <a:ext uri="{63B3BB69-23CF-44E3-9099-C40C66FF867C}">
                  <a14:compatExt spid="_x0000_s62465"/>
                </a:ext>
                <a:ext uri="{FF2B5EF4-FFF2-40B4-BE49-F238E27FC236}">
                  <a16:creationId xmlns:a16="http://schemas.microsoft.com/office/drawing/2014/main" id="{00000000-0008-0000-0E00-00000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66675</xdr:rowOff>
        </xdr:from>
        <xdr:to>
          <xdr:col>3</xdr:col>
          <xdr:colOff>438150</xdr:colOff>
          <xdr:row>10</xdr:row>
          <xdr:rowOff>257175</xdr:rowOff>
        </xdr:to>
        <xdr:sp macro="" textlink="">
          <xdr:nvSpPr>
            <xdr:cNvPr id="62466" name="Check Box 2" hidden="1">
              <a:extLst>
                <a:ext uri="{63B3BB69-23CF-44E3-9099-C40C66FF867C}">
                  <a14:compatExt spid="_x0000_s62466"/>
                </a:ext>
                <a:ext uri="{FF2B5EF4-FFF2-40B4-BE49-F238E27FC236}">
                  <a16:creationId xmlns:a16="http://schemas.microsoft.com/office/drawing/2014/main" id="{00000000-0008-0000-0E00-000002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11</xdr:row>
          <xdr:rowOff>66675</xdr:rowOff>
        </xdr:from>
        <xdr:to>
          <xdr:col>3</xdr:col>
          <xdr:colOff>438150</xdr:colOff>
          <xdr:row>11</xdr:row>
          <xdr:rowOff>257175</xdr:rowOff>
        </xdr:to>
        <xdr:sp macro="" textlink="">
          <xdr:nvSpPr>
            <xdr:cNvPr id="62467" name="Check Box 3" hidden="1">
              <a:extLst>
                <a:ext uri="{63B3BB69-23CF-44E3-9099-C40C66FF867C}">
                  <a14:compatExt spid="_x0000_s62467"/>
                </a:ext>
                <a:ext uri="{FF2B5EF4-FFF2-40B4-BE49-F238E27FC236}">
                  <a16:creationId xmlns:a16="http://schemas.microsoft.com/office/drawing/2014/main" id="{00000000-0008-0000-0E00-000003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66675</xdr:rowOff>
        </xdr:from>
        <xdr:to>
          <xdr:col>3</xdr:col>
          <xdr:colOff>438150</xdr:colOff>
          <xdr:row>12</xdr:row>
          <xdr:rowOff>257175</xdr:rowOff>
        </xdr:to>
        <xdr:sp macro="" textlink="">
          <xdr:nvSpPr>
            <xdr:cNvPr id="62468" name="Check Box 4" hidden="1">
              <a:extLst>
                <a:ext uri="{63B3BB69-23CF-44E3-9099-C40C66FF867C}">
                  <a14:compatExt spid="_x0000_s62468"/>
                </a:ext>
                <a:ext uri="{FF2B5EF4-FFF2-40B4-BE49-F238E27FC236}">
                  <a16:creationId xmlns:a16="http://schemas.microsoft.com/office/drawing/2014/main" id="{00000000-0008-0000-0E00-00000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13</xdr:row>
          <xdr:rowOff>66675</xdr:rowOff>
        </xdr:from>
        <xdr:to>
          <xdr:col>3</xdr:col>
          <xdr:colOff>438150</xdr:colOff>
          <xdr:row>13</xdr:row>
          <xdr:rowOff>257175</xdr:rowOff>
        </xdr:to>
        <xdr:sp macro="" textlink="">
          <xdr:nvSpPr>
            <xdr:cNvPr id="62469" name="Check Box 5" hidden="1">
              <a:extLst>
                <a:ext uri="{63B3BB69-23CF-44E3-9099-C40C66FF867C}">
                  <a14:compatExt spid="_x0000_s62469"/>
                </a:ext>
                <a:ext uri="{FF2B5EF4-FFF2-40B4-BE49-F238E27FC236}">
                  <a16:creationId xmlns:a16="http://schemas.microsoft.com/office/drawing/2014/main" id="{00000000-0008-0000-0E00-000005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66675</xdr:rowOff>
        </xdr:from>
        <xdr:to>
          <xdr:col>3</xdr:col>
          <xdr:colOff>438150</xdr:colOff>
          <xdr:row>14</xdr:row>
          <xdr:rowOff>257175</xdr:rowOff>
        </xdr:to>
        <xdr:sp macro="" textlink="">
          <xdr:nvSpPr>
            <xdr:cNvPr id="62470" name="Check Box 6" hidden="1">
              <a:extLst>
                <a:ext uri="{63B3BB69-23CF-44E3-9099-C40C66FF867C}">
                  <a14:compatExt spid="_x0000_s62470"/>
                </a:ext>
                <a:ext uri="{FF2B5EF4-FFF2-40B4-BE49-F238E27FC236}">
                  <a16:creationId xmlns:a16="http://schemas.microsoft.com/office/drawing/2014/main" id="{00000000-0008-0000-0E00-00000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66675</xdr:rowOff>
        </xdr:from>
        <xdr:to>
          <xdr:col>3</xdr:col>
          <xdr:colOff>438150</xdr:colOff>
          <xdr:row>15</xdr:row>
          <xdr:rowOff>257175</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E00-000007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66675</xdr:rowOff>
        </xdr:from>
        <xdr:to>
          <xdr:col>3</xdr:col>
          <xdr:colOff>438150</xdr:colOff>
          <xdr:row>16</xdr:row>
          <xdr:rowOff>257175</xdr:rowOff>
        </xdr:to>
        <xdr:sp macro="" textlink="">
          <xdr:nvSpPr>
            <xdr:cNvPr id="62472" name="Check Box 8" hidden="1">
              <a:extLst>
                <a:ext uri="{63B3BB69-23CF-44E3-9099-C40C66FF867C}">
                  <a14:compatExt spid="_x0000_s62472"/>
                </a:ext>
                <a:ext uri="{FF2B5EF4-FFF2-40B4-BE49-F238E27FC236}">
                  <a16:creationId xmlns:a16="http://schemas.microsoft.com/office/drawing/2014/main" id="{00000000-0008-0000-0E00-000008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66675</xdr:rowOff>
        </xdr:from>
        <xdr:to>
          <xdr:col>3</xdr:col>
          <xdr:colOff>438150</xdr:colOff>
          <xdr:row>17</xdr:row>
          <xdr:rowOff>257175</xdr:rowOff>
        </xdr:to>
        <xdr:sp macro="" textlink="">
          <xdr:nvSpPr>
            <xdr:cNvPr id="62473" name="Check Box 9" hidden="1">
              <a:extLst>
                <a:ext uri="{63B3BB69-23CF-44E3-9099-C40C66FF867C}">
                  <a14:compatExt spid="_x0000_s62473"/>
                </a:ext>
                <a:ext uri="{FF2B5EF4-FFF2-40B4-BE49-F238E27FC236}">
                  <a16:creationId xmlns:a16="http://schemas.microsoft.com/office/drawing/2014/main" id="{00000000-0008-0000-0E00-000009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18</xdr:row>
          <xdr:rowOff>66675</xdr:rowOff>
        </xdr:from>
        <xdr:to>
          <xdr:col>3</xdr:col>
          <xdr:colOff>438150</xdr:colOff>
          <xdr:row>18</xdr:row>
          <xdr:rowOff>257175</xdr:rowOff>
        </xdr:to>
        <xdr:sp macro="" textlink="">
          <xdr:nvSpPr>
            <xdr:cNvPr id="62474" name="Check Box 10" hidden="1">
              <a:extLst>
                <a:ext uri="{63B3BB69-23CF-44E3-9099-C40C66FF867C}">
                  <a14:compatExt spid="_x0000_s62474"/>
                </a:ext>
                <a:ext uri="{FF2B5EF4-FFF2-40B4-BE49-F238E27FC236}">
                  <a16:creationId xmlns:a16="http://schemas.microsoft.com/office/drawing/2014/main" id="{00000000-0008-0000-0E00-00000A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19</xdr:row>
          <xdr:rowOff>66675</xdr:rowOff>
        </xdr:from>
        <xdr:to>
          <xdr:col>3</xdr:col>
          <xdr:colOff>438150</xdr:colOff>
          <xdr:row>19</xdr:row>
          <xdr:rowOff>257175</xdr:rowOff>
        </xdr:to>
        <xdr:sp macro="" textlink="">
          <xdr:nvSpPr>
            <xdr:cNvPr id="62475" name="Check Box 11" hidden="1">
              <a:extLst>
                <a:ext uri="{63B3BB69-23CF-44E3-9099-C40C66FF867C}">
                  <a14:compatExt spid="_x0000_s62475"/>
                </a:ext>
                <a:ext uri="{FF2B5EF4-FFF2-40B4-BE49-F238E27FC236}">
                  <a16:creationId xmlns:a16="http://schemas.microsoft.com/office/drawing/2014/main" id="{00000000-0008-0000-0E00-00000B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66675</xdr:rowOff>
        </xdr:from>
        <xdr:to>
          <xdr:col>3</xdr:col>
          <xdr:colOff>438150</xdr:colOff>
          <xdr:row>20</xdr:row>
          <xdr:rowOff>257175</xdr:rowOff>
        </xdr:to>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E00-00000C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21</xdr:row>
          <xdr:rowOff>66675</xdr:rowOff>
        </xdr:from>
        <xdr:to>
          <xdr:col>3</xdr:col>
          <xdr:colOff>438150</xdr:colOff>
          <xdr:row>21</xdr:row>
          <xdr:rowOff>257175</xdr:rowOff>
        </xdr:to>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E00-00000D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23</xdr:row>
          <xdr:rowOff>66675</xdr:rowOff>
        </xdr:from>
        <xdr:to>
          <xdr:col>3</xdr:col>
          <xdr:colOff>438150</xdr:colOff>
          <xdr:row>23</xdr:row>
          <xdr:rowOff>257175</xdr:rowOff>
        </xdr:to>
        <xdr:sp macro="" textlink="">
          <xdr:nvSpPr>
            <xdr:cNvPr id="62478" name="Check Box 14" hidden="1">
              <a:extLst>
                <a:ext uri="{63B3BB69-23CF-44E3-9099-C40C66FF867C}">
                  <a14:compatExt spid="_x0000_s62478"/>
                </a:ext>
                <a:ext uri="{FF2B5EF4-FFF2-40B4-BE49-F238E27FC236}">
                  <a16:creationId xmlns:a16="http://schemas.microsoft.com/office/drawing/2014/main" id="{00000000-0008-0000-0E00-00000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66675</xdr:rowOff>
        </xdr:from>
        <xdr:to>
          <xdr:col>3</xdr:col>
          <xdr:colOff>438150</xdr:colOff>
          <xdr:row>22</xdr:row>
          <xdr:rowOff>257175</xdr:rowOff>
        </xdr:to>
        <xdr:sp macro="" textlink="">
          <xdr:nvSpPr>
            <xdr:cNvPr id="62479" name="Check Box 15" hidden="1">
              <a:extLst>
                <a:ext uri="{63B3BB69-23CF-44E3-9099-C40C66FF867C}">
                  <a14:compatExt spid="_x0000_s62479"/>
                </a:ext>
                <a:ext uri="{FF2B5EF4-FFF2-40B4-BE49-F238E27FC236}">
                  <a16:creationId xmlns:a16="http://schemas.microsoft.com/office/drawing/2014/main" id="{00000000-0008-0000-0E00-00000F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6.xml"/><Relationship Id="rId13" Type="http://schemas.openxmlformats.org/officeDocument/2006/relationships/ctrlProp" Target="../ctrlProps/ctrlProp121.xml"/><Relationship Id="rId18" Type="http://schemas.openxmlformats.org/officeDocument/2006/relationships/ctrlProp" Target="../ctrlProps/ctrlProp126.xml"/><Relationship Id="rId3" Type="http://schemas.openxmlformats.org/officeDocument/2006/relationships/vmlDrawing" Target="../drawings/vmlDrawing2.vml"/><Relationship Id="rId7" Type="http://schemas.openxmlformats.org/officeDocument/2006/relationships/ctrlProp" Target="../ctrlProps/ctrlProp115.xml"/><Relationship Id="rId12" Type="http://schemas.openxmlformats.org/officeDocument/2006/relationships/ctrlProp" Target="../ctrlProps/ctrlProp120.xml"/><Relationship Id="rId17" Type="http://schemas.openxmlformats.org/officeDocument/2006/relationships/ctrlProp" Target="../ctrlProps/ctrlProp125.xml"/><Relationship Id="rId2" Type="http://schemas.openxmlformats.org/officeDocument/2006/relationships/drawing" Target="../drawings/drawing2.xml"/><Relationship Id="rId16" Type="http://schemas.openxmlformats.org/officeDocument/2006/relationships/ctrlProp" Target="../ctrlProps/ctrlProp124.xml"/><Relationship Id="rId1" Type="http://schemas.openxmlformats.org/officeDocument/2006/relationships/printerSettings" Target="../printerSettings/printerSettings15.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5" Type="http://schemas.openxmlformats.org/officeDocument/2006/relationships/ctrlProp" Target="../ctrlProps/ctrlProp12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 Id="rId14" Type="http://schemas.openxmlformats.org/officeDocument/2006/relationships/ctrlProp" Target="../ctrlProps/ctrlProp12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ducation.ohio.gov/Topics/Other-Resources/Food-and-Nutrition/Resources-and-Tools-for-Food-and-Nutrition/Menus-that-Mov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ns.usda.gov/cn/sp052022-questions-answers-program-operators" TargetMode="External"/><Relationship Id="rId13" Type="http://schemas.openxmlformats.org/officeDocument/2006/relationships/hyperlink" Target="https://www.fns.usda.gov/tn/serving-school-meals-preschoolers" TargetMode="External"/><Relationship Id="rId3" Type="http://schemas.openxmlformats.org/officeDocument/2006/relationships/hyperlink" Target="https://www.michigan.gov/mde/0,4615,7-140-66254_50144_94242-511371--,00.html" TargetMode="External"/><Relationship Id="rId7" Type="http://schemas.openxmlformats.org/officeDocument/2006/relationships/hyperlink" Target="https://www.fns.usda.gov/cn/updated-offer-vs-serve-guidance-nslp-and-sbp-beginning-sy2015-16" TargetMode="External"/><Relationship Id="rId12" Type="http://schemas.openxmlformats.org/officeDocument/2006/relationships/hyperlink" Target="https://www.fns.usda.gov/sfsp/2018-nutrition-guide" TargetMode="External"/><Relationship Id="rId2" Type="http://schemas.openxmlformats.org/officeDocument/2006/relationships/hyperlink" Target="http://www.michigan.gov/mde/0,4615,7-140-43092_25656---,00.html" TargetMode="External"/><Relationship Id="rId1" Type="http://schemas.openxmlformats.org/officeDocument/2006/relationships/hyperlink" Target="http://www.michigan.gov/mde/0,1607,7-140-43092_34491---,00.html" TargetMode="External"/><Relationship Id="rId6" Type="http://schemas.openxmlformats.org/officeDocument/2006/relationships/hyperlink" Target="https://www.fns.usda.gov/cn/nutrition-standards-school-meals" TargetMode="External"/><Relationship Id="rId11" Type="http://schemas.openxmlformats.org/officeDocument/2006/relationships/hyperlink" Target="https://www.fns.usda.gov/cacfp/meals-and-snacks" TargetMode="External"/><Relationship Id="rId5" Type="http://schemas.openxmlformats.org/officeDocument/2006/relationships/hyperlink" Target="https://www.fns.usda.gov/school-meals/policy" TargetMode="External"/><Relationship Id="rId10" Type="http://schemas.openxmlformats.org/officeDocument/2006/relationships/hyperlink" Target="https://www.fns.usda.gov/usda-fis/usda-foods-available" TargetMode="External"/><Relationship Id="rId4" Type="http://schemas.openxmlformats.org/officeDocument/2006/relationships/hyperlink" Target="https://www.michigan.gov/mde/services/food/sntp/lunch" TargetMode="External"/><Relationship Id="rId9" Type="http://schemas.openxmlformats.org/officeDocument/2006/relationships/hyperlink" Target="https://www.fns.usda.gov/cn/tools-schools"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15"/>
  <sheetViews>
    <sheetView showGridLines="0" tabSelected="1" zoomScaleNormal="100" workbookViewId="0">
      <selection activeCell="A4" sqref="A4"/>
    </sheetView>
  </sheetViews>
  <sheetFormatPr defaultRowHeight="12.75" x14ac:dyDescent="0.2"/>
  <cols>
    <col min="1" max="1" width="83.42578125" customWidth="1"/>
  </cols>
  <sheetData>
    <row r="1" spans="1:10" ht="39.6" customHeight="1" x14ac:dyDescent="0.4">
      <c r="A1" s="171" t="s">
        <v>299</v>
      </c>
    </row>
    <row r="2" spans="1:10" ht="26.25" customHeight="1" x14ac:dyDescent="0.35">
      <c r="A2" s="242" t="s">
        <v>300</v>
      </c>
      <c r="B2" s="7"/>
      <c r="C2" s="7"/>
      <c r="D2" s="7"/>
      <c r="E2" s="7"/>
      <c r="F2" s="7"/>
      <c r="G2" s="7"/>
      <c r="H2" s="7"/>
      <c r="I2" s="7"/>
    </row>
    <row r="3" spans="1:10" ht="26.25" customHeight="1" x14ac:dyDescent="0.4">
      <c r="A3" s="172"/>
      <c r="B3" s="7"/>
      <c r="C3" s="7"/>
      <c r="D3" s="7"/>
      <c r="E3" s="7"/>
      <c r="F3" s="7"/>
      <c r="G3" s="7"/>
      <c r="H3" s="7"/>
      <c r="I3" s="7"/>
    </row>
    <row r="4" spans="1:10" ht="26.25" customHeight="1" x14ac:dyDescent="0.35">
      <c r="A4" s="243" t="s">
        <v>306</v>
      </c>
      <c r="B4" s="7"/>
      <c r="C4" s="7"/>
      <c r="D4" s="7"/>
      <c r="E4" s="7"/>
      <c r="F4" s="7"/>
      <c r="G4" s="7"/>
      <c r="H4" s="7"/>
      <c r="I4" s="7"/>
    </row>
    <row r="5" spans="1:10" ht="26.25" customHeight="1" x14ac:dyDescent="0.35">
      <c r="A5" s="238" t="s">
        <v>297</v>
      </c>
      <c r="B5" s="7"/>
      <c r="C5" s="7"/>
      <c r="D5" s="7"/>
      <c r="E5" s="7"/>
      <c r="F5" s="7"/>
      <c r="G5" s="7"/>
      <c r="H5" s="7"/>
      <c r="I5" s="7"/>
    </row>
    <row r="6" spans="1:10" ht="15.75" x14ac:dyDescent="0.25">
      <c r="A6" s="239" t="s">
        <v>298</v>
      </c>
    </row>
    <row r="7" spans="1:10" ht="57.6" customHeight="1" x14ac:dyDescent="0.2">
      <c r="A7" s="240" t="s">
        <v>162</v>
      </c>
      <c r="B7" s="8"/>
      <c r="C7" s="8"/>
      <c r="D7" s="8"/>
      <c r="E7" s="8"/>
      <c r="F7" s="8"/>
      <c r="G7" s="8"/>
      <c r="H7" s="8"/>
      <c r="I7" s="8"/>
      <c r="J7" s="8"/>
    </row>
    <row r="8" spans="1:10" ht="54.6" customHeight="1" x14ac:dyDescent="0.2">
      <c r="A8" s="241" t="s">
        <v>0</v>
      </c>
      <c r="B8" s="8"/>
      <c r="C8" s="8"/>
      <c r="D8" s="8"/>
      <c r="E8" s="8"/>
      <c r="F8" s="8"/>
      <c r="G8" s="8"/>
      <c r="H8" s="8"/>
      <c r="I8" s="8"/>
      <c r="J8" s="8"/>
    </row>
    <row r="9" spans="1:10" ht="72.599999999999994" customHeight="1" x14ac:dyDescent="0.2">
      <c r="A9" s="241" t="s">
        <v>1</v>
      </c>
      <c r="B9" s="8"/>
      <c r="C9" s="8"/>
      <c r="D9" s="8"/>
      <c r="E9" s="8"/>
      <c r="F9" s="8"/>
      <c r="G9" s="8"/>
      <c r="H9" s="8"/>
      <c r="I9" s="8"/>
      <c r="J9" s="8"/>
    </row>
    <row r="10" spans="1:10" ht="15.75" x14ac:dyDescent="0.25">
      <c r="A10" s="3"/>
      <c r="B10" s="8"/>
      <c r="C10" s="8"/>
      <c r="D10" s="8"/>
      <c r="E10" s="8"/>
      <c r="F10" s="8"/>
      <c r="G10" s="8"/>
      <c r="H10" s="8"/>
      <c r="I10" s="8"/>
      <c r="J10" s="8"/>
    </row>
    <row r="11" spans="1:10" ht="16.899999999999999" customHeight="1" x14ac:dyDescent="0.25">
      <c r="A11" s="179" t="s">
        <v>224</v>
      </c>
      <c r="B11" s="8"/>
      <c r="C11" s="8"/>
      <c r="D11" s="8"/>
      <c r="E11" s="8"/>
      <c r="F11" s="8"/>
      <c r="G11" s="8"/>
      <c r="H11" s="8"/>
      <c r="I11" s="8"/>
      <c r="J11" s="8"/>
    </row>
    <row r="12" spans="1:10" ht="16.899999999999999" customHeight="1" x14ac:dyDescent="0.25">
      <c r="A12" s="180" t="s">
        <v>225</v>
      </c>
      <c r="B12" s="8"/>
      <c r="C12" s="8"/>
      <c r="D12" s="8"/>
      <c r="E12" s="8"/>
      <c r="F12" s="8"/>
      <c r="G12" s="8"/>
      <c r="H12" s="8"/>
      <c r="I12" s="8"/>
      <c r="J12" s="8"/>
    </row>
    <row r="13" spans="1:10" ht="16.899999999999999" customHeight="1" x14ac:dyDescent="0.25">
      <c r="A13" s="3" t="s">
        <v>258</v>
      </c>
      <c r="B13" s="8"/>
      <c r="C13" s="8"/>
      <c r="D13" s="8"/>
      <c r="E13" s="8"/>
      <c r="F13" s="8"/>
      <c r="G13" s="8"/>
      <c r="H13" s="8"/>
      <c r="I13" s="8"/>
      <c r="J13" s="8"/>
    </row>
    <row r="14" spans="1:10" ht="15.75" x14ac:dyDescent="0.25">
      <c r="A14" s="3"/>
      <c r="B14" s="8"/>
      <c r="C14" s="8"/>
      <c r="D14" s="8"/>
      <c r="E14" s="8"/>
      <c r="F14" s="8"/>
      <c r="G14" s="8"/>
      <c r="H14" s="8"/>
      <c r="I14" s="8"/>
      <c r="J14" s="8"/>
    </row>
    <row r="15" spans="1:10" ht="15.75" x14ac:dyDescent="0.25">
      <c r="A15" s="3"/>
      <c r="B15" s="8"/>
      <c r="C15" s="8"/>
      <c r="D15" s="8"/>
      <c r="E15" s="8"/>
      <c r="F15" s="8"/>
      <c r="G15" s="8"/>
      <c r="H15" s="8"/>
      <c r="I15" s="8"/>
      <c r="J15" s="8"/>
    </row>
  </sheetData>
  <phoneticPr fontId="0" type="noConversion"/>
  <printOptions horizontalCentered="1"/>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19E0-01A7-4DE6-B361-E0BCBC76FA50}">
  <sheetPr>
    <pageSetUpPr fitToPage="1"/>
  </sheetPr>
  <dimension ref="A1:G45"/>
  <sheetViews>
    <sheetView showGridLines="0" workbookViewId="0">
      <selection sqref="A1:E1"/>
    </sheetView>
  </sheetViews>
  <sheetFormatPr defaultRowHeight="12.75" x14ac:dyDescent="0.2"/>
  <cols>
    <col min="1" max="1" width="4.140625" style="9" customWidth="1"/>
    <col min="2" max="2" width="61.85546875" style="9" bestFit="1" customWidth="1"/>
  </cols>
  <sheetData>
    <row r="1" spans="1:7" ht="52.15" customHeight="1" x14ac:dyDescent="0.2">
      <c r="A1" s="437" t="s">
        <v>435</v>
      </c>
      <c r="B1" s="437"/>
      <c r="C1" s="437"/>
      <c r="D1" s="437"/>
      <c r="E1" s="437"/>
    </row>
    <row r="2" spans="1:7" s="125" customFormat="1" ht="22.15" customHeight="1" x14ac:dyDescent="0.2">
      <c r="A2" s="475" t="s">
        <v>196</v>
      </c>
      <c r="B2" s="476"/>
      <c r="C2" s="151" t="s">
        <v>73</v>
      </c>
      <c r="D2" s="151" t="s">
        <v>65</v>
      </c>
      <c r="E2" s="151" t="s">
        <v>74</v>
      </c>
    </row>
    <row r="3" spans="1:7" ht="13.9" customHeight="1" x14ac:dyDescent="0.2">
      <c r="A3" s="472" t="s">
        <v>75</v>
      </c>
      <c r="B3" s="473"/>
      <c r="C3" s="473"/>
      <c r="D3" s="473"/>
      <c r="E3" s="474"/>
    </row>
    <row r="4" spans="1:7" ht="13.9" customHeight="1" x14ac:dyDescent="0.2">
      <c r="A4" s="146"/>
      <c r="B4" s="147" t="s">
        <v>76</v>
      </c>
      <c r="C4" s="134"/>
      <c r="D4" s="134"/>
      <c r="E4" s="134"/>
    </row>
    <row r="5" spans="1:7" ht="13.9" customHeight="1" x14ac:dyDescent="0.2">
      <c r="A5" s="146"/>
      <c r="B5" s="147" t="s">
        <v>77</v>
      </c>
      <c r="C5" s="134"/>
      <c r="D5" s="134"/>
      <c r="E5" s="134"/>
    </row>
    <row r="6" spans="1:7" ht="13.9" customHeight="1" x14ac:dyDescent="0.2">
      <c r="A6" s="146"/>
      <c r="B6" s="147" t="s">
        <v>78</v>
      </c>
      <c r="C6" s="134"/>
      <c r="D6" s="134"/>
      <c r="E6" s="134"/>
    </row>
    <row r="7" spans="1:7" ht="13.9" customHeight="1" x14ac:dyDescent="0.2">
      <c r="A7" s="146"/>
      <c r="B7" s="147" t="s">
        <v>79</v>
      </c>
      <c r="C7" s="134"/>
      <c r="D7" s="134"/>
      <c r="E7" s="134"/>
    </row>
    <row r="8" spans="1:7" ht="13.9" customHeight="1" x14ac:dyDescent="0.2">
      <c r="A8" s="472" t="s">
        <v>90</v>
      </c>
      <c r="B8" s="473"/>
      <c r="C8" s="473"/>
      <c r="D8" s="473"/>
      <c r="E8" s="474"/>
    </row>
    <row r="9" spans="1:7" ht="13.9" customHeight="1" x14ac:dyDescent="0.2">
      <c r="A9" s="146"/>
      <c r="B9" s="147" t="s">
        <v>91</v>
      </c>
      <c r="C9" s="134"/>
      <c r="D9" s="134"/>
      <c r="E9" s="134"/>
    </row>
    <row r="10" spans="1:7" ht="13.9" customHeight="1" x14ac:dyDescent="0.2">
      <c r="A10" s="146"/>
      <c r="B10" s="147" t="s">
        <v>92</v>
      </c>
      <c r="C10" s="134"/>
      <c r="D10" s="134"/>
      <c r="E10" s="134"/>
      <c r="G10" s="9"/>
    </row>
    <row r="11" spans="1:7" ht="13.9" customHeight="1" x14ac:dyDescent="0.2">
      <c r="A11" s="146"/>
      <c r="B11" s="147" t="s">
        <v>93</v>
      </c>
      <c r="C11" s="134"/>
      <c r="D11" s="134"/>
      <c r="E11" s="134"/>
    </row>
    <row r="12" spans="1:7" ht="13.9" customHeight="1" x14ac:dyDescent="0.2">
      <c r="A12" s="472" t="s">
        <v>194</v>
      </c>
      <c r="B12" s="473"/>
      <c r="C12" s="473"/>
      <c r="D12" s="473"/>
      <c r="E12" s="474"/>
    </row>
    <row r="13" spans="1:7" ht="13.9" customHeight="1" x14ac:dyDescent="0.2">
      <c r="A13" s="146"/>
      <c r="B13" s="147" t="s">
        <v>80</v>
      </c>
      <c r="C13" s="134"/>
      <c r="D13" s="134"/>
      <c r="E13" s="134"/>
    </row>
    <row r="14" spans="1:7" ht="13.9" customHeight="1" x14ac:dyDescent="0.2">
      <c r="A14" s="146"/>
      <c r="B14" s="147" t="s">
        <v>81</v>
      </c>
      <c r="C14" s="134"/>
      <c r="D14" s="134"/>
      <c r="E14" s="134"/>
    </row>
    <row r="15" spans="1:7" ht="13.9" customHeight="1" x14ac:dyDescent="0.2">
      <c r="A15" s="146"/>
      <c r="B15" s="147" t="s">
        <v>82</v>
      </c>
      <c r="C15" s="134"/>
      <c r="D15" s="134"/>
      <c r="E15" s="134"/>
    </row>
    <row r="16" spans="1:7" ht="13.9" customHeight="1" x14ac:dyDescent="0.2">
      <c r="A16" s="146"/>
      <c r="B16" s="150" t="s">
        <v>83</v>
      </c>
      <c r="C16" s="134"/>
      <c r="D16" s="134"/>
      <c r="E16" s="134"/>
    </row>
    <row r="17" spans="1:6" ht="13.9" customHeight="1" x14ac:dyDescent="0.2">
      <c r="A17" s="146"/>
      <c r="B17" s="150" t="s">
        <v>97</v>
      </c>
      <c r="C17" s="134"/>
      <c r="D17" s="134"/>
      <c r="E17" s="134"/>
    </row>
    <row r="18" spans="1:6" ht="13.9" customHeight="1" x14ac:dyDescent="0.2">
      <c r="A18" s="472" t="s">
        <v>201</v>
      </c>
      <c r="B18" s="473"/>
      <c r="C18" s="473"/>
      <c r="D18" s="473"/>
      <c r="E18" s="474"/>
    </row>
    <row r="19" spans="1:6" ht="13.9" customHeight="1" x14ac:dyDescent="0.2">
      <c r="A19" s="146"/>
      <c r="B19" s="150" t="s">
        <v>198</v>
      </c>
      <c r="C19" s="134"/>
      <c r="D19" s="134"/>
      <c r="E19" s="134"/>
    </row>
    <row r="20" spans="1:6" ht="13.9" customHeight="1" x14ac:dyDescent="0.2">
      <c r="A20" s="146"/>
      <c r="B20" s="150" t="s">
        <v>199</v>
      </c>
      <c r="C20" s="134"/>
      <c r="D20" s="134"/>
      <c r="E20" s="134"/>
    </row>
    <row r="21" spans="1:6" ht="13.9" customHeight="1" x14ac:dyDescent="0.2">
      <c r="A21" s="146"/>
      <c r="B21" s="150" t="s">
        <v>200</v>
      </c>
      <c r="C21" s="134"/>
      <c r="D21" s="134"/>
      <c r="E21" s="134"/>
    </row>
    <row r="22" spans="1:6" ht="13.9" customHeight="1" x14ac:dyDescent="0.2">
      <c r="A22" s="146"/>
      <c r="B22" s="150" t="s">
        <v>94</v>
      </c>
      <c r="C22" s="134"/>
      <c r="D22" s="134"/>
      <c r="E22" s="134"/>
    </row>
    <row r="23" spans="1:6" ht="13.9" customHeight="1" x14ac:dyDescent="0.2">
      <c r="A23" s="146"/>
      <c r="B23" s="150" t="s">
        <v>429</v>
      </c>
      <c r="C23" s="134"/>
      <c r="D23" s="134"/>
      <c r="E23" s="134"/>
      <c r="F23" s="9"/>
    </row>
    <row r="24" spans="1:6" ht="13.9" customHeight="1" x14ac:dyDescent="0.2">
      <c r="A24" s="472" t="s">
        <v>85</v>
      </c>
      <c r="B24" s="473"/>
      <c r="C24" s="473"/>
      <c r="D24" s="473"/>
      <c r="E24" s="474"/>
    </row>
    <row r="25" spans="1:6" ht="13.9" customHeight="1" x14ac:dyDescent="0.2">
      <c r="A25" s="146"/>
      <c r="B25" s="147" t="s">
        <v>86</v>
      </c>
      <c r="C25" s="134"/>
      <c r="D25" s="134"/>
      <c r="E25" s="134"/>
    </row>
    <row r="26" spans="1:6" ht="13.9" customHeight="1" x14ac:dyDescent="0.2">
      <c r="A26" s="146"/>
      <c r="B26" s="147" t="s">
        <v>87</v>
      </c>
      <c r="C26" s="134"/>
      <c r="D26" s="134"/>
      <c r="E26" s="134"/>
    </row>
    <row r="27" spans="1:6" ht="13.9" customHeight="1" x14ac:dyDescent="0.2">
      <c r="A27" s="146"/>
      <c r="B27" s="147" t="s">
        <v>88</v>
      </c>
      <c r="C27" s="134"/>
      <c r="D27" s="134"/>
      <c r="E27" s="134"/>
    </row>
    <row r="28" spans="1:6" ht="13.9" customHeight="1" x14ac:dyDescent="0.2">
      <c r="A28" s="472" t="s">
        <v>203</v>
      </c>
      <c r="B28" s="473"/>
      <c r="C28" s="473"/>
      <c r="D28" s="473"/>
      <c r="E28" s="474"/>
    </row>
    <row r="29" spans="1:6" ht="13.9" customHeight="1" x14ac:dyDescent="0.2">
      <c r="A29" s="146"/>
      <c r="B29" s="147" t="s">
        <v>98</v>
      </c>
      <c r="C29" s="134"/>
      <c r="D29" s="134"/>
      <c r="E29" s="134"/>
    </row>
    <row r="30" spans="1:6" ht="13.9" customHeight="1" x14ac:dyDescent="0.2">
      <c r="A30" s="146"/>
      <c r="B30" s="147" t="s">
        <v>99</v>
      </c>
      <c r="C30" s="134"/>
      <c r="D30" s="134"/>
      <c r="E30" s="134"/>
    </row>
    <row r="31" spans="1:6" ht="13.9" customHeight="1" x14ac:dyDescent="0.2">
      <c r="A31" s="146"/>
      <c r="B31" s="147" t="s">
        <v>100</v>
      </c>
      <c r="C31" s="134"/>
      <c r="D31" s="134"/>
      <c r="E31" s="134"/>
    </row>
    <row r="32" spans="1:6" ht="13.9" customHeight="1" x14ac:dyDescent="0.2">
      <c r="A32" s="146"/>
      <c r="B32" s="147" t="s">
        <v>101</v>
      </c>
      <c r="C32" s="134"/>
      <c r="D32" s="134"/>
      <c r="E32" s="134"/>
    </row>
    <row r="33" spans="1:6" ht="13.9" customHeight="1" x14ac:dyDescent="0.2">
      <c r="A33" s="146"/>
      <c r="B33" s="147" t="s">
        <v>103</v>
      </c>
      <c r="C33" s="134"/>
      <c r="D33" s="134"/>
      <c r="E33" s="134"/>
    </row>
    <row r="34" spans="1:6" ht="13.9" customHeight="1" x14ac:dyDescent="0.2">
      <c r="A34" s="146"/>
      <c r="B34" s="147" t="s">
        <v>102</v>
      </c>
      <c r="C34" s="134"/>
      <c r="D34" s="134"/>
      <c r="E34" s="134"/>
    </row>
    <row r="35" spans="1:6" ht="13.9" customHeight="1" x14ac:dyDescent="0.2">
      <c r="A35" s="146"/>
      <c r="B35" s="147" t="s">
        <v>107</v>
      </c>
      <c r="C35" s="134"/>
      <c r="D35" s="134"/>
      <c r="E35" s="134"/>
    </row>
    <row r="36" spans="1:6" ht="13.9" customHeight="1" x14ac:dyDescent="0.2">
      <c r="A36" s="146"/>
      <c r="B36" s="147" t="s">
        <v>105</v>
      </c>
      <c r="C36" s="134"/>
      <c r="D36" s="134"/>
      <c r="E36" s="134"/>
    </row>
    <row r="37" spans="1:6" ht="13.9" customHeight="1" x14ac:dyDescent="0.2">
      <c r="A37" s="146"/>
      <c r="B37" s="147" t="s">
        <v>106</v>
      </c>
      <c r="C37" s="134"/>
      <c r="D37" s="134"/>
      <c r="E37" s="134"/>
    </row>
    <row r="38" spans="1:6" ht="13.9" customHeight="1" x14ac:dyDescent="0.2">
      <c r="A38" s="146"/>
      <c r="B38" s="147" t="s">
        <v>104</v>
      </c>
      <c r="C38" s="134"/>
      <c r="D38" s="134"/>
      <c r="E38" s="134"/>
    </row>
    <row r="39" spans="1:6" ht="13.9" customHeight="1" x14ac:dyDescent="0.2">
      <c r="A39" s="146"/>
      <c r="B39" s="147" t="s">
        <v>108</v>
      </c>
      <c r="C39" s="134"/>
      <c r="D39" s="134"/>
      <c r="E39" s="134"/>
    </row>
    <row r="40" spans="1:6" ht="13.9" customHeight="1" x14ac:dyDescent="0.2">
      <c r="A40" s="472" t="s">
        <v>211</v>
      </c>
      <c r="B40" s="473"/>
      <c r="C40" s="473"/>
      <c r="D40" s="473"/>
      <c r="E40" s="474"/>
    </row>
    <row r="41" spans="1:6" ht="13.9" customHeight="1" x14ac:dyDescent="0.2">
      <c r="A41" s="146"/>
      <c r="B41" s="150" t="s">
        <v>193</v>
      </c>
      <c r="C41" s="134"/>
      <c r="D41" s="134"/>
      <c r="E41" s="134"/>
    </row>
    <row r="42" spans="1:6" ht="13.9" customHeight="1" x14ac:dyDescent="0.2">
      <c r="A42" s="146"/>
      <c r="B42" s="150" t="s">
        <v>84</v>
      </c>
      <c r="C42" s="134"/>
      <c r="D42" s="134"/>
      <c r="E42" s="134"/>
    </row>
    <row r="43" spans="1:6" ht="13.9" customHeight="1" x14ac:dyDescent="0.2">
      <c r="A43" s="146"/>
      <c r="B43" s="150" t="s">
        <v>89</v>
      </c>
      <c r="C43" s="134"/>
      <c r="D43" s="134"/>
      <c r="E43" s="134"/>
    </row>
    <row r="44" spans="1:6" ht="13.9" customHeight="1" x14ac:dyDescent="0.2">
      <c r="A44" s="148" t="s">
        <v>96</v>
      </c>
      <c r="B44" s="149"/>
      <c r="C44" s="134"/>
      <c r="D44" s="134"/>
      <c r="E44" s="134"/>
      <c r="F44" s="9"/>
    </row>
    <row r="45" spans="1:6" ht="13.9" customHeight="1" x14ac:dyDescent="0.2">
      <c r="A45" s="148" t="s">
        <v>95</v>
      </c>
      <c r="B45" s="149"/>
      <c r="C45" s="134"/>
      <c r="D45" s="134"/>
      <c r="E45" s="134"/>
    </row>
  </sheetData>
  <mergeCells count="9">
    <mergeCell ref="A24:E24"/>
    <mergeCell ref="A28:E28"/>
    <mergeCell ref="A40:E40"/>
    <mergeCell ref="A2:B2"/>
    <mergeCell ref="A1:E1"/>
    <mergeCell ref="A3:E3"/>
    <mergeCell ref="A8:E8"/>
    <mergeCell ref="A12:E12"/>
    <mergeCell ref="A18:E18"/>
  </mergeCells>
  <pageMargins left="0.7" right="0.7" top="0.75" bottom="0.75" header="0.3" footer="0.3"/>
  <pageSetup scale="9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2</xdr:col>
                    <xdr:colOff>219075</xdr:colOff>
                    <xdr:row>2</xdr:row>
                    <xdr:rowOff>161925</xdr:rowOff>
                  </from>
                  <to>
                    <xdr:col>2</xdr:col>
                    <xdr:colOff>419100</xdr:colOff>
                    <xdr:row>3</xdr:row>
                    <xdr:rowOff>161925</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3</xdr:col>
                    <xdr:colOff>219075</xdr:colOff>
                    <xdr:row>2</xdr:row>
                    <xdr:rowOff>161925</xdr:rowOff>
                  </from>
                  <to>
                    <xdr:col>3</xdr:col>
                    <xdr:colOff>419100</xdr:colOff>
                    <xdr:row>3</xdr:row>
                    <xdr:rowOff>161925</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4</xdr:col>
                    <xdr:colOff>219075</xdr:colOff>
                    <xdr:row>2</xdr:row>
                    <xdr:rowOff>161925</xdr:rowOff>
                  </from>
                  <to>
                    <xdr:col>4</xdr:col>
                    <xdr:colOff>419100</xdr:colOff>
                    <xdr:row>3</xdr:row>
                    <xdr:rowOff>161925</xdr:rowOff>
                  </to>
                </anchor>
              </controlPr>
            </control>
          </mc:Choice>
        </mc:AlternateContent>
        <mc:AlternateContent xmlns:mc="http://schemas.openxmlformats.org/markup-compatibility/2006">
          <mc:Choice Requires="x14">
            <control shapeId="50197" r:id="rId7" name="Check Box 21">
              <controlPr defaultSize="0" autoFill="0" autoLine="0" autoPict="0">
                <anchor moveWithCells="1">
                  <from>
                    <xdr:col>2</xdr:col>
                    <xdr:colOff>219075</xdr:colOff>
                    <xdr:row>3</xdr:row>
                    <xdr:rowOff>161925</xdr:rowOff>
                  </from>
                  <to>
                    <xdr:col>2</xdr:col>
                    <xdr:colOff>419100</xdr:colOff>
                    <xdr:row>4</xdr:row>
                    <xdr:rowOff>161925</xdr:rowOff>
                  </to>
                </anchor>
              </controlPr>
            </control>
          </mc:Choice>
        </mc:AlternateContent>
        <mc:AlternateContent xmlns:mc="http://schemas.openxmlformats.org/markup-compatibility/2006">
          <mc:Choice Requires="x14">
            <control shapeId="50198" r:id="rId8" name="Check Box 22">
              <controlPr defaultSize="0" autoFill="0" autoLine="0" autoPict="0">
                <anchor moveWithCells="1">
                  <from>
                    <xdr:col>3</xdr:col>
                    <xdr:colOff>219075</xdr:colOff>
                    <xdr:row>3</xdr:row>
                    <xdr:rowOff>161925</xdr:rowOff>
                  </from>
                  <to>
                    <xdr:col>3</xdr:col>
                    <xdr:colOff>419100</xdr:colOff>
                    <xdr:row>4</xdr:row>
                    <xdr:rowOff>161925</xdr:rowOff>
                  </to>
                </anchor>
              </controlPr>
            </control>
          </mc:Choice>
        </mc:AlternateContent>
        <mc:AlternateContent xmlns:mc="http://schemas.openxmlformats.org/markup-compatibility/2006">
          <mc:Choice Requires="x14">
            <control shapeId="50199" r:id="rId9" name="Check Box 23">
              <controlPr defaultSize="0" autoFill="0" autoLine="0" autoPict="0">
                <anchor moveWithCells="1">
                  <from>
                    <xdr:col>4</xdr:col>
                    <xdr:colOff>219075</xdr:colOff>
                    <xdr:row>3</xdr:row>
                    <xdr:rowOff>161925</xdr:rowOff>
                  </from>
                  <to>
                    <xdr:col>4</xdr:col>
                    <xdr:colOff>419100</xdr:colOff>
                    <xdr:row>4</xdr:row>
                    <xdr:rowOff>161925</xdr:rowOff>
                  </to>
                </anchor>
              </controlPr>
            </control>
          </mc:Choice>
        </mc:AlternateContent>
        <mc:AlternateContent xmlns:mc="http://schemas.openxmlformats.org/markup-compatibility/2006">
          <mc:Choice Requires="x14">
            <control shapeId="50200" r:id="rId10" name="Check Box 24">
              <controlPr defaultSize="0" autoFill="0" autoLine="0" autoPict="0">
                <anchor moveWithCells="1">
                  <from>
                    <xdr:col>2</xdr:col>
                    <xdr:colOff>219075</xdr:colOff>
                    <xdr:row>4</xdr:row>
                    <xdr:rowOff>161925</xdr:rowOff>
                  </from>
                  <to>
                    <xdr:col>2</xdr:col>
                    <xdr:colOff>419100</xdr:colOff>
                    <xdr:row>5</xdr:row>
                    <xdr:rowOff>161925</xdr:rowOff>
                  </to>
                </anchor>
              </controlPr>
            </control>
          </mc:Choice>
        </mc:AlternateContent>
        <mc:AlternateContent xmlns:mc="http://schemas.openxmlformats.org/markup-compatibility/2006">
          <mc:Choice Requires="x14">
            <control shapeId="50201" r:id="rId11" name="Check Box 25">
              <controlPr defaultSize="0" autoFill="0" autoLine="0" autoPict="0">
                <anchor moveWithCells="1">
                  <from>
                    <xdr:col>3</xdr:col>
                    <xdr:colOff>219075</xdr:colOff>
                    <xdr:row>4</xdr:row>
                    <xdr:rowOff>161925</xdr:rowOff>
                  </from>
                  <to>
                    <xdr:col>3</xdr:col>
                    <xdr:colOff>419100</xdr:colOff>
                    <xdr:row>5</xdr:row>
                    <xdr:rowOff>161925</xdr:rowOff>
                  </to>
                </anchor>
              </controlPr>
            </control>
          </mc:Choice>
        </mc:AlternateContent>
        <mc:AlternateContent xmlns:mc="http://schemas.openxmlformats.org/markup-compatibility/2006">
          <mc:Choice Requires="x14">
            <control shapeId="50202" r:id="rId12" name="Check Box 26">
              <controlPr defaultSize="0" autoFill="0" autoLine="0" autoPict="0">
                <anchor moveWithCells="1">
                  <from>
                    <xdr:col>4</xdr:col>
                    <xdr:colOff>219075</xdr:colOff>
                    <xdr:row>4</xdr:row>
                    <xdr:rowOff>161925</xdr:rowOff>
                  </from>
                  <to>
                    <xdr:col>4</xdr:col>
                    <xdr:colOff>419100</xdr:colOff>
                    <xdr:row>5</xdr:row>
                    <xdr:rowOff>161925</xdr:rowOff>
                  </to>
                </anchor>
              </controlPr>
            </control>
          </mc:Choice>
        </mc:AlternateContent>
        <mc:AlternateContent xmlns:mc="http://schemas.openxmlformats.org/markup-compatibility/2006">
          <mc:Choice Requires="x14">
            <control shapeId="50203" r:id="rId13" name="Check Box 27">
              <controlPr defaultSize="0" autoFill="0" autoLine="0" autoPict="0">
                <anchor moveWithCells="1">
                  <from>
                    <xdr:col>2</xdr:col>
                    <xdr:colOff>219075</xdr:colOff>
                    <xdr:row>5</xdr:row>
                    <xdr:rowOff>161925</xdr:rowOff>
                  </from>
                  <to>
                    <xdr:col>2</xdr:col>
                    <xdr:colOff>419100</xdr:colOff>
                    <xdr:row>6</xdr:row>
                    <xdr:rowOff>161925</xdr:rowOff>
                  </to>
                </anchor>
              </controlPr>
            </control>
          </mc:Choice>
        </mc:AlternateContent>
        <mc:AlternateContent xmlns:mc="http://schemas.openxmlformats.org/markup-compatibility/2006">
          <mc:Choice Requires="x14">
            <control shapeId="50204" r:id="rId14" name="Check Box 28">
              <controlPr defaultSize="0" autoFill="0" autoLine="0" autoPict="0">
                <anchor moveWithCells="1">
                  <from>
                    <xdr:col>3</xdr:col>
                    <xdr:colOff>219075</xdr:colOff>
                    <xdr:row>5</xdr:row>
                    <xdr:rowOff>161925</xdr:rowOff>
                  </from>
                  <to>
                    <xdr:col>3</xdr:col>
                    <xdr:colOff>419100</xdr:colOff>
                    <xdr:row>6</xdr:row>
                    <xdr:rowOff>161925</xdr:rowOff>
                  </to>
                </anchor>
              </controlPr>
            </control>
          </mc:Choice>
        </mc:AlternateContent>
        <mc:AlternateContent xmlns:mc="http://schemas.openxmlformats.org/markup-compatibility/2006">
          <mc:Choice Requires="x14">
            <control shapeId="50205" r:id="rId15" name="Check Box 29">
              <controlPr defaultSize="0" autoFill="0" autoLine="0" autoPict="0">
                <anchor moveWithCells="1">
                  <from>
                    <xdr:col>4</xdr:col>
                    <xdr:colOff>219075</xdr:colOff>
                    <xdr:row>5</xdr:row>
                    <xdr:rowOff>161925</xdr:rowOff>
                  </from>
                  <to>
                    <xdr:col>4</xdr:col>
                    <xdr:colOff>419100</xdr:colOff>
                    <xdr:row>6</xdr:row>
                    <xdr:rowOff>161925</xdr:rowOff>
                  </to>
                </anchor>
              </controlPr>
            </control>
          </mc:Choice>
        </mc:AlternateContent>
        <mc:AlternateContent xmlns:mc="http://schemas.openxmlformats.org/markup-compatibility/2006">
          <mc:Choice Requires="x14">
            <control shapeId="50206" r:id="rId16" name="Check Box 30">
              <controlPr defaultSize="0" autoFill="0" autoLine="0" autoPict="0">
                <anchor moveWithCells="1">
                  <from>
                    <xdr:col>2</xdr:col>
                    <xdr:colOff>219075</xdr:colOff>
                    <xdr:row>7</xdr:row>
                    <xdr:rowOff>161925</xdr:rowOff>
                  </from>
                  <to>
                    <xdr:col>2</xdr:col>
                    <xdr:colOff>419100</xdr:colOff>
                    <xdr:row>8</xdr:row>
                    <xdr:rowOff>161925</xdr:rowOff>
                  </to>
                </anchor>
              </controlPr>
            </control>
          </mc:Choice>
        </mc:AlternateContent>
        <mc:AlternateContent xmlns:mc="http://schemas.openxmlformats.org/markup-compatibility/2006">
          <mc:Choice Requires="x14">
            <control shapeId="50207" r:id="rId17" name="Check Box 31">
              <controlPr defaultSize="0" autoFill="0" autoLine="0" autoPict="0">
                <anchor moveWithCells="1">
                  <from>
                    <xdr:col>3</xdr:col>
                    <xdr:colOff>219075</xdr:colOff>
                    <xdr:row>7</xdr:row>
                    <xdr:rowOff>161925</xdr:rowOff>
                  </from>
                  <to>
                    <xdr:col>3</xdr:col>
                    <xdr:colOff>419100</xdr:colOff>
                    <xdr:row>8</xdr:row>
                    <xdr:rowOff>161925</xdr:rowOff>
                  </to>
                </anchor>
              </controlPr>
            </control>
          </mc:Choice>
        </mc:AlternateContent>
        <mc:AlternateContent xmlns:mc="http://schemas.openxmlformats.org/markup-compatibility/2006">
          <mc:Choice Requires="x14">
            <control shapeId="50208" r:id="rId18" name="Check Box 32">
              <controlPr defaultSize="0" autoFill="0" autoLine="0" autoPict="0">
                <anchor moveWithCells="1">
                  <from>
                    <xdr:col>4</xdr:col>
                    <xdr:colOff>219075</xdr:colOff>
                    <xdr:row>7</xdr:row>
                    <xdr:rowOff>161925</xdr:rowOff>
                  </from>
                  <to>
                    <xdr:col>4</xdr:col>
                    <xdr:colOff>419100</xdr:colOff>
                    <xdr:row>8</xdr:row>
                    <xdr:rowOff>161925</xdr:rowOff>
                  </to>
                </anchor>
              </controlPr>
            </control>
          </mc:Choice>
        </mc:AlternateContent>
        <mc:AlternateContent xmlns:mc="http://schemas.openxmlformats.org/markup-compatibility/2006">
          <mc:Choice Requires="x14">
            <control shapeId="50209" r:id="rId19" name="Check Box 33">
              <controlPr defaultSize="0" autoFill="0" autoLine="0" autoPict="0">
                <anchor moveWithCells="1">
                  <from>
                    <xdr:col>2</xdr:col>
                    <xdr:colOff>219075</xdr:colOff>
                    <xdr:row>8</xdr:row>
                    <xdr:rowOff>161925</xdr:rowOff>
                  </from>
                  <to>
                    <xdr:col>2</xdr:col>
                    <xdr:colOff>419100</xdr:colOff>
                    <xdr:row>9</xdr:row>
                    <xdr:rowOff>161925</xdr:rowOff>
                  </to>
                </anchor>
              </controlPr>
            </control>
          </mc:Choice>
        </mc:AlternateContent>
        <mc:AlternateContent xmlns:mc="http://schemas.openxmlformats.org/markup-compatibility/2006">
          <mc:Choice Requires="x14">
            <control shapeId="50210" r:id="rId20" name="Check Box 34">
              <controlPr defaultSize="0" autoFill="0" autoLine="0" autoPict="0">
                <anchor moveWithCells="1">
                  <from>
                    <xdr:col>3</xdr:col>
                    <xdr:colOff>219075</xdr:colOff>
                    <xdr:row>8</xdr:row>
                    <xdr:rowOff>161925</xdr:rowOff>
                  </from>
                  <to>
                    <xdr:col>3</xdr:col>
                    <xdr:colOff>419100</xdr:colOff>
                    <xdr:row>9</xdr:row>
                    <xdr:rowOff>161925</xdr:rowOff>
                  </to>
                </anchor>
              </controlPr>
            </control>
          </mc:Choice>
        </mc:AlternateContent>
        <mc:AlternateContent xmlns:mc="http://schemas.openxmlformats.org/markup-compatibility/2006">
          <mc:Choice Requires="x14">
            <control shapeId="50211" r:id="rId21" name="Check Box 35">
              <controlPr defaultSize="0" autoFill="0" autoLine="0" autoPict="0">
                <anchor moveWithCells="1">
                  <from>
                    <xdr:col>4</xdr:col>
                    <xdr:colOff>219075</xdr:colOff>
                    <xdr:row>8</xdr:row>
                    <xdr:rowOff>161925</xdr:rowOff>
                  </from>
                  <to>
                    <xdr:col>4</xdr:col>
                    <xdr:colOff>419100</xdr:colOff>
                    <xdr:row>9</xdr:row>
                    <xdr:rowOff>161925</xdr:rowOff>
                  </to>
                </anchor>
              </controlPr>
            </control>
          </mc:Choice>
        </mc:AlternateContent>
        <mc:AlternateContent xmlns:mc="http://schemas.openxmlformats.org/markup-compatibility/2006">
          <mc:Choice Requires="x14">
            <control shapeId="50212" r:id="rId22" name="Check Box 36">
              <controlPr defaultSize="0" autoFill="0" autoLine="0" autoPict="0">
                <anchor moveWithCells="1">
                  <from>
                    <xdr:col>2</xdr:col>
                    <xdr:colOff>219075</xdr:colOff>
                    <xdr:row>9</xdr:row>
                    <xdr:rowOff>161925</xdr:rowOff>
                  </from>
                  <to>
                    <xdr:col>2</xdr:col>
                    <xdr:colOff>419100</xdr:colOff>
                    <xdr:row>10</xdr:row>
                    <xdr:rowOff>161925</xdr:rowOff>
                  </to>
                </anchor>
              </controlPr>
            </control>
          </mc:Choice>
        </mc:AlternateContent>
        <mc:AlternateContent xmlns:mc="http://schemas.openxmlformats.org/markup-compatibility/2006">
          <mc:Choice Requires="x14">
            <control shapeId="50213" r:id="rId23" name="Check Box 37">
              <controlPr defaultSize="0" autoFill="0" autoLine="0" autoPict="0">
                <anchor moveWithCells="1">
                  <from>
                    <xdr:col>3</xdr:col>
                    <xdr:colOff>219075</xdr:colOff>
                    <xdr:row>9</xdr:row>
                    <xdr:rowOff>161925</xdr:rowOff>
                  </from>
                  <to>
                    <xdr:col>3</xdr:col>
                    <xdr:colOff>419100</xdr:colOff>
                    <xdr:row>10</xdr:row>
                    <xdr:rowOff>161925</xdr:rowOff>
                  </to>
                </anchor>
              </controlPr>
            </control>
          </mc:Choice>
        </mc:AlternateContent>
        <mc:AlternateContent xmlns:mc="http://schemas.openxmlformats.org/markup-compatibility/2006">
          <mc:Choice Requires="x14">
            <control shapeId="50214" r:id="rId24" name="Check Box 38">
              <controlPr defaultSize="0" autoFill="0" autoLine="0" autoPict="0">
                <anchor moveWithCells="1">
                  <from>
                    <xdr:col>4</xdr:col>
                    <xdr:colOff>219075</xdr:colOff>
                    <xdr:row>9</xdr:row>
                    <xdr:rowOff>161925</xdr:rowOff>
                  </from>
                  <to>
                    <xdr:col>4</xdr:col>
                    <xdr:colOff>419100</xdr:colOff>
                    <xdr:row>10</xdr:row>
                    <xdr:rowOff>161925</xdr:rowOff>
                  </to>
                </anchor>
              </controlPr>
            </control>
          </mc:Choice>
        </mc:AlternateContent>
        <mc:AlternateContent xmlns:mc="http://schemas.openxmlformats.org/markup-compatibility/2006">
          <mc:Choice Requires="x14">
            <control shapeId="50215" r:id="rId25" name="Check Box 39">
              <controlPr defaultSize="0" autoFill="0" autoLine="0" autoPict="0">
                <anchor moveWithCells="1">
                  <from>
                    <xdr:col>2</xdr:col>
                    <xdr:colOff>219075</xdr:colOff>
                    <xdr:row>42</xdr:row>
                    <xdr:rowOff>161925</xdr:rowOff>
                  </from>
                  <to>
                    <xdr:col>2</xdr:col>
                    <xdr:colOff>419100</xdr:colOff>
                    <xdr:row>43</xdr:row>
                    <xdr:rowOff>161925</xdr:rowOff>
                  </to>
                </anchor>
              </controlPr>
            </control>
          </mc:Choice>
        </mc:AlternateContent>
        <mc:AlternateContent xmlns:mc="http://schemas.openxmlformats.org/markup-compatibility/2006">
          <mc:Choice Requires="x14">
            <control shapeId="50216" r:id="rId26" name="Check Box 40">
              <controlPr defaultSize="0" autoFill="0" autoLine="0" autoPict="0">
                <anchor moveWithCells="1">
                  <from>
                    <xdr:col>3</xdr:col>
                    <xdr:colOff>219075</xdr:colOff>
                    <xdr:row>42</xdr:row>
                    <xdr:rowOff>161925</xdr:rowOff>
                  </from>
                  <to>
                    <xdr:col>3</xdr:col>
                    <xdr:colOff>419100</xdr:colOff>
                    <xdr:row>43</xdr:row>
                    <xdr:rowOff>161925</xdr:rowOff>
                  </to>
                </anchor>
              </controlPr>
            </control>
          </mc:Choice>
        </mc:AlternateContent>
        <mc:AlternateContent xmlns:mc="http://schemas.openxmlformats.org/markup-compatibility/2006">
          <mc:Choice Requires="x14">
            <control shapeId="50217" r:id="rId27" name="Check Box 41">
              <controlPr defaultSize="0" autoFill="0" autoLine="0" autoPict="0">
                <anchor moveWithCells="1">
                  <from>
                    <xdr:col>4</xdr:col>
                    <xdr:colOff>219075</xdr:colOff>
                    <xdr:row>42</xdr:row>
                    <xdr:rowOff>161925</xdr:rowOff>
                  </from>
                  <to>
                    <xdr:col>4</xdr:col>
                    <xdr:colOff>419100</xdr:colOff>
                    <xdr:row>43</xdr:row>
                    <xdr:rowOff>161925</xdr:rowOff>
                  </to>
                </anchor>
              </controlPr>
            </control>
          </mc:Choice>
        </mc:AlternateContent>
        <mc:AlternateContent xmlns:mc="http://schemas.openxmlformats.org/markup-compatibility/2006">
          <mc:Choice Requires="x14">
            <control shapeId="50218" r:id="rId28" name="Check Box 42">
              <controlPr defaultSize="0" autoFill="0" autoLine="0" autoPict="0">
                <anchor moveWithCells="1">
                  <from>
                    <xdr:col>2</xdr:col>
                    <xdr:colOff>219075</xdr:colOff>
                    <xdr:row>11</xdr:row>
                    <xdr:rowOff>161925</xdr:rowOff>
                  </from>
                  <to>
                    <xdr:col>2</xdr:col>
                    <xdr:colOff>419100</xdr:colOff>
                    <xdr:row>12</xdr:row>
                    <xdr:rowOff>161925</xdr:rowOff>
                  </to>
                </anchor>
              </controlPr>
            </control>
          </mc:Choice>
        </mc:AlternateContent>
        <mc:AlternateContent xmlns:mc="http://schemas.openxmlformats.org/markup-compatibility/2006">
          <mc:Choice Requires="x14">
            <control shapeId="50219" r:id="rId29" name="Check Box 43">
              <controlPr defaultSize="0" autoFill="0" autoLine="0" autoPict="0">
                <anchor moveWithCells="1">
                  <from>
                    <xdr:col>3</xdr:col>
                    <xdr:colOff>219075</xdr:colOff>
                    <xdr:row>11</xdr:row>
                    <xdr:rowOff>161925</xdr:rowOff>
                  </from>
                  <to>
                    <xdr:col>3</xdr:col>
                    <xdr:colOff>419100</xdr:colOff>
                    <xdr:row>12</xdr:row>
                    <xdr:rowOff>161925</xdr:rowOff>
                  </to>
                </anchor>
              </controlPr>
            </control>
          </mc:Choice>
        </mc:AlternateContent>
        <mc:AlternateContent xmlns:mc="http://schemas.openxmlformats.org/markup-compatibility/2006">
          <mc:Choice Requires="x14">
            <control shapeId="50220" r:id="rId30" name="Check Box 44">
              <controlPr defaultSize="0" autoFill="0" autoLine="0" autoPict="0">
                <anchor moveWithCells="1">
                  <from>
                    <xdr:col>4</xdr:col>
                    <xdr:colOff>219075</xdr:colOff>
                    <xdr:row>11</xdr:row>
                    <xdr:rowOff>161925</xdr:rowOff>
                  </from>
                  <to>
                    <xdr:col>4</xdr:col>
                    <xdr:colOff>419100</xdr:colOff>
                    <xdr:row>12</xdr:row>
                    <xdr:rowOff>161925</xdr:rowOff>
                  </to>
                </anchor>
              </controlPr>
            </control>
          </mc:Choice>
        </mc:AlternateContent>
        <mc:AlternateContent xmlns:mc="http://schemas.openxmlformats.org/markup-compatibility/2006">
          <mc:Choice Requires="x14">
            <control shapeId="50221" r:id="rId31" name="Check Box 45">
              <controlPr defaultSize="0" autoFill="0" autoLine="0" autoPict="0">
                <anchor moveWithCells="1">
                  <from>
                    <xdr:col>2</xdr:col>
                    <xdr:colOff>219075</xdr:colOff>
                    <xdr:row>12</xdr:row>
                    <xdr:rowOff>161925</xdr:rowOff>
                  </from>
                  <to>
                    <xdr:col>2</xdr:col>
                    <xdr:colOff>419100</xdr:colOff>
                    <xdr:row>13</xdr:row>
                    <xdr:rowOff>161925</xdr:rowOff>
                  </to>
                </anchor>
              </controlPr>
            </control>
          </mc:Choice>
        </mc:AlternateContent>
        <mc:AlternateContent xmlns:mc="http://schemas.openxmlformats.org/markup-compatibility/2006">
          <mc:Choice Requires="x14">
            <control shapeId="50222" r:id="rId32" name="Check Box 46">
              <controlPr defaultSize="0" autoFill="0" autoLine="0" autoPict="0">
                <anchor moveWithCells="1">
                  <from>
                    <xdr:col>3</xdr:col>
                    <xdr:colOff>219075</xdr:colOff>
                    <xdr:row>12</xdr:row>
                    <xdr:rowOff>161925</xdr:rowOff>
                  </from>
                  <to>
                    <xdr:col>3</xdr:col>
                    <xdr:colOff>419100</xdr:colOff>
                    <xdr:row>13</xdr:row>
                    <xdr:rowOff>161925</xdr:rowOff>
                  </to>
                </anchor>
              </controlPr>
            </control>
          </mc:Choice>
        </mc:AlternateContent>
        <mc:AlternateContent xmlns:mc="http://schemas.openxmlformats.org/markup-compatibility/2006">
          <mc:Choice Requires="x14">
            <control shapeId="50223" r:id="rId33" name="Check Box 47">
              <controlPr defaultSize="0" autoFill="0" autoLine="0" autoPict="0">
                <anchor moveWithCells="1">
                  <from>
                    <xdr:col>4</xdr:col>
                    <xdr:colOff>219075</xdr:colOff>
                    <xdr:row>12</xdr:row>
                    <xdr:rowOff>161925</xdr:rowOff>
                  </from>
                  <to>
                    <xdr:col>4</xdr:col>
                    <xdr:colOff>419100</xdr:colOff>
                    <xdr:row>13</xdr:row>
                    <xdr:rowOff>161925</xdr:rowOff>
                  </to>
                </anchor>
              </controlPr>
            </control>
          </mc:Choice>
        </mc:AlternateContent>
        <mc:AlternateContent xmlns:mc="http://schemas.openxmlformats.org/markup-compatibility/2006">
          <mc:Choice Requires="x14">
            <control shapeId="50224" r:id="rId34" name="Check Box 48">
              <controlPr defaultSize="0" autoFill="0" autoLine="0" autoPict="0">
                <anchor moveWithCells="1">
                  <from>
                    <xdr:col>2</xdr:col>
                    <xdr:colOff>219075</xdr:colOff>
                    <xdr:row>13</xdr:row>
                    <xdr:rowOff>161925</xdr:rowOff>
                  </from>
                  <to>
                    <xdr:col>2</xdr:col>
                    <xdr:colOff>419100</xdr:colOff>
                    <xdr:row>14</xdr:row>
                    <xdr:rowOff>161925</xdr:rowOff>
                  </to>
                </anchor>
              </controlPr>
            </control>
          </mc:Choice>
        </mc:AlternateContent>
        <mc:AlternateContent xmlns:mc="http://schemas.openxmlformats.org/markup-compatibility/2006">
          <mc:Choice Requires="x14">
            <control shapeId="50225" r:id="rId35" name="Check Box 49">
              <controlPr defaultSize="0" autoFill="0" autoLine="0" autoPict="0">
                <anchor moveWithCells="1">
                  <from>
                    <xdr:col>3</xdr:col>
                    <xdr:colOff>219075</xdr:colOff>
                    <xdr:row>13</xdr:row>
                    <xdr:rowOff>161925</xdr:rowOff>
                  </from>
                  <to>
                    <xdr:col>3</xdr:col>
                    <xdr:colOff>419100</xdr:colOff>
                    <xdr:row>14</xdr:row>
                    <xdr:rowOff>161925</xdr:rowOff>
                  </to>
                </anchor>
              </controlPr>
            </control>
          </mc:Choice>
        </mc:AlternateContent>
        <mc:AlternateContent xmlns:mc="http://schemas.openxmlformats.org/markup-compatibility/2006">
          <mc:Choice Requires="x14">
            <control shapeId="50226" r:id="rId36" name="Check Box 50">
              <controlPr defaultSize="0" autoFill="0" autoLine="0" autoPict="0">
                <anchor moveWithCells="1">
                  <from>
                    <xdr:col>4</xdr:col>
                    <xdr:colOff>219075</xdr:colOff>
                    <xdr:row>13</xdr:row>
                    <xdr:rowOff>161925</xdr:rowOff>
                  </from>
                  <to>
                    <xdr:col>4</xdr:col>
                    <xdr:colOff>419100</xdr:colOff>
                    <xdr:row>14</xdr:row>
                    <xdr:rowOff>161925</xdr:rowOff>
                  </to>
                </anchor>
              </controlPr>
            </control>
          </mc:Choice>
        </mc:AlternateContent>
        <mc:AlternateContent xmlns:mc="http://schemas.openxmlformats.org/markup-compatibility/2006">
          <mc:Choice Requires="x14">
            <control shapeId="50227" r:id="rId37" name="Check Box 51">
              <controlPr defaultSize="0" autoFill="0" autoLine="0" autoPict="0">
                <anchor moveWithCells="1">
                  <from>
                    <xdr:col>2</xdr:col>
                    <xdr:colOff>219075</xdr:colOff>
                    <xdr:row>14</xdr:row>
                    <xdr:rowOff>161925</xdr:rowOff>
                  </from>
                  <to>
                    <xdr:col>2</xdr:col>
                    <xdr:colOff>419100</xdr:colOff>
                    <xdr:row>15</xdr:row>
                    <xdr:rowOff>161925</xdr:rowOff>
                  </to>
                </anchor>
              </controlPr>
            </control>
          </mc:Choice>
        </mc:AlternateContent>
        <mc:AlternateContent xmlns:mc="http://schemas.openxmlformats.org/markup-compatibility/2006">
          <mc:Choice Requires="x14">
            <control shapeId="50228" r:id="rId38" name="Check Box 52">
              <controlPr defaultSize="0" autoFill="0" autoLine="0" autoPict="0">
                <anchor moveWithCells="1">
                  <from>
                    <xdr:col>3</xdr:col>
                    <xdr:colOff>219075</xdr:colOff>
                    <xdr:row>14</xdr:row>
                    <xdr:rowOff>161925</xdr:rowOff>
                  </from>
                  <to>
                    <xdr:col>3</xdr:col>
                    <xdr:colOff>419100</xdr:colOff>
                    <xdr:row>15</xdr:row>
                    <xdr:rowOff>161925</xdr:rowOff>
                  </to>
                </anchor>
              </controlPr>
            </control>
          </mc:Choice>
        </mc:AlternateContent>
        <mc:AlternateContent xmlns:mc="http://schemas.openxmlformats.org/markup-compatibility/2006">
          <mc:Choice Requires="x14">
            <control shapeId="50229" r:id="rId39" name="Check Box 53">
              <controlPr defaultSize="0" autoFill="0" autoLine="0" autoPict="0">
                <anchor moveWithCells="1">
                  <from>
                    <xdr:col>4</xdr:col>
                    <xdr:colOff>219075</xdr:colOff>
                    <xdr:row>14</xdr:row>
                    <xdr:rowOff>161925</xdr:rowOff>
                  </from>
                  <to>
                    <xdr:col>4</xdr:col>
                    <xdr:colOff>419100</xdr:colOff>
                    <xdr:row>15</xdr:row>
                    <xdr:rowOff>161925</xdr:rowOff>
                  </to>
                </anchor>
              </controlPr>
            </control>
          </mc:Choice>
        </mc:AlternateContent>
        <mc:AlternateContent xmlns:mc="http://schemas.openxmlformats.org/markup-compatibility/2006">
          <mc:Choice Requires="x14">
            <control shapeId="50230" r:id="rId40" name="Check Box 54">
              <controlPr defaultSize="0" autoFill="0" autoLine="0" autoPict="0">
                <anchor moveWithCells="1">
                  <from>
                    <xdr:col>2</xdr:col>
                    <xdr:colOff>219075</xdr:colOff>
                    <xdr:row>15</xdr:row>
                    <xdr:rowOff>161925</xdr:rowOff>
                  </from>
                  <to>
                    <xdr:col>2</xdr:col>
                    <xdr:colOff>419100</xdr:colOff>
                    <xdr:row>16</xdr:row>
                    <xdr:rowOff>161925</xdr:rowOff>
                  </to>
                </anchor>
              </controlPr>
            </control>
          </mc:Choice>
        </mc:AlternateContent>
        <mc:AlternateContent xmlns:mc="http://schemas.openxmlformats.org/markup-compatibility/2006">
          <mc:Choice Requires="x14">
            <control shapeId="50231" r:id="rId41" name="Check Box 55">
              <controlPr defaultSize="0" autoFill="0" autoLine="0" autoPict="0">
                <anchor moveWithCells="1">
                  <from>
                    <xdr:col>3</xdr:col>
                    <xdr:colOff>219075</xdr:colOff>
                    <xdr:row>15</xdr:row>
                    <xdr:rowOff>161925</xdr:rowOff>
                  </from>
                  <to>
                    <xdr:col>3</xdr:col>
                    <xdr:colOff>419100</xdr:colOff>
                    <xdr:row>16</xdr:row>
                    <xdr:rowOff>161925</xdr:rowOff>
                  </to>
                </anchor>
              </controlPr>
            </control>
          </mc:Choice>
        </mc:AlternateContent>
        <mc:AlternateContent xmlns:mc="http://schemas.openxmlformats.org/markup-compatibility/2006">
          <mc:Choice Requires="x14">
            <control shapeId="50232" r:id="rId42" name="Check Box 56">
              <controlPr defaultSize="0" autoFill="0" autoLine="0" autoPict="0">
                <anchor moveWithCells="1">
                  <from>
                    <xdr:col>4</xdr:col>
                    <xdr:colOff>219075</xdr:colOff>
                    <xdr:row>15</xdr:row>
                    <xdr:rowOff>161925</xdr:rowOff>
                  </from>
                  <to>
                    <xdr:col>4</xdr:col>
                    <xdr:colOff>419100</xdr:colOff>
                    <xdr:row>16</xdr:row>
                    <xdr:rowOff>161925</xdr:rowOff>
                  </to>
                </anchor>
              </controlPr>
            </control>
          </mc:Choice>
        </mc:AlternateContent>
        <mc:AlternateContent xmlns:mc="http://schemas.openxmlformats.org/markup-compatibility/2006">
          <mc:Choice Requires="x14">
            <control shapeId="50233" r:id="rId43" name="Check Box 57">
              <controlPr defaultSize="0" autoFill="0" autoLine="0" autoPict="0">
                <anchor moveWithCells="1">
                  <from>
                    <xdr:col>2</xdr:col>
                    <xdr:colOff>219075</xdr:colOff>
                    <xdr:row>17</xdr:row>
                    <xdr:rowOff>161925</xdr:rowOff>
                  </from>
                  <to>
                    <xdr:col>2</xdr:col>
                    <xdr:colOff>419100</xdr:colOff>
                    <xdr:row>18</xdr:row>
                    <xdr:rowOff>161925</xdr:rowOff>
                  </to>
                </anchor>
              </controlPr>
            </control>
          </mc:Choice>
        </mc:AlternateContent>
        <mc:AlternateContent xmlns:mc="http://schemas.openxmlformats.org/markup-compatibility/2006">
          <mc:Choice Requires="x14">
            <control shapeId="50234" r:id="rId44" name="Check Box 58">
              <controlPr defaultSize="0" autoFill="0" autoLine="0" autoPict="0">
                <anchor moveWithCells="1">
                  <from>
                    <xdr:col>3</xdr:col>
                    <xdr:colOff>219075</xdr:colOff>
                    <xdr:row>17</xdr:row>
                    <xdr:rowOff>161925</xdr:rowOff>
                  </from>
                  <to>
                    <xdr:col>3</xdr:col>
                    <xdr:colOff>419100</xdr:colOff>
                    <xdr:row>18</xdr:row>
                    <xdr:rowOff>161925</xdr:rowOff>
                  </to>
                </anchor>
              </controlPr>
            </control>
          </mc:Choice>
        </mc:AlternateContent>
        <mc:AlternateContent xmlns:mc="http://schemas.openxmlformats.org/markup-compatibility/2006">
          <mc:Choice Requires="x14">
            <control shapeId="50235" r:id="rId45" name="Check Box 59">
              <controlPr defaultSize="0" autoFill="0" autoLine="0" autoPict="0">
                <anchor moveWithCells="1">
                  <from>
                    <xdr:col>4</xdr:col>
                    <xdr:colOff>219075</xdr:colOff>
                    <xdr:row>17</xdr:row>
                    <xdr:rowOff>161925</xdr:rowOff>
                  </from>
                  <to>
                    <xdr:col>4</xdr:col>
                    <xdr:colOff>419100</xdr:colOff>
                    <xdr:row>18</xdr:row>
                    <xdr:rowOff>161925</xdr:rowOff>
                  </to>
                </anchor>
              </controlPr>
            </control>
          </mc:Choice>
        </mc:AlternateContent>
        <mc:AlternateContent xmlns:mc="http://schemas.openxmlformats.org/markup-compatibility/2006">
          <mc:Choice Requires="x14">
            <control shapeId="50236" r:id="rId46" name="Check Box 60">
              <controlPr defaultSize="0" autoFill="0" autoLine="0" autoPict="0">
                <anchor moveWithCells="1">
                  <from>
                    <xdr:col>2</xdr:col>
                    <xdr:colOff>219075</xdr:colOff>
                    <xdr:row>18</xdr:row>
                    <xdr:rowOff>161925</xdr:rowOff>
                  </from>
                  <to>
                    <xdr:col>2</xdr:col>
                    <xdr:colOff>419100</xdr:colOff>
                    <xdr:row>19</xdr:row>
                    <xdr:rowOff>161925</xdr:rowOff>
                  </to>
                </anchor>
              </controlPr>
            </control>
          </mc:Choice>
        </mc:AlternateContent>
        <mc:AlternateContent xmlns:mc="http://schemas.openxmlformats.org/markup-compatibility/2006">
          <mc:Choice Requires="x14">
            <control shapeId="50237" r:id="rId47" name="Check Box 61">
              <controlPr defaultSize="0" autoFill="0" autoLine="0" autoPict="0">
                <anchor moveWithCells="1">
                  <from>
                    <xdr:col>3</xdr:col>
                    <xdr:colOff>219075</xdr:colOff>
                    <xdr:row>18</xdr:row>
                    <xdr:rowOff>161925</xdr:rowOff>
                  </from>
                  <to>
                    <xdr:col>3</xdr:col>
                    <xdr:colOff>419100</xdr:colOff>
                    <xdr:row>19</xdr:row>
                    <xdr:rowOff>161925</xdr:rowOff>
                  </to>
                </anchor>
              </controlPr>
            </control>
          </mc:Choice>
        </mc:AlternateContent>
        <mc:AlternateContent xmlns:mc="http://schemas.openxmlformats.org/markup-compatibility/2006">
          <mc:Choice Requires="x14">
            <control shapeId="50238" r:id="rId48" name="Check Box 62">
              <controlPr defaultSize="0" autoFill="0" autoLine="0" autoPict="0">
                <anchor moveWithCells="1">
                  <from>
                    <xdr:col>4</xdr:col>
                    <xdr:colOff>219075</xdr:colOff>
                    <xdr:row>18</xdr:row>
                    <xdr:rowOff>161925</xdr:rowOff>
                  </from>
                  <to>
                    <xdr:col>4</xdr:col>
                    <xdr:colOff>419100</xdr:colOff>
                    <xdr:row>19</xdr:row>
                    <xdr:rowOff>161925</xdr:rowOff>
                  </to>
                </anchor>
              </controlPr>
            </control>
          </mc:Choice>
        </mc:AlternateContent>
        <mc:AlternateContent xmlns:mc="http://schemas.openxmlformats.org/markup-compatibility/2006">
          <mc:Choice Requires="x14">
            <control shapeId="50239" r:id="rId49" name="Check Box 63">
              <controlPr defaultSize="0" autoFill="0" autoLine="0" autoPict="0">
                <anchor moveWithCells="1">
                  <from>
                    <xdr:col>2</xdr:col>
                    <xdr:colOff>219075</xdr:colOff>
                    <xdr:row>19</xdr:row>
                    <xdr:rowOff>161925</xdr:rowOff>
                  </from>
                  <to>
                    <xdr:col>2</xdr:col>
                    <xdr:colOff>419100</xdr:colOff>
                    <xdr:row>20</xdr:row>
                    <xdr:rowOff>161925</xdr:rowOff>
                  </to>
                </anchor>
              </controlPr>
            </control>
          </mc:Choice>
        </mc:AlternateContent>
        <mc:AlternateContent xmlns:mc="http://schemas.openxmlformats.org/markup-compatibility/2006">
          <mc:Choice Requires="x14">
            <control shapeId="50240" r:id="rId50" name="Check Box 64">
              <controlPr defaultSize="0" autoFill="0" autoLine="0" autoPict="0">
                <anchor moveWithCells="1">
                  <from>
                    <xdr:col>3</xdr:col>
                    <xdr:colOff>219075</xdr:colOff>
                    <xdr:row>19</xdr:row>
                    <xdr:rowOff>161925</xdr:rowOff>
                  </from>
                  <to>
                    <xdr:col>3</xdr:col>
                    <xdr:colOff>419100</xdr:colOff>
                    <xdr:row>20</xdr:row>
                    <xdr:rowOff>161925</xdr:rowOff>
                  </to>
                </anchor>
              </controlPr>
            </control>
          </mc:Choice>
        </mc:AlternateContent>
        <mc:AlternateContent xmlns:mc="http://schemas.openxmlformats.org/markup-compatibility/2006">
          <mc:Choice Requires="x14">
            <control shapeId="50241" r:id="rId51" name="Check Box 65">
              <controlPr defaultSize="0" autoFill="0" autoLine="0" autoPict="0">
                <anchor moveWithCells="1">
                  <from>
                    <xdr:col>4</xdr:col>
                    <xdr:colOff>219075</xdr:colOff>
                    <xdr:row>19</xdr:row>
                    <xdr:rowOff>161925</xdr:rowOff>
                  </from>
                  <to>
                    <xdr:col>4</xdr:col>
                    <xdr:colOff>419100</xdr:colOff>
                    <xdr:row>20</xdr:row>
                    <xdr:rowOff>161925</xdr:rowOff>
                  </to>
                </anchor>
              </controlPr>
            </control>
          </mc:Choice>
        </mc:AlternateContent>
        <mc:AlternateContent xmlns:mc="http://schemas.openxmlformats.org/markup-compatibility/2006">
          <mc:Choice Requires="x14">
            <control shapeId="50242" r:id="rId52" name="Check Box 66">
              <controlPr defaultSize="0" autoFill="0" autoLine="0" autoPict="0">
                <anchor moveWithCells="1">
                  <from>
                    <xdr:col>2</xdr:col>
                    <xdr:colOff>219075</xdr:colOff>
                    <xdr:row>20</xdr:row>
                    <xdr:rowOff>161925</xdr:rowOff>
                  </from>
                  <to>
                    <xdr:col>2</xdr:col>
                    <xdr:colOff>419100</xdr:colOff>
                    <xdr:row>21</xdr:row>
                    <xdr:rowOff>161925</xdr:rowOff>
                  </to>
                </anchor>
              </controlPr>
            </control>
          </mc:Choice>
        </mc:AlternateContent>
        <mc:AlternateContent xmlns:mc="http://schemas.openxmlformats.org/markup-compatibility/2006">
          <mc:Choice Requires="x14">
            <control shapeId="50243" r:id="rId53" name="Check Box 67">
              <controlPr defaultSize="0" autoFill="0" autoLine="0" autoPict="0">
                <anchor moveWithCells="1">
                  <from>
                    <xdr:col>3</xdr:col>
                    <xdr:colOff>219075</xdr:colOff>
                    <xdr:row>20</xdr:row>
                    <xdr:rowOff>161925</xdr:rowOff>
                  </from>
                  <to>
                    <xdr:col>3</xdr:col>
                    <xdr:colOff>419100</xdr:colOff>
                    <xdr:row>21</xdr:row>
                    <xdr:rowOff>161925</xdr:rowOff>
                  </to>
                </anchor>
              </controlPr>
            </control>
          </mc:Choice>
        </mc:AlternateContent>
        <mc:AlternateContent xmlns:mc="http://schemas.openxmlformats.org/markup-compatibility/2006">
          <mc:Choice Requires="x14">
            <control shapeId="50244" r:id="rId54" name="Check Box 68">
              <controlPr defaultSize="0" autoFill="0" autoLine="0" autoPict="0">
                <anchor moveWithCells="1">
                  <from>
                    <xdr:col>4</xdr:col>
                    <xdr:colOff>219075</xdr:colOff>
                    <xdr:row>20</xdr:row>
                    <xdr:rowOff>161925</xdr:rowOff>
                  </from>
                  <to>
                    <xdr:col>4</xdr:col>
                    <xdr:colOff>419100</xdr:colOff>
                    <xdr:row>21</xdr:row>
                    <xdr:rowOff>161925</xdr:rowOff>
                  </to>
                </anchor>
              </controlPr>
            </control>
          </mc:Choice>
        </mc:AlternateContent>
        <mc:AlternateContent xmlns:mc="http://schemas.openxmlformats.org/markup-compatibility/2006">
          <mc:Choice Requires="x14">
            <control shapeId="50245" r:id="rId55" name="Check Box 69">
              <controlPr defaultSize="0" autoFill="0" autoLine="0" autoPict="0">
                <anchor moveWithCells="1">
                  <from>
                    <xdr:col>2</xdr:col>
                    <xdr:colOff>219075</xdr:colOff>
                    <xdr:row>21</xdr:row>
                    <xdr:rowOff>161925</xdr:rowOff>
                  </from>
                  <to>
                    <xdr:col>2</xdr:col>
                    <xdr:colOff>419100</xdr:colOff>
                    <xdr:row>22</xdr:row>
                    <xdr:rowOff>161925</xdr:rowOff>
                  </to>
                </anchor>
              </controlPr>
            </control>
          </mc:Choice>
        </mc:AlternateContent>
        <mc:AlternateContent xmlns:mc="http://schemas.openxmlformats.org/markup-compatibility/2006">
          <mc:Choice Requires="x14">
            <control shapeId="50246" r:id="rId56" name="Check Box 70">
              <controlPr defaultSize="0" autoFill="0" autoLine="0" autoPict="0">
                <anchor moveWithCells="1">
                  <from>
                    <xdr:col>3</xdr:col>
                    <xdr:colOff>219075</xdr:colOff>
                    <xdr:row>21</xdr:row>
                    <xdr:rowOff>161925</xdr:rowOff>
                  </from>
                  <to>
                    <xdr:col>3</xdr:col>
                    <xdr:colOff>419100</xdr:colOff>
                    <xdr:row>22</xdr:row>
                    <xdr:rowOff>161925</xdr:rowOff>
                  </to>
                </anchor>
              </controlPr>
            </control>
          </mc:Choice>
        </mc:AlternateContent>
        <mc:AlternateContent xmlns:mc="http://schemas.openxmlformats.org/markup-compatibility/2006">
          <mc:Choice Requires="x14">
            <control shapeId="50247" r:id="rId57" name="Check Box 71">
              <controlPr defaultSize="0" autoFill="0" autoLine="0" autoPict="0">
                <anchor moveWithCells="1">
                  <from>
                    <xdr:col>4</xdr:col>
                    <xdr:colOff>219075</xdr:colOff>
                    <xdr:row>21</xdr:row>
                    <xdr:rowOff>161925</xdr:rowOff>
                  </from>
                  <to>
                    <xdr:col>4</xdr:col>
                    <xdr:colOff>419100</xdr:colOff>
                    <xdr:row>22</xdr:row>
                    <xdr:rowOff>161925</xdr:rowOff>
                  </to>
                </anchor>
              </controlPr>
            </control>
          </mc:Choice>
        </mc:AlternateContent>
        <mc:AlternateContent xmlns:mc="http://schemas.openxmlformats.org/markup-compatibility/2006">
          <mc:Choice Requires="x14">
            <control shapeId="50248" r:id="rId58" name="Check Box 72">
              <controlPr defaultSize="0" autoFill="0" autoLine="0" autoPict="0">
                <anchor moveWithCells="1">
                  <from>
                    <xdr:col>2</xdr:col>
                    <xdr:colOff>219075</xdr:colOff>
                    <xdr:row>39</xdr:row>
                    <xdr:rowOff>161925</xdr:rowOff>
                  </from>
                  <to>
                    <xdr:col>2</xdr:col>
                    <xdr:colOff>419100</xdr:colOff>
                    <xdr:row>40</xdr:row>
                    <xdr:rowOff>161925</xdr:rowOff>
                  </to>
                </anchor>
              </controlPr>
            </control>
          </mc:Choice>
        </mc:AlternateContent>
        <mc:AlternateContent xmlns:mc="http://schemas.openxmlformats.org/markup-compatibility/2006">
          <mc:Choice Requires="x14">
            <control shapeId="50249" r:id="rId59" name="Check Box 73">
              <controlPr defaultSize="0" autoFill="0" autoLine="0" autoPict="0">
                <anchor moveWithCells="1">
                  <from>
                    <xdr:col>3</xdr:col>
                    <xdr:colOff>219075</xdr:colOff>
                    <xdr:row>39</xdr:row>
                    <xdr:rowOff>161925</xdr:rowOff>
                  </from>
                  <to>
                    <xdr:col>3</xdr:col>
                    <xdr:colOff>419100</xdr:colOff>
                    <xdr:row>40</xdr:row>
                    <xdr:rowOff>161925</xdr:rowOff>
                  </to>
                </anchor>
              </controlPr>
            </control>
          </mc:Choice>
        </mc:AlternateContent>
        <mc:AlternateContent xmlns:mc="http://schemas.openxmlformats.org/markup-compatibility/2006">
          <mc:Choice Requires="x14">
            <control shapeId="50250" r:id="rId60" name="Check Box 74">
              <controlPr defaultSize="0" autoFill="0" autoLine="0" autoPict="0">
                <anchor moveWithCells="1">
                  <from>
                    <xdr:col>4</xdr:col>
                    <xdr:colOff>219075</xdr:colOff>
                    <xdr:row>39</xdr:row>
                    <xdr:rowOff>161925</xdr:rowOff>
                  </from>
                  <to>
                    <xdr:col>4</xdr:col>
                    <xdr:colOff>419100</xdr:colOff>
                    <xdr:row>40</xdr:row>
                    <xdr:rowOff>161925</xdr:rowOff>
                  </to>
                </anchor>
              </controlPr>
            </control>
          </mc:Choice>
        </mc:AlternateContent>
        <mc:AlternateContent xmlns:mc="http://schemas.openxmlformats.org/markup-compatibility/2006">
          <mc:Choice Requires="x14">
            <control shapeId="50251" r:id="rId61" name="Check Box 75">
              <controlPr defaultSize="0" autoFill="0" autoLine="0" autoPict="0">
                <anchor moveWithCells="1">
                  <from>
                    <xdr:col>2</xdr:col>
                    <xdr:colOff>219075</xdr:colOff>
                    <xdr:row>40</xdr:row>
                    <xdr:rowOff>0</xdr:rowOff>
                  </from>
                  <to>
                    <xdr:col>2</xdr:col>
                    <xdr:colOff>419100</xdr:colOff>
                    <xdr:row>41</xdr:row>
                    <xdr:rowOff>0</xdr:rowOff>
                  </to>
                </anchor>
              </controlPr>
            </control>
          </mc:Choice>
        </mc:AlternateContent>
        <mc:AlternateContent xmlns:mc="http://schemas.openxmlformats.org/markup-compatibility/2006">
          <mc:Choice Requires="x14">
            <control shapeId="50252" r:id="rId62" name="Check Box 76">
              <controlPr defaultSize="0" autoFill="0" autoLine="0" autoPict="0">
                <anchor moveWithCells="1">
                  <from>
                    <xdr:col>3</xdr:col>
                    <xdr:colOff>219075</xdr:colOff>
                    <xdr:row>40</xdr:row>
                    <xdr:rowOff>0</xdr:rowOff>
                  </from>
                  <to>
                    <xdr:col>3</xdr:col>
                    <xdr:colOff>419100</xdr:colOff>
                    <xdr:row>41</xdr:row>
                    <xdr:rowOff>0</xdr:rowOff>
                  </to>
                </anchor>
              </controlPr>
            </control>
          </mc:Choice>
        </mc:AlternateContent>
        <mc:AlternateContent xmlns:mc="http://schemas.openxmlformats.org/markup-compatibility/2006">
          <mc:Choice Requires="x14">
            <control shapeId="50253" r:id="rId63" name="Check Box 77">
              <controlPr defaultSize="0" autoFill="0" autoLine="0" autoPict="0">
                <anchor moveWithCells="1">
                  <from>
                    <xdr:col>4</xdr:col>
                    <xdr:colOff>219075</xdr:colOff>
                    <xdr:row>40</xdr:row>
                    <xdr:rowOff>0</xdr:rowOff>
                  </from>
                  <to>
                    <xdr:col>4</xdr:col>
                    <xdr:colOff>419100</xdr:colOff>
                    <xdr:row>41</xdr:row>
                    <xdr:rowOff>0</xdr:rowOff>
                  </to>
                </anchor>
              </controlPr>
            </control>
          </mc:Choice>
        </mc:AlternateContent>
        <mc:AlternateContent xmlns:mc="http://schemas.openxmlformats.org/markup-compatibility/2006">
          <mc:Choice Requires="x14">
            <control shapeId="50254" r:id="rId64" name="Check Box 78">
              <controlPr defaultSize="0" autoFill="0" autoLine="0" autoPict="0">
                <anchor moveWithCells="1">
                  <from>
                    <xdr:col>2</xdr:col>
                    <xdr:colOff>219075</xdr:colOff>
                    <xdr:row>40</xdr:row>
                    <xdr:rowOff>161925</xdr:rowOff>
                  </from>
                  <to>
                    <xdr:col>2</xdr:col>
                    <xdr:colOff>419100</xdr:colOff>
                    <xdr:row>41</xdr:row>
                    <xdr:rowOff>161925</xdr:rowOff>
                  </to>
                </anchor>
              </controlPr>
            </control>
          </mc:Choice>
        </mc:AlternateContent>
        <mc:AlternateContent xmlns:mc="http://schemas.openxmlformats.org/markup-compatibility/2006">
          <mc:Choice Requires="x14">
            <control shapeId="50255" r:id="rId65" name="Check Box 79">
              <controlPr defaultSize="0" autoFill="0" autoLine="0" autoPict="0">
                <anchor moveWithCells="1">
                  <from>
                    <xdr:col>3</xdr:col>
                    <xdr:colOff>219075</xdr:colOff>
                    <xdr:row>40</xdr:row>
                    <xdr:rowOff>161925</xdr:rowOff>
                  </from>
                  <to>
                    <xdr:col>3</xdr:col>
                    <xdr:colOff>419100</xdr:colOff>
                    <xdr:row>41</xdr:row>
                    <xdr:rowOff>161925</xdr:rowOff>
                  </to>
                </anchor>
              </controlPr>
            </control>
          </mc:Choice>
        </mc:AlternateContent>
        <mc:AlternateContent xmlns:mc="http://schemas.openxmlformats.org/markup-compatibility/2006">
          <mc:Choice Requires="x14">
            <control shapeId="50256" r:id="rId66" name="Check Box 80">
              <controlPr defaultSize="0" autoFill="0" autoLine="0" autoPict="0">
                <anchor moveWithCells="1">
                  <from>
                    <xdr:col>4</xdr:col>
                    <xdr:colOff>219075</xdr:colOff>
                    <xdr:row>40</xdr:row>
                    <xdr:rowOff>161925</xdr:rowOff>
                  </from>
                  <to>
                    <xdr:col>4</xdr:col>
                    <xdr:colOff>419100</xdr:colOff>
                    <xdr:row>41</xdr:row>
                    <xdr:rowOff>161925</xdr:rowOff>
                  </to>
                </anchor>
              </controlPr>
            </control>
          </mc:Choice>
        </mc:AlternateContent>
        <mc:AlternateContent xmlns:mc="http://schemas.openxmlformats.org/markup-compatibility/2006">
          <mc:Choice Requires="x14">
            <control shapeId="50257" r:id="rId67" name="Check Box 81">
              <controlPr defaultSize="0" autoFill="0" autoLine="0" autoPict="0">
                <anchor moveWithCells="1">
                  <from>
                    <xdr:col>2</xdr:col>
                    <xdr:colOff>219075</xdr:colOff>
                    <xdr:row>41</xdr:row>
                    <xdr:rowOff>161925</xdr:rowOff>
                  </from>
                  <to>
                    <xdr:col>2</xdr:col>
                    <xdr:colOff>419100</xdr:colOff>
                    <xdr:row>42</xdr:row>
                    <xdr:rowOff>161925</xdr:rowOff>
                  </to>
                </anchor>
              </controlPr>
            </control>
          </mc:Choice>
        </mc:AlternateContent>
        <mc:AlternateContent xmlns:mc="http://schemas.openxmlformats.org/markup-compatibility/2006">
          <mc:Choice Requires="x14">
            <control shapeId="50258" r:id="rId68" name="Check Box 82">
              <controlPr defaultSize="0" autoFill="0" autoLine="0" autoPict="0">
                <anchor moveWithCells="1">
                  <from>
                    <xdr:col>3</xdr:col>
                    <xdr:colOff>219075</xdr:colOff>
                    <xdr:row>41</xdr:row>
                    <xdr:rowOff>161925</xdr:rowOff>
                  </from>
                  <to>
                    <xdr:col>3</xdr:col>
                    <xdr:colOff>419100</xdr:colOff>
                    <xdr:row>42</xdr:row>
                    <xdr:rowOff>161925</xdr:rowOff>
                  </to>
                </anchor>
              </controlPr>
            </control>
          </mc:Choice>
        </mc:AlternateContent>
        <mc:AlternateContent xmlns:mc="http://schemas.openxmlformats.org/markup-compatibility/2006">
          <mc:Choice Requires="x14">
            <control shapeId="50259" r:id="rId69" name="Check Box 83">
              <controlPr defaultSize="0" autoFill="0" autoLine="0" autoPict="0">
                <anchor moveWithCells="1">
                  <from>
                    <xdr:col>4</xdr:col>
                    <xdr:colOff>219075</xdr:colOff>
                    <xdr:row>41</xdr:row>
                    <xdr:rowOff>161925</xdr:rowOff>
                  </from>
                  <to>
                    <xdr:col>4</xdr:col>
                    <xdr:colOff>419100</xdr:colOff>
                    <xdr:row>42</xdr:row>
                    <xdr:rowOff>161925</xdr:rowOff>
                  </to>
                </anchor>
              </controlPr>
            </control>
          </mc:Choice>
        </mc:AlternateContent>
        <mc:AlternateContent xmlns:mc="http://schemas.openxmlformats.org/markup-compatibility/2006">
          <mc:Choice Requires="x14">
            <control shapeId="50260" r:id="rId70" name="Check Box 84">
              <controlPr defaultSize="0" autoFill="0" autoLine="0" autoPict="0">
                <anchor moveWithCells="1">
                  <from>
                    <xdr:col>2</xdr:col>
                    <xdr:colOff>219075</xdr:colOff>
                    <xdr:row>23</xdr:row>
                    <xdr:rowOff>161925</xdr:rowOff>
                  </from>
                  <to>
                    <xdr:col>2</xdr:col>
                    <xdr:colOff>419100</xdr:colOff>
                    <xdr:row>24</xdr:row>
                    <xdr:rowOff>161925</xdr:rowOff>
                  </to>
                </anchor>
              </controlPr>
            </control>
          </mc:Choice>
        </mc:AlternateContent>
        <mc:AlternateContent xmlns:mc="http://schemas.openxmlformats.org/markup-compatibility/2006">
          <mc:Choice Requires="x14">
            <control shapeId="50261" r:id="rId71" name="Check Box 85">
              <controlPr defaultSize="0" autoFill="0" autoLine="0" autoPict="0">
                <anchor moveWithCells="1">
                  <from>
                    <xdr:col>3</xdr:col>
                    <xdr:colOff>219075</xdr:colOff>
                    <xdr:row>23</xdr:row>
                    <xdr:rowOff>161925</xdr:rowOff>
                  </from>
                  <to>
                    <xdr:col>3</xdr:col>
                    <xdr:colOff>419100</xdr:colOff>
                    <xdr:row>24</xdr:row>
                    <xdr:rowOff>161925</xdr:rowOff>
                  </to>
                </anchor>
              </controlPr>
            </control>
          </mc:Choice>
        </mc:AlternateContent>
        <mc:AlternateContent xmlns:mc="http://schemas.openxmlformats.org/markup-compatibility/2006">
          <mc:Choice Requires="x14">
            <control shapeId="50262" r:id="rId72" name="Check Box 86">
              <controlPr defaultSize="0" autoFill="0" autoLine="0" autoPict="0">
                <anchor moveWithCells="1">
                  <from>
                    <xdr:col>4</xdr:col>
                    <xdr:colOff>219075</xdr:colOff>
                    <xdr:row>23</xdr:row>
                    <xdr:rowOff>161925</xdr:rowOff>
                  </from>
                  <to>
                    <xdr:col>4</xdr:col>
                    <xdr:colOff>419100</xdr:colOff>
                    <xdr:row>24</xdr:row>
                    <xdr:rowOff>161925</xdr:rowOff>
                  </to>
                </anchor>
              </controlPr>
            </control>
          </mc:Choice>
        </mc:AlternateContent>
        <mc:AlternateContent xmlns:mc="http://schemas.openxmlformats.org/markup-compatibility/2006">
          <mc:Choice Requires="x14">
            <control shapeId="50263" r:id="rId73" name="Check Box 87">
              <controlPr defaultSize="0" autoFill="0" autoLine="0" autoPict="0">
                <anchor moveWithCells="1">
                  <from>
                    <xdr:col>2</xdr:col>
                    <xdr:colOff>219075</xdr:colOff>
                    <xdr:row>24</xdr:row>
                    <xdr:rowOff>161925</xdr:rowOff>
                  </from>
                  <to>
                    <xdr:col>2</xdr:col>
                    <xdr:colOff>419100</xdr:colOff>
                    <xdr:row>25</xdr:row>
                    <xdr:rowOff>161925</xdr:rowOff>
                  </to>
                </anchor>
              </controlPr>
            </control>
          </mc:Choice>
        </mc:AlternateContent>
        <mc:AlternateContent xmlns:mc="http://schemas.openxmlformats.org/markup-compatibility/2006">
          <mc:Choice Requires="x14">
            <control shapeId="50264" r:id="rId74" name="Check Box 88">
              <controlPr defaultSize="0" autoFill="0" autoLine="0" autoPict="0">
                <anchor moveWithCells="1">
                  <from>
                    <xdr:col>3</xdr:col>
                    <xdr:colOff>219075</xdr:colOff>
                    <xdr:row>24</xdr:row>
                    <xdr:rowOff>161925</xdr:rowOff>
                  </from>
                  <to>
                    <xdr:col>3</xdr:col>
                    <xdr:colOff>419100</xdr:colOff>
                    <xdr:row>25</xdr:row>
                    <xdr:rowOff>161925</xdr:rowOff>
                  </to>
                </anchor>
              </controlPr>
            </control>
          </mc:Choice>
        </mc:AlternateContent>
        <mc:AlternateContent xmlns:mc="http://schemas.openxmlformats.org/markup-compatibility/2006">
          <mc:Choice Requires="x14">
            <control shapeId="50265" r:id="rId75" name="Check Box 89">
              <controlPr defaultSize="0" autoFill="0" autoLine="0" autoPict="0">
                <anchor moveWithCells="1">
                  <from>
                    <xdr:col>4</xdr:col>
                    <xdr:colOff>219075</xdr:colOff>
                    <xdr:row>24</xdr:row>
                    <xdr:rowOff>161925</xdr:rowOff>
                  </from>
                  <to>
                    <xdr:col>4</xdr:col>
                    <xdr:colOff>419100</xdr:colOff>
                    <xdr:row>25</xdr:row>
                    <xdr:rowOff>161925</xdr:rowOff>
                  </to>
                </anchor>
              </controlPr>
            </control>
          </mc:Choice>
        </mc:AlternateContent>
        <mc:AlternateContent xmlns:mc="http://schemas.openxmlformats.org/markup-compatibility/2006">
          <mc:Choice Requires="x14">
            <control shapeId="50266" r:id="rId76" name="Check Box 90">
              <controlPr defaultSize="0" autoFill="0" autoLine="0" autoPict="0">
                <anchor moveWithCells="1">
                  <from>
                    <xdr:col>2</xdr:col>
                    <xdr:colOff>219075</xdr:colOff>
                    <xdr:row>25</xdr:row>
                    <xdr:rowOff>161925</xdr:rowOff>
                  </from>
                  <to>
                    <xdr:col>2</xdr:col>
                    <xdr:colOff>419100</xdr:colOff>
                    <xdr:row>26</xdr:row>
                    <xdr:rowOff>161925</xdr:rowOff>
                  </to>
                </anchor>
              </controlPr>
            </control>
          </mc:Choice>
        </mc:AlternateContent>
        <mc:AlternateContent xmlns:mc="http://schemas.openxmlformats.org/markup-compatibility/2006">
          <mc:Choice Requires="x14">
            <control shapeId="50267" r:id="rId77" name="Check Box 91">
              <controlPr defaultSize="0" autoFill="0" autoLine="0" autoPict="0">
                <anchor moveWithCells="1">
                  <from>
                    <xdr:col>3</xdr:col>
                    <xdr:colOff>219075</xdr:colOff>
                    <xdr:row>25</xdr:row>
                    <xdr:rowOff>161925</xdr:rowOff>
                  </from>
                  <to>
                    <xdr:col>3</xdr:col>
                    <xdr:colOff>419100</xdr:colOff>
                    <xdr:row>26</xdr:row>
                    <xdr:rowOff>161925</xdr:rowOff>
                  </to>
                </anchor>
              </controlPr>
            </control>
          </mc:Choice>
        </mc:AlternateContent>
        <mc:AlternateContent xmlns:mc="http://schemas.openxmlformats.org/markup-compatibility/2006">
          <mc:Choice Requires="x14">
            <control shapeId="50268" r:id="rId78" name="Check Box 92">
              <controlPr defaultSize="0" autoFill="0" autoLine="0" autoPict="0">
                <anchor moveWithCells="1">
                  <from>
                    <xdr:col>4</xdr:col>
                    <xdr:colOff>219075</xdr:colOff>
                    <xdr:row>25</xdr:row>
                    <xdr:rowOff>161925</xdr:rowOff>
                  </from>
                  <to>
                    <xdr:col>4</xdr:col>
                    <xdr:colOff>419100</xdr:colOff>
                    <xdr:row>26</xdr:row>
                    <xdr:rowOff>161925</xdr:rowOff>
                  </to>
                </anchor>
              </controlPr>
            </control>
          </mc:Choice>
        </mc:AlternateContent>
        <mc:AlternateContent xmlns:mc="http://schemas.openxmlformats.org/markup-compatibility/2006">
          <mc:Choice Requires="x14">
            <control shapeId="50269" r:id="rId79" name="Check Box 93">
              <controlPr defaultSize="0" autoFill="0" autoLine="0" autoPict="0">
                <anchor moveWithCells="1">
                  <from>
                    <xdr:col>2</xdr:col>
                    <xdr:colOff>219075</xdr:colOff>
                    <xdr:row>27</xdr:row>
                    <xdr:rowOff>161925</xdr:rowOff>
                  </from>
                  <to>
                    <xdr:col>2</xdr:col>
                    <xdr:colOff>419100</xdr:colOff>
                    <xdr:row>28</xdr:row>
                    <xdr:rowOff>161925</xdr:rowOff>
                  </to>
                </anchor>
              </controlPr>
            </control>
          </mc:Choice>
        </mc:AlternateContent>
        <mc:AlternateContent xmlns:mc="http://schemas.openxmlformats.org/markup-compatibility/2006">
          <mc:Choice Requires="x14">
            <control shapeId="50270" r:id="rId80" name="Check Box 94">
              <controlPr defaultSize="0" autoFill="0" autoLine="0" autoPict="0">
                <anchor moveWithCells="1">
                  <from>
                    <xdr:col>3</xdr:col>
                    <xdr:colOff>219075</xdr:colOff>
                    <xdr:row>27</xdr:row>
                    <xdr:rowOff>161925</xdr:rowOff>
                  </from>
                  <to>
                    <xdr:col>3</xdr:col>
                    <xdr:colOff>419100</xdr:colOff>
                    <xdr:row>28</xdr:row>
                    <xdr:rowOff>161925</xdr:rowOff>
                  </to>
                </anchor>
              </controlPr>
            </control>
          </mc:Choice>
        </mc:AlternateContent>
        <mc:AlternateContent xmlns:mc="http://schemas.openxmlformats.org/markup-compatibility/2006">
          <mc:Choice Requires="x14">
            <control shapeId="50271" r:id="rId81" name="Check Box 95">
              <controlPr defaultSize="0" autoFill="0" autoLine="0" autoPict="0">
                <anchor moveWithCells="1">
                  <from>
                    <xdr:col>4</xdr:col>
                    <xdr:colOff>219075</xdr:colOff>
                    <xdr:row>27</xdr:row>
                    <xdr:rowOff>161925</xdr:rowOff>
                  </from>
                  <to>
                    <xdr:col>4</xdr:col>
                    <xdr:colOff>419100</xdr:colOff>
                    <xdr:row>28</xdr:row>
                    <xdr:rowOff>161925</xdr:rowOff>
                  </to>
                </anchor>
              </controlPr>
            </control>
          </mc:Choice>
        </mc:AlternateContent>
        <mc:AlternateContent xmlns:mc="http://schemas.openxmlformats.org/markup-compatibility/2006">
          <mc:Choice Requires="x14">
            <control shapeId="50272" r:id="rId82" name="Check Box 96">
              <controlPr defaultSize="0" autoFill="0" autoLine="0" autoPict="0">
                <anchor moveWithCells="1">
                  <from>
                    <xdr:col>2</xdr:col>
                    <xdr:colOff>219075</xdr:colOff>
                    <xdr:row>28</xdr:row>
                    <xdr:rowOff>161925</xdr:rowOff>
                  </from>
                  <to>
                    <xdr:col>2</xdr:col>
                    <xdr:colOff>419100</xdr:colOff>
                    <xdr:row>29</xdr:row>
                    <xdr:rowOff>161925</xdr:rowOff>
                  </to>
                </anchor>
              </controlPr>
            </control>
          </mc:Choice>
        </mc:AlternateContent>
        <mc:AlternateContent xmlns:mc="http://schemas.openxmlformats.org/markup-compatibility/2006">
          <mc:Choice Requires="x14">
            <control shapeId="50273" r:id="rId83" name="Check Box 97">
              <controlPr defaultSize="0" autoFill="0" autoLine="0" autoPict="0">
                <anchor moveWithCells="1">
                  <from>
                    <xdr:col>3</xdr:col>
                    <xdr:colOff>219075</xdr:colOff>
                    <xdr:row>28</xdr:row>
                    <xdr:rowOff>161925</xdr:rowOff>
                  </from>
                  <to>
                    <xdr:col>3</xdr:col>
                    <xdr:colOff>419100</xdr:colOff>
                    <xdr:row>29</xdr:row>
                    <xdr:rowOff>161925</xdr:rowOff>
                  </to>
                </anchor>
              </controlPr>
            </control>
          </mc:Choice>
        </mc:AlternateContent>
        <mc:AlternateContent xmlns:mc="http://schemas.openxmlformats.org/markup-compatibility/2006">
          <mc:Choice Requires="x14">
            <control shapeId="50274" r:id="rId84" name="Check Box 98">
              <controlPr defaultSize="0" autoFill="0" autoLine="0" autoPict="0">
                <anchor moveWithCells="1">
                  <from>
                    <xdr:col>4</xdr:col>
                    <xdr:colOff>219075</xdr:colOff>
                    <xdr:row>28</xdr:row>
                    <xdr:rowOff>161925</xdr:rowOff>
                  </from>
                  <to>
                    <xdr:col>4</xdr:col>
                    <xdr:colOff>419100</xdr:colOff>
                    <xdr:row>29</xdr:row>
                    <xdr:rowOff>161925</xdr:rowOff>
                  </to>
                </anchor>
              </controlPr>
            </control>
          </mc:Choice>
        </mc:AlternateContent>
        <mc:AlternateContent xmlns:mc="http://schemas.openxmlformats.org/markup-compatibility/2006">
          <mc:Choice Requires="x14">
            <control shapeId="50275" r:id="rId85" name="Check Box 99">
              <controlPr defaultSize="0" autoFill="0" autoLine="0" autoPict="0">
                <anchor moveWithCells="1">
                  <from>
                    <xdr:col>2</xdr:col>
                    <xdr:colOff>219075</xdr:colOff>
                    <xdr:row>29</xdr:row>
                    <xdr:rowOff>161925</xdr:rowOff>
                  </from>
                  <to>
                    <xdr:col>2</xdr:col>
                    <xdr:colOff>419100</xdr:colOff>
                    <xdr:row>30</xdr:row>
                    <xdr:rowOff>161925</xdr:rowOff>
                  </to>
                </anchor>
              </controlPr>
            </control>
          </mc:Choice>
        </mc:AlternateContent>
        <mc:AlternateContent xmlns:mc="http://schemas.openxmlformats.org/markup-compatibility/2006">
          <mc:Choice Requires="x14">
            <control shapeId="50276" r:id="rId86" name="Check Box 100">
              <controlPr defaultSize="0" autoFill="0" autoLine="0" autoPict="0">
                <anchor moveWithCells="1">
                  <from>
                    <xdr:col>3</xdr:col>
                    <xdr:colOff>219075</xdr:colOff>
                    <xdr:row>29</xdr:row>
                    <xdr:rowOff>161925</xdr:rowOff>
                  </from>
                  <to>
                    <xdr:col>3</xdr:col>
                    <xdr:colOff>419100</xdr:colOff>
                    <xdr:row>30</xdr:row>
                    <xdr:rowOff>161925</xdr:rowOff>
                  </to>
                </anchor>
              </controlPr>
            </control>
          </mc:Choice>
        </mc:AlternateContent>
        <mc:AlternateContent xmlns:mc="http://schemas.openxmlformats.org/markup-compatibility/2006">
          <mc:Choice Requires="x14">
            <control shapeId="50277" r:id="rId87" name="Check Box 101">
              <controlPr defaultSize="0" autoFill="0" autoLine="0" autoPict="0">
                <anchor moveWithCells="1">
                  <from>
                    <xdr:col>4</xdr:col>
                    <xdr:colOff>219075</xdr:colOff>
                    <xdr:row>29</xdr:row>
                    <xdr:rowOff>161925</xdr:rowOff>
                  </from>
                  <to>
                    <xdr:col>4</xdr:col>
                    <xdr:colOff>419100</xdr:colOff>
                    <xdr:row>30</xdr:row>
                    <xdr:rowOff>161925</xdr:rowOff>
                  </to>
                </anchor>
              </controlPr>
            </control>
          </mc:Choice>
        </mc:AlternateContent>
        <mc:AlternateContent xmlns:mc="http://schemas.openxmlformats.org/markup-compatibility/2006">
          <mc:Choice Requires="x14">
            <control shapeId="50278" r:id="rId88" name="Check Box 102">
              <controlPr defaultSize="0" autoFill="0" autoLine="0" autoPict="0">
                <anchor moveWithCells="1">
                  <from>
                    <xdr:col>2</xdr:col>
                    <xdr:colOff>219075</xdr:colOff>
                    <xdr:row>30</xdr:row>
                    <xdr:rowOff>161925</xdr:rowOff>
                  </from>
                  <to>
                    <xdr:col>2</xdr:col>
                    <xdr:colOff>419100</xdr:colOff>
                    <xdr:row>31</xdr:row>
                    <xdr:rowOff>161925</xdr:rowOff>
                  </to>
                </anchor>
              </controlPr>
            </control>
          </mc:Choice>
        </mc:AlternateContent>
        <mc:AlternateContent xmlns:mc="http://schemas.openxmlformats.org/markup-compatibility/2006">
          <mc:Choice Requires="x14">
            <control shapeId="50279" r:id="rId89" name="Check Box 103">
              <controlPr defaultSize="0" autoFill="0" autoLine="0" autoPict="0">
                <anchor moveWithCells="1">
                  <from>
                    <xdr:col>3</xdr:col>
                    <xdr:colOff>219075</xdr:colOff>
                    <xdr:row>30</xdr:row>
                    <xdr:rowOff>161925</xdr:rowOff>
                  </from>
                  <to>
                    <xdr:col>3</xdr:col>
                    <xdr:colOff>419100</xdr:colOff>
                    <xdr:row>31</xdr:row>
                    <xdr:rowOff>161925</xdr:rowOff>
                  </to>
                </anchor>
              </controlPr>
            </control>
          </mc:Choice>
        </mc:AlternateContent>
        <mc:AlternateContent xmlns:mc="http://schemas.openxmlformats.org/markup-compatibility/2006">
          <mc:Choice Requires="x14">
            <control shapeId="50280" r:id="rId90" name="Check Box 104">
              <controlPr defaultSize="0" autoFill="0" autoLine="0" autoPict="0">
                <anchor moveWithCells="1">
                  <from>
                    <xdr:col>4</xdr:col>
                    <xdr:colOff>219075</xdr:colOff>
                    <xdr:row>30</xdr:row>
                    <xdr:rowOff>161925</xdr:rowOff>
                  </from>
                  <to>
                    <xdr:col>4</xdr:col>
                    <xdr:colOff>419100</xdr:colOff>
                    <xdr:row>31</xdr:row>
                    <xdr:rowOff>161925</xdr:rowOff>
                  </to>
                </anchor>
              </controlPr>
            </control>
          </mc:Choice>
        </mc:AlternateContent>
        <mc:AlternateContent xmlns:mc="http://schemas.openxmlformats.org/markup-compatibility/2006">
          <mc:Choice Requires="x14">
            <control shapeId="50281" r:id="rId91" name="Check Box 105">
              <controlPr defaultSize="0" autoFill="0" autoLine="0" autoPict="0">
                <anchor moveWithCells="1">
                  <from>
                    <xdr:col>2</xdr:col>
                    <xdr:colOff>219075</xdr:colOff>
                    <xdr:row>31</xdr:row>
                    <xdr:rowOff>161925</xdr:rowOff>
                  </from>
                  <to>
                    <xdr:col>2</xdr:col>
                    <xdr:colOff>419100</xdr:colOff>
                    <xdr:row>32</xdr:row>
                    <xdr:rowOff>161925</xdr:rowOff>
                  </to>
                </anchor>
              </controlPr>
            </control>
          </mc:Choice>
        </mc:AlternateContent>
        <mc:AlternateContent xmlns:mc="http://schemas.openxmlformats.org/markup-compatibility/2006">
          <mc:Choice Requires="x14">
            <control shapeId="50282" r:id="rId92" name="Check Box 106">
              <controlPr defaultSize="0" autoFill="0" autoLine="0" autoPict="0">
                <anchor moveWithCells="1">
                  <from>
                    <xdr:col>3</xdr:col>
                    <xdr:colOff>219075</xdr:colOff>
                    <xdr:row>31</xdr:row>
                    <xdr:rowOff>161925</xdr:rowOff>
                  </from>
                  <to>
                    <xdr:col>3</xdr:col>
                    <xdr:colOff>419100</xdr:colOff>
                    <xdr:row>32</xdr:row>
                    <xdr:rowOff>161925</xdr:rowOff>
                  </to>
                </anchor>
              </controlPr>
            </control>
          </mc:Choice>
        </mc:AlternateContent>
        <mc:AlternateContent xmlns:mc="http://schemas.openxmlformats.org/markup-compatibility/2006">
          <mc:Choice Requires="x14">
            <control shapeId="50283" r:id="rId93" name="Check Box 107">
              <controlPr defaultSize="0" autoFill="0" autoLine="0" autoPict="0">
                <anchor moveWithCells="1">
                  <from>
                    <xdr:col>4</xdr:col>
                    <xdr:colOff>219075</xdr:colOff>
                    <xdr:row>31</xdr:row>
                    <xdr:rowOff>161925</xdr:rowOff>
                  </from>
                  <to>
                    <xdr:col>4</xdr:col>
                    <xdr:colOff>419100</xdr:colOff>
                    <xdr:row>32</xdr:row>
                    <xdr:rowOff>161925</xdr:rowOff>
                  </to>
                </anchor>
              </controlPr>
            </control>
          </mc:Choice>
        </mc:AlternateContent>
        <mc:AlternateContent xmlns:mc="http://schemas.openxmlformats.org/markup-compatibility/2006">
          <mc:Choice Requires="x14">
            <control shapeId="50284" r:id="rId94" name="Check Box 108">
              <controlPr defaultSize="0" autoFill="0" autoLine="0" autoPict="0">
                <anchor moveWithCells="1">
                  <from>
                    <xdr:col>2</xdr:col>
                    <xdr:colOff>219075</xdr:colOff>
                    <xdr:row>32</xdr:row>
                    <xdr:rowOff>161925</xdr:rowOff>
                  </from>
                  <to>
                    <xdr:col>2</xdr:col>
                    <xdr:colOff>419100</xdr:colOff>
                    <xdr:row>33</xdr:row>
                    <xdr:rowOff>161925</xdr:rowOff>
                  </to>
                </anchor>
              </controlPr>
            </control>
          </mc:Choice>
        </mc:AlternateContent>
        <mc:AlternateContent xmlns:mc="http://schemas.openxmlformats.org/markup-compatibility/2006">
          <mc:Choice Requires="x14">
            <control shapeId="50285" r:id="rId95" name="Check Box 109">
              <controlPr defaultSize="0" autoFill="0" autoLine="0" autoPict="0">
                <anchor moveWithCells="1">
                  <from>
                    <xdr:col>3</xdr:col>
                    <xdr:colOff>219075</xdr:colOff>
                    <xdr:row>32</xdr:row>
                    <xdr:rowOff>161925</xdr:rowOff>
                  </from>
                  <to>
                    <xdr:col>3</xdr:col>
                    <xdr:colOff>419100</xdr:colOff>
                    <xdr:row>33</xdr:row>
                    <xdr:rowOff>161925</xdr:rowOff>
                  </to>
                </anchor>
              </controlPr>
            </control>
          </mc:Choice>
        </mc:AlternateContent>
        <mc:AlternateContent xmlns:mc="http://schemas.openxmlformats.org/markup-compatibility/2006">
          <mc:Choice Requires="x14">
            <control shapeId="50286" r:id="rId96" name="Check Box 110">
              <controlPr defaultSize="0" autoFill="0" autoLine="0" autoPict="0">
                <anchor moveWithCells="1">
                  <from>
                    <xdr:col>4</xdr:col>
                    <xdr:colOff>219075</xdr:colOff>
                    <xdr:row>32</xdr:row>
                    <xdr:rowOff>161925</xdr:rowOff>
                  </from>
                  <to>
                    <xdr:col>4</xdr:col>
                    <xdr:colOff>419100</xdr:colOff>
                    <xdr:row>33</xdr:row>
                    <xdr:rowOff>161925</xdr:rowOff>
                  </to>
                </anchor>
              </controlPr>
            </control>
          </mc:Choice>
        </mc:AlternateContent>
        <mc:AlternateContent xmlns:mc="http://schemas.openxmlformats.org/markup-compatibility/2006">
          <mc:Choice Requires="x14">
            <control shapeId="50287" r:id="rId97" name="Check Box 111">
              <controlPr defaultSize="0" autoFill="0" autoLine="0" autoPict="0">
                <anchor moveWithCells="1">
                  <from>
                    <xdr:col>2</xdr:col>
                    <xdr:colOff>219075</xdr:colOff>
                    <xdr:row>33</xdr:row>
                    <xdr:rowOff>161925</xdr:rowOff>
                  </from>
                  <to>
                    <xdr:col>2</xdr:col>
                    <xdr:colOff>419100</xdr:colOff>
                    <xdr:row>34</xdr:row>
                    <xdr:rowOff>161925</xdr:rowOff>
                  </to>
                </anchor>
              </controlPr>
            </control>
          </mc:Choice>
        </mc:AlternateContent>
        <mc:AlternateContent xmlns:mc="http://schemas.openxmlformats.org/markup-compatibility/2006">
          <mc:Choice Requires="x14">
            <control shapeId="50288" r:id="rId98" name="Check Box 112">
              <controlPr defaultSize="0" autoFill="0" autoLine="0" autoPict="0">
                <anchor moveWithCells="1">
                  <from>
                    <xdr:col>3</xdr:col>
                    <xdr:colOff>219075</xdr:colOff>
                    <xdr:row>33</xdr:row>
                    <xdr:rowOff>161925</xdr:rowOff>
                  </from>
                  <to>
                    <xdr:col>3</xdr:col>
                    <xdr:colOff>419100</xdr:colOff>
                    <xdr:row>34</xdr:row>
                    <xdr:rowOff>161925</xdr:rowOff>
                  </to>
                </anchor>
              </controlPr>
            </control>
          </mc:Choice>
        </mc:AlternateContent>
        <mc:AlternateContent xmlns:mc="http://schemas.openxmlformats.org/markup-compatibility/2006">
          <mc:Choice Requires="x14">
            <control shapeId="50289" r:id="rId99" name="Check Box 113">
              <controlPr defaultSize="0" autoFill="0" autoLine="0" autoPict="0">
                <anchor moveWithCells="1">
                  <from>
                    <xdr:col>4</xdr:col>
                    <xdr:colOff>219075</xdr:colOff>
                    <xdr:row>33</xdr:row>
                    <xdr:rowOff>161925</xdr:rowOff>
                  </from>
                  <to>
                    <xdr:col>4</xdr:col>
                    <xdr:colOff>419100</xdr:colOff>
                    <xdr:row>34</xdr:row>
                    <xdr:rowOff>161925</xdr:rowOff>
                  </to>
                </anchor>
              </controlPr>
            </control>
          </mc:Choice>
        </mc:AlternateContent>
        <mc:AlternateContent xmlns:mc="http://schemas.openxmlformats.org/markup-compatibility/2006">
          <mc:Choice Requires="x14">
            <control shapeId="50290" r:id="rId100" name="Check Box 114">
              <controlPr defaultSize="0" autoFill="0" autoLine="0" autoPict="0">
                <anchor moveWithCells="1">
                  <from>
                    <xdr:col>2</xdr:col>
                    <xdr:colOff>219075</xdr:colOff>
                    <xdr:row>34</xdr:row>
                    <xdr:rowOff>161925</xdr:rowOff>
                  </from>
                  <to>
                    <xdr:col>2</xdr:col>
                    <xdr:colOff>419100</xdr:colOff>
                    <xdr:row>35</xdr:row>
                    <xdr:rowOff>161925</xdr:rowOff>
                  </to>
                </anchor>
              </controlPr>
            </control>
          </mc:Choice>
        </mc:AlternateContent>
        <mc:AlternateContent xmlns:mc="http://schemas.openxmlformats.org/markup-compatibility/2006">
          <mc:Choice Requires="x14">
            <control shapeId="50291" r:id="rId101" name="Check Box 115">
              <controlPr defaultSize="0" autoFill="0" autoLine="0" autoPict="0">
                <anchor moveWithCells="1">
                  <from>
                    <xdr:col>3</xdr:col>
                    <xdr:colOff>219075</xdr:colOff>
                    <xdr:row>34</xdr:row>
                    <xdr:rowOff>161925</xdr:rowOff>
                  </from>
                  <to>
                    <xdr:col>3</xdr:col>
                    <xdr:colOff>419100</xdr:colOff>
                    <xdr:row>35</xdr:row>
                    <xdr:rowOff>161925</xdr:rowOff>
                  </to>
                </anchor>
              </controlPr>
            </control>
          </mc:Choice>
        </mc:AlternateContent>
        <mc:AlternateContent xmlns:mc="http://schemas.openxmlformats.org/markup-compatibility/2006">
          <mc:Choice Requires="x14">
            <control shapeId="50292" r:id="rId102" name="Check Box 116">
              <controlPr defaultSize="0" autoFill="0" autoLine="0" autoPict="0">
                <anchor moveWithCells="1">
                  <from>
                    <xdr:col>4</xdr:col>
                    <xdr:colOff>219075</xdr:colOff>
                    <xdr:row>34</xdr:row>
                    <xdr:rowOff>161925</xdr:rowOff>
                  </from>
                  <to>
                    <xdr:col>4</xdr:col>
                    <xdr:colOff>419100</xdr:colOff>
                    <xdr:row>35</xdr:row>
                    <xdr:rowOff>161925</xdr:rowOff>
                  </to>
                </anchor>
              </controlPr>
            </control>
          </mc:Choice>
        </mc:AlternateContent>
        <mc:AlternateContent xmlns:mc="http://schemas.openxmlformats.org/markup-compatibility/2006">
          <mc:Choice Requires="x14">
            <control shapeId="50293" r:id="rId103" name="Check Box 117">
              <controlPr defaultSize="0" autoFill="0" autoLine="0" autoPict="0">
                <anchor moveWithCells="1">
                  <from>
                    <xdr:col>2</xdr:col>
                    <xdr:colOff>219075</xdr:colOff>
                    <xdr:row>35</xdr:row>
                    <xdr:rowOff>161925</xdr:rowOff>
                  </from>
                  <to>
                    <xdr:col>2</xdr:col>
                    <xdr:colOff>419100</xdr:colOff>
                    <xdr:row>36</xdr:row>
                    <xdr:rowOff>161925</xdr:rowOff>
                  </to>
                </anchor>
              </controlPr>
            </control>
          </mc:Choice>
        </mc:AlternateContent>
        <mc:AlternateContent xmlns:mc="http://schemas.openxmlformats.org/markup-compatibility/2006">
          <mc:Choice Requires="x14">
            <control shapeId="50294" r:id="rId104" name="Check Box 118">
              <controlPr defaultSize="0" autoFill="0" autoLine="0" autoPict="0">
                <anchor moveWithCells="1">
                  <from>
                    <xdr:col>3</xdr:col>
                    <xdr:colOff>219075</xdr:colOff>
                    <xdr:row>35</xdr:row>
                    <xdr:rowOff>161925</xdr:rowOff>
                  </from>
                  <to>
                    <xdr:col>3</xdr:col>
                    <xdr:colOff>419100</xdr:colOff>
                    <xdr:row>36</xdr:row>
                    <xdr:rowOff>161925</xdr:rowOff>
                  </to>
                </anchor>
              </controlPr>
            </control>
          </mc:Choice>
        </mc:AlternateContent>
        <mc:AlternateContent xmlns:mc="http://schemas.openxmlformats.org/markup-compatibility/2006">
          <mc:Choice Requires="x14">
            <control shapeId="50295" r:id="rId105" name="Check Box 119">
              <controlPr defaultSize="0" autoFill="0" autoLine="0" autoPict="0">
                <anchor moveWithCells="1">
                  <from>
                    <xdr:col>4</xdr:col>
                    <xdr:colOff>219075</xdr:colOff>
                    <xdr:row>35</xdr:row>
                    <xdr:rowOff>161925</xdr:rowOff>
                  </from>
                  <to>
                    <xdr:col>4</xdr:col>
                    <xdr:colOff>419100</xdr:colOff>
                    <xdr:row>36</xdr:row>
                    <xdr:rowOff>161925</xdr:rowOff>
                  </to>
                </anchor>
              </controlPr>
            </control>
          </mc:Choice>
        </mc:AlternateContent>
        <mc:AlternateContent xmlns:mc="http://schemas.openxmlformats.org/markup-compatibility/2006">
          <mc:Choice Requires="x14">
            <control shapeId="50296" r:id="rId106" name="Check Box 120">
              <controlPr defaultSize="0" autoFill="0" autoLine="0" autoPict="0">
                <anchor moveWithCells="1">
                  <from>
                    <xdr:col>2</xdr:col>
                    <xdr:colOff>219075</xdr:colOff>
                    <xdr:row>36</xdr:row>
                    <xdr:rowOff>161925</xdr:rowOff>
                  </from>
                  <to>
                    <xdr:col>2</xdr:col>
                    <xdr:colOff>419100</xdr:colOff>
                    <xdr:row>37</xdr:row>
                    <xdr:rowOff>161925</xdr:rowOff>
                  </to>
                </anchor>
              </controlPr>
            </control>
          </mc:Choice>
        </mc:AlternateContent>
        <mc:AlternateContent xmlns:mc="http://schemas.openxmlformats.org/markup-compatibility/2006">
          <mc:Choice Requires="x14">
            <control shapeId="50297" r:id="rId107" name="Check Box 121">
              <controlPr defaultSize="0" autoFill="0" autoLine="0" autoPict="0">
                <anchor moveWithCells="1">
                  <from>
                    <xdr:col>3</xdr:col>
                    <xdr:colOff>219075</xdr:colOff>
                    <xdr:row>36</xdr:row>
                    <xdr:rowOff>161925</xdr:rowOff>
                  </from>
                  <to>
                    <xdr:col>3</xdr:col>
                    <xdr:colOff>419100</xdr:colOff>
                    <xdr:row>37</xdr:row>
                    <xdr:rowOff>161925</xdr:rowOff>
                  </to>
                </anchor>
              </controlPr>
            </control>
          </mc:Choice>
        </mc:AlternateContent>
        <mc:AlternateContent xmlns:mc="http://schemas.openxmlformats.org/markup-compatibility/2006">
          <mc:Choice Requires="x14">
            <control shapeId="50298" r:id="rId108" name="Check Box 122">
              <controlPr defaultSize="0" autoFill="0" autoLine="0" autoPict="0">
                <anchor moveWithCells="1">
                  <from>
                    <xdr:col>4</xdr:col>
                    <xdr:colOff>219075</xdr:colOff>
                    <xdr:row>36</xdr:row>
                    <xdr:rowOff>161925</xdr:rowOff>
                  </from>
                  <to>
                    <xdr:col>4</xdr:col>
                    <xdr:colOff>419100</xdr:colOff>
                    <xdr:row>37</xdr:row>
                    <xdr:rowOff>161925</xdr:rowOff>
                  </to>
                </anchor>
              </controlPr>
            </control>
          </mc:Choice>
        </mc:AlternateContent>
        <mc:AlternateContent xmlns:mc="http://schemas.openxmlformats.org/markup-compatibility/2006">
          <mc:Choice Requires="x14">
            <control shapeId="50299" r:id="rId109" name="Check Box 123">
              <controlPr defaultSize="0" autoFill="0" autoLine="0" autoPict="0">
                <anchor moveWithCells="1">
                  <from>
                    <xdr:col>2</xdr:col>
                    <xdr:colOff>219075</xdr:colOff>
                    <xdr:row>37</xdr:row>
                    <xdr:rowOff>161925</xdr:rowOff>
                  </from>
                  <to>
                    <xdr:col>2</xdr:col>
                    <xdr:colOff>419100</xdr:colOff>
                    <xdr:row>38</xdr:row>
                    <xdr:rowOff>161925</xdr:rowOff>
                  </to>
                </anchor>
              </controlPr>
            </control>
          </mc:Choice>
        </mc:AlternateContent>
        <mc:AlternateContent xmlns:mc="http://schemas.openxmlformats.org/markup-compatibility/2006">
          <mc:Choice Requires="x14">
            <control shapeId="50300" r:id="rId110" name="Check Box 124">
              <controlPr defaultSize="0" autoFill="0" autoLine="0" autoPict="0">
                <anchor moveWithCells="1">
                  <from>
                    <xdr:col>3</xdr:col>
                    <xdr:colOff>219075</xdr:colOff>
                    <xdr:row>37</xdr:row>
                    <xdr:rowOff>161925</xdr:rowOff>
                  </from>
                  <to>
                    <xdr:col>3</xdr:col>
                    <xdr:colOff>419100</xdr:colOff>
                    <xdr:row>38</xdr:row>
                    <xdr:rowOff>161925</xdr:rowOff>
                  </to>
                </anchor>
              </controlPr>
            </control>
          </mc:Choice>
        </mc:AlternateContent>
        <mc:AlternateContent xmlns:mc="http://schemas.openxmlformats.org/markup-compatibility/2006">
          <mc:Choice Requires="x14">
            <control shapeId="50301" r:id="rId111" name="Check Box 125">
              <controlPr defaultSize="0" autoFill="0" autoLine="0" autoPict="0">
                <anchor moveWithCells="1">
                  <from>
                    <xdr:col>4</xdr:col>
                    <xdr:colOff>219075</xdr:colOff>
                    <xdr:row>37</xdr:row>
                    <xdr:rowOff>161925</xdr:rowOff>
                  </from>
                  <to>
                    <xdr:col>4</xdr:col>
                    <xdr:colOff>419100</xdr:colOff>
                    <xdr:row>38</xdr:row>
                    <xdr:rowOff>161925</xdr:rowOff>
                  </to>
                </anchor>
              </controlPr>
            </control>
          </mc:Choice>
        </mc:AlternateContent>
        <mc:AlternateContent xmlns:mc="http://schemas.openxmlformats.org/markup-compatibility/2006">
          <mc:Choice Requires="x14">
            <control shapeId="50302" r:id="rId112" name="Check Box 126">
              <controlPr defaultSize="0" autoFill="0" autoLine="0" autoPict="0">
                <anchor moveWithCells="1">
                  <from>
                    <xdr:col>2</xdr:col>
                    <xdr:colOff>219075</xdr:colOff>
                    <xdr:row>43</xdr:row>
                    <xdr:rowOff>161925</xdr:rowOff>
                  </from>
                  <to>
                    <xdr:col>2</xdr:col>
                    <xdr:colOff>419100</xdr:colOff>
                    <xdr:row>44</xdr:row>
                    <xdr:rowOff>161925</xdr:rowOff>
                  </to>
                </anchor>
              </controlPr>
            </control>
          </mc:Choice>
        </mc:AlternateContent>
        <mc:AlternateContent xmlns:mc="http://schemas.openxmlformats.org/markup-compatibility/2006">
          <mc:Choice Requires="x14">
            <control shapeId="50303" r:id="rId113" name="Check Box 127">
              <controlPr defaultSize="0" autoFill="0" autoLine="0" autoPict="0">
                <anchor moveWithCells="1">
                  <from>
                    <xdr:col>3</xdr:col>
                    <xdr:colOff>219075</xdr:colOff>
                    <xdr:row>43</xdr:row>
                    <xdr:rowOff>161925</xdr:rowOff>
                  </from>
                  <to>
                    <xdr:col>3</xdr:col>
                    <xdr:colOff>419100</xdr:colOff>
                    <xdr:row>44</xdr:row>
                    <xdr:rowOff>161925</xdr:rowOff>
                  </to>
                </anchor>
              </controlPr>
            </control>
          </mc:Choice>
        </mc:AlternateContent>
        <mc:AlternateContent xmlns:mc="http://schemas.openxmlformats.org/markup-compatibility/2006">
          <mc:Choice Requires="x14">
            <control shapeId="50304" r:id="rId114" name="Check Box 128">
              <controlPr defaultSize="0" autoFill="0" autoLine="0" autoPict="0">
                <anchor moveWithCells="1">
                  <from>
                    <xdr:col>4</xdr:col>
                    <xdr:colOff>219075</xdr:colOff>
                    <xdr:row>43</xdr:row>
                    <xdr:rowOff>161925</xdr:rowOff>
                  </from>
                  <to>
                    <xdr:col>4</xdr:col>
                    <xdr:colOff>419100</xdr:colOff>
                    <xdr:row>44</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0C45-7B79-4FD5-A2AC-8FBDF0B82B93}">
  <sheetPr>
    <pageSetUpPr fitToPage="1"/>
  </sheetPr>
  <dimension ref="A1:O143"/>
  <sheetViews>
    <sheetView showGridLines="0" zoomScaleNormal="100" workbookViewId="0">
      <selection activeCell="C5" sqref="C5"/>
    </sheetView>
  </sheetViews>
  <sheetFormatPr defaultColWidth="8.85546875" defaultRowHeight="12.75" x14ac:dyDescent="0.2"/>
  <cols>
    <col min="1" max="1" width="35.5703125" style="13" customWidth="1"/>
    <col min="2" max="2" width="39.7109375" style="268" customWidth="1"/>
    <col min="3" max="3" width="12.7109375" style="13" customWidth="1"/>
    <col min="4" max="4" width="10.7109375" style="13" customWidth="1"/>
    <col min="5" max="5" width="11.140625" style="13" customWidth="1"/>
    <col min="6" max="6" width="15.7109375" style="13" customWidth="1"/>
    <col min="7" max="7" width="15.5703125" style="13" customWidth="1"/>
    <col min="8" max="14" width="13.28515625" style="13" customWidth="1"/>
    <col min="15" max="15" width="15.85546875" style="13" customWidth="1"/>
    <col min="16" max="16384" width="8.85546875" style="13"/>
  </cols>
  <sheetData>
    <row r="1" spans="1:15" ht="61.9" customHeight="1" x14ac:dyDescent="0.2">
      <c r="A1" s="455" t="s">
        <v>442</v>
      </c>
      <c r="B1" s="455"/>
      <c r="C1" s="455"/>
      <c r="D1" s="455"/>
      <c r="E1" s="455"/>
      <c r="F1" s="455"/>
      <c r="G1" s="455"/>
      <c r="H1" s="455"/>
      <c r="I1" s="455"/>
      <c r="J1" s="455"/>
      <c r="K1" s="455"/>
      <c r="L1" s="455"/>
      <c r="M1" s="455"/>
      <c r="N1" s="455"/>
      <c r="O1" s="455"/>
    </row>
    <row r="2" spans="1:15" s="275" customFormat="1" ht="19.899999999999999" customHeight="1" x14ac:dyDescent="0.2">
      <c r="A2" s="271" t="s">
        <v>443</v>
      </c>
      <c r="B2" s="272"/>
      <c r="C2" s="273"/>
      <c r="D2" s="273"/>
      <c r="E2" s="273"/>
      <c r="F2" s="273"/>
      <c r="G2" s="274"/>
      <c r="H2" s="274"/>
      <c r="I2" s="274"/>
      <c r="J2" s="274"/>
      <c r="K2" s="274"/>
      <c r="L2" s="274"/>
      <c r="M2" s="274"/>
      <c r="N2" s="274"/>
      <c r="O2" s="274"/>
    </row>
    <row r="3" spans="1:15" ht="30.6" customHeight="1" x14ac:dyDescent="0.2">
      <c r="A3" s="486" t="s">
        <v>444</v>
      </c>
      <c r="B3" s="487"/>
      <c r="C3" s="487"/>
      <c r="D3" s="487"/>
      <c r="E3" s="487"/>
      <c r="F3" s="487"/>
      <c r="G3" s="487"/>
      <c r="H3" s="487"/>
      <c r="I3" s="487"/>
      <c r="J3" s="487"/>
      <c r="K3" s="487"/>
      <c r="L3" s="487"/>
      <c r="M3" s="487"/>
      <c r="N3" s="487"/>
      <c r="O3" s="488"/>
    </row>
    <row r="4" spans="1:15" ht="25.5" x14ac:dyDescent="0.2">
      <c r="A4" s="276" t="s">
        <v>171</v>
      </c>
      <c r="B4" s="276" t="s">
        <v>197</v>
      </c>
      <c r="C4" s="276" t="s">
        <v>173</v>
      </c>
      <c r="D4" s="276" t="s">
        <v>213</v>
      </c>
      <c r="E4" s="276" t="s">
        <v>169</v>
      </c>
      <c r="F4" s="276" t="s">
        <v>172</v>
      </c>
      <c r="G4" s="276" t="s">
        <v>178</v>
      </c>
      <c r="H4" s="276" t="s">
        <v>174</v>
      </c>
      <c r="I4" s="276" t="s">
        <v>59</v>
      </c>
      <c r="J4" s="276" t="s">
        <v>175</v>
      </c>
      <c r="K4" s="276" t="s">
        <v>176</v>
      </c>
      <c r="L4" s="276" t="s">
        <v>60</v>
      </c>
      <c r="M4" s="276" t="s">
        <v>177</v>
      </c>
      <c r="N4" s="251" t="s">
        <v>445</v>
      </c>
      <c r="O4" s="276" t="s">
        <v>446</v>
      </c>
    </row>
    <row r="5" spans="1:15" s="275" customFormat="1" ht="19.5" customHeight="1" x14ac:dyDescent="0.2">
      <c r="A5" s="401" t="s">
        <v>447</v>
      </c>
      <c r="B5" s="277" t="s">
        <v>495</v>
      </c>
      <c r="C5" s="278">
        <v>0</v>
      </c>
      <c r="D5" s="277"/>
      <c r="E5" s="277"/>
      <c r="F5" s="279">
        <v>78053</v>
      </c>
      <c r="G5" s="280">
        <v>0</v>
      </c>
      <c r="H5" s="280">
        <v>0</v>
      </c>
      <c r="I5" s="280">
        <v>0</v>
      </c>
      <c r="J5" s="280">
        <v>0</v>
      </c>
      <c r="K5" s="280">
        <v>0</v>
      </c>
      <c r="L5" s="280">
        <v>0</v>
      </c>
      <c r="M5" s="280">
        <v>0</v>
      </c>
      <c r="N5" s="281">
        <v>0</v>
      </c>
      <c r="O5" s="282">
        <v>5971</v>
      </c>
    </row>
    <row r="6" spans="1:15" s="275" customFormat="1" ht="19.5" customHeight="1" x14ac:dyDescent="0.2">
      <c r="A6" s="401" t="s">
        <v>170</v>
      </c>
      <c r="B6" s="277" t="s">
        <v>170</v>
      </c>
      <c r="C6" s="278">
        <v>0</v>
      </c>
      <c r="D6" s="277"/>
      <c r="E6" s="277"/>
      <c r="F6" s="279">
        <f t="shared" ref="F6:F9" si="0">C6*D6*E6</f>
        <v>0</v>
      </c>
      <c r="G6" s="280">
        <v>0</v>
      </c>
      <c r="H6" s="280">
        <v>0</v>
      </c>
      <c r="I6" s="280">
        <v>0</v>
      </c>
      <c r="J6" s="280">
        <v>0</v>
      </c>
      <c r="K6" s="280">
        <v>0</v>
      </c>
      <c r="L6" s="280">
        <v>0</v>
      </c>
      <c r="M6" s="280">
        <v>0</v>
      </c>
      <c r="N6" s="281">
        <v>0</v>
      </c>
      <c r="O6" s="282">
        <f t="shared" ref="O6:O9" si="1">SUM(G6:N6)</f>
        <v>0</v>
      </c>
    </row>
    <row r="7" spans="1:15" s="275" customFormat="1" ht="19.5" customHeight="1" x14ac:dyDescent="0.2">
      <c r="A7" s="401" t="s">
        <v>170</v>
      </c>
      <c r="B7" s="277" t="s">
        <v>170</v>
      </c>
      <c r="C7" s="278">
        <v>0</v>
      </c>
      <c r="D7" s="277"/>
      <c r="E7" s="277"/>
      <c r="F7" s="279">
        <f t="shared" si="0"/>
        <v>0</v>
      </c>
      <c r="G7" s="280">
        <v>0</v>
      </c>
      <c r="H7" s="280">
        <v>0</v>
      </c>
      <c r="I7" s="280">
        <v>0</v>
      </c>
      <c r="J7" s="280">
        <v>0</v>
      </c>
      <c r="K7" s="280">
        <v>0</v>
      </c>
      <c r="L7" s="280">
        <v>0</v>
      </c>
      <c r="M7" s="280">
        <v>0</v>
      </c>
      <c r="N7" s="281">
        <v>0</v>
      </c>
      <c r="O7" s="282">
        <f t="shared" si="1"/>
        <v>0</v>
      </c>
    </row>
    <row r="8" spans="1:15" s="275" customFormat="1" ht="19.5" customHeight="1" x14ac:dyDescent="0.2">
      <c r="A8" s="401" t="s">
        <v>170</v>
      </c>
      <c r="B8" s="277" t="s">
        <v>170</v>
      </c>
      <c r="C8" s="278">
        <v>0</v>
      </c>
      <c r="D8" s="277"/>
      <c r="E8" s="277"/>
      <c r="F8" s="279">
        <f t="shared" si="0"/>
        <v>0</v>
      </c>
      <c r="G8" s="280">
        <v>0</v>
      </c>
      <c r="H8" s="280">
        <v>0</v>
      </c>
      <c r="I8" s="280">
        <v>0</v>
      </c>
      <c r="J8" s="280">
        <v>0</v>
      </c>
      <c r="K8" s="280">
        <v>0</v>
      </c>
      <c r="L8" s="280">
        <v>0</v>
      </c>
      <c r="M8" s="280">
        <v>0</v>
      </c>
      <c r="N8" s="281">
        <v>0</v>
      </c>
      <c r="O8" s="282">
        <f t="shared" si="1"/>
        <v>0</v>
      </c>
    </row>
    <row r="9" spans="1:15" s="275" customFormat="1" ht="19.5" customHeight="1" x14ac:dyDescent="0.2">
      <c r="A9" s="401" t="s">
        <v>170</v>
      </c>
      <c r="B9" s="277" t="s">
        <v>170</v>
      </c>
      <c r="C9" s="278">
        <v>0</v>
      </c>
      <c r="D9" s="277"/>
      <c r="E9" s="277"/>
      <c r="F9" s="279">
        <f t="shared" si="0"/>
        <v>0</v>
      </c>
      <c r="G9" s="280">
        <v>0</v>
      </c>
      <c r="H9" s="280">
        <v>0</v>
      </c>
      <c r="I9" s="280">
        <v>0</v>
      </c>
      <c r="J9" s="280">
        <v>0</v>
      </c>
      <c r="K9" s="280">
        <v>0</v>
      </c>
      <c r="L9" s="280">
        <v>0</v>
      </c>
      <c r="M9" s="280">
        <v>0</v>
      </c>
      <c r="N9" s="281">
        <v>0</v>
      </c>
      <c r="O9" s="282">
        <f t="shared" si="1"/>
        <v>0</v>
      </c>
    </row>
    <row r="10" spans="1:15" s="275" customFormat="1" ht="16.5" customHeight="1" thickBot="1" x14ac:dyDescent="0.25">
      <c r="A10" s="402" t="s">
        <v>447</v>
      </c>
      <c r="B10" s="489" t="s">
        <v>448</v>
      </c>
      <c r="C10" s="490"/>
      <c r="D10" s="490"/>
      <c r="E10" s="491"/>
      <c r="F10" s="283">
        <v>0</v>
      </c>
      <c r="G10" s="284"/>
      <c r="H10" s="284"/>
      <c r="I10" s="284"/>
      <c r="J10" s="284"/>
      <c r="K10" s="284"/>
      <c r="L10" s="284"/>
      <c r="M10" s="284"/>
      <c r="N10" s="285"/>
      <c r="O10" s="286"/>
    </row>
    <row r="11" spans="1:15" s="275" customFormat="1" ht="19.899999999999999" customHeight="1" thickTop="1" x14ac:dyDescent="0.2">
      <c r="A11" s="287"/>
      <c r="B11" s="288"/>
      <c r="C11" s="289"/>
      <c r="D11" s="289"/>
      <c r="E11" s="290" t="s">
        <v>449</v>
      </c>
      <c r="F11" s="291">
        <f t="shared" ref="F11:O11" si="2">SUM(F5:F10)</f>
        <v>78053</v>
      </c>
      <c r="G11" s="291">
        <f t="shared" si="2"/>
        <v>0</v>
      </c>
      <c r="H11" s="291">
        <f t="shared" si="2"/>
        <v>0</v>
      </c>
      <c r="I11" s="291">
        <f t="shared" si="2"/>
        <v>0</v>
      </c>
      <c r="J11" s="291">
        <f t="shared" si="2"/>
        <v>0</v>
      </c>
      <c r="K11" s="291">
        <f t="shared" si="2"/>
        <v>0</v>
      </c>
      <c r="L11" s="291">
        <f t="shared" si="2"/>
        <v>0</v>
      </c>
      <c r="M11" s="291">
        <f t="shared" si="2"/>
        <v>0</v>
      </c>
      <c r="N11" s="291">
        <f t="shared" si="2"/>
        <v>0</v>
      </c>
      <c r="O11" s="291">
        <f t="shared" si="2"/>
        <v>5971</v>
      </c>
    </row>
    <row r="12" spans="1:15" ht="30.6" customHeight="1" x14ac:dyDescent="0.2">
      <c r="A12" s="492" t="s">
        <v>450</v>
      </c>
      <c r="B12" s="493"/>
      <c r="C12" s="493"/>
      <c r="D12" s="493"/>
      <c r="E12" s="493"/>
      <c r="F12" s="493"/>
      <c r="G12" s="493"/>
      <c r="H12" s="493"/>
      <c r="I12" s="493"/>
      <c r="J12" s="493"/>
      <c r="K12" s="493"/>
      <c r="L12" s="493"/>
      <c r="M12" s="493"/>
      <c r="N12" s="493"/>
      <c r="O12" s="494"/>
    </row>
    <row r="13" spans="1:15" ht="25.5" x14ac:dyDescent="0.2">
      <c r="A13" s="292" t="s">
        <v>171</v>
      </c>
      <c r="B13" s="292" t="s">
        <v>197</v>
      </c>
      <c r="C13" s="292" t="s">
        <v>173</v>
      </c>
      <c r="D13" s="292" t="s">
        <v>213</v>
      </c>
      <c r="E13" s="292" t="s">
        <v>169</v>
      </c>
      <c r="F13" s="292" t="s">
        <v>172</v>
      </c>
      <c r="G13" s="292" t="s">
        <v>178</v>
      </c>
      <c r="H13" s="292" t="s">
        <v>174</v>
      </c>
      <c r="I13" s="292" t="s">
        <v>59</v>
      </c>
      <c r="J13" s="292" t="s">
        <v>175</v>
      </c>
      <c r="K13" s="292" t="s">
        <v>176</v>
      </c>
      <c r="L13" s="292" t="s">
        <v>60</v>
      </c>
      <c r="M13" s="292" t="s">
        <v>177</v>
      </c>
      <c r="N13" s="293" t="s">
        <v>445</v>
      </c>
      <c r="O13" s="292" t="s">
        <v>446</v>
      </c>
    </row>
    <row r="14" spans="1:15" s="275" customFormat="1" ht="19.5" customHeight="1" x14ac:dyDescent="0.2">
      <c r="A14" s="135" t="s">
        <v>318</v>
      </c>
      <c r="B14" s="135" t="s">
        <v>398</v>
      </c>
      <c r="C14" s="136">
        <v>19.649999999999999</v>
      </c>
      <c r="D14" s="137">
        <v>8</v>
      </c>
      <c r="E14" s="137">
        <v>172</v>
      </c>
      <c r="F14" s="298">
        <f t="shared" ref="F14:F39" si="3">C14*D14*E14</f>
        <v>27038.399999999998</v>
      </c>
      <c r="G14" s="138">
        <v>669.99</v>
      </c>
      <c r="H14" s="138">
        <v>0</v>
      </c>
      <c r="I14" s="138">
        <v>0</v>
      </c>
      <c r="J14" s="138">
        <v>0</v>
      </c>
      <c r="K14" s="138">
        <v>0</v>
      </c>
      <c r="L14" s="138">
        <v>0</v>
      </c>
      <c r="M14" s="138">
        <v>1676.3807999999999</v>
      </c>
      <c r="N14" s="139">
        <v>2379.3791999999999</v>
      </c>
      <c r="O14" s="300">
        <f t="shared" ref="O14:O39" si="4">SUM(G14:N14)</f>
        <v>4725.75</v>
      </c>
    </row>
    <row r="15" spans="1:15" s="275" customFormat="1" ht="19.5" customHeight="1" x14ac:dyDescent="0.2">
      <c r="A15" s="135" t="s">
        <v>318</v>
      </c>
      <c r="B15" s="135" t="s">
        <v>399</v>
      </c>
      <c r="C15" s="136">
        <v>16.989999999999998</v>
      </c>
      <c r="D15" s="137">
        <v>5.5</v>
      </c>
      <c r="E15" s="137">
        <v>167</v>
      </c>
      <c r="F15" s="298">
        <f t="shared" ref="F15:F21" si="5">C15*D15*E15</f>
        <v>15605.314999999999</v>
      </c>
      <c r="G15" s="138">
        <v>669.99</v>
      </c>
      <c r="H15" s="138">
        <v>0</v>
      </c>
      <c r="I15" s="138">
        <v>0</v>
      </c>
      <c r="J15" s="138">
        <v>0</v>
      </c>
      <c r="K15" s="138">
        <v>0</v>
      </c>
      <c r="L15" s="138">
        <v>0</v>
      </c>
      <c r="M15" s="138">
        <v>967.52952999999991</v>
      </c>
      <c r="N15" s="139">
        <v>1373.2677199999998</v>
      </c>
      <c r="O15" s="300">
        <f t="shared" ref="O15:O21" si="6">SUM(G15:N15)</f>
        <v>3010.7872499999999</v>
      </c>
    </row>
    <row r="16" spans="1:15" s="275" customFormat="1" ht="19.5" customHeight="1" x14ac:dyDescent="0.2">
      <c r="A16" s="135" t="s">
        <v>318</v>
      </c>
      <c r="B16" s="135" t="s">
        <v>400</v>
      </c>
      <c r="C16" s="136">
        <v>13.97</v>
      </c>
      <c r="D16" s="137">
        <v>5.5</v>
      </c>
      <c r="E16" s="137">
        <v>167</v>
      </c>
      <c r="F16" s="298">
        <f t="shared" si="5"/>
        <v>12831.445000000002</v>
      </c>
      <c r="G16" s="138">
        <v>669.99</v>
      </c>
      <c r="H16" s="138">
        <v>0</v>
      </c>
      <c r="I16" s="138">
        <v>0</v>
      </c>
      <c r="J16" s="138">
        <v>0</v>
      </c>
      <c r="K16" s="138">
        <v>0</v>
      </c>
      <c r="L16" s="138">
        <v>0</v>
      </c>
      <c r="M16" s="138">
        <v>795.54959000000008</v>
      </c>
      <c r="N16" s="139">
        <v>1129.16716</v>
      </c>
      <c r="O16" s="300">
        <f t="shared" si="6"/>
        <v>2594.7067500000003</v>
      </c>
    </row>
    <row r="17" spans="1:15" s="275" customFormat="1" ht="19.5" customHeight="1" x14ac:dyDescent="0.2">
      <c r="A17" s="135" t="s">
        <v>318</v>
      </c>
      <c r="B17" s="135" t="s">
        <v>400</v>
      </c>
      <c r="C17" s="136">
        <v>13.97</v>
      </c>
      <c r="D17" s="137">
        <v>5</v>
      </c>
      <c r="E17" s="137">
        <v>167</v>
      </c>
      <c r="F17" s="298">
        <f t="shared" si="5"/>
        <v>11664.95</v>
      </c>
      <c r="G17" s="138">
        <v>669.99</v>
      </c>
      <c r="H17" s="138">
        <v>0</v>
      </c>
      <c r="I17" s="138">
        <v>0</v>
      </c>
      <c r="J17" s="138">
        <v>0</v>
      </c>
      <c r="K17" s="138">
        <v>0</v>
      </c>
      <c r="L17" s="138">
        <v>0</v>
      </c>
      <c r="M17" s="138">
        <v>723.2269</v>
      </c>
      <c r="N17" s="139">
        <v>1026.5155999999999</v>
      </c>
      <c r="O17" s="300">
        <f t="shared" si="6"/>
        <v>2419.7325000000001</v>
      </c>
    </row>
    <row r="18" spans="1:15" s="275" customFormat="1" ht="19.5" customHeight="1" x14ac:dyDescent="0.2">
      <c r="A18" s="135" t="s">
        <v>318</v>
      </c>
      <c r="B18" s="135" t="s">
        <v>400</v>
      </c>
      <c r="C18" s="136">
        <v>13.5</v>
      </c>
      <c r="D18" s="137">
        <v>4</v>
      </c>
      <c r="E18" s="137">
        <v>167</v>
      </c>
      <c r="F18" s="298">
        <f t="shared" si="5"/>
        <v>9018</v>
      </c>
      <c r="G18" s="138">
        <v>669.99</v>
      </c>
      <c r="H18" s="138">
        <v>0</v>
      </c>
      <c r="I18" s="138">
        <v>0</v>
      </c>
      <c r="J18" s="138">
        <v>0</v>
      </c>
      <c r="K18" s="138">
        <v>0</v>
      </c>
      <c r="L18" s="138">
        <v>0</v>
      </c>
      <c r="M18" s="138">
        <v>559.11599999999999</v>
      </c>
      <c r="N18" s="139">
        <v>793.58399999999995</v>
      </c>
      <c r="O18" s="300">
        <f t="shared" si="6"/>
        <v>2022.69</v>
      </c>
    </row>
    <row r="19" spans="1:15" s="275" customFormat="1" ht="19.5" customHeight="1" x14ac:dyDescent="0.2">
      <c r="A19" s="135" t="s">
        <v>318</v>
      </c>
      <c r="B19" s="135" t="s">
        <v>400</v>
      </c>
      <c r="C19" s="136">
        <v>13.5</v>
      </c>
      <c r="D19" s="137">
        <v>4</v>
      </c>
      <c r="E19" s="137">
        <v>167</v>
      </c>
      <c r="F19" s="298">
        <f t="shared" si="5"/>
        <v>9018</v>
      </c>
      <c r="G19" s="138">
        <v>669.99</v>
      </c>
      <c r="H19" s="138">
        <v>0</v>
      </c>
      <c r="I19" s="138">
        <v>0</v>
      </c>
      <c r="J19" s="138">
        <v>0</v>
      </c>
      <c r="K19" s="138">
        <v>0</v>
      </c>
      <c r="L19" s="138">
        <v>0</v>
      </c>
      <c r="M19" s="138">
        <v>559.11599999999999</v>
      </c>
      <c r="N19" s="139">
        <v>793.58399999999995</v>
      </c>
      <c r="O19" s="300">
        <f t="shared" si="6"/>
        <v>2022.69</v>
      </c>
    </row>
    <row r="20" spans="1:15" s="275" customFormat="1" ht="19.5" customHeight="1" x14ac:dyDescent="0.2">
      <c r="A20" s="135" t="s">
        <v>318</v>
      </c>
      <c r="B20" s="135" t="s">
        <v>400</v>
      </c>
      <c r="C20" s="136">
        <v>13.5</v>
      </c>
      <c r="D20" s="137">
        <v>4</v>
      </c>
      <c r="E20" s="137">
        <v>167</v>
      </c>
      <c r="F20" s="298">
        <f t="shared" si="5"/>
        <v>9018</v>
      </c>
      <c r="G20" s="138">
        <v>669.99</v>
      </c>
      <c r="H20" s="138">
        <v>0</v>
      </c>
      <c r="I20" s="138">
        <v>0</v>
      </c>
      <c r="J20" s="138">
        <v>0</v>
      </c>
      <c r="K20" s="138">
        <v>0</v>
      </c>
      <c r="L20" s="138">
        <v>0</v>
      </c>
      <c r="M20" s="138">
        <v>559.11599999999999</v>
      </c>
      <c r="N20" s="139">
        <v>793.58399999999995</v>
      </c>
      <c r="O20" s="300">
        <f t="shared" si="6"/>
        <v>2022.69</v>
      </c>
    </row>
    <row r="21" spans="1:15" s="275" customFormat="1" ht="19.5" customHeight="1" x14ac:dyDescent="0.2">
      <c r="A21" s="135" t="s">
        <v>318</v>
      </c>
      <c r="B21" s="135" t="s">
        <v>400</v>
      </c>
      <c r="C21" s="136">
        <v>13.5</v>
      </c>
      <c r="D21" s="137">
        <v>4</v>
      </c>
      <c r="E21" s="137">
        <v>167</v>
      </c>
      <c r="F21" s="301">
        <f t="shared" si="5"/>
        <v>9018</v>
      </c>
      <c r="G21" s="138">
        <v>669.99</v>
      </c>
      <c r="H21" s="138">
        <v>0</v>
      </c>
      <c r="I21" s="138">
        <v>0</v>
      </c>
      <c r="J21" s="138">
        <v>0</v>
      </c>
      <c r="K21" s="138">
        <v>0</v>
      </c>
      <c r="L21" s="138">
        <v>0</v>
      </c>
      <c r="M21" s="138">
        <v>559.11599999999999</v>
      </c>
      <c r="N21" s="139">
        <v>793.58399999999995</v>
      </c>
      <c r="O21" s="300">
        <f t="shared" si="6"/>
        <v>2022.69</v>
      </c>
    </row>
    <row r="22" spans="1:15" s="275" customFormat="1" ht="19.5" customHeight="1" x14ac:dyDescent="0.2">
      <c r="A22" s="135" t="s">
        <v>318</v>
      </c>
      <c r="B22" s="135" t="s">
        <v>400</v>
      </c>
      <c r="C22" s="136">
        <v>13.5</v>
      </c>
      <c r="D22" s="137">
        <v>4</v>
      </c>
      <c r="E22" s="137">
        <v>167</v>
      </c>
      <c r="F22" s="302">
        <f>C22*D22*E22</f>
        <v>9018</v>
      </c>
      <c r="G22" s="138">
        <v>669.99</v>
      </c>
      <c r="H22" s="138">
        <v>0</v>
      </c>
      <c r="I22" s="138">
        <v>0</v>
      </c>
      <c r="J22" s="138">
        <v>0</v>
      </c>
      <c r="K22" s="138">
        <v>0</v>
      </c>
      <c r="L22" s="138">
        <v>0</v>
      </c>
      <c r="M22" s="138">
        <v>559.11599999999999</v>
      </c>
      <c r="N22" s="139">
        <v>793.58399999999995</v>
      </c>
      <c r="O22" s="304">
        <f t="shared" ref="O22:O32" si="7">SUM(G22:N22)</f>
        <v>2022.69</v>
      </c>
    </row>
    <row r="23" spans="1:15" s="275" customFormat="1" ht="19.5" customHeight="1" x14ac:dyDescent="0.2">
      <c r="A23" s="135" t="s">
        <v>318</v>
      </c>
      <c r="B23" s="135" t="s">
        <v>400</v>
      </c>
      <c r="C23" s="136">
        <v>13.25</v>
      </c>
      <c r="D23" s="137">
        <v>4</v>
      </c>
      <c r="E23" s="137">
        <v>167</v>
      </c>
      <c r="F23" s="298">
        <f t="shared" ref="F23:F32" si="8">C23*D23*E23</f>
        <v>8851</v>
      </c>
      <c r="G23" s="138">
        <v>669.99</v>
      </c>
      <c r="H23" s="138">
        <v>0</v>
      </c>
      <c r="I23" s="138">
        <v>0</v>
      </c>
      <c r="J23" s="138">
        <v>0</v>
      </c>
      <c r="K23" s="138">
        <v>0</v>
      </c>
      <c r="L23" s="138">
        <v>0</v>
      </c>
      <c r="M23" s="138">
        <v>548.76199999999994</v>
      </c>
      <c r="N23" s="139">
        <v>778.88799999999992</v>
      </c>
      <c r="O23" s="300">
        <f t="shared" si="7"/>
        <v>1997.6399999999999</v>
      </c>
    </row>
    <row r="24" spans="1:15" s="275" customFormat="1" ht="19.5" customHeight="1" x14ac:dyDescent="0.2">
      <c r="A24" s="135" t="s">
        <v>318</v>
      </c>
      <c r="B24" s="135" t="s">
        <v>400</v>
      </c>
      <c r="C24" s="136">
        <v>13.25</v>
      </c>
      <c r="D24" s="137">
        <v>4</v>
      </c>
      <c r="E24" s="137">
        <v>167</v>
      </c>
      <c r="F24" s="298">
        <f t="shared" si="8"/>
        <v>8851</v>
      </c>
      <c r="G24" s="138">
        <v>669.99</v>
      </c>
      <c r="H24" s="138">
        <v>0</v>
      </c>
      <c r="I24" s="138">
        <v>0</v>
      </c>
      <c r="J24" s="138">
        <v>0</v>
      </c>
      <c r="K24" s="138">
        <v>0</v>
      </c>
      <c r="L24" s="138">
        <v>0</v>
      </c>
      <c r="M24" s="138">
        <v>548.76199999999994</v>
      </c>
      <c r="N24" s="139">
        <v>778.88799999999992</v>
      </c>
      <c r="O24" s="300">
        <f t="shared" si="7"/>
        <v>1997.6399999999999</v>
      </c>
    </row>
    <row r="25" spans="1:15" s="275" customFormat="1" ht="19.5" customHeight="1" x14ac:dyDescent="0.2">
      <c r="A25" s="135" t="s">
        <v>318</v>
      </c>
      <c r="B25" s="135" t="s">
        <v>400</v>
      </c>
      <c r="C25" s="136">
        <v>13.25</v>
      </c>
      <c r="D25" s="137">
        <v>4</v>
      </c>
      <c r="E25" s="137">
        <v>167</v>
      </c>
      <c r="F25" s="298">
        <f t="shared" si="8"/>
        <v>8851</v>
      </c>
      <c r="G25" s="138">
        <v>669.99</v>
      </c>
      <c r="H25" s="138">
        <v>0</v>
      </c>
      <c r="I25" s="138">
        <v>0</v>
      </c>
      <c r="J25" s="138">
        <v>0</v>
      </c>
      <c r="K25" s="138">
        <v>0</v>
      </c>
      <c r="L25" s="138">
        <v>0</v>
      </c>
      <c r="M25" s="138">
        <v>548.76199999999994</v>
      </c>
      <c r="N25" s="139">
        <v>778.88799999999992</v>
      </c>
      <c r="O25" s="300">
        <f t="shared" si="7"/>
        <v>1997.6399999999999</v>
      </c>
    </row>
    <row r="26" spans="1:15" s="275" customFormat="1" ht="19.5" customHeight="1" x14ac:dyDescent="0.2">
      <c r="A26" s="135" t="s">
        <v>318</v>
      </c>
      <c r="B26" s="135" t="s">
        <v>400</v>
      </c>
      <c r="C26" s="136">
        <v>13.25</v>
      </c>
      <c r="D26" s="137">
        <v>4</v>
      </c>
      <c r="E26" s="137">
        <v>167</v>
      </c>
      <c r="F26" s="298">
        <f t="shared" si="8"/>
        <v>8851</v>
      </c>
      <c r="G26" s="138">
        <v>669.99</v>
      </c>
      <c r="H26" s="138">
        <v>0</v>
      </c>
      <c r="I26" s="138">
        <v>0</v>
      </c>
      <c r="J26" s="138">
        <v>0</v>
      </c>
      <c r="K26" s="138">
        <v>0</v>
      </c>
      <c r="L26" s="138">
        <v>0</v>
      </c>
      <c r="M26" s="138">
        <v>548.76199999999994</v>
      </c>
      <c r="N26" s="139">
        <v>778.88799999999992</v>
      </c>
      <c r="O26" s="300">
        <f t="shared" si="7"/>
        <v>1997.6399999999999</v>
      </c>
    </row>
    <row r="27" spans="1:15" s="275" customFormat="1" ht="19.5" customHeight="1" x14ac:dyDescent="0.2">
      <c r="A27" s="135" t="s">
        <v>318</v>
      </c>
      <c r="B27" s="135" t="s">
        <v>400</v>
      </c>
      <c r="C27" s="136">
        <v>13.25</v>
      </c>
      <c r="D27" s="137">
        <v>4</v>
      </c>
      <c r="E27" s="137">
        <v>167</v>
      </c>
      <c r="F27" s="298">
        <f t="shared" si="8"/>
        <v>8851</v>
      </c>
      <c r="G27" s="138">
        <v>669.99</v>
      </c>
      <c r="H27" s="138">
        <v>0</v>
      </c>
      <c r="I27" s="138">
        <v>0</v>
      </c>
      <c r="J27" s="138">
        <v>0</v>
      </c>
      <c r="K27" s="138">
        <v>0</v>
      </c>
      <c r="L27" s="138">
        <v>0</v>
      </c>
      <c r="M27" s="138">
        <v>548.76199999999994</v>
      </c>
      <c r="N27" s="139">
        <v>778.88799999999992</v>
      </c>
      <c r="O27" s="300">
        <f t="shared" si="7"/>
        <v>1997.6399999999999</v>
      </c>
    </row>
    <row r="28" spans="1:15" s="275" customFormat="1" ht="19.5" customHeight="1" x14ac:dyDescent="0.2">
      <c r="A28" s="135" t="s">
        <v>318</v>
      </c>
      <c r="B28" s="135" t="s">
        <v>400</v>
      </c>
      <c r="C28" s="136">
        <v>13.25</v>
      </c>
      <c r="D28" s="137">
        <v>4</v>
      </c>
      <c r="E28" s="137">
        <v>167</v>
      </c>
      <c r="F28" s="298">
        <f t="shared" si="8"/>
        <v>8851</v>
      </c>
      <c r="G28" s="138">
        <v>669.99</v>
      </c>
      <c r="H28" s="138">
        <v>0</v>
      </c>
      <c r="I28" s="138">
        <v>0</v>
      </c>
      <c r="J28" s="138">
        <v>0</v>
      </c>
      <c r="K28" s="138">
        <v>0</v>
      </c>
      <c r="L28" s="138">
        <v>0</v>
      </c>
      <c r="M28" s="138">
        <v>548.76199999999994</v>
      </c>
      <c r="N28" s="139">
        <v>778.88799999999992</v>
      </c>
      <c r="O28" s="300">
        <f t="shared" si="7"/>
        <v>1997.6399999999999</v>
      </c>
    </row>
    <row r="29" spans="1:15" s="275" customFormat="1" ht="19.5" customHeight="1" x14ac:dyDescent="0.2">
      <c r="A29" s="135" t="s">
        <v>318</v>
      </c>
      <c r="B29" s="135" t="s">
        <v>400</v>
      </c>
      <c r="C29" s="136">
        <v>13.25</v>
      </c>
      <c r="D29" s="137">
        <v>4</v>
      </c>
      <c r="E29" s="137">
        <v>167</v>
      </c>
      <c r="F29" s="298">
        <f t="shared" si="8"/>
        <v>8851</v>
      </c>
      <c r="G29" s="138">
        <v>669.99</v>
      </c>
      <c r="H29" s="138">
        <v>0</v>
      </c>
      <c r="I29" s="138">
        <v>0</v>
      </c>
      <c r="J29" s="138">
        <v>0</v>
      </c>
      <c r="K29" s="138">
        <v>0</v>
      </c>
      <c r="L29" s="138">
        <v>0</v>
      </c>
      <c r="M29" s="138">
        <v>548.76199999999994</v>
      </c>
      <c r="N29" s="139">
        <v>778.88799999999992</v>
      </c>
      <c r="O29" s="300">
        <f t="shared" si="7"/>
        <v>1997.6399999999999</v>
      </c>
    </row>
    <row r="30" spans="1:15" s="275" customFormat="1" ht="19.5" customHeight="1" x14ac:dyDescent="0.2">
      <c r="A30" s="135" t="s">
        <v>319</v>
      </c>
      <c r="B30" s="135" t="s">
        <v>398</v>
      </c>
      <c r="C30" s="136">
        <v>18.84</v>
      </c>
      <c r="D30" s="137">
        <v>8</v>
      </c>
      <c r="E30" s="137">
        <v>172</v>
      </c>
      <c r="F30" s="298">
        <f t="shared" si="8"/>
        <v>25923.84</v>
      </c>
      <c r="G30" s="138">
        <v>669.99</v>
      </c>
      <c r="H30" s="138">
        <v>0</v>
      </c>
      <c r="I30" s="138">
        <v>0</v>
      </c>
      <c r="J30" s="138">
        <v>0</v>
      </c>
      <c r="K30" s="138">
        <v>0</v>
      </c>
      <c r="L30" s="138">
        <v>0</v>
      </c>
      <c r="M30" s="138">
        <v>1607.27808</v>
      </c>
      <c r="N30" s="139">
        <v>2281.29792</v>
      </c>
      <c r="O30" s="300">
        <f t="shared" si="7"/>
        <v>4558.5659999999998</v>
      </c>
    </row>
    <row r="31" spans="1:15" s="275" customFormat="1" ht="19.5" customHeight="1" x14ac:dyDescent="0.2">
      <c r="A31" s="135" t="s">
        <v>319</v>
      </c>
      <c r="B31" s="135" t="s">
        <v>399</v>
      </c>
      <c r="C31" s="136">
        <v>15.32</v>
      </c>
      <c r="D31" s="137">
        <v>5.5</v>
      </c>
      <c r="E31" s="137">
        <v>167</v>
      </c>
      <c r="F31" s="298">
        <f t="shared" si="8"/>
        <v>14071.42</v>
      </c>
      <c r="G31" s="138">
        <v>669.99</v>
      </c>
      <c r="H31" s="138">
        <v>0</v>
      </c>
      <c r="I31" s="138">
        <v>0</v>
      </c>
      <c r="J31" s="138">
        <v>0</v>
      </c>
      <c r="K31" s="138">
        <v>0</v>
      </c>
      <c r="L31" s="138">
        <v>0</v>
      </c>
      <c r="M31" s="138">
        <v>872.42804000000001</v>
      </c>
      <c r="N31" s="139">
        <v>1238.28496</v>
      </c>
      <c r="O31" s="300">
        <f t="shared" si="7"/>
        <v>2780.703</v>
      </c>
    </row>
    <row r="32" spans="1:15" s="275" customFormat="1" ht="19.5" customHeight="1" x14ac:dyDescent="0.2">
      <c r="A32" s="135" t="s">
        <v>319</v>
      </c>
      <c r="B32" s="135" t="s">
        <v>399</v>
      </c>
      <c r="C32" s="136">
        <v>15.32</v>
      </c>
      <c r="D32" s="137">
        <v>6</v>
      </c>
      <c r="E32" s="137">
        <v>167</v>
      </c>
      <c r="F32" s="298">
        <f t="shared" si="8"/>
        <v>15350.64</v>
      </c>
      <c r="G32" s="138">
        <v>669.99</v>
      </c>
      <c r="H32" s="138">
        <v>0</v>
      </c>
      <c r="I32" s="138">
        <v>0</v>
      </c>
      <c r="J32" s="138">
        <v>0</v>
      </c>
      <c r="K32" s="138">
        <v>0</v>
      </c>
      <c r="L32" s="138">
        <v>0</v>
      </c>
      <c r="M32" s="138">
        <v>951.73967999999991</v>
      </c>
      <c r="N32" s="139">
        <v>1350.8563199999999</v>
      </c>
      <c r="O32" s="300">
        <f t="shared" si="7"/>
        <v>2972.5859999999998</v>
      </c>
    </row>
    <row r="33" spans="1:15" s="275" customFormat="1" ht="19.5" customHeight="1" x14ac:dyDescent="0.2">
      <c r="A33" s="135" t="s">
        <v>319</v>
      </c>
      <c r="B33" s="135" t="s">
        <v>400</v>
      </c>
      <c r="C33" s="136">
        <v>16.04</v>
      </c>
      <c r="D33" s="137">
        <v>5</v>
      </c>
      <c r="E33" s="137">
        <v>167</v>
      </c>
      <c r="F33" s="298">
        <f t="shared" si="3"/>
        <v>13393.399999999998</v>
      </c>
      <c r="G33" s="138">
        <v>669.99</v>
      </c>
      <c r="H33" s="138">
        <v>0</v>
      </c>
      <c r="I33" s="138">
        <v>0</v>
      </c>
      <c r="J33" s="138">
        <v>0</v>
      </c>
      <c r="K33" s="138">
        <v>0</v>
      </c>
      <c r="L33" s="138">
        <v>0</v>
      </c>
      <c r="M33" s="138">
        <v>830.3907999999999</v>
      </c>
      <c r="N33" s="139">
        <v>1178.6191999999996</v>
      </c>
      <c r="O33" s="300">
        <f t="shared" si="4"/>
        <v>2678.9999999999995</v>
      </c>
    </row>
    <row r="34" spans="1:15" s="275" customFormat="1" ht="19.5" customHeight="1" x14ac:dyDescent="0.2">
      <c r="A34" s="135" t="s">
        <v>319</v>
      </c>
      <c r="B34" s="135" t="s">
        <v>400</v>
      </c>
      <c r="C34" s="136">
        <v>16.04</v>
      </c>
      <c r="D34" s="137">
        <v>4</v>
      </c>
      <c r="E34" s="137">
        <v>167</v>
      </c>
      <c r="F34" s="298">
        <f t="shared" si="3"/>
        <v>10714.72</v>
      </c>
      <c r="G34" s="138">
        <v>669.99</v>
      </c>
      <c r="H34" s="138">
        <v>0</v>
      </c>
      <c r="I34" s="138">
        <v>0</v>
      </c>
      <c r="J34" s="138">
        <v>0</v>
      </c>
      <c r="K34" s="138">
        <v>0</v>
      </c>
      <c r="L34" s="138">
        <v>0</v>
      </c>
      <c r="M34" s="138">
        <v>664.31263999999999</v>
      </c>
      <c r="N34" s="139">
        <v>942.89535999999987</v>
      </c>
      <c r="O34" s="300">
        <f t="shared" si="4"/>
        <v>2277.1979999999999</v>
      </c>
    </row>
    <row r="35" spans="1:15" s="275" customFormat="1" ht="19.5" customHeight="1" x14ac:dyDescent="0.2">
      <c r="A35" s="135" t="s">
        <v>319</v>
      </c>
      <c r="B35" s="135" t="s">
        <v>400</v>
      </c>
      <c r="C35" s="136">
        <v>13.97</v>
      </c>
      <c r="D35" s="137">
        <v>4</v>
      </c>
      <c r="E35" s="137">
        <v>167</v>
      </c>
      <c r="F35" s="298">
        <f t="shared" si="3"/>
        <v>9331.9600000000009</v>
      </c>
      <c r="G35" s="138">
        <v>669.99</v>
      </c>
      <c r="H35" s="138">
        <v>0</v>
      </c>
      <c r="I35" s="138">
        <v>0</v>
      </c>
      <c r="J35" s="138">
        <v>0</v>
      </c>
      <c r="K35" s="138">
        <v>0</v>
      </c>
      <c r="L35" s="138">
        <v>0</v>
      </c>
      <c r="M35" s="138">
        <v>578.58152000000007</v>
      </c>
      <c r="N35" s="139">
        <v>821.21248000000003</v>
      </c>
      <c r="O35" s="300">
        <f t="shared" si="4"/>
        <v>2069.7840000000001</v>
      </c>
    </row>
    <row r="36" spans="1:15" s="275" customFormat="1" ht="19.5" customHeight="1" x14ac:dyDescent="0.2">
      <c r="A36" s="135" t="s">
        <v>319</v>
      </c>
      <c r="B36" s="135" t="s">
        <v>400</v>
      </c>
      <c r="C36" s="136">
        <v>15.86</v>
      </c>
      <c r="D36" s="137">
        <v>4</v>
      </c>
      <c r="E36" s="137">
        <v>167</v>
      </c>
      <c r="F36" s="298">
        <f t="shared" si="3"/>
        <v>10594.48</v>
      </c>
      <c r="G36" s="138">
        <v>669.99</v>
      </c>
      <c r="H36" s="138">
        <v>0</v>
      </c>
      <c r="I36" s="138">
        <v>0</v>
      </c>
      <c r="J36" s="138">
        <v>0</v>
      </c>
      <c r="K36" s="138">
        <v>0</v>
      </c>
      <c r="L36" s="138">
        <v>0</v>
      </c>
      <c r="M36" s="138">
        <v>656.85775999999998</v>
      </c>
      <c r="N36" s="139">
        <v>932.31423999999993</v>
      </c>
      <c r="O36" s="300">
        <f t="shared" si="4"/>
        <v>2259.1620000000003</v>
      </c>
    </row>
    <row r="37" spans="1:15" s="275" customFormat="1" ht="19.5" customHeight="1" x14ac:dyDescent="0.2">
      <c r="A37" s="135" t="s">
        <v>319</v>
      </c>
      <c r="B37" s="135" t="s">
        <v>400</v>
      </c>
      <c r="C37" s="136">
        <v>13.5</v>
      </c>
      <c r="D37" s="137">
        <v>4</v>
      </c>
      <c r="E37" s="137">
        <v>167</v>
      </c>
      <c r="F37" s="298">
        <f t="shared" si="3"/>
        <v>9018</v>
      </c>
      <c r="G37" s="138">
        <v>669.99</v>
      </c>
      <c r="H37" s="138">
        <v>0</v>
      </c>
      <c r="I37" s="138">
        <v>0</v>
      </c>
      <c r="J37" s="138">
        <v>0</v>
      </c>
      <c r="K37" s="138">
        <v>0</v>
      </c>
      <c r="L37" s="138">
        <v>0</v>
      </c>
      <c r="M37" s="138">
        <v>559.11599999999999</v>
      </c>
      <c r="N37" s="139">
        <v>793.58399999999995</v>
      </c>
      <c r="O37" s="300">
        <f t="shared" si="4"/>
        <v>2022.69</v>
      </c>
    </row>
    <row r="38" spans="1:15" s="275" customFormat="1" ht="19.5" customHeight="1" x14ac:dyDescent="0.2">
      <c r="A38" s="135" t="s">
        <v>319</v>
      </c>
      <c r="B38" s="135" t="s">
        <v>400</v>
      </c>
      <c r="C38" s="136">
        <v>13.5</v>
      </c>
      <c r="D38" s="137">
        <v>4</v>
      </c>
      <c r="E38" s="137">
        <v>167</v>
      </c>
      <c r="F38" s="298">
        <f t="shared" si="3"/>
        <v>9018</v>
      </c>
      <c r="G38" s="138">
        <v>669.99</v>
      </c>
      <c r="H38" s="138">
        <v>0</v>
      </c>
      <c r="I38" s="138">
        <v>0</v>
      </c>
      <c r="J38" s="138">
        <v>0</v>
      </c>
      <c r="K38" s="138">
        <v>0</v>
      </c>
      <c r="L38" s="138">
        <v>0</v>
      </c>
      <c r="M38" s="138">
        <v>559.11599999999999</v>
      </c>
      <c r="N38" s="139">
        <v>793.58399999999995</v>
      </c>
      <c r="O38" s="300">
        <f t="shared" si="4"/>
        <v>2022.69</v>
      </c>
    </row>
    <row r="39" spans="1:15" s="275" customFormat="1" ht="19.5" customHeight="1" x14ac:dyDescent="0.2">
      <c r="A39" s="135" t="s">
        <v>319</v>
      </c>
      <c r="B39" s="135" t="s">
        <v>400</v>
      </c>
      <c r="C39" s="136">
        <v>13.5</v>
      </c>
      <c r="D39" s="137">
        <v>4</v>
      </c>
      <c r="E39" s="137">
        <v>167</v>
      </c>
      <c r="F39" s="301">
        <f t="shared" si="3"/>
        <v>9018</v>
      </c>
      <c r="G39" s="138">
        <v>669.99</v>
      </c>
      <c r="H39" s="138">
        <v>0</v>
      </c>
      <c r="I39" s="138">
        <v>0</v>
      </c>
      <c r="J39" s="138">
        <v>0</v>
      </c>
      <c r="K39" s="138">
        <v>0</v>
      </c>
      <c r="L39" s="138">
        <v>0</v>
      </c>
      <c r="M39" s="138">
        <v>559.11599999999999</v>
      </c>
      <c r="N39" s="139">
        <v>793.58399999999995</v>
      </c>
      <c r="O39" s="300">
        <f t="shared" si="4"/>
        <v>2022.69</v>
      </c>
    </row>
    <row r="40" spans="1:15" s="275" customFormat="1" ht="19.5" customHeight="1" x14ac:dyDescent="0.2">
      <c r="A40" s="135" t="s">
        <v>319</v>
      </c>
      <c r="B40" s="135" t="s">
        <v>400</v>
      </c>
      <c r="C40" s="136">
        <v>13.5</v>
      </c>
      <c r="D40" s="137">
        <v>4</v>
      </c>
      <c r="E40" s="137">
        <v>167</v>
      </c>
      <c r="F40" s="302">
        <f>C40*D40*E40</f>
        <v>9018</v>
      </c>
      <c r="G40" s="138">
        <v>669.99</v>
      </c>
      <c r="H40" s="138">
        <v>0</v>
      </c>
      <c r="I40" s="138">
        <v>0</v>
      </c>
      <c r="J40" s="138">
        <v>0</v>
      </c>
      <c r="K40" s="138">
        <v>0</v>
      </c>
      <c r="L40" s="138">
        <v>0</v>
      </c>
      <c r="M40" s="138">
        <v>559.11599999999999</v>
      </c>
      <c r="N40" s="139">
        <v>793.58399999999995</v>
      </c>
      <c r="O40" s="304">
        <f t="shared" ref="O40:O96" si="9">SUM(G40:N40)</f>
        <v>2022.69</v>
      </c>
    </row>
    <row r="41" spans="1:15" s="275" customFormat="1" ht="19.5" customHeight="1" x14ac:dyDescent="0.2">
      <c r="A41" s="135" t="s">
        <v>319</v>
      </c>
      <c r="B41" s="135" t="s">
        <v>400</v>
      </c>
      <c r="C41" s="136">
        <v>13.25</v>
      </c>
      <c r="D41" s="137">
        <v>4</v>
      </c>
      <c r="E41" s="137">
        <v>167</v>
      </c>
      <c r="F41" s="298">
        <f t="shared" ref="F41:F96" si="10">C41*D41*E41</f>
        <v>8851</v>
      </c>
      <c r="G41" s="138">
        <v>669.99</v>
      </c>
      <c r="H41" s="138">
        <v>0</v>
      </c>
      <c r="I41" s="138">
        <v>0</v>
      </c>
      <c r="J41" s="138">
        <v>0</v>
      </c>
      <c r="K41" s="138">
        <v>0</v>
      </c>
      <c r="L41" s="138">
        <v>0</v>
      </c>
      <c r="M41" s="138">
        <v>548.76199999999994</v>
      </c>
      <c r="N41" s="139">
        <v>778.88799999999992</v>
      </c>
      <c r="O41" s="300">
        <f t="shared" si="9"/>
        <v>1997.6399999999999</v>
      </c>
    </row>
    <row r="42" spans="1:15" s="275" customFormat="1" ht="19.5" customHeight="1" x14ac:dyDescent="0.2">
      <c r="A42" s="135" t="s">
        <v>319</v>
      </c>
      <c r="B42" s="135" t="s">
        <v>400</v>
      </c>
      <c r="C42" s="136">
        <v>13.25</v>
      </c>
      <c r="D42" s="137">
        <v>4</v>
      </c>
      <c r="E42" s="137">
        <v>167</v>
      </c>
      <c r="F42" s="298">
        <f t="shared" si="10"/>
        <v>8851</v>
      </c>
      <c r="G42" s="138">
        <v>669.99</v>
      </c>
      <c r="H42" s="138">
        <v>0</v>
      </c>
      <c r="I42" s="138">
        <v>0</v>
      </c>
      <c r="J42" s="138">
        <v>0</v>
      </c>
      <c r="K42" s="138">
        <v>0</v>
      </c>
      <c r="L42" s="138">
        <v>0</v>
      </c>
      <c r="M42" s="138">
        <v>548.76199999999994</v>
      </c>
      <c r="N42" s="139">
        <v>778.88799999999992</v>
      </c>
      <c r="O42" s="300">
        <f t="shared" si="9"/>
        <v>1997.6399999999999</v>
      </c>
    </row>
    <row r="43" spans="1:15" s="275" customFormat="1" ht="19.5" customHeight="1" x14ac:dyDescent="0.2">
      <c r="A43" s="135" t="s">
        <v>319</v>
      </c>
      <c r="B43" s="135" t="s">
        <v>400</v>
      </c>
      <c r="C43" s="136">
        <v>13.25</v>
      </c>
      <c r="D43" s="137">
        <v>4</v>
      </c>
      <c r="E43" s="137">
        <v>167</v>
      </c>
      <c r="F43" s="298">
        <f t="shared" si="10"/>
        <v>8851</v>
      </c>
      <c r="G43" s="138">
        <v>669.99</v>
      </c>
      <c r="H43" s="138">
        <v>0</v>
      </c>
      <c r="I43" s="138">
        <v>0</v>
      </c>
      <c r="J43" s="138">
        <v>0</v>
      </c>
      <c r="K43" s="138">
        <v>0</v>
      </c>
      <c r="L43" s="138">
        <v>0</v>
      </c>
      <c r="M43" s="138">
        <v>548.76199999999994</v>
      </c>
      <c r="N43" s="139">
        <v>778.88799999999992</v>
      </c>
      <c r="O43" s="300">
        <f t="shared" si="9"/>
        <v>1997.6399999999999</v>
      </c>
    </row>
    <row r="44" spans="1:15" s="275" customFormat="1" ht="19.5" customHeight="1" x14ac:dyDescent="0.2">
      <c r="A44" s="135" t="s">
        <v>319</v>
      </c>
      <c r="B44" s="135" t="s">
        <v>400</v>
      </c>
      <c r="C44" s="136">
        <v>13.25</v>
      </c>
      <c r="D44" s="137">
        <v>4</v>
      </c>
      <c r="E44" s="137">
        <v>167</v>
      </c>
      <c r="F44" s="298">
        <f t="shared" si="10"/>
        <v>8851</v>
      </c>
      <c r="G44" s="138">
        <v>669.99</v>
      </c>
      <c r="H44" s="138">
        <v>0</v>
      </c>
      <c r="I44" s="138">
        <v>0</v>
      </c>
      <c r="J44" s="138">
        <v>0</v>
      </c>
      <c r="K44" s="138">
        <v>0</v>
      </c>
      <c r="L44" s="138">
        <v>0</v>
      </c>
      <c r="M44" s="138">
        <v>548.76199999999994</v>
      </c>
      <c r="N44" s="139">
        <v>778.88799999999992</v>
      </c>
      <c r="O44" s="300">
        <f t="shared" si="9"/>
        <v>1997.6399999999999</v>
      </c>
    </row>
    <row r="45" spans="1:15" s="275" customFormat="1" ht="19.5" customHeight="1" x14ac:dyDescent="0.2">
      <c r="A45" s="135" t="s">
        <v>319</v>
      </c>
      <c r="B45" s="135" t="s">
        <v>400</v>
      </c>
      <c r="C45" s="136">
        <v>13.25</v>
      </c>
      <c r="D45" s="137">
        <v>4</v>
      </c>
      <c r="E45" s="137">
        <v>167</v>
      </c>
      <c r="F45" s="298">
        <f t="shared" si="10"/>
        <v>8851</v>
      </c>
      <c r="G45" s="138">
        <v>669.99</v>
      </c>
      <c r="H45" s="138">
        <v>0</v>
      </c>
      <c r="I45" s="138">
        <v>0</v>
      </c>
      <c r="J45" s="138">
        <v>0</v>
      </c>
      <c r="K45" s="138">
        <v>0</v>
      </c>
      <c r="L45" s="138">
        <v>0</v>
      </c>
      <c r="M45" s="138">
        <v>548.76199999999994</v>
      </c>
      <c r="N45" s="139">
        <v>778.88799999999992</v>
      </c>
      <c r="O45" s="300">
        <f t="shared" si="9"/>
        <v>1997.6399999999999</v>
      </c>
    </row>
    <row r="46" spans="1:15" s="275" customFormat="1" ht="19.5" customHeight="1" x14ac:dyDescent="0.2">
      <c r="A46" s="135" t="s">
        <v>320</v>
      </c>
      <c r="B46" s="135" t="s">
        <v>398</v>
      </c>
      <c r="C46" s="136">
        <v>19.45</v>
      </c>
      <c r="D46" s="137">
        <v>8</v>
      </c>
      <c r="E46" s="137">
        <v>172</v>
      </c>
      <c r="F46" s="298">
        <f t="shared" si="10"/>
        <v>26763.200000000001</v>
      </c>
      <c r="G46" s="138">
        <v>669.99</v>
      </c>
      <c r="H46" s="138">
        <v>0</v>
      </c>
      <c r="I46" s="138">
        <v>0</v>
      </c>
      <c r="J46" s="138">
        <v>0</v>
      </c>
      <c r="K46" s="138">
        <v>0</v>
      </c>
      <c r="L46" s="138">
        <v>0</v>
      </c>
      <c r="M46" s="138">
        <v>1659.3184000000001</v>
      </c>
      <c r="N46" s="139">
        <v>2355.1615999999999</v>
      </c>
      <c r="O46" s="300">
        <f t="shared" si="9"/>
        <v>4684.4699999999993</v>
      </c>
    </row>
    <row r="47" spans="1:15" s="275" customFormat="1" ht="19.5" customHeight="1" x14ac:dyDescent="0.2">
      <c r="A47" s="135" t="s">
        <v>320</v>
      </c>
      <c r="B47" s="135" t="s">
        <v>399</v>
      </c>
      <c r="C47" s="136">
        <v>15</v>
      </c>
      <c r="D47" s="137">
        <v>6</v>
      </c>
      <c r="E47" s="137">
        <v>167</v>
      </c>
      <c r="F47" s="298">
        <f t="shared" si="10"/>
        <v>15030</v>
      </c>
      <c r="G47" s="138">
        <v>669.99</v>
      </c>
      <c r="H47" s="138">
        <v>0</v>
      </c>
      <c r="I47" s="138">
        <v>0</v>
      </c>
      <c r="J47" s="138">
        <v>0</v>
      </c>
      <c r="K47" s="138">
        <v>0</v>
      </c>
      <c r="L47" s="138">
        <v>0</v>
      </c>
      <c r="M47" s="138">
        <v>931.86</v>
      </c>
      <c r="N47" s="139">
        <v>1322.6399999999999</v>
      </c>
      <c r="O47" s="300">
        <f t="shared" ref="O47:O49" si="11">SUM(G47:N47)</f>
        <v>2924.49</v>
      </c>
    </row>
    <row r="48" spans="1:15" s="275" customFormat="1" ht="19.5" customHeight="1" x14ac:dyDescent="0.2">
      <c r="A48" s="135" t="s">
        <v>320</v>
      </c>
      <c r="B48" s="135" t="s">
        <v>400</v>
      </c>
      <c r="C48" s="136">
        <v>15.25</v>
      </c>
      <c r="D48" s="137">
        <v>4</v>
      </c>
      <c r="E48" s="137">
        <v>167</v>
      </c>
      <c r="F48" s="298">
        <f t="shared" si="10"/>
        <v>10187</v>
      </c>
      <c r="G48" s="138">
        <v>669.99</v>
      </c>
      <c r="H48" s="138">
        <v>0</v>
      </c>
      <c r="I48" s="138">
        <v>0</v>
      </c>
      <c r="J48" s="138">
        <v>0</v>
      </c>
      <c r="K48" s="138">
        <v>0</v>
      </c>
      <c r="L48" s="138">
        <v>0</v>
      </c>
      <c r="M48" s="138">
        <v>631.59400000000005</v>
      </c>
      <c r="N48" s="139">
        <v>896.4559999999999</v>
      </c>
      <c r="O48" s="300">
        <f t="shared" si="11"/>
        <v>2198.04</v>
      </c>
    </row>
    <row r="49" spans="1:15" s="275" customFormat="1" ht="19.5" customHeight="1" x14ac:dyDescent="0.2">
      <c r="A49" s="135" t="s">
        <v>320</v>
      </c>
      <c r="B49" s="135" t="s">
        <v>400</v>
      </c>
      <c r="C49" s="136">
        <v>13.97</v>
      </c>
      <c r="D49" s="137">
        <v>4</v>
      </c>
      <c r="E49" s="137">
        <v>167</v>
      </c>
      <c r="F49" s="301">
        <f t="shared" si="10"/>
        <v>9331.9600000000009</v>
      </c>
      <c r="G49" s="138">
        <v>669.99</v>
      </c>
      <c r="H49" s="138">
        <v>0</v>
      </c>
      <c r="I49" s="138">
        <v>0</v>
      </c>
      <c r="J49" s="138">
        <v>0</v>
      </c>
      <c r="K49" s="138">
        <v>0</v>
      </c>
      <c r="L49" s="138">
        <v>0</v>
      </c>
      <c r="M49" s="138">
        <v>578.58152000000007</v>
      </c>
      <c r="N49" s="139">
        <v>821.21248000000003</v>
      </c>
      <c r="O49" s="300">
        <f t="shared" si="11"/>
        <v>2069.7840000000001</v>
      </c>
    </row>
    <row r="50" spans="1:15" s="275" customFormat="1" ht="19.5" customHeight="1" x14ac:dyDescent="0.2">
      <c r="A50" s="135" t="s">
        <v>320</v>
      </c>
      <c r="B50" s="135" t="s">
        <v>400</v>
      </c>
      <c r="C50" s="136">
        <v>13.5</v>
      </c>
      <c r="D50" s="137">
        <v>4</v>
      </c>
      <c r="E50" s="137">
        <v>167</v>
      </c>
      <c r="F50" s="302">
        <f>C50*D50*E50</f>
        <v>9018</v>
      </c>
      <c r="G50" s="138">
        <v>669.99</v>
      </c>
      <c r="H50" s="138">
        <v>0</v>
      </c>
      <c r="I50" s="138">
        <v>0</v>
      </c>
      <c r="J50" s="138">
        <v>0</v>
      </c>
      <c r="K50" s="138">
        <v>0</v>
      </c>
      <c r="L50" s="138">
        <v>0</v>
      </c>
      <c r="M50" s="138">
        <v>559.11599999999999</v>
      </c>
      <c r="N50" s="139">
        <v>793.58399999999995</v>
      </c>
      <c r="O50" s="304">
        <f t="shared" ref="O50:O60" si="12">SUM(G50:N50)</f>
        <v>2022.69</v>
      </c>
    </row>
    <row r="51" spans="1:15" s="275" customFormat="1" ht="19.5" customHeight="1" x14ac:dyDescent="0.2">
      <c r="A51" s="135" t="s">
        <v>321</v>
      </c>
      <c r="B51" s="135" t="s">
        <v>398</v>
      </c>
      <c r="C51" s="136">
        <v>17.75</v>
      </c>
      <c r="D51" s="137">
        <v>8</v>
      </c>
      <c r="E51" s="137">
        <v>172</v>
      </c>
      <c r="F51" s="298">
        <f t="shared" ref="F51:F67" si="13">C51*D51*E51</f>
        <v>24424</v>
      </c>
      <c r="G51" s="138">
        <v>669.99</v>
      </c>
      <c r="H51" s="138">
        <v>0</v>
      </c>
      <c r="I51" s="138">
        <v>0</v>
      </c>
      <c r="J51" s="138">
        <v>0</v>
      </c>
      <c r="K51" s="138">
        <v>0</v>
      </c>
      <c r="L51" s="138">
        <v>0</v>
      </c>
      <c r="M51" s="138">
        <v>1514.288</v>
      </c>
      <c r="N51" s="139">
        <v>2149.3119999999999</v>
      </c>
      <c r="O51" s="300">
        <f t="shared" si="12"/>
        <v>4333.59</v>
      </c>
    </row>
    <row r="52" spans="1:15" s="275" customFormat="1" ht="19.5" customHeight="1" x14ac:dyDescent="0.2">
      <c r="A52" s="135" t="s">
        <v>321</v>
      </c>
      <c r="B52" s="135" t="s">
        <v>399</v>
      </c>
      <c r="C52" s="136">
        <v>15</v>
      </c>
      <c r="D52" s="137">
        <v>6</v>
      </c>
      <c r="E52" s="137">
        <v>167</v>
      </c>
      <c r="F52" s="298">
        <f t="shared" si="13"/>
        <v>15030</v>
      </c>
      <c r="G52" s="138">
        <v>669.99</v>
      </c>
      <c r="H52" s="138">
        <v>0</v>
      </c>
      <c r="I52" s="138">
        <v>0</v>
      </c>
      <c r="J52" s="138">
        <v>0</v>
      </c>
      <c r="K52" s="138">
        <v>0</v>
      </c>
      <c r="L52" s="138">
        <v>0</v>
      </c>
      <c r="M52" s="138">
        <v>931.86</v>
      </c>
      <c r="N52" s="139">
        <v>1322.6399999999999</v>
      </c>
      <c r="O52" s="300">
        <f t="shared" si="12"/>
        <v>2924.49</v>
      </c>
    </row>
    <row r="53" spans="1:15" s="275" customFormat="1" ht="19.5" customHeight="1" x14ac:dyDescent="0.2">
      <c r="A53" s="135" t="s">
        <v>321</v>
      </c>
      <c r="B53" s="135" t="s">
        <v>400</v>
      </c>
      <c r="C53" s="136">
        <v>13.5</v>
      </c>
      <c r="D53" s="137">
        <v>4</v>
      </c>
      <c r="E53" s="137">
        <v>167</v>
      </c>
      <c r="F53" s="298">
        <f t="shared" si="13"/>
        <v>9018</v>
      </c>
      <c r="G53" s="138">
        <v>669.99</v>
      </c>
      <c r="H53" s="138">
        <v>0</v>
      </c>
      <c r="I53" s="138">
        <v>0</v>
      </c>
      <c r="J53" s="138">
        <v>0</v>
      </c>
      <c r="K53" s="138">
        <v>0</v>
      </c>
      <c r="L53" s="138">
        <v>0</v>
      </c>
      <c r="M53" s="138">
        <v>559.11599999999999</v>
      </c>
      <c r="N53" s="139">
        <v>793.58399999999995</v>
      </c>
      <c r="O53" s="300">
        <f t="shared" si="12"/>
        <v>2022.69</v>
      </c>
    </row>
    <row r="54" spans="1:15" s="275" customFormat="1" ht="19.5" customHeight="1" x14ac:dyDescent="0.2">
      <c r="A54" s="135" t="s">
        <v>321</v>
      </c>
      <c r="B54" s="135" t="s">
        <v>400</v>
      </c>
      <c r="C54" s="136">
        <v>13.5</v>
      </c>
      <c r="D54" s="137">
        <v>4</v>
      </c>
      <c r="E54" s="137">
        <v>167</v>
      </c>
      <c r="F54" s="298">
        <f t="shared" si="13"/>
        <v>9018</v>
      </c>
      <c r="G54" s="138">
        <v>669.99</v>
      </c>
      <c r="H54" s="138">
        <v>0</v>
      </c>
      <c r="I54" s="138">
        <v>0</v>
      </c>
      <c r="J54" s="138">
        <v>0</v>
      </c>
      <c r="K54" s="138">
        <v>0</v>
      </c>
      <c r="L54" s="138">
        <v>0</v>
      </c>
      <c r="M54" s="138">
        <v>559.11599999999999</v>
      </c>
      <c r="N54" s="139">
        <v>793.58399999999995</v>
      </c>
      <c r="O54" s="300">
        <f t="shared" si="12"/>
        <v>2022.69</v>
      </c>
    </row>
    <row r="55" spans="1:15" s="275" customFormat="1" ht="19.5" customHeight="1" x14ac:dyDescent="0.2">
      <c r="A55" s="135" t="s">
        <v>321</v>
      </c>
      <c r="B55" s="135" t="s">
        <v>400</v>
      </c>
      <c r="C55" s="136">
        <v>13.5</v>
      </c>
      <c r="D55" s="137">
        <v>4</v>
      </c>
      <c r="E55" s="137">
        <v>167</v>
      </c>
      <c r="F55" s="298">
        <f t="shared" si="13"/>
        <v>9018</v>
      </c>
      <c r="G55" s="138">
        <v>669.99</v>
      </c>
      <c r="H55" s="138">
        <v>0</v>
      </c>
      <c r="I55" s="138">
        <v>0</v>
      </c>
      <c r="J55" s="138">
        <v>0</v>
      </c>
      <c r="K55" s="138">
        <v>0</v>
      </c>
      <c r="L55" s="138">
        <v>0</v>
      </c>
      <c r="M55" s="138">
        <v>559.11599999999999</v>
      </c>
      <c r="N55" s="139">
        <v>793.58399999999995</v>
      </c>
      <c r="O55" s="300">
        <f t="shared" si="12"/>
        <v>2022.69</v>
      </c>
    </row>
    <row r="56" spans="1:15" s="275" customFormat="1" ht="19.5" customHeight="1" x14ac:dyDescent="0.2">
      <c r="A56" s="135" t="s">
        <v>321</v>
      </c>
      <c r="B56" s="135" t="s">
        <v>400</v>
      </c>
      <c r="C56" s="136">
        <v>13.25</v>
      </c>
      <c r="D56" s="137">
        <v>4</v>
      </c>
      <c r="E56" s="137">
        <v>167</v>
      </c>
      <c r="F56" s="298">
        <f t="shared" si="13"/>
        <v>8851</v>
      </c>
      <c r="G56" s="138">
        <v>669.99</v>
      </c>
      <c r="H56" s="138">
        <v>0</v>
      </c>
      <c r="I56" s="138">
        <v>0</v>
      </c>
      <c r="J56" s="138">
        <v>0</v>
      </c>
      <c r="K56" s="138">
        <v>0</v>
      </c>
      <c r="L56" s="138">
        <v>0</v>
      </c>
      <c r="M56" s="138">
        <v>548.76199999999994</v>
      </c>
      <c r="N56" s="139">
        <v>778.88799999999992</v>
      </c>
      <c r="O56" s="300">
        <f t="shared" si="12"/>
        <v>1997.6399999999999</v>
      </c>
    </row>
    <row r="57" spans="1:15" s="275" customFormat="1" ht="19.5" customHeight="1" x14ac:dyDescent="0.2">
      <c r="A57" s="135" t="s">
        <v>321</v>
      </c>
      <c r="B57" s="135" t="s">
        <v>400</v>
      </c>
      <c r="C57" s="136">
        <v>13.25</v>
      </c>
      <c r="D57" s="137">
        <v>4</v>
      </c>
      <c r="E57" s="137">
        <v>167</v>
      </c>
      <c r="F57" s="298">
        <f t="shared" si="13"/>
        <v>8851</v>
      </c>
      <c r="G57" s="138">
        <v>669.99</v>
      </c>
      <c r="H57" s="138">
        <v>0</v>
      </c>
      <c r="I57" s="138">
        <v>0</v>
      </c>
      <c r="J57" s="138">
        <v>0</v>
      </c>
      <c r="K57" s="138">
        <v>0</v>
      </c>
      <c r="L57" s="138">
        <v>0</v>
      </c>
      <c r="M57" s="138">
        <v>548.76199999999994</v>
      </c>
      <c r="N57" s="139">
        <v>778.88799999999992</v>
      </c>
      <c r="O57" s="300">
        <f t="shared" si="12"/>
        <v>1997.6399999999999</v>
      </c>
    </row>
    <row r="58" spans="1:15" s="275" customFormat="1" ht="19.5" customHeight="1" x14ac:dyDescent="0.2">
      <c r="A58" s="246" t="s">
        <v>322</v>
      </c>
      <c r="B58" s="135" t="s">
        <v>398</v>
      </c>
      <c r="C58" s="136">
        <v>20.190000000000001</v>
      </c>
      <c r="D58" s="137">
        <v>8</v>
      </c>
      <c r="E58" s="137">
        <v>172</v>
      </c>
      <c r="F58" s="298">
        <f t="shared" si="13"/>
        <v>27781.440000000002</v>
      </c>
      <c r="G58" s="138">
        <v>669.99</v>
      </c>
      <c r="H58" s="138">
        <v>0</v>
      </c>
      <c r="I58" s="138">
        <v>0</v>
      </c>
      <c r="J58" s="138">
        <v>0</v>
      </c>
      <c r="K58" s="138">
        <v>0</v>
      </c>
      <c r="L58" s="138">
        <v>0</v>
      </c>
      <c r="M58" s="138">
        <v>1722.44928</v>
      </c>
      <c r="N58" s="139">
        <v>2444.7667200000001</v>
      </c>
      <c r="O58" s="300">
        <f t="shared" si="12"/>
        <v>4837.2060000000001</v>
      </c>
    </row>
    <row r="59" spans="1:15" s="275" customFormat="1" ht="19.5" customHeight="1" x14ac:dyDescent="0.2">
      <c r="A59" s="246" t="s">
        <v>322</v>
      </c>
      <c r="B59" s="135" t="s">
        <v>399</v>
      </c>
      <c r="C59" s="136">
        <v>18.559999999999999</v>
      </c>
      <c r="D59" s="137">
        <v>7</v>
      </c>
      <c r="E59" s="137">
        <v>167</v>
      </c>
      <c r="F59" s="298">
        <f t="shared" si="13"/>
        <v>21696.639999999999</v>
      </c>
      <c r="G59" s="138">
        <v>669.99</v>
      </c>
      <c r="H59" s="138">
        <v>0</v>
      </c>
      <c r="I59" s="138">
        <v>0</v>
      </c>
      <c r="J59" s="138">
        <v>0</v>
      </c>
      <c r="K59" s="138">
        <v>0</v>
      </c>
      <c r="L59" s="138">
        <v>0</v>
      </c>
      <c r="M59" s="138">
        <v>1345.1916799999999</v>
      </c>
      <c r="N59" s="139">
        <v>1909.3043199999997</v>
      </c>
      <c r="O59" s="300">
        <f t="shared" si="12"/>
        <v>3924.4859999999999</v>
      </c>
    </row>
    <row r="60" spans="1:15" s="275" customFormat="1" ht="19.5" customHeight="1" x14ac:dyDescent="0.2">
      <c r="A60" s="246" t="s">
        <v>322</v>
      </c>
      <c r="B60" s="135" t="s">
        <v>400</v>
      </c>
      <c r="C60" s="136">
        <v>17.21</v>
      </c>
      <c r="D60" s="137">
        <v>3</v>
      </c>
      <c r="E60" s="137">
        <v>167</v>
      </c>
      <c r="F60" s="298">
        <f t="shared" si="13"/>
        <v>8622.2100000000009</v>
      </c>
      <c r="G60" s="138">
        <v>669.99</v>
      </c>
      <c r="H60" s="138">
        <v>0</v>
      </c>
      <c r="I60" s="138">
        <v>0</v>
      </c>
      <c r="J60" s="138">
        <v>0</v>
      </c>
      <c r="K60" s="138">
        <v>0</v>
      </c>
      <c r="L60" s="138">
        <v>0</v>
      </c>
      <c r="M60" s="138">
        <v>534.57702000000006</v>
      </c>
      <c r="N60" s="139">
        <v>758.75448000000006</v>
      </c>
      <c r="O60" s="300">
        <f t="shared" si="12"/>
        <v>1963.3215</v>
      </c>
    </row>
    <row r="61" spans="1:15" s="275" customFormat="1" ht="19.5" customHeight="1" x14ac:dyDescent="0.2">
      <c r="A61" s="246" t="s">
        <v>322</v>
      </c>
      <c r="B61" s="135" t="s">
        <v>400</v>
      </c>
      <c r="C61" s="136">
        <v>15.06</v>
      </c>
      <c r="D61" s="137">
        <v>5</v>
      </c>
      <c r="E61" s="137">
        <v>167</v>
      </c>
      <c r="F61" s="298">
        <f t="shared" si="13"/>
        <v>12575.1</v>
      </c>
      <c r="G61" s="138">
        <v>669.99</v>
      </c>
      <c r="H61" s="138">
        <v>0</v>
      </c>
      <c r="I61" s="138">
        <v>0</v>
      </c>
      <c r="J61" s="138">
        <v>0</v>
      </c>
      <c r="K61" s="138">
        <v>0</v>
      </c>
      <c r="L61" s="138">
        <v>0</v>
      </c>
      <c r="M61" s="138">
        <v>779.65620000000001</v>
      </c>
      <c r="N61" s="139">
        <v>1106.6088</v>
      </c>
      <c r="O61" s="300">
        <f t="shared" ref="O61:O67" si="14">SUM(G61:N61)</f>
        <v>2556.2550000000001</v>
      </c>
    </row>
    <row r="62" spans="1:15" s="275" customFormat="1" ht="19.5" customHeight="1" x14ac:dyDescent="0.2">
      <c r="A62" s="246" t="s">
        <v>322</v>
      </c>
      <c r="B62" s="135" t="s">
        <v>400</v>
      </c>
      <c r="C62" s="136">
        <v>16.04</v>
      </c>
      <c r="D62" s="137">
        <v>4</v>
      </c>
      <c r="E62" s="137">
        <v>167</v>
      </c>
      <c r="F62" s="298">
        <f t="shared" si="13"/>
        <v>10714.72</v>
      </c>
      <c r="G62" s="138">
        <v>669.99</v>
      </c>
      <c r="H62" s="138">
        <v>0</v>
      </c>
      <c r="I62" s="138">
        <v>0</v>
      </c>
      <c r="J62" s="138">
        <v>0</v>
      </c>
      <c r="K62" s="138">
        <v>0</v>
      </c>
      <c r="L62" s="138">
        <v>0</v>
      </c>
      <c r="M62" s="138">
        <v>664.31263999999999</v>
      </c>
      <c r="N62" s="139">
        <v>942.89535999999987</v>
      </c>
      <c r="O62" s="300">
        <f t="shared" si="14"/>
        <v>2277.1979999999999</v>
      </c>
    </row>
    <row r="63" spans="1:15" s="275" customFormat="1" ht="19.5" customHeight="1" x14ac:dyDescent="0.2">
      <c r="A63" s="246" t="s">
        <v>322</v>
      </c>
      <c r="B63" s="135" t="s">
        <v>400</v>
      </c>
      <c r="C63" s="136">
        <v>13.5</v>
      </c>
      <c r="D63" s="137">
        <v>4</v>
      </c>
      <c r="E63" s="137">
        <v>167</v>
      </c>
      <c r="F63" s="298">
        <f t="shared" si="13"/>
        <v>9018</v>
      </c>
      <c r="G63" s="138">
        <v>669.99</v>
      </c>
      <c r="H63" s="138">
        <v>0</v>
      </c>
      <c r="I63" s="138">
        <v>0</v>
      </c>
      <c r="J63" s="138">
        <v>0</v>
      </c>
      <c r="K63" s="138">
        <v>0</v>
      </c>
      <c r="L63" s="138">
        <v>0</v>
      </c>
      <c r="M63" s="138">
        <v>559.11599999999999</v>
      </c>
      <c r="N63" s="139">
        <v>793.58399999999995</v>
      </c>
      <c r="O63" s="300">
        <f t="shared" si="14"/>
        <v>2022.69</v>
      </c>
    </row>
    <row r="64" spans="1:15" s="275" customFormat="1" ht="19.5" customHeight="1" x14ac:dyDescent="0.2">
      <c r="A64" s="246" t="s">
        <v>322</v>
      </c>
      <c r="B64" s="135" t="s">
        <v>400</v>
      </c>
      <c r="C64" s="136">
        <v>13.5</v>
      </c>
      <c r="D64" s="137">
        <v>4</v>
      </c>
      <c r="E64" s="137">
        <v>167</v>
      </c>
      <c r="F64" s="298">
        <f t="shared" si="13"/>
        <v>9018</v>
      </c>
      <c r="G64" s="138">
        <v>669.99</v>
      </c>
      <c r="H64" s="138">
        <v>0</v>
      </c>
      <c r="I64" s="138">
        <v>0</v>
      </c>
      <c r="J64" s="138">
        <v>0</v>
      </c>
      <c r="K64" s="138">
        <v>0</v>
      </c>
      <c r="L64" s="138">
        <v>0</v>
      </c>
      <c r="M64" s="138">
        <v>559.11599999999999</v>
      </c>
      <c r="N64" s="139">
        <v>793.58399999999995</v>
      </c>
      <c r="O64" s="300">
        <f t="shared" si="14"/>
        <v>2022.69</v>
      </c>
    </row>
    <row r="65" spans="1:15" s="275" customFormat="1" ht="19.5" customHeight="1" x14ac:dyDescent="0.2">
      <c r="A65" s="246" t="s">
        <v>322</v>
      </c>
      <c r="B65" s="135" t="s">
        <v>400</v>
      </c>
      <c r="C65" s="136">
        <v>13.25</v>
      </c>
      <c r="D65" s="137">
        <v>4</v>
      </c>
      <c r="E65" s="137">
        <v>167</v>
      </c>
      <c r="F65" s="298">
        <f t="shared" si="13"/>
        <v>8851</v>
      </c>
      <c r="G65" s="138">
        <v>669.99</v>
      </c>
      <c r="H65" s="138">
        <v>0</v>
      </c>
      <c r="I65" s="138">
        <v>0</v>
      </c>
      <c r="J65" s="138">
        <v>0</v>
      </c>
      <c r="K65" s="138">
        <v>0</v>
      </c>
      <c r="L65" s="138">
        <v>0</v>
      </c>
      <c r="M65" s="138">
        <v>548.76199999999994</v>
      </c>
      <c r="N65" s="139">
        <v>778.88799999999992</v>
      </c>
      <c r="O65" s="300">
        <f t="shared" si="14"/>
        <v>1997.6399999999999</v>
      </c>
    </row>
    <row r="66" spans="1:15" s="275" customFormat="1" ht="19.5" customHeight="1" x14ac:dyDescent="0.2">
      <c r="A66" s="246" t="s">
        <v>322</v>
      </c>
      <c r="B66" s="135" t="s">
        <v>400</v>
      </c>
      <c r="C66" s="136">
        <v>13.25</v>
      </c>
      <c r="D66" s="137">
        <v>4</v>
      </c>
      <c r="E66" s="137">
        <v>167</v>
      </c>
      <c r="F66" s="298">
        <f t="shared" si="13"/>
        <v>8851</v>
      </c>
      <c r="G66" s="138">
        <v>669.99</v>
      </c>
      <c r="H66" s="138">
        <v>0</v>
      </c>
      <c r="I66" s="138">
        <v>0</v>
      </c>
      <c r="J66" s="138">
        <v>0</v>
      </c>
      <c r="K66" s="138">
        <v>0</v>
      </c>
      <c r="L66" s="138">
        <v>0</v>
      </c>
      <c r="M66" s="138">
        <v>548.76199999999994</v>
      </c>
      <c r="N66" s="139">
        <v>778.88799999999992</v>
      </c>
      <c r="O66" s="300">
        <f t="shared" si="14"/>
        <v>1997.6399999999999</v>
      </c>
    </row>
    <row r="67" spans="1:15" s="275" customFormat="1" ht="19.5" customHeight="1" x14ac:dyDescent="0.2">
      <c r="A67" s="246" t="s">
        <v>323</v>
      </c>
      <c r="B67" s="135" t="s">
        <v>398</v>
      </c>
      <c r="C67" s="136">
        <v>20.190000000000001</v>
      </c>
      <c r="D67" s="137">
        <v>8</v>
      </c>
      <c r="E67" s="137">
        <v>172</v>
      </c>
      <c r="F67" s="301">
        <f t="shared" si="13"/>
        <v>27781.440000000002</v>
      </c>
      <c r="G67" s="138">
        <v>669.99</v>
      </c>
      <c r="H67" s="138">
        <v>0</v>
      </c>
      <c r="I67" s="138">
        <v>0</v>
      </c>
      <c r="J67" s="138">
        <v>0</v>
      </c>
      <c r="K67" s="138">
        <v>0</v>
      </c>
      <c r="L67" s="138">
        <v>0</v>
      </c>
      <c r="M67" s="138">
        <v>1722.44928</v>
      </c>
      <c r="N67" s="139">
        <v>2444.7667200000001</v>
      </c>
      <c r="O67" s="300">
        <f t="shared" si="14"/>
        <v>4837.2060000000001</v>
      </c>
    </row>
    <row r="68" spans="1:15" s="275" customFormat="1" ht="19.5" customHeight="1" x14ac:dyDescent="0.2">
      <c r="A68" s="246" t="s">
        <v>323</v>
      </c>
      <c r="B68" s="135" t="s">
        <v>399</v>
      </c>
      <c r="C68" s="136">
        <v>15</v>
      </c>
      <c r="D68" s="137">
        <v>6</v>
      </c>
      <c r="E68" s="137">
        <v>167</v>
      </c>
      <c r="F68" s="302">
        <f>C68*D68*E68</f>
        <v>15030</v>
      </c>
      <c r="G68" s="138">
        <v>669.99</v>
      </c>
      <c r="H68" s="138">
        <v>0</v>
      </c>
      <c r="I68" s="138">
        <v>0</v>
      </c>
      <c r="J68" s="138">
        <v>0</v>
      </c>
      <c r="K68" s="138">
        <v>0</v>
      </c>
      <c r="L68" s="138">
        <v>0</v>
      </c>
      <c r="M68" s="138">
        <v>931.86</v>
      </c>
      <c r="N68" s="139">
        <v>1322.6399999999999</v>
      </c>
      <c r="O68" s="304">
        <f t="shared" ref="O68:O74" si="15">SUM(G68:N68)</f>
        <v>2924.49</v>
      </c>
    </row>
    <row r="69" spans="1:15" s="275" customFormat="1" ht="19.5" customHeight="1" x14ac:dyDescent="0.2">
      <c r="A69" s="246" t="s">
        <v>323</v>
      </c>
      <c r="B69" s="135" t="s">
        <v>400</v>
      </c>
      <c r="C69" s="136">
        <v>13.97</v>
      </c>
      <c r="D69" s="137">
        <v>4</v>
      </c>
      <c r="E69" s="137">
        <v>167</v>
      </c>
      <c r="F69" s="298">
        <f t="shared" ref="F69:F74" si="16">C69*D69*E69</f>
        <v>9331.9600000000009</v>
      </c>
      <c r="G69" s="138">
        <v>669.99</v>
      </c>
      <c r="H69" s="138">
        <v>0</v>
      </c>
      <c r="I69" s="138">
        <v>0</v>
      </c>
      <c r="J69" s="138">
        <v>0</v>
      </c>
      <c r="K69" s="138">
        <v>0</v>
      </c>
      <c r="L69" s="138">
        <v>0</v>
      </c>
      <c r="M69" s="138">
        <v>578.58152000000007</v>
      </c>
      <c r="N69" s="139">
        <v>821.21248000000003</v>
      </c>
      <c r="O69" s="300">
        <f t="shared" si="15"/>
        <v>2069.7840000000001</v>
      </c>
    </row>
    <row r="70" spans="1:15" s="275" customFormat="1" ht="19.5" customHeight="1" x14ac:dyDescent="0.2">
      <c r="A70" s="246" t="s">
        <v>323</v>
      </c>
      <c r="B70" s="135" t="s">
        <v>400</v>
      </c>
      <c r="C70" s="136">
        <v>13.97</v>
      </c>
      <c r="D70" s="137">
        <v>4</v>
      </c>
      <c r="E70" s="137">
        <v>167</v>
      </c>
      <c r="F70" s="298">
        <f t="shared" si="16"/>
        <v>9331.9600000000009</v>
      </c>
      <c r="G70" s="138">
        <v>669.99</v>
      </c>
      <c r="H70" s="138">
        <v>0</v>
      </c>
      <c r="I70" s="138">
        <v>0</v>
      </c>
      <c r="J70" s="138">
        <v>0</v>
      </c>
      <c r="K70" s="138">
        <v>0</v>
      </c>
      <c r="L70" s="138">
        <v>0</v>
      </c>
      <c r="M70" s="138">
        <v>578.58152000000007</v>
      </c>
      <c r="N70" s="139">
        <v>821.21248000000003</v>
      </c>
      <c r="O70" s="300">
        <f t="shared" si="15"/>
        <v>2069.7840000000001</v>
      </c>
    </row>
    <row r="71" spans="1:15" s="275" customFormat="1" ht="19.5" customHeight="1" x14ac:dyDescent="0.2">
      <c r="A71" s="246" t="s">
        <v>323</v>
      </c>
      <c r="B71" s="135" t="s">
        <v>400</v>
      </c>
      <c r="C71" s="136">
        <v>13.97</v>
      </c>
      <c r="D71" s="137">
        <v>4</v>
      </c>
      <c r="E71" s="137">
        <v>167</v>
      </c>
      <c r="F71" s="298">
        <f t="shared" si="16"/>
        <v>9331.9600000000009</v>
      </c>
      <c r="G71" s="138">
        <v>669.99</v>
      </c>
      <c r="H71" s="138">
        <v>0</v>
      </c>
      <c r="I71" s="138">
        <v>0</v>
      </c>
      <c r="J71" s="138">
        <v>0</v>
      </c>
      <c r="K71" s="138">
        <v>0</v>
      </c>
      <c r="L71" s="138">
        <v>0</v>
      </c>
      <c r="M71" s="138">
        <v>578.58152000000007</v>
      </c>
      <c r="N71" s="139">
        <v>821.21248000000003</v>
      </c>
      <c r="O71" s="300">
        <f t="shared" si="15"/>
        <v>2069.7840000000001</v>
      </c>
    </row>
    <row r="72" spans="1:15" s="275" customFormat="1" ht="19.5" customHeight="1" x14ac:dyDescent="0.2">
      <c r="A72" s="246" t="s">
        <v>323</v>
      </c>
      <c r="B72" s="135" t="s">
        <v>400</v>
      </c>
      <c r="C72" s="136">
        <v>13.5</v>
      </c>
      <c r="D72" s="137">
        <v>4</v>
      </c>
      <c r="E72" s="137">
        <v>167</v>
      </c>
      <c r="F72" s="298">
        <f t="shared" si="16"/>
        <v>9018</v>
      </c>
      <c r="G72" s="138">
        <v>669.99</v>
      </c>
      <c r="H72" s="138">
        <v>0</v>
      </c>
      <c r="I72" s="138">
        <v>0</v>
      </c>
      <c r="J72" s="138">
        <v>0</v>
      </c>
      <c r="K72" s="138">
        <v>0</v>
      </c>
      <c r="L72" s="138">
        <v>0</v>
      </c>
      <c r="M72" s="138">
        <v>559.11599999999999</v>
      </c>
      <c r="N72" s="139">
        <v>793.58399999999995</v>
      </c>
      <c r="O72" s="300">
        <f t="shared" si="15"/>
        <v>2022.69</v>
      </c>
    </row>
    <row r="73" spans="1:15" s="275" customFormat="1" ht="19.5" customHeight="1" x14ac:dyDescent="0.2">
      <c r="A73" s="246" t="s">
        <v>323</v>
      </c>
      <c r="B73" s="135" t="s">
        <v>400</v>
      </c>
      <c r="C73" s="136">
        <v>13.5</v>
      </c>
      <c r="D73" s="137">
        <v>4</v>
      </c>
      <c r="E73" s="137">
        <v>167</v>
      </c>
      <c r="F73" s="298">
        <f t="shared" si="16"/>
        <v>9018</v>
      </c>
      <c r="G73" s="138">
        <v>669.99</v>
      </c>
      <c r="H73" s="138">
        <v>0</v>
      </c>
      <c r="I73" s="138">
        <v>0</v>
      </c>
      <c r="J73" s="138">
        <v>0</v>
      </c>
      <c r="K73" s="138">
        <v>0</v>
      </c>
      <c r="L73" s="138">
        <v>0</v>
      </c>
      <c r="M73" s="138">
        <v>559.11599999999999</v>
      </c>
      <c r="N73" s="139">
        <v>793.58399999999995</v>
      </c>
      <c r="O73" s="300">
        <f t="shared" si="15"/>
        <v>2022.69</v>
      </c>
    </row>
    <row r="74" spans="1:15" s="275" customFormat="1" ht="19.5" customHeight="1" x14ac:dyDescent="0.2">
      <c r="A74" s="246" t="s">
        <v>323</v>
      </c>
      <c r="B74" s="135" t="s">
        <v>400</v>
      </c>
      <c r="C74" s="136">
        <v>13.5</v>
      </c>
      <c r="D74" s="137">
        <v>4</v>
      </c>
      <c r="E74" s="137">
        <v>167</v>
      </c>
      <c r="F74" s="298">
        <f t="shared" si="16"/>
        <v>9018</v>
      </c>
      <c r="G74" s="138">
        <v>669.99</v>
      </c>
      <c r="H74" s="138">
        <v>0</v>
      </c>
      <c r="I74" s="138">
        <v>0</v>
      </c>
      <c r="J74" s="138">
        <v>0</v>
      </c>
      <c r="K74" s="138">
        <v>0</v>
      </c>
      <c r="L74" s="138">
        <v>0</v>
      </c>
      <c r="M74" s="138">
        <v>559.11599999999999</v>
      </c>
      <c r="N74" s="139">
        <v>793.58399999999995</v>
      </c>
      <c r="O74" s="300">
        <f t="shared" si="15"/>
        <v>2022.69</v>
      </c>
    </row>
    <row r="75" spans="1:15" s="275" customFormat="1" ht="19.5" customHeight="1" x14ac:dyDescent="0.2">
      <c r="A75" s="246" t="s">
        <v>323</v>
      </c>
      <c r="B75" s="135" t="s">
        <v>400</v>
      </c>
      <c r="C75" s="136">
        <v>13.25</v>
      </c>
      <c r="D75" s="137">
        <v>4</v>
      </c>
      <c r="E75" s="137">
        <v>167</v>
      </c>
      <c r="F75" s="298">
        <f t="shared" si="10"/>
        <v>8851</v>
      </c>
      <c r="G75" s="138">
        <v>669.99</v>
      </c>
      <c r="H75" s="138">
        <v>0</v>
      </c>
      <c r="I75" s="138">
        <v>0</v>
      </c>
      <c r="J75" s="138">
        <v>0</v>
      </c>
      <c r="K75" s="138">
        <v>0</v>
      </c>
      <c r="L75" s="138">
        <v>0</v>
      </c>
      <c r="M75" s="138">
        <v>548.76199999999994</v>
      </c>
      <c r="N75" s="139">
        <v>778.88799999999992</v>
      </c>
      <c r="O75" s="300">
        <f t="shared" si="9"/>
        <v>1997.6399999999999</v>
      </c>
    </row>
    <row r="76" spans="1:15" s="275" customFormat="1" ht="19.5" customHeight="1" x14ac:dyDescent="0.2">
      <c r="A76" s="247" t="s">
        <v>324</v>
      </c>
      <c r="B76" s="135" t="s">
        <v>398</v>
      </c>
      <c r="C76" s="136">
        <v>17.75</v>
      </c>
      <c r="D76" s="137">
        <v>8</v>
      </c>
      <c r="E76" s="137">
        <v>172</v>
      </c>
      <c r="F76" s="298">
        <f t="shared" si="10"/>
        <v>24424</v>
      </c>
      <c r="G76" s="138">
        <v>669.99</v>
      </c>
      <c r="H76" s="138">
        <v>0</v>
      </c>
      <c r="I76" s="138">
        <v>0</v>
      </c>
      <c r="J76" s="138">
        <v>0</v>
      </c>
      <c r="K76" s="138">
        <v>0</v>
      </c>
      <c r="L76" s="138">
        <v>0</v>
      </c>
      <c r="M76" s="138">
        <v>1514.288</v>
      </c>
      <c r="N76" s="139">
        <v>2149.3119999999999</v>
      </c>
      <c r="O76" s="300">
        <f t="shared" si="9"/>
        <v>4333.59</v>
      </c>
    </row>
    <row r="77" spans="1:15" s="275" customFormat="1" ht="19.5" customHeight="1" x14ac:dyDescent="0.2">
      <c r="A77" s="247" t="s">
        <v>324</v>
      </c>
      <c r="B77" s="135" t="s">
        <v>399</v>
      </c>
      <c r="C77" s="136">
        <v>15.32</v>
      </c>
      <c r="D77" s="137">
        <v>6</v>
      </c>
      <c r="E77" s="137">
        <v>167</v>
      </c>
      <c r="F77" s="298">
        <f t="shared" si="10"/>
        <v>15350.64</v>
      </c>
      <c r="G77" s="138">
        <v>669.99</v>
      </c>
      <c r="H77" s="138">
        <v>0</v>
      </c>
      <c r="I77" s="138">
        <v>0</v>
      </c>
      <c r="J77" s="138">
        <v>0</v>
      </c>
      <c r="K77" s="138">
        <v>0</v>
      </c>
      <c r="L77" s="138">
        <v>0</v>
      </c>
      <c r="M77" s="138">
        <v>951.73967999999991</v>
      </c>
      <c r="N77" s="139">
        <v>1350.8563199999999</v>
      </c>
      <c r="O77" s="300">
        <f t="shared" si="9"/>
        <v>2972.5859999999998</v>
      </c>
    </row>
    <row r="78" spans="1:15" s="275" customFormat="1" ht="19.5" customHeight="1" x14ac:dyDescent="0.2">
      <c r="A78" s="247" t="s">
        <v>324</v>
      </c>
      <c r="B78" s="135" t="s">
        <v>400</v>
      </c>
      <c r="C78" s="136">
        <v>13.97</v>
      </c>
      <c r="D78" s="137">
        <v>4</v>
      </c>
      <c r="E78" s="137">
        <v>167</v>
      </c>
      <c r="F78" s="298">
        <f t="shared" si="10"/>
        <v>9331.9600000000009</v>
      </c>
      <c r="G78" s="138">
        <v>669.99</v>
      </c>
      <c r="H78" s="138">
        <v>0</v>
      </c>
      <c r="I78" s="138">
        <v>0</v>
      </c>
      <c r="J78" s="138">
        <v>0</v>
      </c>
      <c r="K78" s="138">
        <v>0</v>
      </c>
      <c r="L78" s="138">
        <v>0</v>
      </c>
      <c r="M78" s="138">
        <v>578.58152000000007</v>
      </c>
      <c r="N78" s="139">
        <v>821.21248000000003</v>
      </c>
      <c r="O78" s="300">
        <f t="shared" ref="O78:O84" si="17">SUM(G78:N78)</f>
        <v>2069.7840000000001</v>
      </c>
    </row>
    <row r="79" spans="1:15" s="275" customFormat="1" ht="19.5" customHeight="1" x14ac:dyDescent="0.2">
      <c r="A79" s="247" t="s">
        <v>324</v>
      </c>
      <c r="B79" s="135" t="s">
        <v>400</v>
      </c>
      <c r="C79" s="136">
        <v>13.97</v>
      </c>
      <c r="D79" s="137">
        <v>4</v>
      </c>
      <c r="E79" s="137">
        <v>167</v>
      </c>
      <c r="F79" s="298">
        <f t="shared" si="10"/>
        <v>9331.9600000000009</v>
      </c>
      <c r="G79" s="138">
        <v>669.99</v>
      </c>
      <c r="H79" s="138">
        <v>0</v>
      </c>
      <c r="I79" s="138">
        <v>0</v>
      </c>
      <c r="J79" s="138">
        <v>0</v>
      </c>
      <c r="K79" s="138">
        <v>0</v>
      </c>
      <c r="L79" s="138">
        <v>0</v>
      </c>
      <c r="M79" s="138">
        <v>578.58152000000007</v>
      </c>
      <c r="N79" s="139">
        <v>821.21248000000003</v>
      </c>
      <c r="O79" s="300">
        <f t="shared" si="17"/>
        <v>2069.7840000000001</v>
      </c>
    </row>
    <row r="80" spans="1:15" s="275" customFormat="1" ht="19.5" customHeight="1" x14ac:dyDescent="0.2">
      <c r="A80" s="247" t="s">
        <v>324</v>
      </c>
      <c r="B80" s="135" t="s">
        <v>400</v>
      </c>
      <c r="C80" s="136">
        <v>13.5</v>
      </c>
      <c r="D80" s="137">
        <v>4</v>
      </c>
      <c r="E80" s="137">
        <v>167</v>
      </c>
      <c r="F80" s="298">
        <f t="shared" si="10"/>
        <v>9018</v>
      </c>
      <c r="G80" s="138">
        <v>669.99</v>
      </c>
      <c r="H80" s="138">
        <v>0</v>
      </c>
      <c r="I80" s="138">
        <v>0</v>
      </c>
      <c r="J80" s="138">
        <v>0</v>
      </c>
      <c r="K80" s="138">
        <v>0</v>
      </c>
      <c r="L80" s="138">
        <v>0</v>
      </c>
      <c r="M80" s="138">
        <v>559.11599999999999</v>
      </c>
      <c r="N80" s="139">
        <v>793.58399999999995</v>
      </c>
      <c r="O80" s="300">
        <f t="shared" si="17"/>
        <v>2022.69</v>
      </c>
    </row>
    <row r="81" spans="1:15" s="275" customFormat="1" ht="19.5" customHeight="1" x14ac:dyDescent="0.2">
      <c r="A81" s="247" t="s">
        <v>324</v>
      </c>
      <c r="B81" s="135" t="s">
        <v>400</v>
      </c>
      <c r="C81" s="136">
        <v>13.5</v>
      </c>
      <c r="D81" s="137">
        <v>4</v>
      </c>
      <c r="E81" s="137">
        <v>167</v>
      </c>
      <c r="F81" s="298">
        <f t="shared" si="10"/>
        <v>9018</v>
      </c>
      <c r="G81" s="138">
        <v>669.99</v>
      </c>
      <c r="H81" s="138">
        <v>0</v>
      </c>
      <c r="I81" s="138">
        <v>0</v>
      </c>
      <c r="J81" s="138">
        <v>0</v>
      </c>
      <c r="K81" s="138">
        <v>0</v>
      </c>
      <c r="L81" s="138">
        <v>0</v>
      </c>
      <c r="M81" s="138">
        <v>559.11599999999999</v>
      </c>
      <c r="N81" s="139">
        <v>793.58399999999995</v>
      </c>
      <c r="O81" s="300">
        <f t="shared" si="17"/>
        <v>2022.69</v>
      </c>
    </row>
    <row r="82" spans="1:15" s="275" customFormat="1" ht="19.5" customHeight="1" x14ac:dyDescent="0.2">
      <c r="A82" s="247" t="s">
        <v>324</v>
      </c>
      <c r="B82" s="135" t="s">
        <v>400</v>
      </c>
      <c r="C82" s="136">
        <v>13.5</v>
      </c>
      <c r="D82" s="137">
        <v>4</v>
      </c>
      <c r="E82" s="137">
        <v>167</v>
      </c>
      <c r="F82" s="298">
        <f t="shared" si="10"/>
        <v>9018</v>
      </c>
      <c r="G82" s="138">
        <v>669.99</v>
      </c>
      <c r="H82" s="138">
        <v>0</v>
      </c>
      <c r="I82" s="138">
        <v>0</v>
      </c>
      <c r="J82" s="138">
        <v>0</v>
      </c>
      <c r="K82" s="138">
        <v>0</v>
      </c>
      <c r="L82" s="138">
        <v>0</v>
      </c>
      <c r="M82" s="138">
        <v>559.11599999999999</v>
      </c>
      <c r="N82" s="139">
        <v>793.58399999999995</v>
      </c>
      <c r="O82" s="300">
        <f t="shared" si="17"/>
        <v>2022.69</v>
      </c>
    </row>
    <row r="83" spans="1:15" s="275" customFormat="1" ht="19.5" customHeight="1" x14ac:dyDescent="0.2">
      <c r="A83" s="247" t="s">
        <v>324</v>
      </c>
      <c r="B83" s="135" t="s">
        <v>400</v>
      </c>
      <c r="C83" s="136">
        <v>13.25</v>
      </c>
      <c r="D83" s="137">
        <v>4</v>
      </c>
      <c r="E83" s="137">
        <v>167</v>
      </c>
      <c r="F83" s="298">
        <f t="shared" si="10"/>
        <v>8851</v>
      </c>
      <c r="G83" s="138">
        <v>669.99</v>
      </c>
      <c r="H83" s="138">
        <v>0</v>
      </c>
      <c r="I83" s="138">
        <v>0</v>
      </c>
      <c r="J83" s="138">
        <v>0</v>
      </c>
      <c r="K83" s="138">
        <v>0</v>
      </c>
      <c r="L83" s="138">
        <v>0</v>
      </c>
      <c r="M83" s="138">
        <v>548.76199999999994</v>
      </c>
      <c r="N83" s="139">
        <v>778.88799999999992</v>
      </c>
      <c r="O83" s="300">
        <f t="shared" si="17"/>
        <v>1997.6399999999999</v>
      </c>
    </row>
    <row r="84" spans="1:15" s="275" customFormat="1" ht="19.5" customHeight="1" x14ac:dyDescent="0.2">
      <c r="A84" s="247" t="s">
        <v>401</v>
      </c>
      <c r="B84" s="248" t="s">
        <v>399</v>
      </c>
      <c r="C84" s="136">
        <v>15.59</v>
      </c>
      <c r="D84" s="137">
        <v>6.5</v>
      </c>
      <c r="E84" s="137">
        <v>172</v>
      </c>
      <c r="F84" s="301">
        <f t="shared" si="10"/>
        <v>17429.62</v>
      </c>
      <c r="G84" s="138">
        <v>669.99</v>
      </c>
      <c r="H84" s="138">
        <v>0</v>
      </c>
      <c r="I84" s="138">
        <v>0</v>
      </c>
      <c r="J84" s="138">
        <v>0</v>
      </c>
      <c r="K84" s="138">
        <v>0</v>
      </c>
      <c r="L84" s="138">
        <v>0</v>
      </c>
      <c r="M84" s="138">
        <v>1080.63644</v>
      </c>
      <c r="N84" s="139">
        <v>1533.8065599999998</v>
      </c>
      <c r="O84" s="300">
        <f t="shared" si="17"/>
        <v>3284.433</v>
      </c>
    </row>
    <row r="85" spans="1:15" s="275" customFormat="1" ht="19.5" customHeight="1" x14ac:dyDescent="0.2">
      <c r="A85" s="247" t="s">
        <v>401</v>
      </c>
      <c r="B85" s="248" t="s">
        <v>400</v>
      </c>
      <c r="C85" s="136">
        <v>13.97</v>
      </c>
      <c r="D85" s="137">
        <v>5</v>
      </c>
      <c r="E85" s="137">
        <v>167</v>
      </c>
      <c r="F85" s="302">
        <f>C85*D85*E85</f>
        <v>11664.95</v>
      </c>
      <c r="G85" s="138">
        <v>669.99</v>
      </c>
      <c r="H85" s="138">
        <v>0</v>
      </c>
      <c r="I85" s="138">
        <v>0</v>
      </c>
      <c r="J85" s="138">
        <v>0</v>
      </c>
      <c r="K85" s="138">
        <v>0</v>
      </c>
      <c r="L85" s="138">
        <v>0</v>
      </c>
      <c r="M85" s="138">
        <v>723.2269</v>
      </c>
      <c r="N85" s="139">
        <v>1026.5155999999999</v>
      </c>
      <c r="O85" s="304">
        <f t="shared" ref="O85:O94" si="18">SUM(G85:N85)</f>
        <v>2419.7325000000001</v>
      </c>
    </row>
    <row r="86" spans="1:15" s="275" customFormat="1" ht="19.5" customHeight="1" x14ac:dyDescent="0.2">
      <c r="A86" s="247" t="s">
        <v>401</v>
      </c>
      <c r="B86" s="248" t="s">
        <v>400</v>
      </c>
      <c r="C86" s="136">
        <v>13.5</v>
      </c>
      <c r="D86" s="137">
        <v>4</v>
      </c>
      <c r="E86" s="137">
        <v>167</v>
      </c>
      <c r="F86" s="298">
        <f t="shared" ref="F86:F94" si="19">C86*D86*E86</f>
        <v>9018</v>
      </c>
      <c r="G86" s="138">
        <v>669.99</v>
      </c>
      <c r="H86" s="138">
        <v>0</v>
      </c>
      <c r="I86" s="138">
        <v>0</v>
      </c>
      <c r="J86" s="138">
        <v>0</v>
      </c>
      <c r="K86" s="138">
        <v>0</v>
      </c>
      <c r="L86" s="138">
        <v>0</v>
      </c>
      <c r="M86" s="138">
        <v>559.11599999999999</v>
      </c>
      <c r="N86" s="139">
        <v>793.58399999999995</v>
      </c>
      <c r="O86" s="300">
        <f t="shared" si="18"/>
        <v>2022.69</v>
      </c>
    </row>
    <row r="87" spans="1:15" s="275" customFormat="1" ht="19.5" customHeight="1" x14ac:dyDescent="0.2">
      <c r="A87" s="247" t="s">
        <v>402</v>
      </c>
      <c r="B87" s="248" t="s">
        <v>399</v>
      </c>
      <c r="C87" s="136">
        <v>15.06</v>
      </c>
      <c r="D87" s="137">
        <v>6</v>
      </c>
      <c r="E87" s="137">
        <v>172</v>
      </c>
      <c r="F87" s="298">
        <f t="shared" si="19"/>
        <v>15541.92</v>
      </c>
      <c r="G87" s="138">
        <v>669.99</v>
      </c>
      <c r="H87" s="138">
        <v>0</v>
      </c>
      <c r="I87" s="138">
        <v>0</v>
      </c>
      <c r="J87" s="138">
        <v>0</v>
      </c>
      <c r="K87" s="138">
        <v>0</v>
      </c>
      <c r="L87" s="138">
        <v>0</v>
      </c>
      <c r="M87" s="138">
        <v>963.59903999999995</v>
      </c>
      <c r="N87" s="139">
        <v>1367.68896</v>
      </c>
      <c r="O87" s="300">
        <f t="shared" si="18"/>
        <v>3001.2779999999998</v>
      </c>
    </row>
    <row r="88" spans="1:15" s="275" customFormat="1" ht="19.5" customHeight="1" x14ac:dyDescent="0.2">
      <c r="A88" s="247" t="s">
        <v>402</v>
      </c>
      <c r="B88" s="248" t="s">
        <v>400</v>
      </c>
      <c r="C88" s="136">
        <v>13.97</v>
      </c>
      <c r="D88" s="137">
        <v>5.5</v>
      </c>
      <c r="E88" s="137">
        <v>167</v>
      </c>
      <c r="F88" s="298">
        <f t="shared" si="19"/>
        <v>12831.445000000002</v>
      </c>
      <c r="G88" s="138">
        <v>669.99</v>
      </c>
      <c r="H88" s="138">
        <v>0</v>
      </c>
      <c r="I88" s="138">
        <v>0</v>
      </c>
      <c r="J88" s="138">
        <v>0</v>
      </c>
      <c r="K88" s="138">
        <v>0</v>
      </c>
      <c r="L88" s="138">
        <v>0</v>
      </c>
      <c r="M88" s="138">
        <v>795.54959000000008</v>
      </c>
      <c r="N88" s="139">
        <v>1129.16716</v>
      </c>
      <c r="O88" s="300">
        <f t="shared" si="18"/>
        <v>2594.7067500000003</v>
      </c>
    </row>
    <row r="89" spans="1:15" s="275" customFormat="1" ht="19.5" customHeight="1" x14ac:dyDescent="0.2">
      <c r="A89" s="247" t="s">
        <v>402</v>
      </c>
      <c r="B89" s="248" t="s">
        <v>400</v>
      </c>
      <c r="C89" s="136">
        <v>13.25</v>
      </c>
      <c r="D89" s="137">
        <v>4</v>
      </c>
      <c r="E89" s="137">
        <v>167</v>
      </c>
      <c r="F89" s="298">
        <f t="shared" si="19"/>
        <v>8851</v>
      </c>
      <c r="G89" s="138">
        <v>669.99</v>
      </c>
      <c r="H89" s="138">
        <v>0</v>
      </c>
      <c r="I89" s="138">
        <v>0</v>
      </c>
      <c r="J89" s="138">
        <v>0</v>
      </c>
      <c r="K89" s="138">
        <v>0</v>
      </c>
      <c r="L89" s="138">
        <v>0</v>
      </c>
      <c r="M89" s="138">
        <v>548.76199999999994</v>
      </c>
      <c r="N89" s="139">
        <v>778.88799999999992</v>
      </c>
      <c r="O89" s="300">
        <f t="shared" si="18"/>
        <v>1997.6399999999999</v>
      </c>
    </row>
    <row r="90" spans="1:15" s="275" customFormat="1" ht="19.5" customHeight="1" x14ac:dyDescent="0.2">
      <c r="A90" s="247" t="s">
        <v>403</v>
      </c>
      <c r="B90" s="248" t="s">
        <v>399</v>
      </c>
      <c r="C90" s="136">
        <v>15.06</v>
      </c>
      <c r="D90" s="137">
        <v>6</v>
      </c>
      <c r="E90" s="137">
        <v>172</v>
      </c>
      <c r="F90" s="298">
        <f t="shared" si="19"/>
        <v>15541.92</v>
      </c>
      <c r="G90" s="138">
        <v>669.99</v>
      </c>
      <c r="H90" s="138">
        <v>0</v>
      </c>
      <c r="I90" s="138">
        <v>0</v>
      </c>
      <c r="J90" s="138">
        <v>0</v>
      </c>
      <c r="K90" s="138">
        <v>0</v>
      </c>
      <c r="L90" s="138">
        <v>0</v>
      </c>
      <c r="M90" s="138">
        <v>963.59903999999995</v>
      </c>
      <c r="N90" s="139">
        <v>1367.68896</v>
      </c>
      <c r="O90" s="300">
        <f t="shared" si="18"/>
        <v>3001.2779999999998</v>
      </c>
    </row>
    <row r="91" spans="1:15" s="275" customFormat="1" ht="19.5" customHeight="1" x14ac:dyDescent="0.2">
      <c r="A91" s="247" t="s">
        <v>403</v>
      </c>
      <c r="B91" s="248" t="s">
        <v>400</v>
      </c>
      <c r="C91" s="136">
        <v>13.97</v>
      </c>
      <c r="D91" s="137">
        <v>3</v>
      </c>
      <c r="E91" s="137">
        <v>167</v>
      </c>
      <c r="F91" s="298">
        <f t="shared" si="19"/>
        <v>6998.97</v>
      </c>
      <c r="G91" s="138">
        <v>669.99</v>
      </c>
      <c r="H91" s="138">
        <v>0</v>
      </c>
      <c r="I91" s="138">
        <v>0</v>
      </c>
      <c r="J91" s="138">
        <v>0</v>
      </c>
      <c r="K91" s="138">
        <v>0</v>
      </c>
      <c r="L91" s="138">
        <v>0</v>
      </c>
      <c r="M91" s="138">
        <v>433.93614000000002</v>
      </c>
      <c r="N91" s="139">
        <v>615.90935999999999</v>
      </c>
      <c r="O91" s="300">
        <f t="shared" si="18"/>
        <v>1719.8355000000001</v>
      </c>
    </row>
    <row r="92" spans="1:15" s="275" customFormat="1" ht="19.5" customHeight="1" x14ac:dyDescent="0.2">
      <c r="A92" s="247" t="s">
        <v>403</v>
      </c>
      <c r="B92" s="248" t="s">
        <v>400</v>
      </c>
      <c r="C92" s="136">
        <v>13.25</v>
      </c>
      <c r="D92" s="137">
        <v>5</v>
      </c>
      <c r="E92" s="137">
        <v>167</v>
      </c>
      <c r="F92" s="298">
        <f t="shared" si="19"/>
        <v>11063.75</v>
      </c>
      <c r="G92" s="138">
        <v>669.99</v>
      </c>
      <c r="H92" s="138">
        <v>0</v>
      </c>
      <c r="I92" s="138">
        <v>0</v>
      </c>
      <c r="J92" s="138">
        <v>0</v>
      </c>
      <c r="K92" s="138">
        <v>0</v>
      </c>
      <c r="L92" s="138">
        <v>0</v>
      </c>
      <c r="M92" s="138">
        <v>685.95249999999999</v>
      </c>
      <c r="N92" s="139">
        <v>973.6099999999999</v>
      </c>
      <c r="O92" s="300">
        <f t="shared" si="18"/>
        <v>2329.5524999999998</v>
      </c>
    </row>
    <row r="93" spans="1:15" s="275" customFormat="1" ht="19.5" customHeight="1" x14ac:dyDescent="0.2">
      <c r="A93" s="247" t="s">
        <v>404</v>
      </c>
      <c r="B93" s="248" t="s">
        <v>399</v>
      </c>
      <c r="C93" s="136">
        <v>15.59</v>
      </c>
      <c r="D93" s="137">
        <v>5</v>
      </c>
      <c r="E93" s="137">
        <v>172</v>
      </c>
      <c r="F93" s="298">
        <f t="shared" si="19"/>
        <v>13407.4</v>
      </c>
      <c r="G93" s="138">
        <v>669.99</v>
      </c>
      <c r="H93" s="138">
        <v>0</v>
      </c>
      <c r="I93" s="138">
        <v>0</v>
      </c>
      <c r="J93" s="138">
        <v>0</v>
      </c>
      <c r="K93" s="138">
        <v>0</v>
      </c>
      <c r="L93" s="138">
        <v>0</v>
      </c>
      <c r="M93" s="138">
        <v>831.25879999999995</v>
      </c>
      <c r="N93" s="139">
        <v>1179.8511999999998</v>
      </c>
      <c r="O93" s="300">
        <f t="shared" si="18"/>
        <v>2681.0999999999995</v>
      </c>
    </row>
    <row r="94" spans="1:15" s="275" customFormat="1" ht="19.5" customHeight="1" x14ac:dyDescent="0.2">
      <c r="A94" s="247" t="s">
        <v>404</v>
      </c>
      <c r="B94" s="248" t="s">
        <v>400</v>
      </c>
      <c r="C94" s="136">
        <v>13.97</v>
      </c>
      <c r="D94" s="137">
        <v>4</v>
      </c>
      <c r="E94" s="137">
        <v>167</v>
      </c>
      <c r="F94" s="298">
        <f t="shared" si="19"/>
        <v>9331.9600000000009</v>
      </c>
      <c r="G94" s="138">
        <v>669.99</v>
      </c>
      <c r="H94" s="138">
        <v>0</v>
      </c>
      <c r="I94" s="138">
        <v>0</v>
      </c>
      <c r="J94" s="138">
        <v>0</v>
      </c>
      <c r="K94" s="138">
        <v>0</v>
      </c>
      <c r="L94" s="138">
        <v>0</v>
      </c>
      <c r="M94" s="138">
        <v>578.58152000000007</v>
      </c>
      <c r="N94" s="139">
        <v>821.21248000000003</v>
      </c>
      <c r="O94" s="300">
        <f t="shared" si="18"/>
        <v>2069.7840000000001</v>
      </c>
    </row>
    <row r="95" spans="1:15" s="275" customFormat="1" ht="19.5" customHeight="1" x14ac:dyDescent="0.2">
      <c r="A95" s="247" t="s">
        <v>404</v>
      </c>
      <c r="B95" s="248" t="s">
        <v>400</v>
      </c>
      <c r="C95" s="136">
        <v>13.25</v>
      </c>
      <c r="D95" s="137">
        <v>4</v>
      </c>
      <c r="E95" s="137">
        <v>167</v>
      </c>
      <c r="F95" s="298">
        <f t="shared" si="10"/>
        <v>8851</v>
      </c>
      <c r="G95" s="138">
        <v>669.99</v>
      </c>
      <c r="H95" s="138">
        <v>0</v>
      </c>
      <c r="I95" s="138">
        <v>0</v>
      </c>
      <c r="J95" s="138">
        <v>0</v>
      </c>
      <c r="K95" s="138">
        <v>0</v>
      </c>
      <c r="L95" s="138">
        <v>0</v>
      </c>
      <c r="M95" s="138">
        <v>548.76199999999994</v>
      </c>
      <c r="N95" s="139">
        <v>778.88799999999992</v>
      </c>
      <c r="O95" s="300">
        <f t="shared" si="9"/>
        <v>1997.6399999999999</v>
      </c>
    </row>
    <row r="96" spans="1:15" s="275" customFormat="1" ht="19.5" customHeight="1" x14ac:dyDescent="0.2">
      <c r="A96" s="247" t="s">
        <v>404</v>
      </c>
      <c r="B96" s="248" t="s">
        <v>405</v>
      </c>
      <c r="C96" s="136">
        <v>13.5</v>
      </c>
      <c r="D96" s="137">
        <v>1</v>
      </c>
      <c r="E96" s="137">
        <v>167</v>
      </c>
      <c r="F96" s="298">
        <f t="shared" si="10"/>
        <v>2254.5</v>
      </c>
      <c r="G96" s="138">
        <v>669.99</v>
      </c>
      <c r="H96" s="138">
        <v>0</v>
      </c>
      <c r="I96" s="138">
        <v>0</v>
      </c>
      <c r="J96" s="138">
        <v>0</v>
      </c>
      <c r="K96" s="138">
        <v>0</v>
      </c>
      <c r="L96" s="138">
        <v>0</v>
      </c>
      <c r="M96" s="138">
        <v>139.779</v>
      </c>
      <c r="N96" s="139">
        <v>198.39599999999999</v>
      </c>
      <c r="O96" s="300">
        <f t="shared" si="9"/>
        <v>1008.165</v>
      </c>
    </row>
    <row r="97" spans="1:15" s="275" customFormat="1" ht="19.5" customHeight="1" x14ac:dyDescent="0.2">
      <c r="A97" s="247" t="s">
        <v>404</v>
      </c>
      <c r="B97" s="248" t="s">
        <v>405</v>
      </c>
      <c r="C97" s="136">
        <v>13.5</v>
      </c>
      <c r="D97" s="137">
        <v>1</v>
      </c>
      <c r="E97" s="137">
        <v>167</v>
      </c>
      <c r="F97" s="298">
        <f t="shared" ref="F97:F102" si="20">C97*D97*E97</f>
        <v>2254.5</v>
      </c>
      <c r="G97" s="138">
        <v>669.99</v>
      </c>
      <c r="H97" s="138">
        <v>0</v>
      </c>
      <c r="I97" s="138">
        <v>0</v>
      </c>
      <c r="J97" s="138">
        <v>0</v>
      </c>
      <c r="K97" s="138">
        <v>0</v>
      </c>
      <c r="L97" s="138">
        <v>0</v>
      </c>
      <c r="M97" s="138">
        <v>139.779</v>
      </c>
      <c r="N97" s="139">
        <v>198.39599999999999</v>
      </c>
      <c r="O97" s="300">
        <f t="shared" ref="O97:O102" si="21">SUM(G97:N97)</f>
        <v>1008.165</v>
      </c>
    </row>
    <row r="98" spans="1:15" s="275" customFormat="1" ht="19.5" customHeight="1" x14ac:dyDescent="0.2">
      <c r="A98" s="247" t="s">
        <v>406</v>
      </c>
      <c r="B98" s="248" t="s">
        <v>399</v>
      </c>
      <c r="C98" s="136">
        <v>15.59</v>
      </c>
      <c r="D98" s="137">
        <v>5</v>
      </c>
      <c r="E98" s="137">
        <v>172</v>
      </c>
      <c r="F98" s="298">
        <f t="shared" si="20"/>
        <v>13407.4</v>
      </c>
      <c r="G98" s="138">
        <v>669.99</v>
      </c>
      <c r="H98" s="138">
        <v>0</v>
      </c>
      <c r="I98" s="138">
        <v>0</v>
      </c>
      <c r="J98" s="138">
        <v>0</v>
      </c>
      <c r="K98" s="138">
        <v>0</v>
      </c>
      <c r="L98" s="138">
        <v>0</v>
      </c>
      <c r="M98" s="138">
        <v>831.25879999999995</v>
      </c>
      <c r="N98" s="139">
        <v>1179.8511999999998</v>
      </c>
      <c r="O98" s="300">
        <f t="shared" si="21"/>
        <v>2681.0999999999995</v>
      </c>
    </row>
    <row r="99" spans="1:15" s="275" customFormat="1" ht="19.5" customHeight="1" x14ac:dyDescent="0.2">
      <c r="A99" s="247" t="s">
        <v>406</v>
      </c>
      <c r="B99" s="248" t="s">
        <v>400</v>
      </c>
      <c r="C99" s="136">
        <v>13.5</v>
      </c>
      <c r="D99" s="137">
        <v>5</v>
      </c>
      <c r="E99" s="137">
        <v>167</v>
      </c>
      <c r="F99" s="298">
        <f t="shared" si="20"/>
        <v>11272.5</v>
      </c>
      <c r="G99" s="138">
        <v>669.99</v>
      </c>
      <c r="H99" s="138">
        <v>0</v>
      </c>
      <c r="I99" s="138">
        <v>0</v>
      </c>
      <c r="J99" s="138">
        <v>0</v>
      </c>
      <c r="K99" s="138">
        <v>0</v>
      </c>
      <c r="L99" s="138">
        <v>0</v>
      </c>
      <c r="M99" s="138">
        <v>698.89499999999998</v>
      </c>
      <c r="N99" s="139">
        <v>991.9799999999999</v>
      </c>
      <c r="O99" s="300">
        <f t="shared" si="21"/>
        <v>2360.8649999999998</v>
      </c>
    </row>
    <row r="100" spans="1:15" s="275" customFormat="1" ht="19.5" customHeight="1" x14ac:dyDescent="0.2">
      <c r="A100" s="247" t="s">
        <v>406</v>
      </c>
      <c r="B100" s="248" t="s">
        <v>400</v>
      </c>
      <c r="C100" s="136">
        <v>13.5</v>
      </c>
      <c r="D100" s="137">
        <v>4</v>
      </c>
      <c r="E100" s="137">
        <v>167</v>
      </c>
      <c r="F100" s="298">
        <f t="shared" si="20"/>
        <v>9018</v>
      </c>
      <c r="G100" s="138">
        <v>669.99</v>
      </c>
      <c r="H100" s="138">
        <v>0</v>
      </c>
      <c r="I100" s="138">
        <v>0</v>
      </c>
      <c r="J100" s="138">
        <v>0</v>
      </c>
      <c r="K100" s="138">
        <v>0</v>
      </c>
      <c r="L100" s="138">
        <v>0</v>
      </c>
      <c r="M100" s="138">
        <v>559.11599999999999</v>
      </c>
      <c r="N100" s="139">
        <v>793.58399999999995</v>
      </c>
      <c r="O100" s="300">
        <f t="shared" si="21"/>
        <v>2022.69</v>
      </c>
    </row>
    <row r="101" spans="1:15" s="275" customFormat="1" ht="19.5" customHeight="1" x14ac:dyDescent="0.2">
      <c r="A101" s="247" t="s">
        <v>407</v>
      </c>
      <c r="B101" s="248" t="s">
        <v>399</v>
      </c>
      <c r="C101" s="136">
        <v>15.56</v>
      </c>
      <c r="D101" s="137">
        <v>5</v>
      </c>
      <c r="E101" s="137">
        <v>172</v>
      </c>
      <c r="F101" s="298">
        <f t="shared" si="20"/>
        <v>13381.6</v>
      </c>
      <c r="G101" s="138">
        <v>669.99</v>
      </c>
      <c r="H101" s="138">
        <v>0</v>
      </c>
      <c r="I101" s="138">
        <v>0</v>
      </c>
      <c r="J101" s="138">
        <v>0</v>
      </c>
      <c r="K101" s="138">
        <v>0</v>
      </c>
      <c r="L101" s="138">
        <v>0</v>
      </c>
      <c r="M101" s="138">
        <v>829.65920000000006</v>
      </c>
      <c r="N101" s="139">
        <v>1177.5808</v>
      </c>
      <c r="O101" s="300">
        <f t="shared" si="21"/>
        <v>2677.23</v>
      </c>
    </row>
    <row r="102" spans="1:15" s="275" customFormat="1" ht="19.5" customHeight="1" x14ac:dyDescent="0.2">
      <c r="A102" s="247" t="s">
        <v>407</v>
      </c>
      <c r="B102" s="248" t="s">
        <v>400</v>
      </c>
      <c r="C102" s="136">
        <v>13.97</v>
      </c>
      <c r="D102" s="137">
        <v>4</v>
      </c>
      <c r="E102" s="137">
        <v>167</v>
      </c>
      <c r="F102" s="301">
        <f t="shared" si="20"/>
        <v>9331.9600000000009</v>
      </c>
      <c r="G102" s="138">
        <v>669.99</v>
      </c>
      <c r="H102" s="138">
        <v>0</v>
      </c>
      <c r="I102" s="138">
        <v>0</v>
      </c>
      <c r="J102" s="138">
        <v>0</v>
      </c>
      <c r="K102" s="138">
        <v>0</v>
      </c>
      <c r="L102" s="138">
        <v>0</v>
      </c>
      <c r="M102" s="138">
        <v>578.58152000000007</v>
      </c>
      <c r="N102" s="139">
        <v>821.21248000000003</v>
      </c>
      <c r="O102" s="300">
        <f t="shared" si="21"/>
        <v>2069.7840000000001</v>
      </c>
    </row>
    <row r="103" spans="1:15" s="275" customFormat="1" ht="19.5" customHeight="1" x14ac:dyDescent="0.2">
      <c r="A103" s="247" t="s">
        <v>407</v>
      </c>
      <c r="B103" s="248" t="s">
        <v>400</v>
      </c>
      <c r="C103" s="136">
        <v>13.25</v>
      </c>
      <c r="D103" s="137">
        <v>4</v>
      </c>
      <c r="E103" s="137">
        <v>167</v>
      </c>
      <c r="F103" s="302">
        <f>C103*D103*E103</f>
        <v>8851</v>
      </c>
      <c r="G103" s="138">
        <v>669.99</v>
      </c>
      <c r="H103" s="138">
        <v>0</v>
      </c>
      <c r="I103" s="138">
        <v>0</v>
      </c>
      <c r="J103" s="138">
        <v>0</v>
      </c>
      <c r="K103" s="138">
        <v>0</v>
      </c>
      <c r="L103" s="138">
        <v>0</v>
      </c>
      <c r="M103" s="138">
        <v>548.76199999999994</v>
      </c>
      <c r="N103" s="139">
        <v>778.88799999999992</v>
      </c>
      <c r="O103" s="304">
        <f t="shared" ref="O103:O114" si="22">SUM(G103:N103)</f>
        <v>1997.6399999999999</v>
      </c>
    </row>
    <row r="104" spans="1:15" s="275" customFormat="1" ht="19.5" customHeight="1" x14ac:dyDescent="0.2">
      <c r="A104" s="247" t="s">
        <v>408</v>
      </c>
      <c r="B104" s="248" t="s">
        <v>399</v>
      </c>
      <c r="C104" s="136">
        <v>15.59</v>
      </c>
      <c r="D104" s="137">
        <v>6</v>
      </c>
      <c r="E104" s="137">
        <v>172</v>
      </c>
      <c r="F104" s="298">
        <f t="shared" ref="F104:F116" si="23">C104*D104*E104</f>
        <v>16088.88</v>
      </c>
      <c r="G104" s="138">
        <v>669.99</v>
      </c>
      <c r="H104" s="138">
        <v>0</v>
      </c>
      <c r="I104" s="138">
        <v>0</v>
      </c>
      <c r="J104" s="138">
        <v>0</v>
      </c>
      <c r="K104" s="138">
        <v>0</v>
      </c>
      <c r="L104" s="138">
        <v>0</v>
      </c>
      <c r="M104" s="138">
        <v>997.51055999999994</v>
      </c>
      <c r="N104" s="139">
        <v>1415.8214399999999</v>
      </c>
      <c r="O104" s="300">
        <f t="shared" si="22"/>
        <v>3083.3220000000001</v>
      </c>
    </row>
    <row r="105" spans="1:15" s="275" customFormat="1" ht="19.5" customHeight="1" x14ac:dyDescent="0.2">
      <c r="A105" s="247" t="s">
        <v>408</v>
      </c>
      <c r="B105" s="248" t="s">
        <v>400</v>
      </c>
      <c r="C105" s="136">
        <v>13.5</v>
      </c>
      <c r="D105" s="137">
        <v>5</v>
      </c>
      <c r="E105" s="137">
        <v>167</v>
      </c>
      <c r="F105" s="298">
        <f t="shared" si="23"/>
        <v>11272.5</v>
      </c>
      <c r="G105" s="138">
        <v>669.99</v>
      </c>
      <c r="H105" s="138">
        <v>0</v>
      </c>
      <c r="I105" s="138">
        <v>0</v>
      </c>
      <c r="J105" s="138">
        <v>0</v>
      </c>
      <c r="K105" s="138">
        <v>0</v>
      </c>
      <c r="L105" s="138">
        <v>0</v>
      </c>
      <c r="M105" s="138">
        <v>698.89499999999998</v>
      </c>
      <c r="N105" s="139">
        <v>991.9799999999999</v>
      </c>
      <c r="O105" s="300">
        <f t="shared" si="22"/>
        <v>2360.8649999999998</v>
      </c>
    </row>
    <row r="106" spans="1:15" s="275" customFormat="1" ht="19.5" customHeight="1" x14ac:dyDescent="0.2">
      <c r="A106" s="247" t="s">
        <v>408</v>
      </c>
      <c r="B106" s="248" t="s">
        <v>400</v>
      </c>
      <c r="C106" s="136">
        <v>13.25</v>
      </c>
      <c r="D106" s="137">
        <v>4</v>
      </c>
      <c r="E106" s="137">
        <v>167</v>
      </c>
      <c r="F106" s="298">
        <f t="shared" si="23"/>
        <v>8851</v>
      </c>
      <c r="G106" s="138">
        <v>669.99</v>
      </c>
      <c r="H106" s="138">
        <v>0</v>
      </c>
      <c r="I106" s="138">
        <v>0</v>
      </c>
      <c r="J106" s="138">
        <v>0</v>
      </c>
      <c r="K106" s="138">
        <v>0</v>
      </c>
      <c r="L106" s="138">
        <v>0</v>
      </c>
      <c r="M106" s="138">
        <v>548.76199999999994</v>
      </c>
      <c r="N106" s="139">
        <v>778.88799999999992</v>
      </c>
      <c r="O106" s="300">
        <f t="shared" si="22"/>
        <v>1997.6399999999999</v>
      </c>
    </row>
    <row r="107" spans="1:15" s="275" customFormat="1" ht="19.5" customHeight="1" x14ac:dyDescent="0.2">
      <c r="A107" s="247" t="s">
        <v>409</v>
      </c>
      <c r="B107" s="248" t="s">
        <v>399</v>
      </c>
      <c r="C107" s="136">
        <v>15.06</v>
      </c>
      <c r="D107" s="137">
        <v>6</v>
      </c>
      <c r="E107" s="137">
        <v>172</v>
      </c>
      <c r="F107" s="298">
        <f t="shared" si="23"/>
        <v>15541.92</v>
      </c>
      <c r="G107" s="138">
        <v>669.99</v>
      </c>
      <c r="H107" s="138">
        <v>0</v>
      </c>
      <c r="I107" s="138">
        <v>0</v>
      </c>
      <c r="J107" s="138">
        <v>0</v>
      </c>
      <c r="K107" s="138">
        <v>0</v>
      </c>
      <c r="L107" s="138">
        <v>0</v>
      </c>
      <c r="M107" s="138">
        <v>963.59903999999995</v>
      </c>
      <c r="N107" s="139">
        <v>1367.68896</v>
      </c>
      <c r="O107" s="300">
        <f t="shared" si="22"/>
        <v>3001.2779999999998</v>
      </c>
    </row>
    <row r="108" spans="1:15" s="275" customFormat="1" ht="19.5" customHeight="1" x14ac:dyDescent="0.2">
      <c r="A108" s="247" t="s">
        <v>409</v>
      </c>
      <c r="B108" s="248" t="s">
        <v>400</v>
      </c>
      <c r="C108" s="136">
        <v>13.97</v>
      </c>
      <c r="D108" s="137">
        <v>6</v>
      </c>
      <c r="E108" s="137">
        <v>167</v>
      </c>
      <c r="F108" s="298">
        <f t="shared" si="23"/>
        <v>13997.94</v>
      </c>
      <c r="G108" s="138">
        <v>669.99</v>
      </c>
      <c r="H108" s="138">
        <v>0</v>
      </c>
      <c r="I108" s="138">
        <v>0</v>
      </c>
      <c r="J108" s="138">
        <v>0</v>
      </c>
      <c r="K108" s="138">
        <v>0</v>
      </c>
      <c r="L108" s="138">
        <v>0</v>
      </c>
      <c r="M108" s="138">
        <v>867.87228000000005</v>
      </c>
      <c r="N108" s="139">
        <v>1231.81872</v>
      </c>
      <c r="O108" s="300">
        <f t="shared" si="22"/>
        <v>2769.681</v>
      </c>
    </row>
    <row r="109" spans="1:15" s="275" customFormat="1" ht="19.5" customHeight="1" x14ac:dyDescent="0.2">
      <c r="A109" s="247" t="s">
        <v>409</v>
      </c>
      <c r="B109" s="248" t="s">
        <v>400</v>
      </c>
      <c r="C109" s="136">
        <v>13.25</v>
      </c>
      <c r="D109" s="137">
        <v>4</v>
      </c>
      <c r="E109" s="137">
        <v>167</v>
      </c>
      <c r="F109" s="298">
        <f t="shared" si="23"/>
        <v>8851</v>
      </c>
      <c r="G109" s="138">
        <v>669.99</v>
      </c>
      <c r="H109" s="138">
        <v>0</v>
      </c>
      <c r="I109" s="138">
        <v>0</v>
      </c>
      <c r="J109" s="138">
        <v>0</v>
      </c>
      <c r="K109" s="138">
        <v>0</v>
      </c>
      <c r="L109" s="138">
        <v>0</v>
      </c>
      <c r="M109" s="138">
        <v>548.76199999999994</v>
      </c>
      <c r="N109" s="139">
        <v>778.88799999999992</v>
      </c>
      <c r="O109" s="300">
        <f t="shared" si="22"/>
        <v>1997.6399999999999</v>
      </c>
    </row>
    <row r="110" spans="1:15" s="275" customFormat="1" ht="19.5" customHeight="1" x14ac:dyDescent="0.2">
      <c r="A110" s="247" t="s">
        <v>410</v>
      </c>
      <c r="B110" s="248" t="s">
        <v>399</v>
      </c>
      <c r="C110" s="136">
        <v>15.06</v>
      </c>
      <c r="D110" s="137">
        <v>5</v>
      </c>
      <c r="E110" s="137">
        <v>172</v>
      </c>
      <c r="F110" s="298">
        <f t="shared" si="23"/>
        <v>12951.6</v>
      </c>
      <c r="G110" s="138">
        <v>669.99</v>
      </c>
      <c r="H110" s="138">
        <v>0</v>
      </c>
      <c r="I110" s="138">
        <v>0</v>
      </c>
      <c r="J110" s="138">
        <v>0</v>
      </c>
      <c r="K110" s="138">
        <v>0</v>
      </c>
      <c r="L110" s="138">
        <v>0</v>
      </c>
      <c r="M110" s="138">
        <v>802.99919999999997</v>
      </c>
      <c r="N110" s="139">
        <v>1139.7408</v>
      </c>
      <c r="O110" s="300">
        <f t="shared" si="22"/>
        <v>2612.73</v>
      </c>
    </row>
    <row r="111" spans="1:15" s="275" customFormat="1" ht="19.5" customHeight="1" x14ac:dyDescent="0.2">
      <c r="A111" s="247" t="s">
        <v>410</v>
      </c>
      <c r="B111" s="248" t="s">
        <v>400</v>
      </c>
      <c r="C111" s="136">
        <v>13.97</v>
      </c>
      <c r="D111" s="137">
        <v>5</v>
      </c>
      <c r="E111" s="137">
        <v>83</v>
      </c>
      <c r="F111" s="298">
        <f t="shared" si="23"/>
        <v>5797.5500000000011</v>
      </c>
      <c r="G111" s="138">
        <v>669.99</v>
      </c>
      <c r="H111" s="138">
        <v>0</v>
      </c>
      <c r="I111" s="138">
        <v>0</v>
      </c>
      <c r="J111" s="138">
        <v>0</v>
      </c>
      <c r="K111" s="138">
        <v>0</v>
      </c>
      <c r="L111" s="138">
        <v>0</v>
      </c>
      <c r="M111" s="138">
        <v>359.44810000000007</v>
      </c>
      <c r="N111" s="139">
        <v>510.18440000000004</v>
      </c>
      <c r="O111" s="300">
        <f t="shared" si="22"/>
        <v>1539.6225000000002</v>
      </c>
    </row>
    <row r="112" spans="1:15" s="275" customFormat="1" ht="19.5" customHeight="1" x14ac:dyDescent="0.2">
      <c r="A112" s="247" t="s">
        <v>410</v>
      </c>
      <c r="B112" s="248" t="s">
        <v>400</v>
      </c>
      <c r="C112" s="136">
        <v>15.03</v>
      </c>
      <c r="D112" s="137">
        <v>4</v>
      </c>
      <c r="E112" s="137">
        <v>84</v>
      </c>
      <c r="F112" s="298">
        <f t="shared" si="23"/>
        <v>5050.08</v>
      </c>
      <c r="G112" s="138">
        <v>669.99</v>
      </c>
      <c r="H112" s="138">
        <v>0</v>
      </c>
      <c r="I112" s="138">
        <v>0</v>
      </c>
      <c r="J112" s="138">
        <v>0</v>
      </c>
      <c r="K112" s="138">
        <v>0</v>
      </c>
      <c r="L112" s="138">
        <v>0</v>
      </c>
      <c r="M112" s="138">
        <v>313.10496000000001</v>
      </c>
      <c r="N112" s="139">
        <v>444.40703999999999</v>
      </c>
      <c r="O112" s="300">
        <f t="shared" si="22"/>
        <v>1427.502</v>
      </c>
    </row>
    <row r="113" spans="1:15" s="275" customFormat="1" ht="19.5" customHeight="1" x14ac:dyDescent="0.2">
      <c r="A113" s="247" t="s">
        <v>411</v>
      </c>
      <c r="B113" s="248" t="s">
        <v>399</v>
      </c>
      <c r="C113" s="136">
        <v>15.06</v>
      </c>
      <c r="D113" s="137">
        <v>6</v>
      </c>
      <c r="E113" s="137">
        <v>172</v>
      </c>
      <c r="F113" s="298">
        <f t="shared" si="23"/>
        <v>15541.92</v>
      </c>
      <c r="G113" s="138">
        <v>669.99</v>
      </c>
      <c r="H113" s="138">
        <v>0</v>
      </c>
      <c r="I113" s="138">
        <v>0</v>
      </c>
      <c r="J113" s="138">
        <v>0</v>
      </c>
      <c r="K113" s="138">
        <v>0</v>
      </c>
      <c r="L113" s="138">
        <v>0</v>
      </c>
      <c r="M113" s="138">
        <v>963.59903999999995</v>
      </c>
      <c r="N113" s="139">
        <v>1367.68896</v>
      </c>
      <c r="O113" s="300">
        <f t="shared" si="22"/>
        <v>3001.2779999999998</v>
      </c>
    </row>
    <row r="114" spans="1:15" s="275" customFormat="1" ht="19.5" customHeight="1" x14ac:dyDescent="0.2">
      <c r="A114" s="247" t="s">
        <v>411</v>
      </c>
      <c r="B114" s="248" t="s">
        <v>400</v>
      </c>
      <c r="C114" s="136">
        <v>13.5</v>
      </c>
      <c r="D114" s="137">
        <v>5</v>
      </c>
      <c r="E114" s="137">
        <v>167</v>
      </c>
      <c r="F114" s="298">
        <f t="shared" si="23"/>
        <v>11272.5</v>
      </c>
      <c r="G114" s="138">
        <v>669.99</v>
      </c>
      <c r="H114" s="138">
        <v>0</v>
      </c>
      <c r="I114" s="138">
        <v>0</v>
      </c>
      <c r="J114" s="138">
        <v>0</v>
      </c>
      <c r="K114" s="138">
        <v>0</v>
      </c>
      <c r="L114" s="138">
        <v>0</v>
      </c>
      <c r="M114" s="138">
        <v>698.89499999999998</v>
      </c>
      <c r="N114" s="139">
        <v>991.9799999999999</v>
      </c>
      <c r="O114" s="300">
        <f t="shared" si="22"/>
        <v>2360.8649999999998</v>
      </c>
    </row>
    <row r="115" spans="1:15" s="275" customFormat="1" ht="19.5" customHeight="1" x14ac:dyDescent="0.2">
      <c r="A115" s="247" t="s">
        <v>411</v>
      </c>
      <c r="B115" s="248" t="s">
        <v>400</v>
      </c>
      <c r="C115" s="136">
        <v>13.97</v>
      </c>
      <c r="D115" s="137">
        <v>3</v>
      </c>
      <c r="E115" s="137">
        <v>167</v>
      </c>
      <c r="F115" s="298">
        <f t="shared" si="23"/>
        <v>6998.97</v>
      </c>
      <c r="G115" s="138">
        <v>669.99</v>
      </c>
      <c r="H115" s="138">
        <v>0</v>
      </c>
      <c r="I115" s="138">
        <v>0</v>
      </c>
      <c r="J115" s="138">
        <v>0</v>
      </c>
      <c r="K115" s="138">
        <v>0</v>
      </c>
      <c r="L115" s="138">
        <v>0</v>
      </c>
      <c r="M115" s="138">
        <v>433.93614000000002</v>
      </c>
      <c r="N115" s="139">
        <v>615.90935999999999</v>
      </c>
      <c r="O115" s="300">
        <f t="shared" ref="O115:O116" si="24">SUM(G115:N115)</f>
        <v>1719.8355000000001</v>
      </c>
    </row>
    <row r="116" spans="1:15" s="275" customFormat="1" ht="19.5" customHeight="1" x14ac:dyDescent="0.2">
      <c r="A116" s="247" t="s">
        <v>411</v>
      </c>
      <c r="B116" s="248" t="s">
        <v>400</v>
      </c>
      <c r="C116" s="136">
        <v>13.25</v>
      </c>
      <c r="D116" s="137">
        <v>3</v>
      </c>
      <c r="E116" s="137">
        <v>167</v>
      </c>
      <c r="F116" s="301">
        <f t="shared" si="23"/>
        <v>6638.25</v>
      </c>
      <c r="G116" s="138">
        <v>669.99</v>
      </c>
      <c r="H116" s="138">
        <v>0</v>
      </c>
      <c r="I116" s="138">
        <v>0</v>
      </c>
      <c r="J116" s="138">
        <v>0</v>
      </c>
      <c r="K116" s="138">
        <v>0</v>
      </c>
      <c r="L116" s="138">
        <v>0</v>
      </c>
      <c r="M116" s="138">
        <v>411.57150000000001</v>
      </c>
      <c r="N116" s="139">
        <v>584.16599999999994</v>
      </c>
      <c r="O116" s="300">
        <f t="shared" si="24"/>
        <v>1665.7275</v>
      </c>
    </row>
    <row r="117" spans="1:15" s="275" customFormat="1" ht="19.5" customHeight="1" x14ac:dyDescent="0.2">
      <c r="A117" s="247" t="s">
        <v>335</v>
      </c>
      <c r="B117" s="248" t="s">
        <v>399</v>
      </c>
      <c r="C117" s="136">
        <v>15.86</v>
      </c>
      <c r="D117" s="137">
        <v>6</v>
      </c>
      <c r="E117" s="137">
        <v>172</v>
      </c>
      <c r="F117" s="302">
        <f>C117*D117*E117</f>
        <v>16367.519999999999</v>
      </c>
      <c r="G117" s="138">
        <v>669.99</v>
      </c>
      <c r="H117" s="138">
        <v>0</v>
      </c>
      <c r="I117" s="138">
        <v>0</v>
      </c>
      <c r="J117" s="138">
        <v>0</v>
      </c>
      <c r="K117" s="138">
        <v>0</v>
      </c>
      <c r="L117" s="138">
        <v>0</v>
      </c>
      <c r="M117" s="138">
        <v>1014.7862399999999</v>
      </c>
      <c r="N117" s="139">
        <v>1440.3417599999998</v>
      </c>
      <c r="O117" s="304">
        <f t="shared" ref="O117:O131" si="25">SUM(G117:N117)</f>
        <v>3125.1179999999995</v>
      </c>
    </row>
    <row r="118" spans="1:15" s="275" customFormat="1" ht="19.5" customHeight="1" x14ac:dyDescent="0.2">
      <c r="A118" s="247" t="s">
        <v>335</v>
      </c>
      <c r="B118" s="248" t="s">
        <v>400</v>
      </c>
      <c r="C118" s="136">
        <v>13.5</v>
      </c>
      <c r="D118" s="137">
        <v>4</v>
      </c>
      <c r="E118" s="137">
        <v>167</v>
      </c>
      <c r="F118" s="298">
        <f t="shared" ref="F118:F131" si="26">C118*D118*E118</f>
        <v>9018</v>
      </c>
      <c r="G118" s="138">
        <v>669.99</v>
      </c>
      <c r="H118" s="138">
        <v>0</v>
      </c>
      <c r="I118" s="138">
        <v>0</v>
      </c>
      <c r="J118" s="138">
        <v>0</v>
      </c>
      <c r="K118" s="138">
        <v>0</v>
      </c>
      <c r="L118" s="138">
        <v>0</v>
      </c>
      <c r="M118" s="138">
        <v>559.11599999999999</v>
      </c>
      <c r="N118" s="139">
        <v>793.58399999999995</v>
      </c>
      <c r="O118" s="300">
        <f t="shared" si="25"/>
        <v>2022.69</v>
      </c>
    </row>
    <row r="119" spans="1:15" s="275" customFormat="1" ht="19.5" customHeight="1" x14ac:dyDescent="0.2">
      <c r="A119" s="247" t="s">
        <v>335</v>
      </c>
      <c r="B119" s="248" t="s">
        <v>400</v>
      </c>
      <c r="C119" s="136">
        <v>13.25</v>
      </c>
      <c r="D119" s="137">
        <v>4</v>
      </c>
      <c r="E119" s="137">
        <v>167</v>
      </c>
      <c r="F119" s="298">
        <f t="shared" si="26"/>
        <v>8851</v>
      </c>
      <c r="G119" s="138">
        <v>669.99</v>
      </c>
      <c r="H119" s="138">
        <v>0</v>
      </c>
      <c r="I119" s="138">
        <v>0</v>
      </c>
      <c r="J119" s="138">
        <v>0</v>
      </c>
      <c r="K119" s="138">
        <v>0</v>
      </c>
      <c r="L119" s="138">
        <v>0</v>
      </c>
      <c r="M119" s="138">
        <v>548.76199999999994</v>
      </c>
      <c r="N119" s="139">
        <v>778.88799999999992</v>
      </c>
      <c r="O119" s="300">
        <f t="shared" si="25"/>
        <v>1997.6399999999999</v>
      </c>
    </row>
    <row r="120" spans="1:15" s="275" customFormat="1" ht="19.5" customHeight="1" x14ac:dyDescent="0.2">
      <c r="A120" s="247" t="s">
        <v>336</v>
      </c>
      <c r="B120" s="248" t="s">
        <v>399</v>
      </c>
      <c r="C120" s="136">
        <v>15.06</v>
      </c>
      <c r="D120" s="137">
        <v>6</v>
      </c>
      <c r="E120" s="137">
        <v>172</v>
      </c>
      <c r="F120" s="298">
        <f t="shared" si="26"/>
        <v>15541.92</v>
      </c>
      <c r="G120" s="138">
        <v>669.99</v>
      </c>
      <c r="H120" s="138">
        <v>0</v>
      </c>
      <c r="I120" s="138">
        <v>0</v>
      </c>
      <c r="J120" s="138">
        <v>0</v>
      </c>
      <c r="K120" s="138">
        <v>0</v>
      </c>
      <c r="L120" s="138">
        <v>0</v>
      </c>
      <c r="M120" s="138">
        <v>963.59903999999995</v>
      </c>
      <c r="N120" s="139">
        <v>1367.68896</v>
      </c>
      <c r="O120" s="300">
        <f t="shared" si="25"/>
        <v>3001.2779999999998</v>
      </c>
    </row>
    <row r="121" spans="1:15" s="275" customFormat="1" ht="19.5" customHeight="1" x14ac:dyDescent="0.2">
      <c r="A121" s="247" t="s">
        <v>336</v>
      </c>
      <c r="B121" s="248" t="s">
        <v>400</v>
      </c>
      <c r="C121" s="136">
        <v>13.25</v>
      </c>
      <c r="D121" s="137">
        <v>4</v>
      </c>
      <c r="E121" s="137">
        <v>167</v>
      </c>
      <c r="F121" s="298">
        <f t="shared" si="26"/>
        <v>8851</v>
      </c>
      <c r="G121" s="138">
        <v>669.99</v>
      </c>
      <c r="H121" s="138">
        <v>0</v>
      </c>
      <c r="I121" s="138">
        <v>0</v>
      </c>
      <c r="J121" s="138">
        <v>0</v>
      </c>
      <c r="K121" s="138">
        <v>0</v>
      </c>
      <c r="L121" s="138">
        <v>0</v>
      </c>
      <c r="M121" s="138">
        <v>548.76199999999994</v>
      </c>
      <c r="N121" s="139">
        <v>778.88799999999992</v>
      </c>
      <c r="O121" s="300">
        <f t="shared" si="25"/>
        <v>1997.6399999999999</v>
      </c>
    </row>
    <row r="122" spans="1:15" s="275" customFormat="1" ht="19.5" customHeight="1" x14ac:dyDescent="0.2">
      <c r="A122" s="247" t="s">
        <v>336</v>
      </c>
      <c r="B122" s="248" t="s">
        <v>400</v>
      </c>
      <c r="C122" s="136">
        <v>13.25</v>
      </c>
      <c r="D122" s="137">
        <v>4</v>
      </c>
      <c r="E122" s="137">
        <v>167</v>
      </c>
      <c r="F122" s="298">
        <f t="shared" si="26"/>
        <v>8851</v>
      </c>
      <c r="G122" s="138">
        <v>669.99</v>
      </c>
      <c r="H122" s="138">
        <v>0</v>
      </c>
      <c r="I122" s="138">
        <v>0</v>
      </c>
      <c r="J122" s="138">
        <v>0</v>
      </c>
      <c r="K122" s="138">
        <v>0</v>
      </c>
      <c r="L122" s="138">
        <v>0</v>
      </c>
      <c r="M122" s="138">
        <v>548.76199999999994</v>
      </c>
      <c r="N122" s="139">
        <v>778.88799999999992</v>
      </c>
      <c r="O122" s="300">
        <f t="shared" si="25"/>
        <v>1997.6399999999999</v>
      </c>
    </row>
    <row r="123" spans="1:15" s="275" customFormat="1" ht="19.5" customHeight="1" x14ac:dyDescent="0.2">
      <c r="A123" s="247" t="s">
        <v>412</v>
      </c>
      <c r="B123" s="248" t="s">
        <v>399</v>
      </c>
      <c r="C123" s="136">
        <v>15.86</v>
      </c>
      <c r="D123" s="137">
        <v>7</v>
      </c>
      <c r="E123" s="137">
        <v>172</v>
      </c>
      <c r="F123" s="298">
        <f t="shared" si="26"/>
        <v>19095.439999999999</v>
      </c>
      <c r="G123" s="138">
        <v>669.99</v>
      </c>
      <c r="H123" s="138">
        <v>0</v>
      </c>
      <c r="I123" s="138">
        <v>0</v>
      </c>
      <c r="J123" s="138">
        <v>0</v>
      </c>
      <c r="K123" s="138">
        <v>0</v>
      </c>
      <c r="L123" s="138">
        <v>0</v>
      </c>
      <c r="M123" s="138">
        <v>1183.9172799999999</v>
      </c>
      <c r="N123" s="139">
        <v>1680.3987199999997</v>
      </c>
      <c r="O123" s="300">
        <f t="shared" si="25"/>
        <v>3534.3059999999996</v>
      </c>
    </row>
    <row r="124" spans="1:15" s="275" customFormat="1" ht="19.5" customHeight="1" x14ac:dyDescent="0.2">
      <c r="A124" s="247" t="s">
        <v>412</v>
      </c>
      <c r="B124" s="248" t="s">
        <v>400</v>
      </c>
      <c r="C124" s="136">
        <v>13.25</v>
      </c>
      <c r="D124" s="137">
        <v>5</v>
      </c>
      <c r="E124" s="137">
        <v>167</v>
      </c>
      <c r="F124" s="298">
        <f t="shared" si="26"/>
        <v>11063.75</v>
      </c>
      <c r="G124" s="138">
        <v>669.99</v>
      </c>
      <c r="H124" s="138">
        <v>0</v>
      </c>
      <c r="I124" s="138">
        <v>0</v>
      </c>
      <c r="J124" s="138">
        <v>0</v>
      </c>
      <c r="K124" s="138">
        <v>0</v>
      </c>
      <c r="L124" s="138">
        <v>0</v>
      </c>
      <c r="M124" s="138">
        <v>685.95249999999999</v>
      </c>
      <c r="N124" s="139">
        <v>973.6099999999999</v>
      </c>
      <c r="O124" s="300">
        <f t="shared" si="25"/>
        <v>2329.5524999999998</v>
      </c>
    </row>
    <row r="125" spans="1:15" s="275" customFormat="1" ht="19.5" customHeight="1" x14ac:dyDescent="0.2">
      <c r="A125" s="247" t="s">
        <v>412</v>
      </c>
      <c r="B125" s="248" t="s">
        <v>400</v>
      </c>
      <c r="C125" s="136">
        <v>13.25</v>
      </c>
      <c r="D125" s="137">
        <v>3</v>
      </c>
      <c r="E125" s="137">
        <v>167</v>
      </c>
      <c r="F125" s="298">
        <f t="shared" si="26"/>
        <v>6638.25</v>
      </c>
      <c r="G125" s="138">
        <v>669.99</v>
      </c>
      <c r="H125" s="138">
        <v>0</v>
      </c>
      <c r="I125" s="138">
        <v>0</v>
      </c>
      <c r="J125" s="138">
        <v>0</v>
      </c>
      <c r="K125" s="138">
        <v>0</v>
      </c>
      <c r="L125" s="138">
        <v>0</v>
      </c>
      <c r="M125" s="138">
        <v>411.57150000000001</v>
      </c>
      <c r="N125" s="139">
        <v>584.16599999999994</v>
      </c>
      <c r="O125" s="300">
        <f t="shared" si="25"/>
        <v>1665.7275</v>
      </c>
    </row>
    <row r="126" spans="1:15" s="275" customFormat="1" ht="19.5" customHeight="1" x14ac:dyDescent="0.2">
      <c r="A126" s="247" t="s">
        <v>447</v>
      </c>
      <c r="B126" s="247" t="s">
        <v>413</v>
      </c>
      <c r="C126" s="136">
        <v>30.67</v>
      </c>
      <c r="D126" s="137">
        <v>8</v>
      </c>
      <c r="E126" s="137">
        <v>167</v>
      </c>
      <c r="F126" s="298">
        <f t="shared" si="26"/>
        <v>40975.120000000003</v>
      </c>
      <c r="G126" s="138">
        <v>669.99</v>
      </c>
      <c r="H126" s="138">
        <v>0</v>
      </c>
      <c r="I126" s="138">
        <v>0</v>
      </c>
      <c r="J126" s="138">
        <v>0</v>
      </c>
      <c r="K126" s="138">
        <v>0</v>
      </c>
      <c r="L126" s="138">
        <v>0</v>
      </c>
      <c r="M126" s="138">
        <v>2540.4574400000001</v>
      </c>
      <c r="N126" s="139">
        <v>3605.8105599999999</v>
      </c>
      <c r="O126" s="300">
        <f t="shared" si="25"/>
        <v>6816.2579999999998</v>
      </c>
    </row>
    <row r="127" spans="1:15" s="275" customFormat="1" ht="19.5" customHeight="1" x14ac:dyDescent="0.2">
      <c r="A127" s="247" t="s">
        <v>447</v>
      </c>
      <c r="B127" s="247" t="s">
        <v>413</v>
      </c>
      <c r="C127" s="136">
        <v>16</v>
      </c>
      <c r="D127" s="137">
        <v>8</v>
      </c>
      <c r="E127" s="137">
        <v>167</v>
      </c>
      <c r="F127" s="302">
        <f>C127*D127*E127</f>
        <v>21376</v>
      </c>
      <c r="G127" s="138">
        <v>669.99</v>
      </c>
      <c r="H127" s="138">
        <v>0</v>
      </c>
      <c r="I127" s="138">
        <v>0</v>
      </c>
      <c r="J127" s="138">
        <v>0</v>
      </c>
      <c r="K127" s="138">
        <v>0</v>
      </c>
      <c r="L127" s="138">
        <v>0</v>
      </c>
      <c r="M127" s="138">
        <v>1325.3119999999999</v>
      </c>
      <c r="N127" s="139">
        <v>1881.088</v>
      </c>
      <c r="O127" s="304">
        <f t="shared" ref="O127:O129" si="27">SUM(G127:N127)</f>
        <v>3876.39</v>
      </c>
    </row>
    <row r="128" spans="1:15" s="275" customFormat="1" ht="19.5" customHeight="1" x14ac:dyDescent="0.2">
      <c r="A128" s="247" t="s">
        <v>447</v>
      </c>
      <c r="B128" s="247" t="s">
        <v>414</v>
      </c>
      <c r="C128" s="136">
        <v>18</v>
      </c>
      <c r="D128" s="137">
        <v>8</v>
      </c>
      <c r="E128" s="137">
        <v>167</v>
      </c>
      <c r="F128" s="298">
        <f t="shared" ref="F128:F129" si="28">C128*D128*E128</f>
        <v>24048</v>
      </c>
      <c r="G128" s="138">
        <v>669.99</v>
      </c>
      <c r="H128" s="138">
        <v>0</v>
      </c>
      <c r="I128" s="138">
        <v>0</v>
      </c>
      <c r="J128" s="138">
        <v>0</v>
      </c>
      <c r="K128" s="138">
        <v>0</v>
      </c>
      <c r="L128" s="138">
        <v>0</v>
      </c>
      <c r="M128" s="138">
        <v>1490.9759999999999</v>
      </c>
      <c r="N128" s="139">
        <v>2116.2239999999997</v>
      </c>
      <c r="O128" s="300">
        <f t="shared" si="27"/>
        <v>4277.1899999999996</v>
      </c>
    </row>
    <row r="129" spans="1:15" s="275" customFormat="1" ht="19.5" customHeight="1" x14ac:dyDescent="0.2">
      <c r="A129" s="247" t="s">
        <v>447</v>
      </c>
      <c r="B129" s="248" t="s">
        <v>138</v>
      </c>
      <c r="C129" s="136">
        <v>25.6</v>
      </c>
      <c r="D129" s="137">
        <v>6</v>
      </c>
      <c r="E129" s="137">
        <v>167</v>
      </c>
      <c r="F129" s="298">
        <f t="shared" si="28"/>
        <v>25651.200000000004</v>
      </c>
      <c r="G129" s="138">
        <v>669.99</v>
      </c>
      <c r="H129" s="138">
        <v>0</v>
      </c>
      <c r="I129" s="138">
        <v>0</v>
      </c>
      <c r="J129" s="138">
        <v>0</v>
      </c>
      <c r="K129" s="138">
        <v>0</v>
      </c>
      <c r="L129" s="138">
        <v>0</v>
      </c>
      <c r="M129" s="138">
        <v>1590.3744000000002</v>
      </c>
      <c r="N129" s="139">
        <v>2257.3056000000001</v>
      </c>
      <c r="O129" s="300">
        <f t="shared" si="27"/>
        <v>4517.67</v>
      </c>
    </row>
    <row r="130" spans="1:15" s="275" customFormat="1" ht="19.5" customHeight="1" x14ac:dyDescent="0.2">
      <c r="A130" s="294"/>
      <c r="B130" s="294"/>
      <c r="C130" s="295"/>
      <c r="D130" s="296"/>
      <c r="E130" s="297"/>
      <c r="F130" s="298">
        <f t="shared" si="26"/>
        <v>0</v>
      </c>
      <c r="G130" s="299">
        <v>0</v>
      </c>
      <c r="H130" s="299">
        <v>0</v>
      </c>
      <c r="I130" s="299">
        <v>0</v>
      </c>
      <c r="J130" s="299">
        <v>0</v>
      </c>
      <c r="K130" s="299">
        <v>0</v>
      </c>
      <c r="L130" s="299">
        <v>0</v>
      </c>
      <c r="M130" s="299">
        <v>0</v>
      </c>
      <c r="N130" s="299">
        <v>0</v>
      </c>
      <c r="O130" s="300">
        <f t="shared" si="25"/>
        <v>0</v>
      </c>
    </row>
    <row r="131" spans="1:15" s="275" customFormat="1" ht="19.5" customHeight="1" x14ac:dyDescent="0.2">
      <c r="A131" s="294"/>
      <c r="B131" s="294"/>
      <c r="C131" s="295"/>
      <c r="D131" s="296"/>
      <c r="E131" s="297"/>
      <c r="F131" s="298">
        <f t="shared" si="26"/>
        <v>0</v>
      </c>
      <c r="G131" s="299">
        <v>0</v>
      </c>
      <c r="H131" s="299">
        <v>0</v>
      </c>
      <c r="I131" s="299">
        <v>0</v>
      </c>
      <c r="J131" s="299">
        <v>0</v>
      </c>
      <c r="K131" s="299">
        <v>0</v>
      </c>
      <c r="L131" s="299">
        <v>0</v>
      </c>
      <c r="M131" s="299">
        <v>0</v>
      </c>
      <c r="N131" s="299">
        <v>0</v>
      </c>
      <c r="O131" s="300">
        <f t="shared" si="25"/>
        <v>0</v>
      </c>
    </row>
    <row r="132" spans="1:15" s="275" customFormat="1" ht="19.5" customHeight="1" thickBot="1" x14ac:dyDescent="0.25">
      <c r="A132" s="400" t="s">
        <v>447</v>
      </c>
      <c r="B132" s="495" t="s">
        <v>451</v>
      </c>
      <c r="C132" s="496"/>
      <c r="D132" s="496"/>
      <c r="E132" s="497"/>
      <c r="F132" s="306">
        <v>0</v>
      </c>
      <c r="G132" s="307"/>
      <c r="H132" s="307"/>
      <c r="I132" s="307"/>
      <c r="J132" s="307"/>
      <c r="K132" s="307"/>
      <c r="L132" s="307"/>
      <c r="M132" s="307"/>
      <c r="N132" s="308"/>
      <c r="O132" s="309"/>
    </row>
    <row r="133" spans="1:15" s="275" customFormat="1" ht="19.899999999999999" customHeight="1" thickTop="1" thickBot="1" x14ac:dyDescent="0.25">
      <c r="A133" s="310"/>
      <c r="B133" s="311"/>
      <c r="C133" s="312"/>
      <c r="D133" s="312"/>
      <c r="E133" s="313" t="s">
        <v>452</v>
      </c>
      <c r="F133" s="314">
        <f>SUM(F14:F132)</f>
        <v>1392104.4249999996</v>
      </c>
      <c r="G133" s="314">
        <f t="shared" ref="G133:O133" si="29">SUM(G14:G132)</f>
        <v>77718.840000000026</v>
      </c>
      <c r="H133" s="314">
        <f t="shared" si="29"/>
        <v>0</v>
      </c>
      <c r="I133" s="314">
        <f t="shared" si="29"/>
        <v>0</v>
      </c>
      <c r="J133" s="314">
        <f t="shared" si="29"/>
        <v>0</v>
      </c>
      <c r="K133" s="314">
        <f t="shared" si="29"/>
        <v>0</v>
      </c>
      <c r="L133" s="314">
        <f t="shared" si="29"/>
        <v>0</v>
      </c>
      <c r="M133" s="314">
        <f t="shared" si="29"/>
        <v>86310.474350000062</v>
      </c>
      <c r="N133" s="314">
        <f t="shared" si="29"/>
        <v>122505.18940000008</v>
      </c>
      <c r="O133" s="314">
        <f t="shared" si="29"/>
        <v>286534.50375000021</v>
      </c>
    </row>
    <row r="134" spans="1:15" ht="39.6" customHeight="1" thickTop="1" x14ac:dyDescent="0.2">
      <c r="A134" s="498" t="s">
        <v>453</v>
      </c>
      <c r="B134" s="499"/>
      <c r="C134" s="499"/>
      <c r="D134" s="499"/>
      <c r="E134" s="499"/>
      <c r="F134" s="499"/>
      <c r="G134" s="499"/>
      <c r="H134" s="499"/>
      <c r="I134" s="499"/>
      <c r="J134" s="499"/>
      <c r="K134" s="499"/>
      <c r="L134" s="499"/>
      <c r="M134" s="499"/>
      <c r="N134" s="499"/>
      <c r="O134" s="500"/>
    </row>
    <row r="135" spans="1:15" ht="30" customHeight="1" x14ac:dyDescent="0.2">
      <c r="A135" s="315" t="s">
        <v>171</v>
      </c>
      <c r="B135" s="315" t="s">
        <v>197</v>
      </c>
      <c r="C135" s="477" t="s">
        <v>454</v>
      </c>
      <c r="D135" s="478"/>
      <c r="E135" s="479"/>
      <c r="F135" s="315" t="s">
        <v>172</v>
      </c>
      <c r="G135" s="315" t="s">
        <v>455</v>
      </c>
      <c r="H135" s="316"/>
      <c r="I135" s="316"/>
      <c r="J135" s="316"/>
      <c r="K135" s="316"/>
      <c r="L135" s="316"/>
      <c r="M135" s="316"/>
      <c r="N135" s="316"/>
      <c r="O135" s="317"/>
    </row>
    <row r="136" spans="1:15" s="275" customFormat="1" ht="19.5" customHeight="1" x14ac:dyDescent="0.2">
      <c r="A136" s="318" t="s">
        <v>447</v>
      </c>
      <c r="B136" s="318" t="s">
        <v>456</v>
      </c>
      <c r="C136" s="480"/>
      <c r="D136" s="481"/>
      <c r="E136" s="482"/>
      <c r="F136" s="319"/>
      <c r="G136" s="320"/>
      <c r="H136" s="321"/>
      <c r="I136" s="321"/>
      <c r="J136" s="322"/>
      <c r="K136" s="321"/>
      <c r="L136" s="322"/>
      <c r="M136" s="322"/>
      <c r="N136" s="321"/>
      <c r="O136" s="323"/>
    </row>
    <row r="137" spans="1:15" s="275" customFormat="1" ht="19.5" customHeight="1" x14ac:dyDescent="0.2">
      <c r="A137" s="318" t="s">
        <v>447</v>
      </c>
      <c r="B137" s="318" t="s">
        <v>415</v>
      </c>
      <c r="C137" s="480"/>
      <c r="D137" s="481"/>
      <c r="E137" s="482"/>
      <c r="F137" s="319"/>
      <c r="G137" s="320"/>
      <c r="H137" s="321"/>
      <c r="I137" s="321"/>
      <c r="J137" s="322"/>
      <c r="K137" s="321"/>
      <c r="L137" s="322"/>
      <c r="M137" s="322"/>
      <c r="N137" s="321"/>
      <c r="O137" s="323"/>
    </row>
    <row r="138" spans="1:15" s="275" customFormat="1" ht="19.5" customHeight="1" x14ac:dyDescent="0.2">
      <c r="A138" s="324"/>
      <c r="B138" s="318"/>
      <c r="C138" s="480"/>
      <c r="D138" s="481"/>
      <c r="E138" s="482"/>
      <c r="F138" s="319"/>
      <c r="G138" s="320"/>
      <c r="H138" s="321"/>
      <c r="I138" s="321"/>
      <c r="J138" s="322"/>
      <c r="K138" s="321"/>
      <c r="L138" s="322"/>
      <c r="M138" s="322"/>
      <c r="N138" s="321"/>
      <c r="O138" s="323"/>
    </row>
    <row r="139" spans="1:15" s="275" customFormat="1" ht="19.5" customHeight="1" x14ac:dyDescent="0.2">
      <c r="A139" s="318"/>
      <c r="B139" s="318"/>
      <c r="C139" s="480"/>
      <c r="D139" s="481"/>
      <c r="E139" s="482"/>
      <c r="F139" s="319"/>
      <c r="G139" s="320"/>
      <c r="H139" s="321"/>
      <c r="I139" s="321"/>
      <c r="J139" s="322"/>
      <c r="K139" s="321"/>
      <c r="L139" s="322"/>
      <c r="M139" s="322"/>
      <c r="N139" s="321"/>
      <c r="O139" s="323"/>
    </row>
    <row r="140" spans="1:15" s="275" customFormat="1" ht="19.5" customHeight="1" x14ac:dyDescent="0.2">
      <c r="A140" s="324"/>
      <c r="B140" s="318"/>
      <c r="C140" s="480"/>
      <c r="D140" s="481"/>
      <c r="E140" s="482"/>
      <c r="F140" s="319"/>
      <c r="G140" s="320"/>
      <c r="H140" s="321"/>
      <c r="I140" s="321"/>
      <c r="J140" s="322"/>
      <c r="K140" s="321"/>
      <c r="L140" s="322"/>
      <c r="M140" s="322"/>
      <c r="N140" s="321"/>
      <c r="O140" s="323"/>
    </row>
    <row r="141" spans="1:15" s="275" customFormat="1" ht="19.5" customHeight="1" thickBot="1" x14ac:dyDescent="0.25">
      <c r="A141" s="318"/>
      <c r="B141" s="318"/>
      <c r="C141" s="483"/>
      <c r="D141" s="484"/>
      <c r="E141" s="485"/>
      <c r="F141" s="325"/>
      <c r="G141" s="326"/>
      <c r="H141" s="327"/>
      <c r="I141" s="322"/>
      <c r="J141" s="322"/>
      <c r="K141" s="322"/>
      <c r="L141" s="322"/>
      <c r="M141" s="322"/>
      <c r="N141" s="322"/>
      <c r="O141" s="323"/>
    </row>
    <row r="142" spans="1:15" s="275" customFormat="1" ht="21" customHeight="1" thickTop="1" thickBot="1" x14ac:dyDescent="0.25">
      <c r="A142" s="328"/>
      <c r="B142" s="329"/>
      <c r="C142" s="330"/>
      <c r="D142" s="330"/>
      <c r="E142" s="331" t="s">
        <v>457</v>
      </c>
      <c r="F142" s="332">
        <v>153854</v>
      </c>
      <c r="G142" s="333">
        <v>42393.1</v>
      </c>
      <c r="H142" s="334"/>
      <c r="I142" s="334"/>
      <c r="J142" s="334"/>
      <c r="K142" s="334"/>
      <c r="L142" s="334"/>
      <c r="M142" s="334"/>
      <c r="N142" s="334"/>
      <c r="O142" s="335"/>
    </row>
    <row r="143" spans="1:15" ht="13.5" thickTop="1" x14ac:dyDescent="0.2">
      <c r="G143" s="271"/>
      <c r="H143" s="271"/>
      <c r="I143" s="271"/>
      <c r="J143" s="271"/>
      <c r="K143" s="271"/>
      <c r="L143" s="271"/>
      <c r="M143" s="271"/>
      <c r="N143" s="271"/>
      <c r="O143" s="271"/>
    </row>
  </sheetData>
  <mergeCells count="7">
    <mergeCell ref="C135:E141"/>
    <mergeCell ref="A1:O1"/>
    <mergeCell ref="A3:O3"/>
    <mergeCell ref="B10:E10"/>
    <mergeCell ref="A12:O12"/>
    <mergeCell ref="B132:E132"/>
    <mergeCell ref="A134:O134"/>
  </mergeCells>
  <printOptions horizontalCentered="1"/>
  <pageMargins left="0.7" right="0.7" top="0.75" bottom="0.75" header="0.3" footer="0.3"/>
  <pageSetup scale="48" fitToHeight="3"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ECA6-8FE0-47C9-A77D-C5C2D137355F}">
  <sheetPr>
    <pageSetUpPr fitToPage="1"/>
  </sheetPr>
  <dimension ref="A1:D27"/>
  <sheetViews>
    <sheetView showGridLines="0" workbookViewId="0">
      <selection sqref="A1:C1"/>
    </sheetView>
  </sheetViews>
  <sheetFormatPr defaultColWidth="8.85546875" defaultRowHeight="12.75" x14ac:dyDescent="0.2"/>
  <cols>
    <col min="1" max="1" width="56.7109375" style="13" customWidth="1"/>
    <col min="2" max="2" width="21" style="14" customWidth="1"/>
    <col min="3" max="16384" width="8.85546875" style="13"/>
  </cols>
  <sheetData>
    <row r="1" spans="1:4" ht="47.45" customHeight="1" x14ac:dyDescent="0.2">
      <c r="A1" s="501" t="s">
        <v>434</v>
      </c>
      <c r="B1" s="455"/>
      <c r="C1" s="455"/>
    </row>
    <row r="2" spans="1:4" ht="24" customHeight="1" x14ac:dyDescent="0.2">
      <c r="A2" s="502" t="s">
        <v>486</v>
      </c>
      <c r="B2" s="502"/>
      <c r="C2" s="502"/>
    </row>
    <row r="3" spans="1:4" ht="45.6" customHeight="1" thickBot="1" x14ac:dyDescent="0.25">
      <c r="A3" s="336" t="s">
        <v>458</v>
      </c>
      <c r="B3" s="337" t="s">
        <v>459</v>
      </c>
      <c r="C3" s="336" t="s">
        <v>460</v>
      </c>
    </row>
    <row r="4" spans="1:4" ht="26.45" customHeight="1" x14ac:dyDescent="0.2">
      <c r="A4" s="293"/>
      <c r="B4" s="338" t="s">
        <v>461</v>
      </c>
      <c r="C4" s="339"/>
    </row>
    <row r="5" spans="1:4" ht="21.95" customHeight="1" x14ac:dyDescent="0.2">
      <c r="A5" s="340" t="s">
        <v>462</v>
      </c>
      <c r="B5" s="341">
        <f>SUM('11-Current Labor-Fringe'!F11)</f>
        <v>78053</v>
      </c>
      <c r="C5" s="342" t="s">
        <v>292</v>
      </c>
    </row>
    <row r="6" spans="1:4" ht="21.95" customHeight="1" x14ac:dyDescent="0.2">
      <c r="A6" s="340" t="s">
        <v>463</v>
      </c>
      <c r="B6" s="343">
        <f>SUM('11-Current Labor-Fringe'!O11)</f>
        <v>5971</v>
      </c>
      <c r="C6" s="342" t="s">
        <v>292</v>
      </c>
    </row>
    <row r="7" spans="1:4" ht="21.95" customHeight="1" x14ac:dyDescent="0.2">
      <c r="A7" s="344" t="s">
        <v>464</v>
      </c>
      <c r="B7" s="343">
        <f>SUM('11-Current Labor-Fringe'!F133)</f>
        <v>1392104.4249999996</v>
      </c>
      <c r="C7" s="342"/>
    </row>
    <row r="8" spans="1:4" ht="21.95" customHeight="1" x14ac:dyDescent="0.2">
      <c r="A8" s="344" t="s">
        <v>465</v>
      </c>
      <c r="B8" s="343">
        <f>SUM('11-Current Labor-Fringe'!O133)</f>
        <v>286534.50375000021</v>
      </c>
      <c r="C8" s="342"/>
    </row>
    <row r="9" spans="1:4" ht="21.95" customHeight="1" x14ac:dyDescent="0.2">
      <c r="A9" s="345" t="s">
        <v>466</v>
      </c>
      <c r="B9" s="346">
        <f>SUM('11-Current Labor-Fringe'!F142)</f>
        <v>153854</v>
      </c>
      <c r="C9" s="342"/>
    </row>
    <row r="10" spans="1:4" ht="21.95" customHeight="1" thickBot="1" x14ac:dyDescent="0.25">
      <c r="A10" s="345" t="s">
        <v>467</v>
      </c>
      <c r="B10" s="347">
        <f>SUM('11-Current Labor-Fringe'!G142)</f>
        <v>42393.1</v>
      </c>
      <c r="C10" s="342"/>
    </row>
    <row r="11" spans="1:4" ht="31.9" customHeight="1" x14ac:dyDescent="0.2">
      <c r="A11" s="348" t="s">
        <v>268</v>
      </c>
      <c r="B11" s="349">
        <v>3957279</v>
      </c>
      <c r="C11" s="294"/>
    </row>
    <row r="12" spans="1:4" ht="21.95" customHeight="1" x14ac:dyDescent="0.2">
      <c r="A12" s="350" t="s">
        <v>468</v>
      </c>
      <c r="B12" s="351"/>
      <c r="C12" s="294"/>
    </row>
    <row r="13" spans="1:4" ht="21.6" customHeight="1" x14ac:dyDescent="0.2">
      <c r="A13" s="350" t="s">
        <v>269</v>
      </c>
      <c r="B13" s="351"/>
      <c r="C13" s="294"/>
    </row>
    <row r="14" spans="1:4" ht="21.95" customHeight="1" x14ac:dyDescent="0.2">
      <c r="A14" s="350" t="s">
        <v>251</v>
      </c>
      <c r="B14" s="351">
        <v>175197</v>
      </c>
      <c r="C14" s="294"/>
    </row>
    <row r="15" spans="1:4" ht="21.95" customHeight="1" x14ac:dyDescent="0.2">
      <c r="A15" s="350" t="s">
        <v>250</v>
      </c>
      <c r="B15" s="351"/>
      <c r="C15" s="294"/>
      <c r="D15" s="13" t="s">
        <v>469</v>
      </c>
    </row>
    <row r="16" spans="1:4" ht="21.95" customHeight="1" x14ac:dyDescent="0.2">
      <c r="A16" s="350" t="s">
        <v>71</v>
      </c>
      <c r="B16" s="351"/>
      <c r="C16" s="294"/>
    </row>
    <row r="17" spans="1:3" ht="21.95" customHeight="1" x14ac:dyDescent="0.2">
      <c r="A17" s="350" t="s">
        <v>470</v>
      </c>
      <c r="B17" s="351"/>
      <c r="C17" s="294"/>
    </row>
    <row r="18" spans="1:3" ht="21.95" customHeight="1" x14ac:dyDescent="0.2">
      <c r="A18" s="350" t="s">
        <v>471</v>
      </c>
      <c r="B18" s="351"/>
      <c r="C18" s="294"/>
    </row>
    <row r="19" spans="1:3" ht="21.6" customHeight="1" x14ac:dyDescent="0.2">
      <c r="A19" s="348" t="s">
        <v>472</v>
      </c>
      <c r="B19" s="351">
        <v>30124</v>
      </c>
      <c r="C19" s="294" t="s">
        <v>292</v>
      </c>
    </row>
    <row r="20" spans="1:3" ht="21.95" customHeight="1" x14ac:dyDescent="0.2">
      <c r="A20" s="350" t="s">
        <v>485</v>
      </c>
      <c r="B20" s="351">
        <v>546886</v>
      </c>
      <c r="C20" s="294" t="s">
        <v>292</v>
      </c>
    </row>
    <row r="21" spans="1:3" ht="21.95" customHeight="1" x14ac:dyDescent="0.2">
      <c r="A21" s="350"/>
      <c r="B21" s="351"/>
      <c r="C21" s="294"/>
    </row>
    <row r="22" spans="1:3" ht="21.95" customHeight="1" x14ac:dyDescent="0.2">
      <c r="A22" s="350"/>
      <c r="B22" s="351"/>
      <c r="C22" s="294"/>
    </row>
    <row r="23" spans="1:3" ht="21.95" customHeight="1" x14ac:dyDescent="0.2">
      <c r="A23" s="350"/>
      <c r="B23" s="351"/>
      <c r="C23" s="294"/>
    </row>
    <row r="24" spans="1:3" ht="21.95" customHeight="1" thickBot="1" x14ac:dyDescent="0.25">
      <c r="A24" s="352"/>
      <c r="B24" s="353"/>
      <c r="C24" s="354"/>
    </row>
    <row r="25" spans="1:3" ht="21.95" customHeight="1" thickTop="1" x14ac:dyDescent="0.2">
      <c r="A25" s="355" t="s">
        <v>473</v>
      </c>
      <c r="B25" s="158">
        <f>SUM(B5:B24)</f>
        <v>6668396.0287499996</v>
      </c>
      <c r="C25" s="356"/>
    </row>
    <row r="27" spans="1:3" x14ac:dyDescent="0.2">
      <c r="A27" s="13" t="s">
        <v>72</v>
      </c>
    </row>
  </sheetData>
  <mergeCells count="2">
    <mergeCell ref="A1:C1"/>
    <mergeCell ref="A2:C2"/>
  </mergeCells>
  <printOptions horizontalCentered="1"/>
  <pageMargins left="0.75" right="0.75" top="1" bottom="1" header="0.5" footer="0.5"/>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9B06E-1F05-4E92-A385-A021C90212F2}">
  <sheetPr codeName="Sheet18">
    <pageSetUpPr fitToPage="1"/>
  </sheetPr>
  <dimension ref="A1:L108"/>
  <sheetViews>
    <sheetView showGridLines="0" zoomScaleNormal="100" workbookViewId="0">
      <selection sqref="A1:H1"/>
    </sheetView>
  </sheetViews>
  <sheetFormatPr defaultColWidth="8.85546875" defaultRowHeight="12.75" x14ac:dyDescent="0.2"/>
  <cols>
    <col min="1" max="1" width="32.7109375" style="13" customWidth="1"/>
    <col min="2" max="2" width="14.85546875" style="13" customWidth="1"/>
    <col min="3" max="3" width="3.42578125" style="13" customWidth="1"/>
    <col min="4" max="4" width="9.7109375" style="13" customWidth="1"/>
    <col min="5" max="5" width="3.7109375" style="13" customWidth="1"/>
    <col min="6" max="6" width="14.5703125" style="14" customWidth="1"/>
    <col min="7" max="7" width="15" style="13" customWidth="1"/>
    <col min="8" max="8" width="18.28515625" style="13" customWidth="1"/>
    <col min="9" max="10" width="8.85546875" style="13"/>
    <col min="11" max="11" width="38.28515625" style="13" customWidth="1"/>
    <col min="12" max="12" width="12.7109375" style="13" customWidth="1"/>
    <col min="13" max="13" width="11.7109375" style="13" customWidth="1"/>
    <col min="14" max="16384" width="8.85546875" style="13"/>
  </cols>
  <sheetData>
    <row r="1" spans="1:8" ht="43.9" customHeight="1" x14ac:dyDescent="0.2">
      <c r="A1" s="455" t="s">
        <v>433</v>
      </c>
      <c r="B1" s="403"/>
      <c r="C1" s="403"/>
      <c r="D1" s="403"/>
      <c r="E1" s="403"/>
      <c r="F1" s="403"/>
      <c r="G1" s="403"/>
      <c r="H1" s="403"/>
    </row>
    <row r="2" spans="1:8" ht="33.6" customHeight="1" x14ac:dyDescent="0.2">
      <c r="A2" s="526" t="s">
        <v>494</v>
      </c>
      <c r="B2" s="526"/>
      <c r="C2" s="526"/>
      <c r="D2" s="526"/>
      <c r="E2" s="526"/>
      <c r="F2" s="526"/>
      <c r="G2" s="526"/>
      <c r="H2" s="526"/>
    </row>
    <row r="3" spans="1:8" ht="30.6" customHeight="1" x14ac:dyDescent="0.2">
      <c r="A3" s="527" t="s">
        <v>277</v>
      </c>
      <c r="B3" s="528"/>
      <c r="C3" s="515" t="s">
        <v>67</v>
      </c>
      <c r="D3" s="515"/>
      <c r="E3" s="515"/>
      <c r="F3" s="110" t="s">
        <v>68</v>
      </c>
      <c r="G3" s="110" t="s">
        <v>69</v>
      </c>
      <c r="H3" s="110" t="s">
        <v>70</v>
      </c>
    </row>
    <row r="4" spans="1:8" x14ac:dyDescent="0.2">
      <c r="A4" s="529" t="s">
        <v>140</v>
      </c>
      <c r="B4" s="530"/>
      <c r="C4" s="516">
        <v>173</v>
      </c>
      <c r="D4" s="516"/>
      <c r="E4" s="516"/>
      <c r="F4" s="267">
        <v>168</v>
      </c>
      <c r="G4" s="266" t="s">
        <v>431</v>
      </c>
      <c r="H4" s="266" t="s">
        <v>431</v>
      </c>
    </row>
    <row r="5" spans="1:8" x14ac:dyDescent="0.2">
      <c r="A5" s="529" t="s">
        <v>141</v>
      </c>
      <c r="B5" s="530"/>
      <c r="C5" s="516">
        <v>137</v>
      </c>
      <c r="D5" s="516"/>
      <c r="E5" s="516"/>
      <c r="F5" s="267">
        <v>134</v>
      </c>
      <c r="G5" s="266" t="s">
        <v>431</v>
      </c>
      <c r="H5" s="266" t="s">
        <v>431</v>
      </c>
    </row>
    <row r="6" spans="1:8" x14ac:dyDescent="0.2">
      <c r="A6" s="529" t="s">
        <v>142</v>
      </c>
      <c r="B6" s="530"/>
      <c r="C6" s="517" t="s">
        <v>431</v>
      </c>
      <c r="D6" s="517"/>
      <c r="E6" s="517"/>
      <c r="F6" s="266" t="s">
        <v>431</v>
      </c>
      <c r="G6" s="266" t="s">
        <v>431</v>
      </c>
      <c r="H6" s="266" t="s">
        <v>431</v>
      </c>
    </row>
    <row r="7" spans="1:8" ht="27.6" customHeight="1" x14ac:dyDescent="0.2">
      <c r="A7" s="104" t="s">
        <v>109</v>
      </c>
      <c r="B7" s="93" t="s">
        <v>110</v>
      </c>
      <c r="C7" s="524" t="s">
        <v>160</v>
      </c>
      <c r="D7" s="525"/>
      <c r="E7" s="525"/>
      <c r="F7" s="94" t="s">
        <v>58</v>
      </c>
      <c r="G7" s="95"/>
      <c r="H7" s="96"/>
    </row>
    <row r="8" spans="1:8" x14ac:dyDescent="0.2">
      <c r="A8" s="50" t="s">
        <v>158</v>
      </c>
      <c r="B8" s="52"/>
      <c r="C8" s="52"/>
      <c r="D8" s="52"/>
      <c r="E8" s="52"/>
      <c r="F8" s="55"/>
      <c r="G8" s="52"/>
      <c r="H8" s="51"/>
    </row>
    <row r="9" spans="1:8" x14ac:dyDescent="0.2">
      <c r="A9" s="71" t="s">
        <v>111</v>
      </c>
      <c r="B9" s="81">
        <v>361955</v>
      </c>
      <c r="C9" s="46" t="s">
        <v>66</v>
      </c>
      <c r="D9" s="261">
        <v>2.5</v>
      </c>
      <c r="E9" s="47" t="s">
        <v>132</v>
      </c>
      <c r="F9" s="200">
        <v>0</v>
      </c>
      <c r="G9" s="518" t="s">
        <v>432</v>
      </c>
      <c r="H9" s="519"/>
    </row>
    <row r="10" spans="1:8" x14ac:dyDescent="0.2">
      <c r="A10" s="71" t="s">
        <v>112</v>
      </c>
      <c r="B10" s="81">
        <v>68964</v>
      </c>
      <c r="C10" s="46" t="s">
        <v>66</v>
      </c>
      <c r="D10" s="261">
        <v>2.5</v>
      </c>
      <c r="E10" s="47" t="s">
        <v>132</v>
      </c>
      <c r="F10" s="200">
        <v>0</v>
      </c>
      <c r="G10" s="520"/>
      <c r="H10" s="521"/>
    </row>
    <row r="11" spans="1:8" x14ac:dyDescent="0.2">
      <c r="A11" s="71" t="s">
        <v>113</v>
      </c>
      <c r="B11" s="81">
        <v>9751</v>
      </c>
      <c r="C11" s="46" t="s">
        <v>66</v>
      </c>
      <c r="D11" s="209">
        <v>0.3</v>
      </c>
      <c r="E11" s="48" t="s">
        <v>132</v>
      </c>
      <c r="F11" s="200">
        <v>0</v>
      </c>
      <c r="G11" s="522"/>
      <c r="H11" s="523"/>
    </row>
    <row r="12" spans="1:8" x14ac:dyDescent="0.2">
      <c r="A12" s="56"/>
      <c r="B12" s="81"/>
      <c r="C12" s="81"/>
      <c r="D12" s="57"/>
      <c r="E12" s="57"/>
      <c r="F12" s="67" t="s">
        <v>219</v>
      </c>
      <c r="G12" s="68">
        <f>SUM(F9:F11)</f>
        <v>0</v>
      </c>
      <c r="H12" s="58"/>
    </row>
    <row r="13" spans="1:8" x14ac:dyDescent="0.2">
      <c r="A13" s="50" t="s">
        <v>159</v>
      </c>
      <c r="B13" s="52"/>
      <c r="C13" s="52"/>
      <c r="D13" s="52"/>
      <c r="E13" s="52"/>
      <c r="F13" s="55"/>
      <c r="G13" s="52"/>
      <c r="H13" s="51"/>
    </row>
    <row r="14" spans="1:8" x14ac:dyDescent="0.2">
      <c r="A14" s="71" t="s">
        <v>111</v>
      </c>
      <c r="B14" s="81">
        <v>416751</v>
      </c>
      <c r="C14" s="49" t="s">
        <v>66</v>
      </c>
      <c r="D14" s="262">
        <v>3.25</v>
      </c>
      <c r="E14" s="48" t="s">
        <v>132</v>
      </c>
      <c r="F14" s="200">
        <v>0</v>
      </c>
      <c r="G14" s="518" t="s">
        <v>432</v>
      </c>
      <c r="H14" s="519"/>
    </row>
    <row r="15" spans="1:8" x14ac:dyDescent="0.2">
      <c r="A15" s="71" t="s">
        <v>112</v>
      </c>
      <c r="B15" s="81">
        <v>571824</v>
      </c>
      <c r="C15" s="49" t="s">
        <v>66</v>
      </c>
      <c r="D15" s="262">
        <v>3.5</v>
      </c>
      <c r="E15" s="48" t="s">
        <v>132</v>
      </c>
      <c r="F15" s="200">
        <v>0</v>
      </c>
      <c r="G15" s="520"/>
      <c r="H15" s="521"/>
    </row>
    <row r="16" spans="1:8" x14ac:dyDescent="0.2">
      <c r="A16" s="71" t="s">
        <v>113</v>
      </c>
      <c r="B16" s="81">
        <v>21633</v>
      </c>
      <c r="C16" s="49" t="s">
        <v>66</v>
      </c>
      <c r="D16" s="209">
        <v>0.4</v>
      </c>
      <c r="E16" s="48" t="s">
        <v>132</v>
      </c>
      <c r="F16" s="200">
        <v>0</v>
      </c>
      <c r="G16" s="522"/>
      <c r="H16" s="523"/>
    </row>
    <row r="17" spans="1:12" x14ac:dyDescent="0.2">
      <c r="A17" s="56"/>
      <c r="B17" s="57"/>
      <c r="C17" s="57"/>
      <c r="D17" s="57"/>
      <c r="E17" s="57"/>
      <c r="F17" s="67" t="s">
        <v>220</v>
      </c>
      <c r="G17" s="68">
        <f>SUM(F14:F16)</f>
        <v>0</v>
      </c>
      <c r="H17" s="58"/>
    </row>
    <row r="18" spans="1:12" x14ac:dyDescent="0.2">
      <c r="A18" s="50" t="s">
        <v>214</v>
      </c>
      <c r="B18" s="52"/>
      <c r="C18" s="52"/>
      <c r="D18" s="52"/>
      <c r="E18" s="52"/>
      <c r="F18" s="55"/>
      <c r="G18" s="52"/>
      <c r="H18" s="51"/>
    </row>
    <row r="19" spans="1:12" x14ac:dyDescent="0.2">
      <c r="A19" s="71" t="s">
        <v>111</v>
      </c>
      <c r="B19" s="57"/>
      <c r="C19" s="54" t="s">
        <v>66</v>
      </c>
      <c r="D19" s="52">
        <v>0</v>
      </c>
      <c r="E19" s="54" t="s">
        <v>132</v>
      </c>
      <c r="F19" s="200">
        <f>+B19*D19</f>
        <v>0</v>
      </c>
      <c r="G19" s="66"/>
      <c r="H19" s="97"/>
    </row>
    <row r="20" spans="1:12" x14ac:dyDescent="0.2">
      <c r="A20" s="71" t="s">
        <v>112</v>
      </c>
      <c r="B20" s="57"/>
      <c r="C20" s="54" t="s">
        <v>66</v>
      </c>
      <c r="D20" s="263">
        <v>0</v>
      </c>
      <c r="E20" s="54" t="s">
        <v>132</v>
      </c>
      <c r="F20" s="200">
        <f>+B20*D20</f>
        <v>0</v>
      </c>
      <c r="H20" s="97"/>
    </row>
    <row r="21" spans="1:12" x14ac:dyDescent="0.2">
      <c r="A21" s="206"/>
      <c r="B21" s="57"/>
      <c r="C21" s="57"/>
      <c r="D21" s="57"/>
      <c r="E21" s="57"/>
      <c r="F21" s="67" t="s">
        <v>221</v>
      </c>
      <c r="G21" s="69">
        <f>SUM(F19:F20)</f>
        <v>0</v>
      </c>
      <c r="H21" s="58"/>
    </row>
    <row r="22" spans="1:12" ht="13.5" thickBot="1" x14ac:dyDescent="0.25">
      <c r="A22" s="50" t="s">
        <v>156</v>
      </c>
      <c r="B22" s="52"/>
      <c r="C22" s="52"/>
      <c r="D22" s="52"/>
      <c r="E22" s="52"/>
      <c r="F22" s="55"/>
      <c r="G22" s="52"/>
      <c r="H22" s="51"/>
    </row>
    <row r="23" spans="1:12" x14ac:dyDescent="0.2">
      <c r="A23" s="183" t="s">
        <v>252</v>
      </c>
      <c r="B23" s="264">
        <v>0</v>
      </c>
      <c r="C23" s="49" t="s">
        <v>66</v>
      </c>
      <c r="D23" s="262">
        <v>3.5</v>
      </c>
      <c r="E23" s="48" t="s">
        <v>132</v>
      </c>
      <c r="F23" s="200">
        <f>+B23*D23</f>
        <v>0</v>
      </c>
      <c r="G23" s="66"/>
      <c r="H23" s="97"/>
      <c r="K23" s="505" t="s">
        <v>191</v>
      </c>
      <c r="L23" s="506"/>
    </row>
    <row r="24" spans="1:12" x14ac:dyDescent="0.2">
      <c r="A24" s="183" t="s">
        <v>253</v>
      </c>
      <c r="B24" s="264">
        <v>129</v>
      </c>
      <c r="C24" s="49" t="s">
        <v>66</v>
      </c>
      <c r="D24" s="262">
        <v>5</v>
      </c>
      <c r="E24" s="48" t="s">
        <v>132</v>
      </c>
      <c r="F24" s="200">
        <f>+B24*D24</f>
        <v>645</v>
      </c>
      <c r="H24" s="97"/>
      <c r="K24" s="153" t="s">
        <v>128</v>
      </c>
      <c r="L24" s="154">
        <v>4.33</v>
      </c>
    </row>
    <row r="25" spans="1:12" x14ac:dyDescent="0.2">
      <c r="A25" s="511" t="s">
        <v>134</v>
      </c>
      <c r="B25" s="512"/>
      <c r="C25" s="512"/>
      <c r="D25" s="512"/>
      <c r="E25" s="512"/>
      <c r="F25" s="265">
        <v>3035</v>
      </c>
      <c r="H25" s="98"/>
      <c r="K25" s="155" t="s">
        <v>129</v>
      </c>
      <c r="L25" s="156">
        <v>0.29499999999999998</v>
      </c>
    </row>
    <row r="26" spans="1:12" ht="13.5" thickBot="1" x14ac:dyDescent="0.25">
      <c r="A26" s="511" t="s">
        <v>135</v>
      </c>
      <c r="B26" s="512"/>
      <c r="C26" s="512"/>
      <c r="D26" s="512"/>
      <c r="E26" s="512"/>
      <c r="F26" s="265">
        <v>26951.63</v>
      </c>
      <c r="H26" s="98"/>
      <c r="K26" s="210" t="s">
        <v>58</v>
      </c>
      <c r="L26" s="211">
        <f>SUM(L24:L25)</f>
        <v>4.625</v>
      </c>
    </row>
    <row r="27" spans="1:12" x14ac:dyDescent="0.2">
      <c r="A27" s="511" t="s">
        <v>136</v>
      </c>
      <c r="B27" s="512"/>
      <c r="C27" s="512"/>
      <c r="D27" s="512"/>
      <c r="E27" s="512"/>
      <c r="F27" s="265">
        <v>0</v>
      </c>
      <c r="H27" s="98"/>
      <c r="K27" s="212" t="s">
        <v>156</v>
      </c>
      <c r="L27" s="213">
        <f>SUM(G33)</f>
        <v>40440.44</v>
      </c>
    </row>
    <row r="28" spans="1:12" x14ac:dyDescent="0.2">
      <c r="A28" s="511" t="s">
        <v>137</v>
      </c>
      <c r="B28" s="512"/>
      <c r="C28" s="512"/>
      <c r="D28" s="512"/>
      <c r="E28" s="512"/>
      <c r="F28" s="265">
        <v>0</v>
      </c>
      <c r="H28" s="98"/>
      <c r="K28" s="507" t="s">
        <v>217</v>
      </c>
      <c r="L28" s="509">
        <f>+L27/L26</f>
        <v>8743.8789189189192</v>
      </c>
    </row>
    <row r="29" spans="1:12" ht="13.5" thickBot="1" x14ac:dyDescent="0.25">
      <c r="A29" s="511" t="s">
        <v>138</v>
      </c>
      <c r="B29" s="512"/>
      <c r="C29" s="512"/>
      <c r="D29" s="512"/>
      <c r="E29" s="512"/>
      <c r="F29" s="265">
        <v>9808.81</v>
      </c>
      <c r="H29" s="97"/>
      <c r="K29" s="508"/>
      <c r="L29" s="510"/>
    </row>
    <row r="30" spans="1:12" ht="13.5" thickTop="1" x14ac:dyDescent="0.2">
      <c r="A30" s="511" t="s">
        <v>192</v>
      </c>
      <c r="B30" s="512"/>
      <c r="C30" s="512"/>
      <c r="D30" s="512"/>
      <c r="E30" s="512"/>
      <c r="F30" s="265">
        <v>0</v>
      </c>
      <c r="H30" s="97"/>
      <c r="K30" s="187" t="s">
        <v>228</v>
      </c>
      <c r="L30" s="188">
        <f>SUM(B43,B62,B82)/2</f>
        <v>260336.5</v>
      </c>
    </row>
    <row r="31" spans="1:12" x14ac:dyDescent="0.2">
      <c r="A31" s="511" t="s">
        <v>114</v>
      </c>
      <c r="B31" s="512"/>
      <c r="C31" s="512"/>
      <c r="D31" s="512"/>
      <c r="E31" s="512"/>
      <c r="F31" s="265">
        <v>0</v>
      </c>
      <c r="H31" s="97"/>
      <c r="K31" s="153" t="s">
        <v>230</v>
      </c>
      <c r="L31" s="185">
        <f>SUM(B51,B67,B86)</f>
        <v>1187703</v>
      </c>
    </row>
    <row r="32" spans="1:12" x14ac:dyDescent="0.2">
      <c r="A32" s="511" t="s">
        <v>115</v>
      </c>
      <c r="B32" s="512"/>
      <c r="C32" s="512"/>
      <c r="D32" s="512"/>
      <c r="E32" s="512"/>
      <c r="F32" s="265">
        <v>0</v>
      </c>
      <c r="G32" s="15"/>
      <c r="H32" s="97"/>
      <c r="K32" s="153" t="s">
        <v>229</v>
      </c>
      <c r="L32" s="185">
        <f>SUM(B56,B72,B90)/3</f>
        <v>0</v>
      </c>
    </row>
    <row r="33" spans="1:12" x14ac:dyDescent="0.2">
      <c r="A33" s="56"/>
      <c r="B33" s="57"/>
      <c r="C33" s="57"/>
      <c r="D33" s="57"/>
      <c r="E33" s="57"/>
      <c r="F33" s="70" t="s">
        <v>222</v>
      </c>
      <c r="G33" s="68">
        <f>SUM(F23:F32)</f>
        <v>40440.44</v>
      </c>
      <c r="H33" s="58"/>
      <c r="K33" s="216" t="s">
        <v>231</v>
      </c>
      <c r="L33" s="185">
        <f>SUM(B77,B94)</f>
        <v>0</v>
      </c>
    </row>
    <row r="34" spans="1:12" ht="13.5" thickBot="1" x14ac:dyDescent="0.25">
      <c r="A34" s="59"/>
      <c r="B34" s="60"/>
      <c r="C34" s="60"/>
      <c r="D34" s="60"/>
      <c r="E34" s="60"/>
      <c r="F34" s="99"/>
      <c r="G34" s="61" t="s">
        <v>116</v>
      </c>
      <c r="H34" s="100">
        <f>SUM(G12,G17,G21,G33)</f>
        <v>40440.44</v>
      </c>
      <c r="K34" s="214" t="s">
        <v>232</v>
      </c>
      <c r="L34" s="215">
        <f>SUM(L30:L33)</f>
        <v>1448039.5</v>
      </c>
    </row>
    <row r="35" spans="1:12" ht="41.45" customHeight="1" thickTop="1" thickBot="1" x14ac:dyDescent="0.25">
      <c r="A35" s="184" t="s">
        <v>254</v>
      </c>
      <c r="B35" s="87" t="s">
        <v>146</v>
      </c>
      <c r="C35" s="88"/>
      <c r="D35" s="89" t="s">
        <v>278</v>
      </c>
      <c r="E35" s="90"/>
      <c r="F35" s="91" t="s">
        <v>147</v>
      </c>
      <c r="G35" s="92"/>
      <c r="H35" s="53"/>
      <c r="K35" s="186" t="s">
        <v>233</v>
      </c>
      <c r="L35" s="270">
        <f>SUM(L28,L34)</f>
        <v>1456783.378918919</v>
      </c>
    </row>
    <row r="36" spans="1:12" x14ac:dyDescent="0.2">
      <c r="A36" s="513" t="s">
        <v>140</v>
      </c>
      <c r="B36" s="514"/>
      <c r="C36" s="514"/>
      <c r="D36" s="514"/>
      <c r="E36" s="514"/>
      <c r="F36" s="514"/>
      <c r="G36" s="514"/>
      <c r="H36" s="101"/>
    </row>
    <row r="37" spans="1:12" x14ac:dyDescent="0.2">
      <c r="A37" s="42" t="s">
        <v>67</v>
      </c>
      <c r="B37" s="66"/>
      <c r="C37" s="66"/>
      <c r="D37" s="113"/>
      <c r="E37" s="113"/>
      <c r="F37" s="44"/>
      <c r="G37" s="66"/>
      <c r="H37" s="97"/>
    </row>
    <row r="38" spans="1:12" x14ac:dyDescent="0.2">
      <c r="A38" s="111" t="s">
        <v>117</v>
      </c>
      <c r="B38" s="74">
        <v>68327</v>
      </c>
      <c r="C38" s="45" t="s">
        <v>66</v>
      </c>
      <c r="D38" s="75">
        <v>2.2799999999999998</v>
      </c>
      <c r="E38" s="112" t="s">
        <v>132</v>
      </c>
      <c r="F38" s="201">
        <f>+B38*D38</f>
        <v>155785.56</v>
      </c>
      <c r="H38" s="102"/>
    </row>
    <row r="39" spans="1:12" x14ac:dyDescent="0.2">
      <c r="A39" s="71" t="s">
        <v>118</v>
      </c>
      <c r="B39" s="81">
        <v>9759</v>
      </c>
      <c r="C39" s="46" t="s">
        <v>66</v>
      </c>
      <c r="D39" s="202">
        <v>2.73</v>
      </c>
      <c r="E39" s="72" t="s">
        <v>132</v>
      </c>
      <c r="F39" s="200">
        <f>+B39*D39</f>
        <v>26642.07</v>
      </c>
      <c r="H39" s="97"/>
    </row>
    <row r="40" spans="1:12" x14ac:dyDescent="0.2">
      <c r="A40" s="71" t="s">
        <v>113</v>
      </c>
      <c r="B40" s="81">
        <v>7470</v>
      </c>
      <c r="C40" s="46" t="s">
        <v>66</v>
      </c>
      <c r="D40" s="202">
        <v>1.98</v>
      </c>
      <c r="E40" s="72" t="s">
        <v>132</v>
      </c>
      <c r="F40" s="200">
        <f>+B40*D40</f>
        <v>14790.6</v>
      </c>
      <c r="H40" s="97"/>
    </row>
    <row r="41" spans="1:12" x14ac:dyDescent="0.2">
      <c r="A41" s="71" t="s">
        <v>119</v>
      </c>
      <c r="B41" s="81">
        <v>2280</v>
      </c>
      <c r="C41" s="46" t="s">
        <v>66</v>
      </c>
      <c r="D41" s="202">
        <v>2.4300000000000002</v>
      </c>
      <c r="E41" s="72" t="s">
        <v>132</v>
      </c>
      <c r="F41" s="200">
        <f>+B41*D41</f>
        <v>5540.4000000000005</v>
      </c>
      <c r="H41" s="97"/>
    </row>
    <row r="42" spans="1:12" x14ac:dyDescent="0.2">
      <c r="A42" s="71" t="s">
        <v>120</v>
      </c>
      <c r="B42" s="81">
        <v>430919</v>
      </c>
      <c r="C42" s="46" t="s">
        <v>66</v>
      </c>
      <c r="D42" s="202">
        <v>0.38</v>
      </c>
      <c r="E42" s="72" t="s">
        <v>132</v>
      </c>
      <c r="F42" s="200">
        <f>+B42*D42</f>
        <v>163749.22</v>
      </c>
      <c r="G42" s="15"/>
      <c r="H42" s="97"/>
    </row>
    <row r="43" spans="1:12" x14ac:dyDescent="0.2">
      <c r="A43" s="73" t="s">
        <v>218</v>
      </c>
      <c r="B43" s="208">
        <f>SUM(B38:B42)</f>
        <v>518755</v>
      </c>
      <c r="C43" s="74"/>
      <c r="D43" s="75"/>
      <c r="E43" s="75"/>
      <c r="F43" s="76" t="s">
        <v>139</v>
      </c>
      <c r="G43" s="77">
        <f>SUM(F38:F42)</f>
        <v>366507.85</v>
      </c>
      <c r="H43" s="58"/>
    </row>
    <row r="44" spans="1:12" x14ac:dyDescent="0.2">
      <c r="A44" s="42" t="s">
        <v>68</v>
      </c>
      <c r="B44" s="114"/>
      <c r="C44" s="114"/>
      <c r="D44" s="115"/>
      <c r="E44" s="115"/>
      <c r="F44" s="44"/>
      <c r="G44" s="43"/>
      <c r="H44" s="97"/>
    </row>
    <row r="45" spans="1:12" x14ac:dyDescent="0.2">
      <c r="A45" s="111" t="s">
        <v>117</v>
      </c>
      <c r="B45" s="74">
        <v>175620</v>
      </c>
      <c r="C45" s="45" t="s">
        <v>66</v>
      </c>
      <c r="D45" s="75">
        <v>4.33</v>
      </c>
      <c r="E45" s="112" t="s">
        <v>132</v>
      </c>
      <c r="F45" s="201">
        <f t="shared" ref="F45:F49" si="0">+B45*D45</f>
        <v>760434.6</v>
      </c>
      <c r="G45" s="78"/>
      <c r="H45" s="97"/>
    </row>
    <row r="46" spans="1:12" x14ac:dyDescent="0.2">
      <c r="A46" s="71" t="s">
        <v>118</v>
      </c>
      <c r="B46" s="81"/>
      <c r="C46" s="46" t="s">
        <v>66</v>
      </c>
      <c r="D46" s="202">
        <v>4.3499999999999996</v>
      </c>
      <c r="E46" s="72" t="s">
        <v>132</v>
      </c>
      <c r="F46" s="200">
        <f t="shared" si="0"/>
        <v>0</v>
      </c>
      <c r="G46" s="78"/>
      <c r="H46" s="98"/>
    </row>
    <row r="47" spans="1:12" x14ac:dyDescent="0.2">
      <c r="A47" s="71" t="s">
        <v>113</v>
      </c>
      <c r="B47" s="81">
        <v>21633</v>
      </c>
      <c r="C47" s="46" t="s">
        <v>66</v>
      </c>
      <c r="D47" s="202">
        <v>3.93</v>
      </c>
      <c r="E47" s="72" t="s">
        <v>132</v>
      </c>
      <c r="F47" s="200">
        <f t="shared" si="0"/>
        <v>85017.69</v>
      </c>
      <c r="G47" s="78"/>
      <c r="H47" s="97"/>
    </row>
    <row r="48" spans="1:12" x14ac:dyDescent="0.2">
      <c r="A48" s="71" t="s">
        <v>119</v>
      </c>
      <c r="B48" s="81"/>
      <c r="C48" s="46" t="s">
        <v>66</v>
      </c>
      <c r="D48" s="202">
        <v>3.95</v>
      </c>
      <c r="E48" s="72" t="s">
        <v>132</v>
      </c>
      <c r="F48" s="200">
        <f t="shared" si="0"/>
        <v>0</v>
      </c>
      <c r="G48" s="78"/>
      <c r="H48" s="97"/>
    </row>
    <row r="49" spans="1:8" x14ac:dyDescent="0.2">
      <c r="A49" s="71" t="s">
        <v>120</v>
      </c>
      <c r="B49" s="81">
        <v>988574</v>
      </c>
      <c r="C49" s="46" t="s">
        <v>66</v>
      </c>
      <c r="D49" s="202">
        <v>0.48</v>
      </c>
      <c r="E49" s="72" t="s">
        <v>132</v>
      </c>
      <c r="F49" s="200">
        <f t="shared" si="0"/>
        <v>474515.51999999996</v>
      </c>
      <c r="G49" s="78"/>
      <c r="H49" s="97"/>
    </row>
    <row r="50" spans="1:8" x14ac:dyDescent="0.2">
      <c r="A50" s="71" t="s">
        <v>125</v>
      </c>
      <c r="B50" s="81"/>
      <c r="C50" s="46" t="s">
        <v>66</v>
      </c>
      <c r="D50" s="202">
        <v>0.5</v>
      </c>
      <c r="E50" s="72" t="s">
        <v>132</v>
      </c>
      <c r="F50" s="200">
        <f>+B50*D50</f>
        <v>0</v>
      </c>
      <c r="G50" s="79"/>
      <c r="H50" s="97"/>
    </row>
    <row r="51" spans="1:8" x14ac:dyDescent="0.2">
      <c r="A51" s="80" t="s">
        <v>218</v>
      </c>
      <c r="B51" s="207">
        <f>SUM(B45:B50)</f>
        <v>1185827</v>
      </c>
      <c r="C51" s="81"/>
      <c r="D51" s="82"/>
      <c r="E51" s="82"/>
      <c r="F51" s="70" t="s">
        <v>144</v>
      </c>
      <c r="G51" s="68">
        <f>SUM(F45:F50)</f>
        <v>1319967.81</v>
      </c>
      <c r="H51" s="58"/>
    </row>
    <row r="52" spans="1:8" x14ac:dyDescent="0.2">
      <c r="A52" s="42" t="s">
        <v>69</v>
      </c>
      <c r="B52" s="114"/>
      <c r="C52" s="114"/>
      <c r="D52" s="115"/>
      <c r="E52" s="115"/>
      <c r="F52" s="44"/>
      <c r="G52" s="43"/>
      <c r="H52" s="97"/>
    </row>
    <row r="53" spans="1:8" x14ac:dyDescent="0.2">
      <c r="A53" s="111" t="s">
        <v>117</v>
      </c>
      <c r="B53" s="74"/>
      <c r="C53" s="45" t="s">
        <v>66</v>
      </c>
      <c r="D53" s="203">
        <v>1.17</v>
      </c>
      <c r="E53" s="112" t="s">
        <v>132</v>
      </c>
      <c r="F53" s="201">
        <f>+B53*D53</f>
        <v>0</v>
      </c>
      <c r="G53" s="78"/>
      <c r="H53" s="97"/>
    </row>
    <row r="54" spans="1:8" x14ac:dyDescent="0.2">
      <c r="A54" s="71" t="s">
        <v>113</v>
      </c>
      <c r="B54" s="81"/>
      <c r="C54" s="46" t="s">
        <v>66</v>
      </c>
      <c r="D54" s="83">
        <v>0.57999999999999996</v>
      </c>
      <c r="E54" s="72" t="s">
        <v>132</v>
      </c>
      <c r="F54" s="200">
        <f>+B54*D54</f>
        <v>0</v>
      </c>
      <c r="G54" s="78"/>
      <c r="H54" s="97"/>
    </row>
    <row r="55" spans="1:8" x14ac:dyDescent="0.2">
      <c r="A55" s="71" t="s">
        <v>120</v>
      </c>
      <c r="B55" s="81"/>
      <c r="C55" s="46" t="s">
        <v>66</v>
      </c>
      <c r="D55" s="83">
        <v>0.1</v>
      </c>
      <c r="E55" s="72" t="s">
        <v>132</v>
      </c>
      <c r="F55" s="200">
        <f>+B55*D55</f>
        <v>0</v>
      </c>
      <c r="G55" s="79"/>
      <c r="H55" s="97"/>
    </row>
    <row r="56" spans="1:8" x14ac:dyDescent="0.2">
      <c r="A56" s="80" t="s">
        <v>218</v>
      </c>
      <c r="B56" s="207">
        <f>SUM(B53:B55)</f>
        <v>0</v>
      </c>
      <c r="C56" s="81"/>
      <c r="D56" s="83"/>
      <c r="E56" s="83"/>
      <c r="F56" s="70" t="s">
        <v>145</v>
      </c>
      <c r="G56" s="68">
        <f>SUM(F53:F55)</f>
        <v>0</v>
      </c>
      <c r="H56" s="58"/>
    </row>
    <row r="57" spans="1:8" x14ac:dyDescent="0.2">
      <c r="A57" s="513" t="s">
        <v>141</v>
      </c>
      <c r="B57" s="514"/>
      <c r="C57" s="514"/>
      <c r="D57" s="514"/>
      <c r="E57" s="514"/>
      <c r="F57" s="514"/>
      <c r="G57" s="514"/>
      <c r="H57" s="101"/>
    </row>
    <row r="58" spans="1:8" x14ac:dyDescent="0.2">
      <c r="A58" s="42" t="s">
        <v>67</v>
      </c>
      <c r="B58" s="114"/>
      <c r="C58" s="114"/>
      <c r="D58" s="116"/>
      <c r="E58" s="116"/>
      <c r="F58" s="44"/>
      <c r="G58" s="43"/>
      <c r="H58" s="97"/>
    </row>
    <row r="59" spans="1:8" x14ac:dyDescent="0.2">
      <c r="A59" s="111" t="s">
        <v>121</v>
      </c>
      <c r="B59" s="74">
        <v>959</v>
      </c>
      <c r="C59" s="45" t="s">
        <v>66</v>
      </c>
      <c r="D59" s="75">
        <v>2.2799999999999998</v>
      </c>
      <c r="E59" s="112" t="s">
        <v>132</v>
      </c>
      <c r="F59" s="201">
        <f>+B59*D59</f>
        <v>2186.52</v>
      </c>
      <c r="G59" s="78"/>
      <c r="H59" s="97"/>
    </row>
    <row r="60" spans="1:8" x14ac:dyDescent="0.2">
      <c r="A60" s="71" t="s">
        <v>113</v>
      </c>
      <c r="B60" s="81">
        <v>137</v>
      </c>
      <c r="C60" s="46" t="s">
        <v>66</v>
      </c>
      <c r="D60" s="202">
        <v>1.98</v>
      </c>
      <c r="E60" s="72" t="s">
        <v>132</v>
      </c>
      <c r="F60" s="200">
        <f>+B60*D60</f>
        <v>271.26</v>
      </c>
      <c r="G60" s="78"/>
      <c r="H60" s="97"/>
    </row>
    <row r="61" spans="1:8" x14ac:dyDescent="0.2">
      <c r="A61" s="71" t="s">
        <v>122</v>
      </c>
      <c r="B61" s="81">
        <v>822</v>
      </c>
      <c r="C61" s="46" t="s">
        <v>66</v>
      </c>
      <c r="D61" s="202">
        <v>0.38</v>
      </c>
      <c r="E61" s="72" t="s">
        <v>132</v>
      </c>
      <c r="F61" s="200">
        <f>+B61*D61</f>
        <v>312.36</v>
      </c>
      <c r="G61" s="79"/>
      <c r="H61" s="97"/>
    </row>
    <row r="62" spans="1:8" x14ac:dyDescent="0.2">
      <c r="A62" s="80" t="s">
        <v>218</v>
      </c>
      <c r="B62" s="207">
        <f>SUM(B59:B61)</f>
        <v>1918</v>
      </c>
      <c r="C62" s="81"/>
      <c r="D62" s="83"/>
      <c r="E62" s="83"/>
      <c r="F62" s="70" t="s">
        <v>148</v>
      </c>
      <c r="G62" s="68">
        <f>SUM(F59:F61)</f>
        <v>2770.14</v>
      </c>
      <c r="H62" s="58"/>
    </row>
    <row r="63" spans="1:8" x14ac:dyDescent="0.2">
      <c r="A63" s="42" t="s">
        <v>68</v>
      </c>
      <c r="B63" s="114"/>
      <c r="C63" s="114"/>
      <c r="D63" s="117"/>
      <c r="E63" s="117"/>
      <c r="F63" s="44"/>
      <c r="G63" s="43"/>
      <c r="H63" s="97"/>
    </row>
    <row r="64" spans="1:8" x14ac:dyDescent="0.2">
      <c r="A64" s="111" t="s">
        <v>121</v>
      </c>
      <c r="B64" s="74">
        <v>938</v>
      </c>
      <c r="C64" s="45" t="s">
        <v>66</v>
      </c>
      <c r="D64" s="203">
        <v>4.25</v>
      </c>
      <c r="E64" s="112" t="s">
        <v>132</v>
      </c>
      <c r="F64" s="201">
        <f>+B64*D64</f>
        <v>3986.5</v>
      </c>
      <c r="G64" s="78"/>
      <c r="H64" s="97"/>
    </row>
    <row r="65" spans="1:8" x14ac:dyDescent="0.2">
      <c r="A65" s="71" t="s">
        <v>113</v>
      </c>
      <c r="B65" s="81">
        <v>134</v>
      </c>
      <c r="C65" s="46" t="s">
        <v>66</v>
      </c>
      <c r="D65" s="83">
        <v>3.85</v>
      </c>
      <c r="E65" s="72" t="s">
        <v>132</v>
      </c>
      <c r="F65" s="200">
        <f>+B65*D65</f>
        <v>515.9</v>
      </c>
      <c r="G65" s="78"/>
      <c r="H65" s="97"/>
    </row>
    <row r="66" spans="1:8" x14ac:dyDescent="0.2">
      <c r="A66" s="71" t="s">
        <v>120</v>
      </c>
      <c r="B66" s="81">
        <v>804</v>
      </c>
      <c r="C66" s="46" t="s">
        <v>66</v>
      </c>
      <c r="D66" s="83">
        <v>0.4</v>
      </c>
      <c r="E66" s="72" t="s">
        <v>132</v>
      </c>
      <c r="F66" s="200">
        <f>+B66*D66</f>
        <v>321.60000000000002</v>
      </c>
      <c r="G66" s="79"/>
      <c r="H66" s="97"/>
    </row>
    <row r="67" spans="1:8" x14ac:dyDescent="0.2">
      <c r="A67" s="80" t="s">
        <v>218</v>
      </c>
      <c r="B67" s="207">
        <f>SUM(B64:B66)</f>
        <v>1876</v>
      </c>
      <c r="C67" s="81"/>
      <c r="D67" s="84"/>
      <c r="E67" s="84"/>
      <c r="F67" s="70" t="s">
        <v>149</v>
      </c>
      <c r="G67" s="68">
        <f>SUM(F64:F66)</f>
        <v>4824</v>
      </c>
      <c r="H67" s="58"/>
    </row>
    <row r="68" spans="1:8" x14ac:dyDescent="0.2">
      <c r="A68" s="42" t="s">
        <v>69</v>
      </c>
      <c r="B68" s="114"/>
      <c r="C68" s="114"/>
      <c r="D68" s="115"/>
      <c r="E68" s="115"/>
      <c r="F68" s="44"/>
      <c r="G68" s="43"/>
      <c r="H68" s="97"/>
    </row>
    <row r="69" spans="1:8" x14ac:dyDescent="0.2">
      <c r="A69" s="111" t="s">
        <v>121</v>
      </c>
      <c r="B69" s="74"/>
      <c r="C69" s="45" t="s">
        <v>66</v>
      </c>
      <c r="D69" s="203">
        <v>1.17</v>
      </c>
      <c r="E69" s="112" t="s">
        <v>132</v>
      </c>
      <c r="F69" s="201">
        <f>+B69*D69</f>
        <v>0</v>
      </c>
      <c r="G69" s="78"/>
      <c r="H69" s="97"/>
    </row>
    <row r="70" spans="1:8" x14ac:dyDescent="0.2">
      <c r="A70" s="71" t="s">
        <v>113</v>
      </c>
      <c r="B70" s="81"/>
      <c r="C70" s="46" t="s">
        <v>66</v>
      </c>
      <c r="D70" s="83">
        <v>0.57999999999999996</v>
      </c>
      <c r="E70" s="72" t="s">
        <v>132</v>
      </c>
      <c r="F70" s="200">
        <f>+B70*D70</f>
        <v>0</v>
      </c>
      <c r="G70" s="78"/>
      <c r="H70" s="97"/>
    </row>
    <row r="71" spans="1:8" x14ac:dyDescent="0.2">
      <c r="A71" s="71" t="s">
        <v>120</v>
      </c>
      <c r="B71" s="81"/>
      <c r="C71" s="46" t="s">
        <v>66</v>
      </c>
      <c r="D71" s="83">
        <v>0.1</v>
      </c>
      <c r="E71" s="72" t="s">
        <v>132</v>
      </c>
      <c r="F71" s="200">
        <f>+B71*D71</f>
        <v>0</v>
      </c>
      <c r="G71" s="79"/>
      <c r="H71" s="97"/>
    </row>
    <row r="72" spans="1:8" x14ac:dyDescent="0.2">
      <c r="A72" s="80" t="s">
        <v>218</v>
      </c>
      <c r="B72" s="207">
        <f>SUM(B69:B71)</f>
        <v>0</v>
      </c>
      <c r="C72" s="81"/>
      <c r="D72" s="83"/>
      <c r="E72" s="83"/>
      <c r="F72" s="70" t="s">
        <v>150</v>
      </c>
      <c r="G72" s="68">
        <f>SUM(F69:F71)</f>
        <v>0</v>
      </c>
      <c r="H72" s="58"/>
    </row>
    <row r="73" spans="1:8" x14ac:dyDescent="0.2">
      <c r="A73" s="42" t="s">
        <v>143</v>
      </c>
      <c r="B73" s="114"/>
      <c r="C73" s="114"/>
      <c r="D73" s="115"/>
      <c r="E73" s="115"/>
      <c r="F73" s="44"/>
      <c r="G73" s="43"/>
      <c r="H73" s="97"/>
    </row>
    <row r="74" spans="1:8" x14ac:dyDescent="0.2">
      <c r="A74" s="111" t="s">
        <v>121</v>
      </c>
      <c r="B74" s="74"/>
      <c r="C74" s="45" t="s">
        <v>66</v>
      </c>
      <c r="D74" s="203">
        <v>4.25</v>
      </c>
      <c r="E74" s="112" t="s">
        <v>132</v>
      </c>
      <c r="F74" s="201">
        <f>+B74*D74</f>
        <v>0</v>
      </c>
      <c r="G74" s="78"/>
      <c r="H74" s="97"/>
    </row>
    <row r="75" spans="1:8" x14ac:dyDescent="0.2">
      <c r="A75" s="71" t="s">
        <v>113</v>
      </c>
      <c r="B75" s="81"/>
      <c r="C75" s="46" t="s">
        <v>66</v>
      </c>
      <c r="D75" s="83">
        <v>3.85</v>
      </c>
      <c r="E75" s="72" t="s">
        <v>132</v>
      </c>
      <c r="F75" s="200">
        <f>+B75*D75</f>
        <v>0</v>
      </c>
      <c r="G75" s="78"/>
      <c r="H75" s="97"/>
    </row>
    <row r="76" spans="1:8" x14ac:dyDescent="0.2">
      <c r="A76" s="71" t="s">
        <v>120</v>
      </c>
      <c r="B76" s="81"/>
      <c r="C76" s="46" t="s">
        <v>66</v>
      </c>
      <c r="D76" s="83">
        <v>0.4</v>
      </c>
      <c r="E76" s="72" t="s">
        <v>132</v>
      </c>
      <c r="F76" s="200">
        <f>+B76*D76</f>
        <v>0</v>
      </c>
      <c r="G76" s="79"/>
      <c r="H76" s="97"/>
    </row>
    <row r="77" spans="1:8" x14ac:dyDescent="0.2">
      <c r="A77" s="80" t="s">
        <v>218</v>
      </c>
      <c r="B77" s="207">
        <f>SUM(B74:B76)</f>
        <v>0</v>
      </c>
      <c r="C77" s="81"/>
      <c r="D77" s="82"/>
      <c r="E77" s="82"/>
      <c r="F77" s="70" t="s">
        <v>151</v>
      </c>
      <c r="G77" s="68">
        <f>SUM(F74:F76)</f>
        <v>0</v>
      </c>
      <c r="H77" s="58"/>
    </row>
    <row r="78" spans="1:8" x14ac:dyDescent="0.2">
      <c r="A78" s="513" t="s">
        <v>142</v>
      </c>
      <c r="B78" s="514"/>
      <c r="C78" s="514"/>
      <c r="D78" s="514"/>
      <c r="E78" s="514"/>
      <c r="F78" s="514"/>
      <c r="G78" s="514"/>
      <c r="H78" s="101"/>
    </row>
    <row r="79" spans="1:8" x14ac:dyDescent="0.2">
      <c r="A79" s="42" t="s">
        <v>67</v>
      </c>
      <c r="B79" s="114"/>
      <c r="C79" s="114"/>
      <c r="D79" s="115"/>
      <c r="E79" s="115"/>
      <c r="F79" s="44"/>
      <c r="G79" s="43"/>
      <c r="H79" s="97"/>
    </row>
    <row r="80" spans="1:8" x14ac:dyDescent="0.2">
      <c r="A80" s="111" t="s">
        <v>123</v>
      </c>
      <c r="B80" s="74"/>
      <c r="C80" s="45" t="s">
        <v>66</v>
      </c>
      <c r="D80" s="204">
        <v>2.7725</v>
      </c>
      <c r="E80" s="112" t="s">
        <v>132</v>
      </c>
      <c r="F80" s="201">
        <f>+B80*D80</f>
        <v>0</v>
      </c>
      <c r="G80" s="78"/>
      <c r="H80" s="97"/>
    </row>
    <row r="81" spans="1:8" x14ac:dyDescent="0.2">
      <c r="A81" s="71" t="s">
        <v>124</v>
      </c>
      <c r="B81" s="81"/>
      <c r="C81" s="46" t="s">
        <v>66</v>
      </c>
      <c r="D81" s="84">
        <v>2.8250000000000002</v>
      </c>
      <c r="E81" s="72" t="s">
        <v>132</v>
      </c>
      <c r="F81" s="200">
        <f>+B81*D81</f>
        <v>0</v>
      </c>
      <c r="G81" s="78"/>
      <c r="H81" s="97"/>
    </row>
    <row r="82" spans="1:8" x14ac:dyDescent="0.2">
      <c r="A82" s="80" t="s">
        <v>218</v>
      </c>
      <c r="B82" s="207">
        <f>SUM(B80:B81)</f>
        <v>0</v>
      </c>
      <c r="C82" s="81"/>
      <c r="D82" s="83"/>
      <c r="E82" s="83"/>
      <c r="F82" s="70" t="s">
        <v>152</v>
      </c>
      <c r="G82" s="68">
        <f>SUM(F80:F81)</f>
        <v>0</v>
      </c>
      <c r="H82" s="58"/>
    </row>
    <row r="83" spans="1:8" x14ac:dyDescent="0.2">
      <c r="A83" s="42" t="s">
        <v>68</v>
      </c>
      <c r="B83" s="114"/>
      <c r="C83" s="114"/>
      <c r="D83" s="118"/>
      <c r="E83" s="118"/>
      <c r="F83" s="44"/>
      <c r="G83" s="66"/>
      <c r="H83" s="97"/>
    </row>
    <row r="84" spans="1:8" x14ac:dyDescent="0.2">
      <c r="A84" s="111" t="s">
        <v>123</v>
      </c>
      <c r="B84" s="74"/>
      <c r="C84" s="45" t="s">
        <v>66</v>
      </c>
      <c r="D84" s="204">
        <v>4.87</v>
      </c>
      <c r="E84" s="112" t="s">
        <v>132</v>
      </c>
      <c r="F84" s="201">
        <f>+B84*D84</f>
        <v>0</v>
      </c>
      <c r="H84" s="97"/>
    </row>
    <row r="85" spans="1:8" x14ac:dyDescent="0.2">
      <c r="A85" s="71" t="s">
        <v>124</v>
      </c>
      <c r="B85" s="81"/>
      <c r="C85" s="46" t="s">
        <v>66</v>
      </c>
      <c r="D85" s="84">
        <v>4.95</v>
      </c>
      <c r="E85" s="72" t="s">
        <v>132</v>
      </c>
      <c r="F85" s="200">
        <f>+B85*D85</f>
        <v>0</v>
      </c>
      <c r="G85" s="15"/>
      <c r="H85" s="97"/>
    </row>
    <row r="86" spans="1:8" x14ac:dyDescent="0.2">
      <c r="A86" s="80" t="s">
        <v>218</v>
      </c>
      <c r="B86" s="207">
        <f>SUM(B84:B85)</f>
        <v>0</v>
      </c>
      <c r="C86" s="81"/>
      <c r="D86" s="82"/>
      <c r="E86" s="82"/>
      <c r="F86" s="70" t="s">
        <v>153</v>
      </c>
      <c r="G86" s="68">
        <f>SUM(F84:F85)</f>
        <v>0</v>
      </c>
      <c r="H86" s="58"/>
    </row>
    <row r="87" spans="1:8" x14ac:dyDescent="0.2">
      <c r="A87" s="42" t="s">
        <v>69</v>
      </c>
      <c r="B87" s="114"/>
      <c r="C87" s="114"/>
      <c r="D87" s="115"/>
      <c r="E87" s="115"/>
      <c r="F87" s="44"/>
      <c r="G87" s="43"/>
      <c r="H87" s="97"/>
    </row>
    <row r="88" spans="1:8" x14ac:dyDescent="0.2">
      <c r="A88" s="111" t="s">
        <v>123</v>
      </c>
      <c r="B88" s="74"/>
      <c r="C88" s="45" t="s">
        <v>66</v>
      </c>
      <c r="D88" s="204">
        <v>1.1399999999999999</v>
      </c>
      <c r="E88" s="112" t="s">
        <v>132</v>
      </c>
      <c r="F88" s="201">
        <f>+B88*D88</f>
        <v>0</v>
      </c>
      <c r="G88" s="78"/>
      <c r="H88" s="97"/>
    </row>
    <row r="89" spans="1:8" x14ac:dyDescent="0.2">
      <c r="A89" s="71" t="s">
        <v>124</v>
      </c>
      <c r="B89" s="81"/>
      <c r="C89" s="46" t="s">
        <v>66</v>
      </c>
      <c r="D89" s="84">
        <v>1.1675</v>
      </c>
      <c r="E89" s="72" t="s">
        <v>132</v>
      </c>
      <c r="F89" s="200">
        <f>+B89*D89</f>
        <v>0</v>
      </c>
      <c r="G89" s="78"/>
      <c r="H89" s="97"/>
    </row>
    <row r="90" spans="1:8" x14ac:dyDescent="0.2">
      <c r="A90" s="80" t="s">
        <v>218</v>
      </c>
      <c r="B90" s="81">
        <f>SUM(B88:B89)</f>
        <v>0</v>
      </c>
      <c r="C90" s="81"/>
      <c r="D90" s="83"/>
      <c r="E90" s="83"/>
      <c r="F90" s="70" t="s">
        <v>154</v>
      </c>
      <c r="G90" s="68">
        <f>SUM(F88:F89)</f>
        <v>0</v>
      </c>
      <c r="H90" s="58"/>
    </row>
    <row r="91" spans="1:8" x14ac:dyDescent="0.2">
      <c r="A91" s="42" t="s">
        <v>143</v>
      </c>
      <c r="B91" s="114"/>
      <c r="C91" s="114"/>
      <c r="D91" s="118"/>
      <c r="E91" s="118"/>
      <c r="F91" s="44"/>
      <c r="G91" s="43"/>
      <c r="H91" s="97"/>
    </row>
    <row r="92" spans="1:8" x14ac:dyDescent="0.2">
      <c r="A92" s="111" t="s">
        <v>123</v>
      </c>
      <c r="B92" s="74"/>
      <c r="C92" s="45" t="s">
        <v>66</v>
      </c>
      <c r="D92" s="204">
        <v>4.87</v>
      </c>
      <c r="E92" s="112" t="s">
        <v>132</v>
      </c>
      <c r="F92" s="201">
        <f>+B92*D92</f>
        <v>0</v>
      </c>
      <c r="G92" s="78"/>
      <c r="H92" s="97"/>
    </row>
    <row r="93" spans="1:8" x14ac:dyDescent="0.2">
      <c r="A93" s="71" t="s">
        <v>124</v>
      </c>
      <c r="B93" s="81"/>
      <c r="C93" s="46" t="s">
        <v>66</v>
      </c>
      <c r="D93" s="84">
        <v>4.95</v>
      </c>
      <c r="E93" s="72" t="s">
        <v>132</v>
      </c>
      <c r="F93" s="200">
        <f>+B93*D93</f>
        <v>0</v>
      </c>
      <c r="G93" s="78"/>
      <c r="H93" s="97"/>
    </row>
    <row r="94" spans="1:8" x14ac:dyDescent="0.2">
      <c r="A94" s="80" t="s">
        <v>218</v>
      </c>
      <c r="B94" s="207">
        <f>SUM(B92:B93)</f>
        <v>0</v>
      </c>
      <c r="C94" s="81"/>
      <c r="D94" s="85"/>
      <c r="E94" s="85"/>
      <c r="F94" s="70" t="s">
        <v>155</v>
      </c>
      <c r="G94" s="68">
        <f>SUM(F92:F93)</f>
        <v>0</v>
      </c>
      <c r="H94" s="58"/>
    </row>
    <row r="95" spans="1:8" x14ac:dyDescent="0.2">
      <c r="A95" s="513" t="s">
        <v>214</v>
      </c>
      <c r="B95" s="514"/>
      <c r="C95" s="514"/>
      <c r="D95" s="514"/>
      <c r="E95" s="514"/>
      <c r="F95" s="514"/>
      <c r="G95" s="514"/>
      <c r="H95" s="101"/>
    </row>
    <row r="96" spans="1:8" x14ac:dyDescent="0.2">
      <c r="A96" s="71" t="s">
        <v>120</v>
      </c>
      <c r="B96" s="81"/>
      <c r="C96" s="46" t="s">
        <v>66</v>
      </c>
      <c r="D96" s="205">
        <v>0.26250000000000001</v>
      </c>
      <c r="E96" s="72" t="s">
        <v>132</v>
      </c>
      <c r="F96" s="200">
        <f>+B96*D96</f>
        <v>0</v>
      </c>
      <c r="G96" s="43"/>
      <c r="H96" s="98"/>
    </row>
    <row r="97" spans="1:8" x14ac:dyDescent="0.2">
      <c r="A97" s="71" t="s">
        <v>157</v>
      </c>
      <c r="B97" s="81"/>
      <c r="C97" s="46" t="s">
        <v>66</v>
      </c>
      <c r="D97" s="269"/>
      <c r="E97" s="72" t="s">
        <v>132</v>
      </c>
      <c r="F97" s="200">
        <f>+B97*D97</f>
        <v>0</v>
      </c>
      <c r="G97" s="78"/>
      <c r="H97" s="97"/>
    </row>
    <row r="98" spans="1:8" x14ac:dyDescent="0.2">
      <c r="A98" s="80" t="s">
        <v>218</v>
      </c>
      <c r="B98" s="207">
        <f>SUM(B96:B97)</f>
        <v>0</v>
      </c>
      <c r="C98" s="81"/>
      <c r="D98" s="85"/>
      <c r="E98" s="85"/>
      <c r="F98" s="67" t="s">
        <v>223</v>
      </c>
      <c r="G98" s="68">
        <f>SUM(F96:F97)</f>
        <v>0</v>
      </c>
      <c r="H98" s="58"/>
    </row>
    <row r="99" spans="1:8" x14ac:dyDescent="0.2">
      <c r="A99" s="513" t="s">
        <v>255</v>
      </c>
      <c r="B99" s="514"/>
      <c r="C99" s="514"/>
      <c r="D99" s="514"/>
      <c r="E99" s="514"/>
      <c r="F99" s="514"/>
      <c r="G99" s="514"/>
      <c r="H99" s="101"/>
    </row>
    <row r="100" spans="1:8" x14ac:dyDescent="0.2">
      <c r="A100" s="503" t="s">
        <v>430</v>
      </c>
      <c r="B100" s="504"/>
      <c r="C100" s="504"/>
      <c r="D100" s="504"/>
      <c r="E100" s="504"/>
      <c r="F100" s="201">
        <v>4646984.4000000004</v>
      </c>
      <c r="G100" s="78"/>
      <c r="H100" s="97"/>
    </row>
    <row r="101" spans="1:8" x14ac:dyDescent="0.2">
      <c r="A101" s="503" t="s">
        <v>215</v>
      </c>
      <c r="B101" s="504"/>
      <c r="C101" s="504"/>
      <c r="D101" s="504"/>
      <c r="E101" s="504"/>
      <c r="F101" s="398"/>
      <c r="G101" s="78"/>
      <c r="H101" s="97"/>
    </row>
    <row r="102" spans="1:8" x14ac:dyDescent="0.2">
      <c r="A102" s="511" t="s">
        <v>126</v>
      </c>
      <c r="B102" s="512"/>
      <c r="C102" s="512"/>
      <c r="D102" s="512"/>
      <c r="E102" s="512"/>
      <c r="F102" s="265">
        <v>188835.45</v>
      </c>
      <c r="G102" s="78"/>
      <c r="H102" s="97"/>
    </row>
    <row r="103" spans="1:8" x14ac:dyDescent="0.2">
      <c r="A103" s="511" t="s">
        <v>127</v>
      </c>
      <c r="B103" s="512"/>
      <c r="C103" s="512"/>
      <c r="D103" s="512"/>
      <c r="E103" s="512"/>
      <c r="F103" s="265">
        <v>73255.929999999993</v>
      </c>
      <c r="G103" s="78"/>
      <c r="H103" s="97"/>
    </row>
    <row r="104" spans="1:8" x14ac:dyDescent="0.2">
      <c r="A104" s="511" t="s">
        <v>270</v>
      </c>
      <c r="B104" s="512"/>
      <c r="C104" s="512"/>
      <c r="D104" s="512"/>
      <c r="E104" s="512"/>
      <c r="F104" s="265">
        <v>0</v>
      </c>
      <c r="G104" s="78"/>
      <c r="H104" s="97"/>
    </row>
    <row r="105" spans="1:8" x14ac:dyDescent="0.2">
      <c r="A105" s="511" t="s">
        <v>161</v>
      </c>
      <c r="B105" s="512"/>
      <c r="C105" s="512"/>
      <c r="D105" s="512"/>
      <c r="E105" s="512"/>
      <c r="F105" s="265">
        <v>0</v>
      </c>
      <c r="G105" s="79"/>
      <c r="H105" s="97"/>
    </row>
    <row r="106" spans="1:8" x14ac:dyDescent="0.2">
      <c r="A106" s="56"/>
      <c r="B106" s="57"/>
      <c r="C106" s="57"/>
      <c r="D106" s="57"/>
      <c r="E106" s="57"/>
      <c r="F106" s="70" t="s">
        <v>256</v>
      </c>
      <c r="G106" s="68">
        <f>SUM(F100:F105)</f>
        <v>4909075.78</v>
      </c>
      <c r="H106" s="58"/>
    </row>
    <row r="107" spans="1:8" x14ac:dyDescent="0.2">
      <c r="A107" s="62"/>
      <c r="B107" s="63"/>
      <c r="C107" s="63"/>
      <c r="D107" s="64"/>
      <c r="E107" s="64"/>
      <c r="F107" s="65"/>
      <c r="G107" s="86" t="s">
        <v>257</v>
      </c>
      <c r="H107" s="103">
        <f>SUM(G106,G98,G94,G90,G86,G82,G77,G72,G67,G62,G56,G51,G43)</f>
        <v>6603145.5800000001</v>
      </c>
    </row>
    <row r="108" spans="1:8" x14ac:dyDescent="0.2">
      <c r="A108" s="105"/>
      <c r="B108" s="106"/>
      <c r="C108" s="106"/>
      <c r="D108" s="106"/>
      <c r="E108" s="106"/>
      <c r="F108" s="107"/>
      <c r="G108" s="108" t="s">
        <v>227</v>
      </c>
      <c r="H108" s="109">
        <f>SUM(H107,H34)</f>
        <v>6643586.0200000005</v>
      </c>
    </row>
  </sheetData>
  <mergeCells count="35">
    <mergeCell ref="G9:H11"/>
    <mergeCell ref="G14:H16"/>
    <mergeCell ref="A1:H1"/>
    <mergeCell ref="C7:E7"/>
    <mergeCell ref="A2:H2"/>
    <mergeCell ref="A3:B3"/>
    <mergeCell ref="A4:B4"/>
    <mergeCell ref="A5:B5"/>
    <mergeCell ref="A6:B6"/>
    <mergeCell ref="A103:E103"/>
    <mergeCell ref="A104:E104"/>
    <mergeCell ref="A105:E105"/>
    <mergeCell ref="C3:E3"/>
    <mergeCell ref="C4:E4"/>
    <mergeCell ref="C5:E5"/>
    <mergeCell ref="C6:E6"/>
    <mergeCell ref="A99:G99"/>
    <mergeCell ref="A30:E30"/>
    <mergeCell ref="A31:E31"/>
    <mergeCell ref="A32:E32"/>
    <mergeCell ref="A100:E100"/>
    <mergeCell ref="A102:E102"/>
    <mergeCell ref="A36:G36"/>
    <mergeCell ref="A57:G57"/>
    <mergeCell ref="A78:G78"/>
    <mergeCell ref="A101:E101"/>
    <mergeCell ref="K23:L23"/>
    <mergeCell ref="K28:K29"/>
    <mergeCell ref="L28:L29"/>
    <mergeCell ref="A25:E25"/>
    <mergeCell ref="A26:E26"/>
    <mergeCell ref="A27:E27"/>
    <mergeCell ref="A28:E28"/>
    <mergeCell ref="A29:E29"/>
    <mergeCell ref="A95:G95"/>
  </mergeCells>
  <printOptions horizontalCentered="1"/>
  <pageMargins left="0.35" right="0.28000000000000003" top="0.6" bottom="0.56999999999999995" header="0.5" footer="0.3"/>
  <pageSetup scale="4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9E9E-3C89-45BB-9C05-0678087754A7}">
  <sheetPr>
    <tabColor theme="7" tint="0.59999389629810485"/>
    <pageSetUpPr fitToPage="1"/>
  </sheetPr>
  <dimension ref="A1:P34"/>
  <sheetViews>
    <sheetView showGridLines="0" zoomScale="89" zoomScaleNormal="89" workbookViewId="0">
      <selection sqref="A1:O1"/>
    </sheetView>
  </sheetViews>
  <sheetFormatPr defaultColWidth="8.85546875" defaultRowHeight="12.75" x14ac:dyDescent="0.2"/>
  <cols>
    <col min="1" max="1" width="31.28515625" style="13" customWidth="1"/>
    <col min="2" max="2" width="26" style="268" customWidth="1"/>
    <col min="3" max="3" width="12.7109375" style="13" customWidth="1"/>
    <col min="4" max="4" width="10.7109375" style="13" customWidth="1"/>
    <col min="5" max="5" width="11.140625" style="13" customWidth="1"/>
    <col min="6" max="6" width="15.7109375" style="13" customWidth="1"/>
    <col min="7" max="14" width="13.28515625" style="13" customWidth="1"/>
    <col min="15" max="15" width="15" style="13" customWidth="1"/>
    <col min="16" max="16" width="34.28515625" style="13" bestFit="1" customWidth="1"/>
    <col min="17" max="16384" width="8.85546875" style="13"/>
  </cols>
  <sheetData>
    <row r="1" spans="1:16" ht="61.9" customHeight="1" x14ac:dyDescent="0.2">
      <c r="A1" s="455" t="s">
        <v>474</v>
      </c>
      <c r="B1" s="455"/>
      <c r="C1" s="455"/>
      <c r="D1" s="455"/>
      <c r="E1" s="455"/>
      <c r="F1" s="455"/>
      <c r="G1" s="455"/>
      <c r="H1" s="455"/>
      <c r="I1" s="455"/>
      <c r="J1" s="455"/>
      <c r="K1" s="455"/>
      <c r="L1" s="455"/>
      <c r="M1" s="455"/>
      <c r="N1" s="455"/>
      <c r="O1" s="455"/>
      <c r="P1" s="250"/>
    </row>
    <row r="2" spans="1:16" s="275" customFormat="1" ht="19.899999999999999" customHeight="1" x14ac:dyDescent="0.2">
      <c r="A2" s="271" t="s">
        <v>443</v>
      </c>
      <c r="B2" s="272"/>
      <c r="C2" s="273"/>
      <c r="D2" s="273"/>
      <c r="E2" s="273"/>
      <c r="F2" s="273"/>
      <c r="G2" s="274"/>
      <c r="H2" s="274"/>
      <c r="I2" s="274"/>
      <c r="J2" s="274"/>
      <c r="K2" s="274"/>
      <c r="L2" s="274"/>
      <c r="M2" s="274"/>
      <c r="N2" s="274"/>
      <c r="O2" s="274"/>
      <c r="P2" s="274"/>
    </row>
    <row r="3" spans="1:16" ht="30.6" customHeight="1" x14ac:dyDescent="0.2">
      <c r="A3" s="492" t="s">
        <v>450</v>
      </c>
      <c r="B3" s="493"/>
      <c r="C3" s="493"/>
      <c r="D3" s="493"/>
      <c r="E3" s="493"/>
      <c r="F3" s="493"/>
      <c r="G3" s="493"/>
      <c r="H3" s="493"/>
      <c r="I3" s="493"/>
      <c r="J3" s="493"/>
      <c r="K3" s="493"/>
      <c r="L3" s="493"/>
      <c r="M3" s="493"/>
      <c r="N3" s="493"/>
      <c r="O3" s="494"/>
      <c r="P3" s="357"/>
    </row>
    <row r="4" spans="1:16" ht="25.5" x14ac:dyDescent="0.2">
      <c r="A4" s="292" t="s">
        <v>171</v>
      </c>
      <c r="B4" s="292" t="s">
        <v>197</v>
      </c>
      <c r="C4" s="292" t="s">
        <v>173</v>
      </c>
      <c r="D4" s="292" t="s">
        <v>213</v>
      </c>
      <c r="E4" s="292" t="s">
        <v>169</v>
      </c>
      <c r="F4" s="292" t="s">
        <v>172</v>
      </c>
      <c r="G4" s="292" t="s">
        <v>178</v>
      </c>
      <c r="H4" s="292" t="s">
        <v>174</v>
      </c>
      <c r="I4" s="292" t="s">
        <v>59</v>
      </c>
      <c r="J4" s="292" t="s">
        <v>175</v>
      </c>
      <c r="K4" s="292" t="s">
        <v>176</v>
      </c>
      <c r="L4" s="292" t="s">
        <v>60</v>
      </c>
      <c r="M4" s="292" t="s">
        <v>177</v>
      </c>
      <c r="N4" s="293" t="s">
        <v>445</v>
      </c>
      <c r="O4" s="292" t="s">
        <v>58</v>
      </c>
      <c r="P4" s="357"/>
    </row>
    <row r="5" spans="1:16" s="275" customFormat="1" ht="19.5" customHeight="1" x14ac:dyDescent="0.2">
      <c r="A5" s="358" t="s">
        <v>170</v>
      </c>
      <c r="B5" s="358" t="s">
        <v>170</v>
      </c>
      <c r="C5" s="359">
        <v>0</v>
      </c>
      <c r="D5" s="358"/>
      <c r="E5" s="358"/>
      <c r="F5" s="302">
        <f>C5*D5*E5</f>
        <v>0</v>
      </c>
      <c r="G5" s="303">
        <v>0</v>
      </c>
      <c r="H5" s="303">
        <v>0</v>
      </c>
      <c r="I5" s="303">
        <v>0</v>
      </c>
      <c r="J5" s="303">
        <v>0</v>
      </c>
      <c r="K5" s="303">
        <v>0</v>
      </c>
      <c r="L5" s="303">
        <v>0</v>
      </c>
      <c r="M5" s="303">
        <v>0</v>
      </c>
      <c r="N5" s="360">
        <v>0</v>
      </c>
      <c r="O5" s="304">
        <f t="shared" ref="O5:O24" si="0">SUM(G5:N5)</f>
        <v>0</v>
      </c>
      <c r="P5" s="361"/>
    </row>
    <row r="6" spans="1:16" s="275" customFormat="1" ht="19.5" customHeight="1" x14ac:dyDescent="0.2">
      <c r="A6" s="362" t="s">
        <v>170</v>
      </c>
      <c r="B6" s="362" t="s">
        <v>170</v>
      </c>
      <c r="C6" s="363">
        <v>0</v>
      </c>
      <c r="D6" s="362"/>
      <c r="E6" s="362"/>
      <c r="F6" s="298">
        <f t="shared" ref="F6:F24" si="1">C6*D6*E6</f>
        <v>0</v>
      </c>
      <c r="G6" s="299">
        <v>0</v>
      </c>
      <c r="H6" s="299">
        <v>0</v>
      </c>
      <c r="I6" s="299">
        <v>0</v>
      </c>
      <c r="J6" s="299">
        <v>0</v>
      </c>
      <c r="K6" s="299">
        <v>0</v>
      </c>
      <c r="L6" s="299">
        <v>0</v>
      </c>
      <c r="M6" s="299">
        <v>0</v>
      </c>
      <c r="N6" s="364">
        <v>0</v>
      </c>
      <c r="O6" s="300">
        <f t="shared" si="0"/>
        <v>0</v>
      </c>
      <c r="P6" s="361"/>
    </row>
    <row r="7" spans="1:16" s="275" customFormat="1" ht="19.5" customHeight="1" x14ac:dyDescent="0.2">
      <c r="A7" s="362" t="s">
        <v>170</v>
      </c>
      <c r="B7" s="362" t="s">
        <v>170</v>
      </c>
      <c r="C7" s="363">
        <v>0</v>
      </c>
      <c r="D7" s="362"/>
      <c r="E7" s="362"/>
      <c r="F7" s="298">
        <f t="shared" si="1"/>
        <v>0</v>
      </c>
      <c r="G7" s="299">
        <v>0</v>
      </c>
      <c r="H7" s="299">
        <v>0</v>
      </c>
      <c r="I7" s="299">
        <v>0</v>
      </c>
      <c r="J7" s="299">
        <v>0</v>
      </c>
      <c r="K7" s="299">
        <v>0</v>
      </c>
      <c r="L7" s="299">
        <v>0</v>
      </c>
      <c r="M7" s="299">
        <v>0</v>
      </c>
      <c r="N7" s="364">
        <v>0</v>
      </c>
      <c r="O7" s="300">
        <f t="shared" si="0"/>
        <v>0</v>
      </c>
      <c r="P7" s="361"/>
    </row>
    <row r="8" spans="1:16" s="275" customFormat="1" ht="19.5" customHeight="1" x14ac:dyDescent="0.2">
      <c r="A8" s="362" t="s">
        <v>170</v>
      </c>
      <c r="B8" s="362" t="s">
        <v>170</v>
      </c>
      <c r="C8" s="363">
        <v>0</v>
      </c>
      <c r="D8" s="362"/>
      <c r="E8" s="362"/>
      <c r="F8" s="298">
        <f t="shared" si="1"/>
        <v>0</v>
      </c>
      <c r="G8" s="299">
        <v>0</v>
      </c>
      <c r="H8" s="299">
        <v>0</v>
      </c>
      <c r="I8" s="299">
        <v>0</v>
      </c>
      <c r="J8" s="299">
        <v>0</v>
      </c>
      <c r="K8" s="299">
        <v>0</v>
      </c>
      <c r="L8" s="299">
        <v>0</v>
      </c>
      <c r="M8" s="299">
        <v>0</v>
      </c>
      <c r="N8" s="364">
        <v>0</v>
      </c>
      <c r="O8" s="300">
        <f t="shared" si="0"/>
        <v>0</v>
      </c>
      <c r="P8" s="361"/>
    </row>
    <row r="9" spans="1:16" s="275" customFormat="1" ht="19.5" customHeight="1" x14ac:dyDescent="0.2">
      <c r="A9" s="362" t="s">
        <v>170</v>
      </c>
      <c r="B9" s="362" t="s">
        <v>170</v>
      </c>
      <c r="C9" s="363">
        <v>0</v>
      </c>
      <c r="D9" s="362"/>
      <c r="E9" s="362"/>
      <c r="F9" s="298">
        <f t="shared" si="1"/>
        <v>0</v>
      </c>
      <c r="G9" s="299">
        <v>0</v>
      </c>
      <c r="H9" s="299">
        <v>0</v>
      </c>
      <c r="I9" s="299">
        <v>0</v>
      </c>
      <c r="J9" s="299">
        <v>0</v>
      </c>
      <c r="K9" s="299">
        <v>0</v>
      </c>
      <c r="L9" s="299">
        <v>0</v>
      </c>
      <c r="M9" s="299">
        <v>0</v>
      </c>
      <c r="N9" s="364">
        <v>0</v>
      </c>
      <c r="O9" s="300">
        <f t="shared" si="0"/>
        <v>0</v>
      </c>
      <c r="P9" s="361"/>
    </row>
    <row r="10" spans="1:16" s="275" customFormat="1" ht="19.5" customHeight="1" x14ac:dyDescent="0.2">
      <c r="A10" s="362" t="s">
        <v>170</v>
      </c>
      <c r="B10" s="362" t="s">
        <v>170</v>
      </c>
      <c r="C10" s="363">
        <v>0</v>
      </c>
      <c r="D10" s="362"/>
      <c r="E10" s="362"/>
      <c r="F10" s="298">
        <f t="shared" si="1"/>
        <v>0</v>
      </c>
      <c r="G10" s="299">
        <v>0</v>
      </c>
      <c r="H10" s="299">
        <v>0</v>
      </c>
      <c r="I10" s="299">
        <v>0</v>
      </c>
      <c r="J10" s="299">
        <v>0</v>
      </c>
      <c r="K10" s="299">
        <v>0</v>
      </c>
      <c r="L10" s="299">
        <v>0</v>
      </c>
      <c r="M10" s="299">
        <v>0</v>
      </c>
      <c r="N10" s="364">
        <v>0</v>
      </c>
      <c r="O10" s="300">
        <f t="shared" si="0"/>
        <v>0</v>
      </c>
      <c r="P10" s="361"/>
    </row>
    <row r="11" spans="1:16" s="275" customFormat="1" ht="19.5" customHeight="1" x14ac:dyDescent="0.2">
      <c r="A11" s="362" t="s">
        <v>170</v>
      </c>
      <c r="B11" s="362" t="s">
        <v>170</v>
      </c>
      <c r="C11" s="363">
        <v>0</v>
      </c>
      <c r="D11" s="362"/>
      <c r="E11" s="362"/>
      <c r="F11" s="298">
        <f t="shared" si="1"/>
        <v>0</v>
      </c>
      <c r="G11" s="299">
        <v>0</v>
      </c>
      <c r="H11" s="299">
        <v>0</v>
      </c>
      <c r="I11" s="299">
        <v>0</v>
      </c>
      <c r="J11" s="299">
        <v>0</v>
      </c>
      <c r="K11" s="299">
        <v>0</v>
      </c>
      <c r="L11" s="299">
        <v>0</v>
      </c>
      <c r="M11" s="299">
        <v>0</v>
      </c>
      <c r="N11" s="364">
        <v>0</v>
      </c>
      <c r="O11" s="300">
        <f t="shared" si="0"/>
        <v>0</v>
      </c>
      <c r="P11" s="361"/>
    </row>
    <row r="12" spans="1:16" s="275" customFormat="1" ht="19.5" customHeight="1" x14ac:dyDescent="0.2">
      <c r="A12" s="362" t="s">
        <v>170</v>
      </c>
      <c r="B12" s="362" t="s">
        <v>170</v>
      </c>
      <c r="C12" s="363">
        <v>0</v>
      </c>
      <c r="D12" s="362"/>
      <c r="E12" s="362"/>
      <c r="F12" s="298">
        <f t="shared" si="1"/>
        <v>0</v>
      </c>
      <c r="G12" s="299">
        <v>0</v>
      </c>
      <c r="H12" s="299">
        <v>0</v>
      </c>
      <c r="I12" s="299">
        <v>0</v>
      </c>
      <c r="J12" s="299">
        <v>0</v>
      </c>
      <c r="K12" s="299">
        <v>0</v>
      </c>
      <c r="L12" s="299">
        <v>0</v>
      </c>
      <c r="M12" s="299">
        <v>0</v>
      </c>
      <c r="N12" s="364">
        <v>0</v>
      </c>
      <c r="O12" s="300">
        <f t="shared" si="0"/>
        <v>0</v>
      </c>
      <c r="P12" s="361"/>
    </row>
    <row r="13" spans="1:16" s="275" customFormat="1" ht="19.5" customHeight="1" x14ac:dyDescent="0.2">
      <c r="A13" s="362" t="s">
        <v>170</v>
      </c>
      <c r="B13" s="362" t="s">
        <v>170</v>
      </c>
      <c r="C13" s="363">
        <v>0</v>
      </c>
      <c r="D13" s="362"/>
      <c r="E13" s="362"/>
      <c r="F13" s="298">
        <f t="shared" si="1"/>
        <v>0</v>
      </c>
      <c r="G13" s="299">
        <v>0</v>
      </c>
      <c r="H13" s="299">
        <v>0</v>
      </c>
      <c r="I13" s="299">
        <v>0</v>
      </c>
      <c r="J13" s="299">
        <v>0</v>
      </c>
      <c r="K13" s="299">
        <v>0</v>
      </c>
      <c r="L13" s="299">
        <v>0</v>
      </c>
      <c r="M13" s="299">
        <v>0</v>
      </c>
      <c r="N13" s="364">
        <v>0</v>
      </c>
      <c r="O13" s="300">
        <f t="shared" si="0"/>
        <v>0</v>
      </c>
      <c r="P13" s="361"/>
    </row>
    <row r="14" spans="1:16" s="275" customFormat="1" ht="19.5" customHeight="1" x14ac:dyDescent="0.2">
      <c r="A14" s="362" t="s">
        <v>170</v>
      </c>
      <c r="B14" s="362" t="s">
        <v>170</v>
      </c>
      <c r="C14" s="363">
        <v>0</v>
      </c>
      <c r="D14" s="362"/>
      <c r="E14" s="362"/>
      <c r="F14" s="298">
        <f t="shared" si="1"/>
        <v>0</v>
      </c>
      <c r="G14" s="299">
        <v>0</v>
      </c>
      <c r="H14" s="299">
        <v>0</v>
      </c>
      <c r="I14" s="299">
        <v>0</v>
      </c>
      <c r="J14" s="299">
        <v>0</v>
      </c>
      <c r="K14" s="299">
        <v>0</v>
      </c>
      <c r="L14" s="299">
        <v>0</v>
      </c>
      <c r="M14" s="299">
        <v>0</v>
      </c>
      <c r="N14" s="364">
        <v>0</v>
      </c>
      <c r="O14" s="300">
        <f t="shared" si="0"/>
        <v>0</v>
      </c>
      <c r="P14" s="361"/>
    </row>
    <row r="15" spans="1:16" s="275" customFormat="1" ht="19.5" customHeight="1" x14ac:dyDescent="0.2">
      <c r="A15" s="362" t="s">
        <v>170</v>
      </c>
      <c r="B15" s="362" t="s">
        <v>170</v>
      </c>
      <c r="C15" s="363">
        <v>0</v>
      </c>
      <c r="D15" s="362"/>
      <c r="E15" s="362"/>
      <c r="F15" s="298">
        <f t="shared" si="1"/>
        <v>0</v>
      </c>
      <c r="G15" s="299">
        <v>0</v>
      </c>
      <c r="H15" s="299">
        <v>0</v>
      </c>
      <c r="I15" s="299">
        <v>0</v>
      </c>
      <c r="J15" s="299">
        <v>0</v>
      </c>
      <c r="K15" s="299">
        <v>0</v>
      </c>
      <c r="L15" s="299">
        <v>0</v>
      </c>
      <c r="M15" s="299">
        <v>0</v>
      </c>
      <c r="N15" s="364">
        <v>0</v>
      </c>
      <c r="O15" s="300">
        <f t="shared" si="0"/>
        <v>0</v>
      </c>
      <c r="P15" s="361"/>
    </row>
    <row r="16" spans="1:16" s="275" customFormat="1" ht="19.5" customHeight="1" x14ac:dyDescent="0.2">
      <c r="A16" s="362" t="s">
        <v>170</v>
      </c>
      <c r="B16" s="362" t="s">
        <v>170</v>
      </c>
      <c r="C16" s="363">
        <v>0</v>
      </c>
      <c r="D16" s="362"/>
      <c r="E16" s="362"/>
      <c r="F16" s="298">
        <f t="shared" si="1"/>
        <v>0</v>
      </c>
      <c r="G16" s="299">
        <v>0</v>
      </c>
      <c r="H16" s="299">
        <v>0</v>
      </c>
      <c r="I16" s="299">
        <v>0</v>
      </c>
      <c r="J16" s="299">
        <v>0</v>
      </c>
      <c r="K16" s="299">
        <v>0</v>
      </c>
      <c r="L16" s="299">
        <v>0</v>
      </c>
      <c r="M16" s="299">
        <v>0</v>
      </c>
      <c r="N16" s="364">
        <v>0</v>
      </c>
      <c r="O16" s="300">
        <f t="shared" si="0"/>
        <v>0</v>
      </c>
      <c r="P16" s="361"/>
    </row>
    <row r="17" spans="1:16" s="275" customFormat="1" ht="19.5" customHeight="1" x14ac:dyDescent="0.2">
      <c r="A17" s="362" t="s">
        <v>170</v>
      </c>
      <c r="B17" s="362" t="s">
        <v>170</v>
      </c>
      <c r="C17" s="363">
        <v>0</v>
      </c>
      <c r="D17" s="362"/>
      <c r="E17" s="362"/>
      <c r="F17" s="298">
        <f t="shared" si="1"/>
        <v>0</v>
      </c>
      <c r="G17" s="299">
        <v>0</v>
      </c>
      <c r="H17" s="299">
        <v>0</v>
      </c>
      <c r="I17" s="299">
        <v>0</v>
      </c>
      <c r="J17" s="299">
        <v>0</v>
      </c>
      <c r="K17" s="299">
        <v>0</v>
      </c>
      <c r="L17" s="299">
        <v>0</v>
      </c>
      <c r="M17" s="299">
        <v>0</v>
      </c>
      <c r="N17" s="364">
        <v>0</v>
      </c>
      <c r="O17" s="300">
        <f t="shared" si="0"/>
        <v>0</v>
      </c>
      <c r="P17" s="361"/>
    </row>
    <row r="18" spans="1:16" s="275" customFormat="1" ht="19.5" customHeight="1" x14ac:dyDescent="0.2">
      <c r="A18" s="362" t="s">
        <v>170</v>
      </c>
      <c r="B18" s="362" t="s">
        <v>170</v>
      </c>
      <c r="C18" s="363">
        <v>0</v>
      </c>
      <c r="D18" s="362"/>
      <c r="E18" s="362"/>
      <c r="F18" s="298">
        <f t="shared" si="1"/>
        <v>0</v>
      </c>
      <c r="G18" s="299">
        <v>0</v>
      </c>
      <c r="H18" s="299">
        <v>0</v>
      </c>
      <c r="I18" s="299">
        <v>0</v>
      </c>
      <c r="J18" s="299">
        <v>0</v>
      </c>
      <c r="K18" s="299">
        <v>0</v>
      </c>
      <c r="L18" s="299">
        <v>0</v>
      </c>
      <c r="M18" s="299">
        <v>0</v>
      </c>
      <c r="N18" s="364">
        <v>0</v>
      </c>
      <c r="O18" s="300">
        <f t="shared" si="0"/>
        <v>0</v>
      </c>
      <c r="P18" s="361"/>
    </row>
    <row r="19" spans="1:16" s="275" customFormat="1" ht="19.5" customHeight="1" x14ac:dyDescent="0.2">
      <c r="A19" s="362" t="s">
        <v>170</v>
      </c>
      <c r="B19" s="362" t="s">
        <v>170</v>
      </c>
      <c r="C19" s="363">
        <v>0</v>
      </c>
      <c r="D19" s="362"/>
      <c r="E19" s="362"/>
      <c r="F19" s="298">
        <f t="shared" si="1"/>
        <v>0</v>
      </c>
      <c r="G19" s="299">
        <v>0</v>
      </c>
      <c r="H19" s="299">
        <v>0</v>
      </c>
      <c r="I19" s="299">
        <v>0</v>
      </c>
      <c r="J19" s="299">
        <v>0</v>
      </c>
      <c r="K19" s="299">
        <v>0</v>
      </c>
      <c r="L19" s="299">
        <v>0</v>
      </c>
      <c r="M19" s="299">
        <v>0</v>
      </c>
      <c r="N19" s="364">
        <v>0</v>
      </c>
      <c r="O19" s="300">
        <f t="shared" si="0"/>
        <v>0</v>
      </c>
      <c r="P19" s="361"/>
    </row>
    <row r="20" spans="1:16" s="275" customFormat="1" ht="19.5" customHeight="1" x14ac:dyDescent="0.2">
      <c r="A20" s="362" t="s">
        <v>170</v>
      </c>
      <c r="B20" s="362" t="s">
        <v>170</v>
      </c>
      <c r="C20" s="363">
        <v>0</v>
      </c>
      <c r="D20" s="362"/>
      <c r="E20" s="362"/>
      <c r="F20" s="298">
        <f t="shared" si="1"/>
        <v>0</v>
      </c>
      <c r="G20" s="299">
        <v>0</v>
      </c>
      <c r="H20" s="299">
        <v>0</v>
      </c>
      <c r="I20" s="299">
        <v>0</v>
      </c>
      <c r="J20" s="299">
        <v>0</v>
      </c>
      <c r="K20" s="299">
        <v>0</v>
      </c>
      <c r="L20" s="299">
        <v>0</v>
      </c>
      <c r="M20" s="299">
        <v>0</v>
      </c>
      <c r="N20" s="364">
        <v>0</v>
      </c>
      <c r="O20" s="300">
        <f t="shared" si="0"/>
        <v>0</v>
      </c>
      <c r="P20" s="361"/>
    </row>
    <row r="21" spans="1:16" s="275" customFormat="1" ht="19.5" customHeight="1" x14ac:dyDescent="0.2">
      <c r="A21" s="362" t="s">
        <v>170</v>
      </c>
      <c r="B21" s="362" t="s">
        <v>170</v>
      </c>
      <c r="C21" s="363">
        <v>0</v>
      </c>
      <c r="D21" s="362"/>
      <c r="E21" s="362"/>
      <c r="F21" s="298">
        <f t="shared" si="1"/>
        <v>0</v>
      </c>
      <c r="G21" s="299">
        <v>0</v>
      </c>
      <c r="H21" s="299">
        <v>0</v>
      </c>
      <c r="I21" s="299">
        <v>0</v>
      </c>
      <c r="J21" s="299">
        <v>0</v>
      </c>
      <c r="K21" s="299">
        <v>0</v>
      </c>
      <c r="L21" s="299">
        <v>0</v>
      </c>
      <c r="M21" s="299">
        <v>0</v>
      </c>
      <c r="N21" s="364">
        <v>0</v>
      </c>
      <c r="O21" s="300">
        <f t="shared" si="0"/>
        <v>0</v>
      </c>
      <c r="P21" s="361"/>
    </row>
    <row r="22" spans="1:16" s="275" customFormat="1" ht="19.5" customHeight="1" x14ac:dyDescent="0.2">
      <c r="A22" s="362" t="s">
        <v>170</v>
      </c>
      <c r="B22" s="362" t="s">
        <v>170</v>
      </c>
      <c r="C22" s="363">
        <v>0</v>
      </c>
      <c r="D22" s="362"/>
      <c r="E22" s="362"/>
      <c r="F22" s="298">
        <f t="shared" si="1"/>
        <v>0</v>
      </c>
      <c r="G22" s="299">
        <v>0</v>
      </c>
      <c r="H22" s="299">
        <v>0</v>
      </c>
      <c r="I22" s="299">
        <v>0</v>
      </c>
      <c r="J22" s="299">
        <v>0</v>
      </c>
      <c r="K22" s="299">
        <v>0</v>
      </c>
      <c r="L22" s="299">
        <v>0</v>
      </c>
      <c r="M22" s="299">
        <v>0</v>
      </c>
      <c r="N22" s="364">
        <v>0</v>
      </c>
      <c r="O22" s="300">
        <f t="shared" si="0"/>
        <v>0</v>
      </c>
      <c r="P22" s="361"/>
    </row>
    <row r="23" spans="1:16" s="275" customFormat="1" ht="19.5" customHeight="1" x14ac:dyDescent="0.2">
      <c r="A23" s="362" t="s">
        <v>170</v>
      </c>
      <c r="B23" s="362" t="s">
        <v>170</v>
      </c>
      <c r="C23" s="363">
        <v>0</v>
      </c>
      <c r="D23" s="362"/>
      <c r="E23" s="362"/>
      <c r="F23" s="298">
        <f t="shared" si="1"/>
        <v>0</v>
      </c>
      <c r="G23" s="299">
        <v>0</v>
      </c>
      <c r="H23" s="299">
        <v>0</v>
      </c>
      <c r="I23" s="299">
        <v>0</v>
      </c>
      <c r="J23" s="299">
        <v>0</v>
      </c>
      <c r="K23" s="299">
        <v>0</v>
      </c>
      <c r="L23" s="299">
        <v>0</v>
      </c>
      <c r="M23" s="299">
        <v>0</v>
      </c>
      <c r="N23" s="364">
        <v>0</v>
      </c>
      <c r="O23" s="300">
        <f t="shared" si="0"/>
        <v>0</v>
      </c>
      <c r="P23" s="361"/>
    </row>
    <row r="24" spans="1:16" s="275" customFormat="1" ht="19.5" customHeight="1" x14ac:dyDescent="0.2">
      <c r="A24" s="362" t="s">
        <v>170</v>
      </c>
      <c r="B24" s="362" t="s">
        <v>170</v>
      </c>
      <c r="C24" s="363">
        <v>0</v>
      </c>
      <c r="D24" s="362"/>
      <c r="E24" s="362"/>
      <c r="F24" s="301">
        <f t="shared" si="1"/>
        <v>0</v>
      </c>
      <c r="G24" s="299">
        <v>0</v>
      </c>
      <c r="H24" s="299">
        <v>0</v>
      </c>
      <c r="I24" s="299">
        <v>0</v>
      </c>
      <c r="J24" s="299">
        <v>0</v>
      </c>
      <c r="K24" s="299">
        <v>0</v>
      </c>
      <c r="L24" s="299">
        <v>0</v>
      </c>
      <c r="M24" s="299">
        <v>0</v>
      </c>
      <c r="N24" s="364">
        <v>0</v>
      </c>
      <c r="O24" s="300">
        <f t="shared" si="0"/>
        <v>0</v>
      </c>
      <c r="P24" s="361"/>
    </row>
    <row r="25" spans="1:16" s="275" customFormat="1" ht="19.5" customHeight="1" thickBot="1" x14ac:dyDescent="0.25">
      <c r="A25" s="305" t="s">
        <v>447</v>
      </c>
      <c r="B25" s="495" t="s">
        <v>451</v>
      </c>
      <c r="C25" s="496"/>
      <c r="D25" s="496"/>
      <c r="E25" s="497"/>
      <c r="F25" s="306">
        <v>0</v>
      </c>
      <c r="G25" s="365"/>
      <c r="H25" s="365"/>
      <c r="I25" s="365"/>
      <c r="J25" s="365"/>
      <c r="K25" s="365"/>
      <c r="L25" s="365"/>
      <c r="M25" s="365"/>
      <c r="N25" s="366"/>
      <c r="O25" s="367"/>
      <c r="P25" s="361"/>
    </row>
    <row r="26" spans="1:16" s="275" customFormat="1" ht="16.5" customHeight="1" thickTop="1" thickBot="1" x14ac:dyDescent="0.25">
      <c r="A26" s="310"/>
      <c r="B26" s="311"/>
      <c r="C26" s="312"/>
      <c r="D26" s="312"/>
      <c r="E26" s="313" t="s">
        <v>452</v>
      </c>
      <c r="F26" s="314">
        <f>SUM(F5:F25)</f>
        <v>0</v>
      </c>
      <c r="G26" s="368">
        <f>SUM(G5:G24)</f>
        <v>0</v>
      </c>
      <c r="H26" s="368">
        <f t="shared" ref="H26:O26" si="2">SUM(H5:H24)</f>
        <v>0</v>
      </c>
      <c r="I26" s="368">
        <f t="shared" si="2"/>
        <v>0</v>
      </c>
      <c r="J26" s="368">
        <f t="shared" si="2"/>
        <v>0</v>
      </c>
      <c r="K26" s="368">
        <f t="shared" si="2"/>
        <v>0</v>
      </c>
      <c r="L26" s="368">
        <f t="shared" si="2"/>
        <v>0</v>
      </c>
      <c r="M26" s="368">
        <f t="shared" si="2"/>
        <v>0</v>
      </c>
      <c r="N26" s="368">
        <f t="shared" si="2"/>
        <v>0</v>
      </c>
      <c r="O26" s="368">
        <f t="shared" si="2"/>
        <v>0</v>
      </c>
      <c r="P26" s="361"/>
    </row>
    <row r="27" spans="1:16" ht="37.15" customHeight="1" thickTop="1" x14ac:dyDescent="0.2">
      <c r="A27" s="498" t="s">
        <v>475</v>
      </c>
      <c r="B27" s="499"/>
      <c r="C27" s="499"/>
      <c r="D27" s="499"/>
      <c r="E27" s="499"/>
      <c r="F27" s="499"/>
      <c r="G27" s="499"/>
      <c r="H27" s="499"/>
      <c r="I27" s="499"/>
      <c r="J27" s="499"/>
      <c r="K27" s="499"/>
      <c r="L27" s="499"/>
      <c r="M27" s="499"/>
      <c r="N27" s="499"/>
      <c r="O27" s="500"/>
      <c r="P27" s="357"/>
    </row>
    <row r="28" spans="1:16" ht="25.5" x14ac:dyDescent="0.2">
      <c r="A28" s="315" t="s">
        <v>171</v>
      </c>
      <c r="B28" s="315" t="s">
        <v>197</v>
      </c>
      <c r="C28" s="315" t="s">
        <v>173</v>
      </c>
      <c r="D28" s="315" t="s">
        <v>213</v>
      </c>
      <c r="E28" s="315" t="s">
        <v>169</v>
      </c>
      <c r="F28" s="315" t="s">
        <v>172</v>
      </c>
      <c r="G28" s="315" t="s">
        <v>178</v>
      </c>
      <c r="H28" s="315" t="s">
        <v>174</v>
      </c>
      <c r="I28" s="315" t="s">
        <v>59</v>
      </c>
      <c r="J28" s="315" t="s">
        <v>175</v>
      </c>
      <c r="K28" s="315" t="s">
        <v>176</v>
      </c>
      <c r="L28" s="315" t="s">
        <v>60</v>
      </c>
      <c r="M28" s="315" t="s">
        <v>177</v>
      </c>
      <c r="N28" s="369" t="s">
        <v>445</v>
      </c>
      <c r="O28" s="315" t="s">
        <v>58</v>
      </c>
      <c r="P28" s="357"/>
    </row>
    <row r="29" spans="1:16" s="275" customFormat="1" ht="19.5" customHeight="1" x14ac:dyDescent="0.2">
      <c r="A29" s="318" t="s">
        <v>447</v>
      </c>
      <c r="B29" s="318" t="s">
        <v>456</v>
      </c>
      <c r="C29" s="370">
        <v>0</v>
      </c>
      <c r="D29" s="318"/>
      <c r="E29" s="318"/>
      <c r="F29" s="371">
        <f t="shared" ref="F29:F32" si="3">C29*D29*E29</f>
        <v>0</v>
      </c>
      <c r="G29" s="372">
        <v>0</v>
      </c>
      <c r="H29" s="372">
        <v>0</v>
      </c>
      <c r="I29" s="372">
        <v>0</v>
      </c>
      <c r="J29" s="372">
        <v>0</v>
      </c>
      <c r="K29" s="372">
        <v>0</v>
      </c>
      <c r="L29" s="372">
        <v>0</v>
      </c>
      <c r="M29" s="372">
        <v>0</v>
      </c>
      <c r="N29" s="373">
        <v>0</v>
      </c>
      <c r="O29" s="374">
        <f>SUM(G29:N29)</f>
        <v>0</v>
      </c>
      <c r="P29" s="361"/>
    </row>
    <row r="30" spans="1:16" s="275" customFormat="1" ht="19.5" customHeight="1" x14ac:dyDescent="0.2">
      <c r="A30" s="318"/>
      <c r="B30" s="318" t="s">
        <v>170</v>
      </c>
      <c r="C30" s="370">
        <v>0</v>
      </c>
      <c r="D30" s="318"/>
      <c r="E30" s="318"/>
      <c r="F30" s="371">
        <f t="shared" si="3"/>
        <v>0</v>
      </c>
      <c r="G30" s="372">
        <v>0</v>
      </c>
      <c r="H30" s="372">
        <v>0</v>
      </c>
      <c r="I30" s="372">
        <v>0</v>
      </c>
      <c r="J30" s="372">
        <v>0</v>
      </c>
      <c r="K30" s="372">
        <v>0</v>
      </c>
      <c r="L30" s="372">
        <v>0</v>
      </c>
      <c r="M30" s="372">
        <v>0</v>
      </c>
      <c r="N30" s="373">
        <v>0</v>
      </c>
      <c r="O30" s="374">
        <f>SUM(G30:N30)</f>
        <v>0</v>
      </c>
      <c r="P30" s="361"/>
    </row>
    <row r="31" spans="1:16" s="275" customFormat="1" ht="19.5" customHeight="1" x14ac:dyDescent="0.2">
      <c r="A31" s="324"/>
      <c r="B31" s="324" t="s">
        <v>170</v>
      </c>
      <c r="C31" s="375">
        <v>0</v>
      </c>
      <c r="D31" s="324"/>
      <c r="E31" s="324"/>
      <c r="F31" s="376">
        <f t="shared" si="3"/>
        <v>0</v>
      </c>
      <c r="G31" s="377">
        <v>0</v>
      </c>
      <c r="H31" s="377">
        <v>0</v>
      </c>
      <c r="I31" s="377">
        <v>0</v>
      </c>
      <c r="J31" s="377">
        <v>0</v>
      </c>
      <c r="K31" s="377">
        <v>0</v>
      </c>
      <c r="L31" s="377">
        <v>0</v>
      </c>
      <c r="M31" s="377">
        <v>0</v>
      </c>
      <c r="N31" s="378">
        <v>0</v>
      </c>
      <c r="O31" s="379">
        <f>SUM(G31:N31)</f>
        <v>0</v>
      </c>
      <c r="P31" s="361"/>
    </row>
    <row r="32" spans="1:16" s="275" customFormat="1" ht="19.5" customHeight="1" thickBot="1" x14ac:dyDescent="0.25">
      <c r="A32" s="318"/>
      <c r="B32" s="318" t="s">
        <v>170</v>
      </c>
      <c r="C32" s="370">
        <v>0</v>
      </c>
      <c r="D32" s="318"/>
      <c r="E32" s="318"/>
      <c r="F32" s="371">
        <f t="shared" si="3"/>
        <v>0</v>
      </c>
      <c r="G32" s="372">
        <v>0</v>
      </c>
      <c r="H32" s="372">
        <v>0</v>
      </c>
      <c r="I32" s="372">
        <v>0</v>
      </c>
      <c r="J32" s="372">
        <v>0</v>
      </c>
      <c r="K32" s="372">
        <v>0</v>
      </c>
      <c r="L32" s="372">
        <v>0</v>
      </c>
      <c r="M32" s="372">
        <v>0</v>
      </c>
      <c r="N32" s="373">
        <v>0</v>
      </c>
      <c r="O32" s="374">
        <f t="shared" ref="O32" si="4">SUM(G32:N32)</f>
        <v>0</v>
      </c>
      <c r="P32" s="361"/>
    </row>
    <row r="33" spans="1:16" s="275" customFormat="1" ht="16.5" customHeight="1" thickTop="1" thickBot="1" x14ac:dyDescent="0.25">
      <c r="A33" s="328"/>
      <c r="B33" s="329"/>
      <c r="C33" s="330"/>
      <c r="D33" s="330"/>
      <c r="E33" s="331" t="s">
        <v>457</v>
      </c>
      <c r="F33" s="380">
        <f t="shared" ref="F33:N33" si="5">SUM(F29:F32)</f>
        <v>0</v>
      </c>
      <c r="G33" s="380">
        <f t="shared" si="5"/>
        <v>0</v>
      </c>
      <c r="H33" s="380">
        <f t="shared" si="5"/>
        <v>0</v>
      </c>
      <c r="I33" s="380">
        <f t="shared" si="5"/>
        <v>0</v>
      </c>
      <c r="J33" s="380">
        <f t="shared" si="5"/>
        <v>0</v>
      </c>
      <c r="K33" s="380">
        <f t="shared" si="5"/>
        <v>0</v>
      </c>
      <c r="L33" s="380">
        <f t="shared" si="5"/>
        <v>0</v>
      </c>
      <c r="M33" s="380">
        <f t="shared" si="5"/>
        <v>0</v>
      </c>
      <c r="N33" s="380">
        <f t="shared" si="5"/>
        <v>0</v>
      </c>
      <c r="O33" s="380">
        <f>SUM(O29:O32)</f>
        <v>0</v>
      </c>
      <c r="P33" s="381"/>
    </row>
    <row r="34" spans="1:16" ht="13.5" thickTop="1" x14ac:dyDescent="0.2"/>
  </sheetData>
  <mergeCells count="4">
    <mergeCell ref="A1:O1"/>
    <mergeCell ref="A3:O3"/>
    <mergeCell ref="B25:E25"/>
    <mergeCell ref="A27:O27"/>
  </mergeCells>
  <printOptions horizontalCentered="1"/>
  <pageMargins left="0.7" right="0.7" top="0.75" bottom="0.75" header="0.3" footer="0.3"/>
  <pageSetup scale="54" orientation="landscape"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B5B2-B5E2-44B7-A90C-DF3754FC0D71}">
  <sheetPr codeName="Sheet19">
    <tabColor theme="7" tint="0.59999389629810485"/>
    <pageSetUpPr fitToPage="1"/>
  </sheetPr>
  <dimension ref="A1:E33"/>
  <sheetViews>
    <sheetView showGridLines="0" topLeftCell="A5" zoomScaleNormal="100" workbookViewId="0">
      <selection sqref="A1:E1"/>
    </sheetView>
  </sheetViews>
  <sheetFormatPr defaultRowHeight="12.75" x14ac:dyDescent="0.2"/>
  <cols>
    <col min="1" max="1" width="30.28515625" customWidth="1"/>
    <col min="2" max="2" width="16.7109375" customWidth="1"/>
    <col min="3" max="3" width="21.7109375" style="6" customWidth="1"/>
    <col min="4" max="4" width="10.7109375" customWidth="1"/>
    <col min="5" max="5" width="18" customWidth="1"/>
  </cols>
  <sheetData>
    <row r="1" spans="1:5" ht="55.15" customHeight="1" x14ac:dyDescent="0.2">
      <c r="A1" s="437" t="s">
        <v>296</v>
      </c>
      <c r="B1" s="437"/>
      <c r="C1" s="437"/>
      <c r="D1" s="437"/>
      <c r="E1" s="437"/>
    </row>
    <row r="2" spans="1:5" ht="19.149999999999999" customHeight="1" x14ac:dyDescent="0.2">
      <c r="A2" s="182"/>
      <c r="B2" s="182"/>
      <c r="C2" s="182"/>
      <c r="D2" s="182"/>
      <c r="E2" s="182"/>
    </row>
    <row r="3" spans="1:5" ht="33" customHeight="1" x14ac:dyDescent="0.2">
      <c r="A3" s="196" t="s">
        <v>212</v>
      </c>
      <c r="B3" s="552"/>
      <c r="C3" s="552"/>
      <c r="D3" s="552"/>
      <c r="E3" s="552"/>
    </row>
    <row r="4" spans="1:5" ht="22.9" customHeight="1" x14ac:dyDescent="0.2">
      <c r="A4" s="1"/>
      <c r="B4" s="553" t="s">
        <v>133</v>
      </c>
      <c r="C4" s="553"/>
      <c r="D4" s="553"/>
      <c r="E4" s="553"/>
    </row>
    <row r="5" spans="1:5" ht="33" customHeight="1" x14ac:dyDescent="0.2">
      <c r="A5" s="196" t="s">
        <v>226</v>
      </c>
      <c r="B5" s="554" t="s">
        <v>306</v>
      </c>
      <c r="C5" s="554"/>
      <c r="D5" s="554"/>
      <c r="E5" s="554"/>
    </row>
    <row r="6" spans="1:5" ht="22.9" customHeight="1" x14ac:dyDescent="0.2">
      <c r="B6" s="553" t="s">
        <v>202</v>
      </c>
      <c r="C6" s="553"/>
      <c r="D6" s="553"/>
      <c r="E6" s="553"/>
    </row>
    <row r="7" spans="1:5" ht="31.15" customHeight="1" x14ac:dyDescent="0.2">
      <c r="A7" s="541" t="s">
        <v>244</v>
      </c>
      <c r="B7" s="541"/>
      <c r="C7" s="217">
        <f>SUM('13-Projected Revenue'!L35)</f>
        <v>1456783.378918919</v>
      </c>
      <c r="D7" s="534" t="s">
        <v>246</v>
      </c>
      <c r="E7" s="534"/>
    </row>
    <row r="8" spans="1:5" ht="24.6" customHeight="1" thickBot="1" x14ac:dyDescent="0.25">
      <c r="E8" s="6"/>
    </row>
    <row r="9" spans="1:5" ht="73.150000000000006" customHeight="1" x14ac:dyDescent="0.2">
      <c r="A9" s="542" t="s">
        <v>266</v>
      </c>
      <c r="B9" s="440"/>
      <c r="C9" s="441"/>
      <c r="D9" s="193" t="s">
        <v>260</v>
      </c>
      <c r="E9" s="194" t="s">
        <v>265</v>
      </c>
    </row>
    <row r="10" spans="1:5" s="9" customFormat="1" ht="24" customHeight="1" x14ac:dyDescent="0.2">
      <c r="A10" s="531" t="s">
        <v>487</v>
      </c>
      <c r="B10" s="532"/>
      <c r="C10" s="533"/>
      <c r="D10" s="144"/>
      <c r="E10" s="189"/>
    </row>
    <row r="11" spans="1:5" s="9" customFormat="1" ht="24" customHeight="1" x14ac:dyDescent="0.2">
      <c r="A11" s="531" t="s">
        <v>488</v>
      </c>
      <c r="B11" s="532"/>
      <c r="C11" s="533"/>
      <c r="D11" s="144"/>
      <c r="E11" s="189"/>
    </row>
    <row r="12" spans="1:5" s="9" customFormat="1" ht="24" customHeight="1" x14ac:dyDescent="0.2">
      <c r="A12" s="531" t="s">
        <v>489</v>
      </c>
      <c r="B12" s="532"/>
      <c r="C12" s="533"/>
      <c r="D12" s="144"/>
      <c r="E12" s="189"/>
    </row>
    <row r="13" spans="1:5" s="9" customFormat="1" ht="24" customHeight="1" x14ac:dyDescent="0.2">
      <c r="A13" s="531" t="s">
        <v>490</v>
      </c>
      <c r="B13" s="532"/>
      <c r="C13" s="533"/>
      <c r="D13" s="144"/>
      <c r="E13" s="189"/>
    </row>
    <row r="14" spans="1:5" s="9" customFormat="1" ht="24" customHeight="1" x14ac:dyDescent="0.2">
      <c r="A14" s="531" t="s">
        <v>238</v>
      </c>
      <c r="B14" s="532"/>
      <c r="C14" s="533"/>
      <c r="D14" s="144"/>
      <c r="E14" s="189"/>
    </row>
    <row r="15" spans="1:5" s="9" customFormat="1" ht="24" customHeight="1" x14ac:dyDescent="0.2">
      <c r="A15" s="531" t="s">
        <v>491</v>
      </c>
      <c r="B15" s="532"/>
      <c r="C15" s="533"/>
      <c r="D15" s="144"/>
      <c r="E15" s="189"/>
    </row>
    <row r="16" spans="1:5" s="9" customFormat="1" ht="24" customHeight="1" x14ac:dyDescent="0.2">
      <c r="A16" s="531" t="s">
        <v>240</v>
      </c>
      <c r="B16" s="532"/>
      <c r="C16" s="533"/>
      <c r="D16" s="144"/>
      <c r="E16" s="189"/>
    </row>
    <row r="17" spans="1:5" s="9" customFormat="1" ht="24" customHeight="1" x14ac:dyDescent="0.2">
      <c r="A17" s="531" t="s">
        <v>241</v>
      </c>
      <c r="B17" s="532"/>
      <c r="C17" s="533"/>
      <c r="D17" s="144"/>
      <c r="E17" s="189"/>
    </row>
    <row r="18" spans="1:5" s="9" customFormat="1" ht="24" customHeight="1" x14ac:dyDescent="0.2">
      <c r="A18" s="531" t="s">
        <v>234</v>
      </c>
      <c r="B18" s="532"/>
      <c r="C18" s="533"/>
      <c r="D18" s="144"/>
      <c r="E18" s="189"/>
    </row>
    <row r="19" spans="1:5" s="9" customFormat="1" ht="24" customHeight="1" x14ac:dyDescent="0.2">
      <c r="A19" s="531" t="s">
        <v>239</v>
      </c>
      <c r="B19" s="532"/>
      <c r="C19" s="533"/>
      <c r="D19" s="144"/>
      <c r="E19" s="189"/>
    </row>
    <row r="20" spans="1:5" s="9" customFormat="1" ht="24" customHeight="1" x14ac:dyDescent="0.2">
      <c r="A20" s="531" t="s">
        <v>242</v>
      </c>
      <c r="B20" s="532"/>
      <c r="C20" s="533"/>
      <c r="D20" s="144"/>
      <c r="E20" s="189"/>
    </row>
    <row r="21" spans="1:5" s="9" customFormat="1" ht="24" customHeight="1" x14ac:dyDescent="0.2">
      <c r="A21" s="531" t="s">
        <v>243</v>
      </c>
      <c r="B21" s="532"/>
      <c r="C21" s="533"/>
      <c r="D21" s="144"/>
      <c r="E21" s="189"/>
    </row>
    <row r="22" spans="1:5" s="9" customFormat="1" ht="24" customHeight="1" x14ac:dyDescent="0.2">
      <c r="A22" s="531" t="s">
        <v>235</v>
      </c>
      <c r="B22" s="532"/>
      <c r="C22" s="533"/>
      <c r="D22" s="144"/>
      <c r="E22" s="189"/>
    </row>
    <row r="23" spans="1:5" s="9" customFormat="1" ht="24" customHeight="1" x14ac:dyDescent="0.2">
      <c r="A23" s="531" t="s">
        <v>236</v>
      </c>
      <c r="B23" s="532"/>
      <c r="C23" s="533"/>
      <c r="D23" s="144"/>
      <c r="E23" s="189"/>
    </row>
    <row r="24" spans="1:5" s="9" customFormat="1" ht="24" customHeight="1" x14ac:dyDescent="0.2">
      <c r="A24" s="531" t="s">
        <v>237</v>
      </c>
      <c r="B24" s="532"/>
      <c r="C24" s="533"/>
      <c r="D24" s="144"/>
      <c r="E24" s="189"/>
    </row>
    <row r="25" spans="1:5" s="9" customFormat="1" ht="25.9" customHeight="1" thickBot="1" x14ac:dyDescent="0.25">
      <c r="A25" s="543" t="s">
        <v>248</v>
      </c>
      <c r="B25" s="544"/>
      <c r="C25" s="544"/>
      <c r="D25" s="545"/>
      <c r="E25" s="195">
        <f>SUM(E10:E24)</f>
        <v>0</v>
      </c>
    </row>
    <row r="26" spans="1:5" s="9" customFormat="1" ht="30" customHeight="1" thickTop="1" thickBot="1" x14ac:dyDescent="0.25">
      <c r="A26" s="538" t="s">
        <v>249</v>
      </c>
      <c r="B26" s="539"/>
      <c r="C26" s="539"/>
      <c r="D26" s="540"/>
      <c r="E26" s="222">
        <f>E25/C7</f>
        <v>0</v>
      </c>
    </row>
    <row r="27" spans="1:5" s="9" customFormat="1" ht="25.9" customHeight="1" thickTop="1" x14ac:dyDescent="0.2">
      <c r="A27" s="535" t="s">
        <v>245</v>
      </c>
      <c r="B27" s="536"/>
      <c r="C27" s="536"/>
      <c r="D27" s="537"/>
      <c r="E27" s="191"/>
    </row>
    <row r="28" spans="1:5" ht="25.9" customHeight="1" thickBot="1" x14ac:dyDescent="0.25">
      <c r="A28" s="547" t="s">
        <v>247</v>
      </c>
      <c r="B28" s="548"/>
      <c r="C28" s="548"/>
      <c r="D28" s="549"/>
      <c r="E28" s="190">
        <f>SUM(E25,E27)</f>
        <v>0</v>
      </c>
    </row>
    <row r="29" spans="1:5" ht="59.45" customHeight="1" x14ac:dyDescent="0.2">
      <c r="A29" s="546" t="s">
        <v>130</v>
      </c>
      <c r="B29" s="546"/>
      <c r="C29" s="546"/>
      <c r="D29" s="546"/>
      <c r="E29" s="546"/>
    </row>
    <row r="30" spans="1:5" ht="39" customHeight="1" x14ac:dyDescent="0.2">
      <c r="A30" s="218" t="s">
        <v>262</v>
      </c>
      <c r="B30" s="551"/>
      <c r="C30" s="551"/>
      <c r="D30" s="157" t="s">
        <v>210</v>
      </c>
      <c r="E30" s="192"/>
    </row>
    <row r="31" spans="1:5" x14ac:dyDescent="0.2">
      <c r="B31" s="550"/>
      <c r="C31" s="550"/>
      <c r="D31" s="16"/>
    </row>
    <row r="33" spans="1:4" s="9" customFormat="1" x14ac:dyDescent="0.2">
      <c r="A33" s="435" t="s">
        <v>131</v>
      </c>
      <c r="B33" s="435"/>
      <c r="C33" s="435"/>
      <c r="D33" s="435"/>
    </row>
  </sheetData>
  <mergeCells count="31">
    <mergeCell ref="A1:E1"/>
    <mergeCell ref="A29:E29"/>
    <mergeCell ref="A28:D28"/>
    <mergeCell ref="A33:D33"/>
    <mergeCell ref="B31:C31"/>
    <mergeCell ref="B30:C30"/>
    <mergeCell ref="A17:C17"/>
    <mergeCell ref="A18:C18"/>
    <mergeCell ref="A19:C19"/>
    <mergeCell ref="A20:C20"/>
    <mergeCell ref="B3:E3"/>
    <mergeCell ref="B4:E4"/>
    <mergeCell ref="B5:E5"/>
    <mergeCell ref="B6:E6"/>
    <mergeCell ref="A21:C21"/>
    <mergeCell ref="A22:C22"/>
    <mergeCell ref="A24:C24"/>
    <mergeCell ref="D7:E7"/>
    <mergeCell ref="A27:D27"/>
    <mergeCell ref="A26:D26"/>
    <mergeCell ref="A7:B7"/>
    <mergeCell ref="A9:C9"/>
    <mergeCell ref="A25:D25"/>
    <mergeCell ref="A10:C10"/>
    <mergeCell ref="A11:C11"/>
    <mergeCell ref="A12:C12"/>
    <mergeCell ref="A13:C13"/>
    <mergeCell ref="A14:C14"/>
    <mergeCell ref="A15:C15"/>
    <mergeCell ref="A16:C16"/>
    <mergeCell ref="A23:C23"/>
  </mergeCells>
  <printOptions horizontalCentered="1"/>
  <pageMargins left="0.5" right="0.5" top="0.5" bottom="0.5" header="0.5" footer="0.5"/>
  <pageSetup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3</xdr:col>
                    <xdr:colOff>247650</xdr:colOff>
                    <xdr:row>9</xdr:row>
                    <xdr:rowOff>66675</xdr:rowOff>
                  </from>
                  <to>
                    <xdr:col>3</xdr:col>
                    <xdr:colOff>438150</xdr:colOff>
                    <xdr:row>9</xdr:row>
                    <xdr:rowOff>257175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3</xdr:col>
                    <xdr:colOff>247650</xdr:colOff>
                    <xdr:row>10</xdr:row>
                    <xdr:rowOff>66675</xdr:rowOff>
                  </from>
                  <to>
                    <xdr:col>3</xdr:col>
                    <xdr:colOff>438150</xdr:colOff>
                    <xdr:row>10</xdr:row>
                    <xdr:rowOff>257175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3</xdr:col>
                    <xdr:colOff>247650</xdr:colOff>
                    <xdr:row>11</xdr:row>
                    <xdr:rowOff>66675</xdr:rowOff>
                  </from>
                  <to>
                    <xdr:col>3</xdr:col>
                    <xdr:colOff>438150</xdr:colOff>
                    <xdr:row>11</xdr:row>
                    <xdr:rowOff>257175</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3</xdr:col>
                    <xdr:colOff>247650</xdr:colOff>
                    <xdr:row>12</xdr:row>
                    <xdr:rowOff>66675</xdr:rowOff>
                  </from>
                  <to>
                    <xdr:col>3</xdr:col>
                    <xdr:colOff>438150</xdr:colOff>
                    <xdr:row>12</xdr:row>
                    <xdr:rowOff>257175</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3</xdr:col>
                    <xdr:colOff>247650</xdr:colOff>
                    <xdr:row>13</xdr:row>
                    <xdr:rowOff>66675</xdr:rowOff>
                  </from>
                  <to>
                    <xdr:col>3</xdr:col>
                    <xdr:colOff>438150</xdr:colOff>
                    <xdr:row>13</xdr:row>
                    <xdr:rowOff>257175</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3</xdr:col>
                    <xdr:colOff>247650</xdr:colOff>
                    <xdr:row>14</xdr:row>
                    <xdr:rowOff>66675</xdr:rowOff>
                  </from>
                  <to>
                    <xdr:col>3</xdr:col>
                    <xdr:colOff>438150</xdr:colOff>
                    <xdr:row>14</xdr:row>
                    <xdr:rowOff>257175</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3</xdr:col>
                    <xdr:colOff>247650</xdr:colOff>
                    <xdr:row>15</xdr:row>
                    <xdr:rowOff>66675</xdr:rowOff>
                  </from>
                  <to>
                    <xdr:col>3</xdr:col>
                    <xdr:colOff>438150</xdr:colOff>
                    <xdr:row>15</xdr:row>
                    <xdr:rowOff>257175</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3</xdr:col>
                    <xdr:colOff>247650</xdr:colOff>
                    <xdr:row>16</xdr:row>
                    <xdr:rowOff>66675</xdr:rowOff>
                  </from>
                  <to>
                    <xdr:col>3</xdr:col>
                    <xdr:colOff>438150</xdr:colOff>
                    <xdr:row>16</xdr:row>
                    <xdr:rowOff>257175</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3</xdr:col>
                    <xdr:colOff>247650</xdr:colOff>
                    <xdr:row>17</xdr:row>
                    <xdr:rowOff>66675</xdr:rowOff>
                  </from>
                  <to>
                    <xdr:col>3</xdr:col>
                    <xdr:colOff>438150</xdr:colOff>
                    <xdr:row>17</xdr:row>
                    <xdr:rowOff>257175</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3</xdr:col>
                    <xdr:colOff>247650</xdr:colOff>
                    <xdr:row>18</xdr:row>
                    <xdr:rowOff>66675</xdr:rowOff>
                  </from>
                  <to>
                    <xdr:col>3</xdr:col>
                    <xdr:colOff>438150</xdr:colOff>
                    <xdr:row>18</xdr:row>
                    <xdr:rowOff>257175</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3</xdr:col>
                    <xdr:colOff>247650</xdr:colOff>
                    <xdr:row>19</xdr:row>
                    <xdr:rowOff>66675</xdr:rowOff>
                  </from>
                  <to>
                    <xdr:col>3</xdr:col>
                    <xdr:colOff>438150</xdr:colOff>
                    <xdr:row>19</xdr:row>
                    <xdr:rowOff>257175</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from>
                    <xdr:col>3</xdr:col>
                    <xdr:colOff>247650</xdr:colOff>
                    <xdr:row>20</xdr:row>
                    <xdr:rowOff>66675</xdr:rowOff>
                  </from>
                  <to>
                    <xdr:col>3</xdr:col>
                    <xdr:colOff>438150</xdr:colOff>
                    <xdr:row>20</xdr:row>
                    <xdr:rowOff>257175</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from>
                    <xdr:col>3</xdr:col>
                    <xdr:colOff>247650</xdr:colOff>
                    <xdr:row>21</xdr:row>
                    <xdr:rowOff>66675</xdr:rowOff>
                  </from>
                  <to>
                    <xdr:col>3</xdr:col>
                    <xdr:colOff>438150</xdr:colOff>
                    <xdr:row>21</xdr:row>
                    <xdr:rowOff>257175</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from>
                    <xdr:col>3</xdr:col>
                    <xdr:colOff>247650</xdr:colOff>
                    <xdr:row>23</xdr:row>
                    <xdr:rowOff>66675</xdr:rowOff>
                  </from>
                  <to>
                    <xdr:col>3</xdr:col>
                    <xdr:colOff>438150</xdr:colOff>
                    <xdr:row>23</xdr:row>
                    <xdr:rowOff>257175</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from>
                    <xdr:col>3</xdr:col>
                    <xdr:colOff>247650</xdr:colOff>
                    <xdr:row>22</xdr:row>
                    <xdr:rowOff>66675</xdr:rowOff>
                  </from>
                  <to>
                    <xdr:col>3</xdr:col>
                    <xdr:colOff>438150</xdr:colOff>
                    <xdr:row>22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B93A0-9EEE-4232-9736-E7A121030AFA}">
  <sheetPr>
    <tabColor theme="0" tint="-0.14999847407452621"/>
    <pageSetUpPr fitToPage="1"/>
  </sheetPr>
  <dimension ref="A1:B29"/>
  <sheetViews>
    <sheetView showGridLines="0" zoomScaleNormal="100" workbookViewId="0">
      <selection sqref="A1:B1"/>
    </sheetView>
  </sheetViews>
  <sheetFormatPr defaultColWidth="8.85546875" defaultRowHeight="12.75" x14ac:dyDescent="0.2"/>
  <cols>
    <col min="1" max="1" width="6.5703125" style="13" customWidth="1"/>
    <col min="2" max="2" width="90" style="13" customWidth="1"/>
    <col min="3" max="16384" width="8.85546875" style="13"/>
  </cols>
  <sheetData>
    <row r="1" spans="1:2" ht="37.15" customHeight="1" x14ac:dyDescent="0.2">
      <c r="A1" s="403" t="s">
        <v>209</v>
      </c>
      <c r="B1" s="403"/>
    </row>
    <row r="2" spans="1:2" x14ac:dyDescent="0.2">
      <c r="A2" s="404" t="s">
        <v>165</v>
      </c>
      <c r="B2" s="404"/>
    </row>
    <row r="4" spans="1:2" x14ac:dyDescent="0.2">
      <c r="A4" s="13" t="s">
        <v>204</v>
      </c>
    </row>
    <row r="5" spans="1:2" x14ac:dyDescent="0.2">
      <c r="B5" s="13" t="s">
        <v>205</v>
      </c>
    </row>
    <row r="6" spans="1:2" x14ac:dyDescent="0.2">
      <c r="B6" s="13" t="s">
        <v>2</v>
      </c>
    </row>
    <row r="7" spans="1:2" x14ac:dyDescent="0.2">
      <c r="B7" s="13" t="s">
        <v>206</v>
      </c>
    </row>
    <row r="8" spans="1:2" x14ac:dyDescent="0.2">
      <c r="A8" s="13" t="s">
        <v>301</v>
      </c>
    </row>
    <row r="9" spans="1:2" x14ac:dyDescent="0.2">
      <c r="A9" s="13" t="s">
        <v>302</v>
      </c>
    </row>
    <row r="11" spans="1:2" x14ac:dyDescent="0.2">
      <c r="A11" s="404" t="s">
        <v>164</v>
      </c>
      <c r="B11" s="404"/>
    </row>
    <row r="12" spans="1:2" x14ac:dyDescent="0.2">
      <c r="A12" s="78"/>
    </row>
    <row r="13" spans="1:2" x14ac:dyDescent="0.2">
      <c r="A13" s="13" t="s">
        <v>280</v>
      </c>
    </row>
    <row r="14" spans="1:2" x14ac:dyDescent="0.2">
      <c r="B14" s="13" t="s">
        <v>281</v>
      </c>
    </row>
    <row r="15" spans="1:2" x14ac:dyDescent="0.2">
      <c r="B15" s="13" t="s">
        <v>282</v>
      </c>
    </row>
    <row r="16" spans="1:2" x14ac:dyDescent="0.2">
      <c r="B16" s="13" t="s">
        <v>3</v>
      </c>
    </row>
    <row r="17" spans="1:2" x14ac:dyDescent="0.2">
      <c r="A17" s="13" t="s">
        <v>279</v>
      </c>
    </row>
    <row r="18" spans="1:2" x14ac:dyDescent="0.2">
      <c r="A18" s="13" t="s">
        <v>283</v>
      </c>
    </row>
    <row r="19" spans="1:2" x14ac:dyDescent="0.2">
      <c r="A19" s="13" t="s">
        <v>284</v>
      </c>
    </row>
    <row r="20" spans="1:2" x14ac:dyDescent="0.2">
      <c r="A20" s="13" t="s">
        <v>285</v>
      </c>
    </row>
    <row r="21" spans="1:2" x14ac:dyDescent="0.2">
      <c r="A21" s="13" t="s">
        <v>303</v>
      </c>
    </row>
    <row r="22" spans="1:2" x14ac:dyDescent="0.2">
      <c r="A22" s="13" t="s">
        <v>272</v>
      </c>
    </row>
    <row r="23" spans="1:2" ht="27.6" customHeight="1" x14ac:dyDescent="0.2">
      <c r="A23" s="219"/>
      <c r="B23" s="220" t="s">
        <v>271</v>
      </c>
    </row>
    <row r="24" spans="1:2" ht="13.15" customHeight="1" x14ac:dyDescent="0.2">
      <c r="A24" s="219"/>
      <c r="B24" s="220"/>
    </row>
    <row r="25" spans="1:2" x14ac:dyDescent="0.2">
      <c r="A25" s="404" t="s">
        <v>163</v>
      </c>
      <c r="B25" s="404"/>
    </row>
    <row r="27" spans="1:2" x14ac:dyDescent="0.2">
      <c r="A27" s="13" t="s">
        <v>166</v>
      </c>
    </row>
    <row r="29" spans="1:2" ht="42" customHeight="1" x14ac:dyDescent="0.2">
      <c r="A29" s="405" t="s">
        <v>261</v>
      </c>
      <c r="B29" s="405"/>
    </row>
  </sheetData>
  <mergeCells count="5">
    <mergeCell ref="A1:B1"/>
    <mergeCell ref="A2:B2"/>
    <mergeCell ref="A11:B11"/>
    <mergeCell ref="A25:B25"/>
    <mergeCell ref="A29:B29"/>
  </mergeCells>
  <hyperlinks>
    <hyperlink ref="B23" r:id="rId1" display="http://education.ohio.gov/Topics/Other-Resources/Food-and-Nutrition/Resources-and-Tools-for-Food-and-Nutrition/Menus-that-Move" xr:uid="{FC58E6AF-89B0-4C3E-97F1-BF3379196C53}"/>
  </hyperlinks>
  <pageMargins left="0.7" right="0.7" top="0.75" bottom="0.75" header="0.3" footer="0.3"/>
  <pageSetup scale="9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9BD2-390E-42D5-B0C4-563C1888D1B8}">
  <sheetPr codeName="Sheet4">
    <pageSetUpPr fitToPage="1"/>
  </sheetPr>
  <dimension ref="A1:S32"/>
  <sheetViews>
    <sheetView showGridLines="0" workbookViewId="0">
      <selection sqref="A1:B1"/>
    </sheetView>
  </sheetViews>
  <sheetFormatPr defaultColWidth="8.85546875" defaultRowHeight="14.25" x14ac:dyDescent="0.2"/>
  <cols>
    <col min="1" max="1" width="4.28515625" style="40" customWidth="1"/>
    <col min="2" max="2" width="82.85546875" style="41" customWidth="1"/>
    <col min="3" max="16384" width="8.85546875" style="41"/>
  </cols>
  <sheetData>
    <row r="1" spans="1:19" s="17" customFormat="1" ht="47.45" customHeight="1" x14ac:dyDescent="0.2">
      <c r="A1" s="406" t="s">
        <v>207</v>
      </c>
      <c r="B1" s="406"/>
    </row>
    <row r="2" spans="1:19" s="20" customFormat="1" ht="34.15" customHeight="1" x14ac:dyDescent="0.2">
      <c r="A2" s="407" t="s">
        <v>440</v>
      </c>
      <c r="B2" s="407"/>
      <c r="C2" s="19"/>
      <c r="D2" s="19"/>
      <c r="E2" s="19"/>
      <c r="R2" s="21"/>
      <c r="S2" s="21"/>
    </row>
    <row r="3" spans="1:19" s="22" customFormat="1" ht="42.6" customHeight="1" x14ac:dyDescent="0.2">
      <c r="A3" s="408" t="s">
        <v>492</v>
      </c>
      <c r="B3" s="408"/>
      <c r="R3" s="23"/>
      <c r="S3" s="23"/>
    </row>
    <row r="4" spans="1:19" s="22" customFormat="1" ht="15" x14ac:dyDescent="0.2">
      <c r="A4" s="24"/>
      <c r="B4" s="25"/>
      <c r="R4" s="23"/>
      <c r="S4" s="23"/>
    </row>
    <row r="5" spans="1:19" s="22" customFormat="1" ht="15" x14ac:dyDescent="0.2">
      <c r="A5" s="26" t="s">
        <v>4</v>
      </c>
      <c r="B5" s="27" t="s">
        <v>5</v>
      </c>
      <c r="R5" s="23"/>
      <c r="S5" s="23"/>
    </row>
    <row r="6" spans="1:19" s="22" customFormat="1" ht="15" x14ac:dyDescent="0.2">
      <c r="A6" s="26"/>
      <c r="B6" s="27"/>
      <c r="R6" s="23"/>
      <c r="S6" s="23"/>
    </row>
    <row r="7" spans="1:19" s="22" customFormat="1" ht="42" customHeight="1" x14ac:dyDescent="0.2">
      <c r="A7" s="26" t="s">
        <v>6</v>
      </c>
      <c r="B7" s="27" t="s">
        <v>7</v>
      </c>
      <c r="R7" s="23"/>
      <c r="S7" s="23"/>
    </row>
    <row r="8" spans="1:19" s="22" customFormat="1" ht="15" x14ac:dyDescent="0.2">
      <c r="A8" s="26"/>
      <c r="B8" s="27"/>
      <c r="R8" s="23"/>
      <c r="S8" s="23"/>
    </row>
    <row r="9" spans="1:19" s="22" customFormat="1" ht="26.45" customHeight="1" x14ac:dyDescent="0.2">
      <c r="A9" s="26" t="s">
        <v>8</v>
      </c>
      <c r="B9" s="27" t="s">
        <v>167</v>
      </c>
      <c r="R9" s="23"/>
      <c r="S9" s="23"/>
    </row>
    <row r="10" spans="1:19" s="22" customFormat="1" ht="15" x14ac:dyDescent="0.2">
      <c r="A10" s="26"/>
      <c r="B10" s="27"/>
      <c r="R10" s="23"/>
      <c r="S10" s="23"/>
    </row>
    <row r="11" spans="1:19" s="22" customFormat="1" ht="41.45" customHeight="1" x14ac:dyDescent="0.2">
      <c r="A11" s="26" t="s">
        <v>9</v>
      </c>
      <c r="B11" s="27" t="s">
        <v>10</v>
      </c>
      <c r="R11" s="23"/>
      <c r="S11" s="23"/>
    </row>
    <row r="12" spans="1:19" s="22" customFormat="1" ht="15" x14ac:dyDescent="0.2">
      <c r="A12" s="28"/>
      <c r="B12" s="27"/>
      <c r="R12" s="23"/>
      <c r="S12" s="23"/>
    </row>
    <row r="13" spans="1:19" s="22" customFormat="1" ht="28.9" customHeight="1" x14ac:dyDescent="0.2">
      <c r="A13" s="29" t="s">
        <v>11</v>
      </c>
      <c r="B13" s="30" t="s">
        <v>12</v>
      </c>
      <c r="R13" s="23"/>
      <c r="S13" s="23"/>
    </row>
    <row r="14" spans="1:19" s="174" customFormat="1" ht="25.15" customHeight="1" x14ac:dyDescent="0.2">
      <c r="A14" s="24" t="s">
        <v>13</v>
      </c>
      <c r="B14" s="173" t="s">
        <v>14</v>
      </c>
    </row>
    <row r="15" spans="1:19" s="174" customFormat="1" ht="25.15" customHeight="1" x14ac:dyDescent="0.2">
      <c r="A15" s="24" t="s">
        <v>15</v>
      </c>
      <c r="B15" s="178" t="s">
        <v>16</v>
      </c>
    </row>
    <row r="16" spans="1:19" s="174" customFormat="1" ht="25.15" customHeight="1" x14ac:dyDescent="0.2">
      <c r="A16" s="24" t="s">
        <v>17</v>
      </c>
      <c r="B16" s="173" t="s">
        <v>18</v>
      </c>
    </row>
    <row r="17" spans="1:19" s="174" customFormat="1" ht="25.15" customHeight="1" x14ac:dyDescent="0.2">
      <c r="A17" s="24" t="s">
        <v>19</v>
      </c>
      <c r="B17" s="178" t="s">
        <v>20</v>
      </c>
    </row>
    <row r="18" spans="1:19" s="174" customFormat="1" ht="25.15" customHeight="1" x14ac:dyDescent="0.2">
      <c r="A18" s="24" t="s">
        <v>21</v>
      </c>
      <c r="B18" s="173" t="s">
        <v>273</v>
      </c>
    </row>
    <row r="19" spans="1:19" s="33" customFormat="1" ht="21.6" customHeight="1" x14ac:dyDescent="0.2">
      <c r="A19" s="29" t="s">
        <v>22</v>
      </c>
      <c r="B19" s="31" t="s">
        <v>23</v>
      </c>
      <c r="C19" s="32"/>
      <c r="D19" s="32"/>
      <c r="E19" s="32"/>
      <c r="F19" s="32"/>
      <c r="G19" s="32"/>
      <c r="H19" s="32"/>
      <c r="I19" s="32"/>
      <c r="J19" s="32"/>
    </row>
    <row r="20" spans="1:19" s="177" customFormat="1" ht="45" customHeight="1" x14ac:dyDescent="0.2">
      <c r="A20" s="24" t="s">
        <v>13</v>
      </c>
      <c r="B20" s="176" t="s">
        <v>24</v>
      </c>
    </row>
    <row r="21" spans="1:19" s="177" customFormat="1" ht="24.6" customHeight="1" x14ac:dyDescent="0.2">
      <c r="A21" s="24" t="s">
        <v>15</v>
      </c>
      <c r="B21" s="176" t="s">
        <v>25</v>
      </c>
    </row>
    <row r="22" spans="1:19" s="22" customFormat="1" ht="15" x14ac:dyDescent="0.2">
      <c r="A22" s="28"/>
      <c r="B22" s="27"/>
      <c r="R22" s="23"/>
      <c r="S22" s="23"/>
    </row>
    <row r="23" spans="1:19" s="22" customFormat="1" ht="22.15" customHeight="1" x14ac:dyDescent="0.2">
      <c r="A23" s="29" t="s">
        <v>26</v>
      </c>
      <c r="B23" s="30" t="s">
        <v>259</v>
      </c>
      <c r="C23" s="34"/>
      <c r="D23" s="34"/>
      <c r="E23" s="34"/>
      <c r="F23" s="34"/>
      <c r="G23" s="34"/>
      <c r="H23" s="34"/>
      <c r="I23" s="34"/>
      <c r="J23" s="34"/>
      <c r="R23" s="23"/>
      <c r="S23" s="23"/>
    </row>
    <row r="24" spans="1:19" s="174" customFormat="1" ht="25.15" customHeight="1" x14ac:dyDescent="0.2">
      <c r="A24" s="24" t="s">
        <v>13</v>
      </c>
      <c r="B24" s="173" t="s">
        <v>27</v>
      </c>
    </row>
    <row r="25" spans="1:19" s="174" customFormat="1" ht="25.15" customHeight="1" x14ac:dyDescent="0.2">
      <c r="A25" s="24" t="s">
        <v>15</v>
      </c>
      <c r="B25" s="173" t="s">
        <v>28</v>
      </c>
    </row>
    <row r="26" spans="1:19" s="174" customFormat="1" ht="25.15" customHeight="1" x14ac:dyDescent="0.2">
      <c r="A26" s="24" t="s">
        <v>17</v>
      </c>
      <c r="B26" s="173" t="s">
        <v>29</v>
      </c>
    </row>
    <row r="27" spans="1:19" s="174" customFormat="1" ht="25.15" customHeight="1" x14ac:dyDescent="0.2">
      <c r="A27" s="24" t="s">
        <v>19</v>
      </c>
      <c r="B27" s="173" t="s">
        <v>30</v>
      </c>
    </row>
    <row r="28" spans="1:19" s="174" customFormat="1" ht="25.15" customHeight="1" x14ac:dyDescent="0.2">
      <c r="A28" s="24" t="s">
        <v>21</v>
      </c>
      <c r="B28" s="173" t="s">
        <v>31</v>
      </c>
      <c r="C28" s="175"/>
    </row>
    <row r="29" spans="1:19" s="174" customFormat="1" ht="27" customHeight="1" x14ac:dyDescent="0.2">
      <c r="A29" s="24" t="s">
        <v>32</v>
      </c>
      <c r="B29" s="173" t="s">
        <v>33</v>
      </c>
    </row>
    <row r="30" spans="1:19" s="22" customFormat="1" ht="15" x14ac:dyDescent="0.2">
      <c r="A30" s="18"/>
      <c r="B30" s="35"/>
      <c r="R30" s="23"/>
      <c r="S30" s="23"/>
    </row>
    <row r="31" spans="1:19" s="38" customFormat="1" ht="15.6" customHeight="1" x14ac:dyDescent="0.2">
      <c r="A31" s="36"/>
      <c r="B31" s="37"/>
    </row>
    <row r="32" spans="1:19" s="22" customFormat="1" ht="15" x14ac:dyDescent="0.2">
      <c r="A32" s="18"/>
      <c r="B32" s="39"/>
      <c r="R32" s="23"/>
      <c r="S32" s="23"/>
    </row>
  </sheetData>
  <mergeCells count="3">
    <mergeCell ref="A1:B1"/>
    <mergeCell ref="A2:B2"/>
    <mergeCell ref="A3:B3"/>
  </mergeCells>
  <hyperlinks>
    <hyperlink ref="B24" r:id="rId1" xr:uid="{91D0216B-2923-4A0C-9BE9-F7713623D048}"/>
    <hyperlink ref="B26" r:id="rId2" xr:uid="{89F5DB26-15ED-4B30-8110-1C3EC4C7CB1B}"/>
    <hyperlink ref="B29" r:id="rId3" xr:uid="{62E441C3-22D7-4B13-A40A-14236D8A2C16}"/>
    <hyperlink ref="B14" r:id="rId4" xr:uid="{001FBBDB-A3DF-405B-9AB9-4440EF1FF7CC}"/>
    <hyperlink ref="B16" r:id="rId5" xr:uid="{F4131C42-E611-4121-B322-09499AB893B3}"/>
    <hyperlink ref="B15" r:id="rId6" xr:uid="{9E2EA416-5802-4694-8437-B7A20E8EF33D}"/>
    <hyperlink ref="B21" r:id="rId7" display="2. USDA Memo SP 41-2015,  July 21, 2015 - Updated OVS Guidance (SY 2015-16)" xr:uid="{324B7F08-2C1B-4347-9A0F-8966D1B15439}"/>
    <hyperlink ref="B20" r:id="rId8" xr:uid="{937666E4-06D6-4869-80D7-837FA2D0F2F4}"/>
    <hyperlink ref="B17" r:id="rId9" xr:uid="{357CF7F6-2525-4117-88DB-F0F9F4E84FC0}"/>
    <hyperlink ref="B18" r:id="rId10" display="USDA Foods Available List for SY 2023" xr:uid="{44FA34D2-8E43-4315-97CB-98B02EF0AE15}"/>
    <hyperlink ref="B27" r:id="rId11" xr:uid="{2BB97FFE-DC8B-4A1F-95A2-C6CFC3AB5706}"/>
    <hyperlink ref="B25" r:id="rId12" xr:uid="{D2E3AD10-3F60-4C33-86C2-8373CF225E32}"/>
    <hyperlink ref="B28" r:id="rId13" xr:uid="{900F24E5-E9D6-4140-9B3E-9D1F04D29CBA}"/>
  </hyperlinks>
  <printOptions horizontalCentered="1"/>
  <pageMargins left="0.7" right="0.7" top="0.75" bottom="0.75" header="0.3" footer="0.3"/>
  <pageSetup scale="92" orientation="portrait"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8"/>
  <sheetViews>
    <sheetView showGridLines="0" zoomScale="75" workbookViewId="0">
      <selection activeCell="A2" sqref="A2:I2"/>
    </sheetView>
  </sheetViews>
  <sheetFormatPr defaultColWidth="9.140625" defaultRowHeight="12.75" x14ac:dyDescent="0.2"/>
  <cols>
    <col min="1" max="1" width="7.140625" style="4" customWidth="1"/>
    <col min="2" max="2" width="7.7109375" style="4" customWidth="1"/>
    <col min="3" max="3" width="89.42578125" style="4" customWidth="1"/>
    <col min="4" max="9" width="10.7109375" style="5" customWidth="1"/>
    <col min="10" max="16384" width="9.140625" style="4"/>
  </cols>
  <sheetData>
    <row r="1" spans="1:12" ht="78" customHeight="1" x14ac:dyDescent="0.2">
      <c r="A1" s="417" t="s">
        <v>208</v>
      </c>
      <c r="B1" s="417"/>
      <c r="C1" s="418"/>
      <c r="D1" s="418"/>
      <c r="E1" s="418"/>
      <c r="F1" s="418"/>
      <c r="G1" s="418"/>
      <c r="H1" s="418"/>
      <c r="I1" s="419"/>
      <c r="J1" s="12"/>
    </row>
    <row r="2" spans="1:12" ht="32.450000000000003" customHeight="1" x14ac:dyDescent="0.2">
      <c r="A2" s="420" t="s">
        <v>306</v>
      </c>
      <c r="B2" s="420"/>
      <c r="C2" s="420"/>
      <c r="D2" s="420"/>
      <c r="E2" s="420"/>
      <c r="F2" s="420"/>
      <c r="G2" s="420"/>
      <c r="H2" s="420"/>
      <c r="I2" s="420"/>
      <c r="L2" s="12"/>
    </row>
    <row r="3" spans="1:12" ht="32.450000000000003" customHeight="1" x14ac:dyDescent="0.2">
      <c r="A3" s="421" t="s">
        <v>195</v>
      </c>
      <c r="B3" s="421"/>
      <c r="C3" s="421"/>
      <c r="D3" s="414" t="s">
        <v>52</v>
      </c>
      <c r="E3" s="415"/>
      <c r="F3" s="415"/>
      <c r="G3" s="415"/>
      <c r="H3" s="415"/>
      <c r="I3" s="416"/>
    </row>
    <row r="4" spans="1:12" ht="227.25" customHeight="1" x14ac:dyDescent="0.2">
      <c r="A4" s="422"/>
      <c r="B4" s="422"/>
      <c r="C4" s="422"/>
      <c r="D4" s="140"/>
      <c r="E4" s="140"/>
      <c r="F4" s="140"/>
      <c r="G4" s="140"/>
      <c r="H4" s="141"/>
      <c r="I4" s="141"/>
    </row>
    <row r="5" spans="1:12" ht="35.1" customHeight="1" x14ac:dyDescent="0.2">
      <c r="A5" s="423" t="s">
        <v>53</v>
      </c>
      <c r="B5" s="424"/>
      <c r="C5" s="425"/>
      <c r="D5" s="411" t="s">
        <v>54</v>
      </c>
      <c r="E5" s="412"/>
      <c r="F5" s="412"/>
      <c r="G5" s="412"/>
      <c r="H5" s="412"/>
      <c r="I5" s="413"/>
    </row>
    <row r="6" spans="1:12" ht="47.45" customHeight="1" x14ac:dyDescent="0.2">
      <c r="A6" s="426" t="s">
        <v>287</v>
      </c>
      <c r="B6" s="427"/>
      <c r="C6" s="428"/>
      <c r="D6" s="142"/>
      <c r="E6" s="142"/>
      <c r="F6" s="142"/>
      <c r="G6" s="142"/>
      <c r="H6" s="142"/>
      <c r="I6" s="142"/>
    </row>
    <row r="7" spans="1:12" ht="35.1" customHeight="1" x14ac:dyDescent="0.2">
      <c r="A7" s="431" t="s">
        <v>288</v>
      </c>
      <c r="B7" s="432"/>
      <c r="C7" s="433"/>
      <c r="D7" s="228">
        <v>0</v>
      </c>
      <c r="E7" s="228">
        <f>+E6-D6</f>
        <v>0</v>
      </c>
      <c r="F7" s="228">
        <f>+F6-D6</f>
        <v>0</v>
      </c>
      <c r="G7" s="228">
        <f>+G6-D6</f>
        <v>0</v>
      </c>
      <c r="H7" s="228">
        <f>+H6-D6</f>
        <v>0</v>
      </c>
      <c r="I7" s="228">
        <f>+I6-D6</f>
        <v>0</v>
      </c>
    </row>
    <row r="8" spans="1:12" ht="35.1" customHeight="1" x14ac:dyDescent="0.2">
      <c r="A8" s="431" t="s">
        <v>289</v>
      </c>
      <c r="B8" s="432"/>
      <c r="C8" s="433"/>
      <c r="D8" s="228">
        <v>0</v>
      </c>
      <c r="E8" s="228" t="e">
        <f>+E7/D6</f>
        <v>#DIV/0!</v>
      </c>
      <c r="F8" s="228" t="e">
        <f>+F7/D6</f>
        <v>#DIV/0!</v>
      </c>
      <c r="G8" s="228" t="e">
        <f>+G7/$D$6</f>
        <v>#DIV/0!</v>
      </c>
      <c r="H8" s="228" t="e">
        <f>+H7/$D$6</f>
        <v>#DIV/0!</v>
      </c>
      <c r="I8" s="228" t="e">
        <f>+I7/$D$6</f>
        <v>#DIV/0!</v>
      </c>
    </row>
    <row r="9" spans="1:12" ht="35.1" customHeight="1" x14ac:dyDescent="0.2">
      <c r="A9" s="431" t="s">
        <v>290</v>
      </c>
      <c r="B9" s="432"/>
      <c r="C9" s="433"/>
      <c r="D9" s="234">
        <f>ROUND(1-D8,2)</f>
        <v>1</v>
      </c>
      <c r="E9" s="235" t="e">
        <f>1-E8</f>
        <v>#DIV/0!</v>
      </c>
      <c r="F9" s="235" t="e">
        <f>1-F8</f>
        <v>#DIV/0!</v>
      </c>
      <c r="G9" s="235" t="e">
        <f>1-G8</f>
        <v>#DIV/0!</v>
      </c>
      <c r="H9" s="235" t="e">
        <f>1-H8</f>
        <v>#DIV/0!</v>
      </c>
      <c r="I9" s="235" t="e">
        <f>1-I8</f>
        <v>#DIV/0!</v>
      </c>
    </row>
    <row r="10" spans="1:12" ht="35.1" customHeight="1" x14ac:dyDescent="0.2">
      <c r="A10" s="236">
        <v>51</v>
      </c>
      <c r="B10" s="432" t="s">
        <v>291</v>
      </c>
      <c r="C10" s="433"/>
      <c r="D10" s="234">
        <f>+D9*51</f>
        <v>51</v>
      </c>
      <c r="E10" s="234" t="e">
        <f>+E9*51</f>
        <v>#DIV/0!</v>
      </c>
      <c r="F10" s="234" t="e">
        <f>(F9*51)</f>
        <v>#DIV/0!</v>
      </c>
      <c r="G10" s="234" t="e">
        <f>+G9*0.51*100</f>
        <v>#DIV/0!</v>
      </c>
      <c r="H10" s="234" t="e">
        <f>+H9*0.51*100</f>
        <v>#DIV/0!</v>
      </c>
      <c r="I10" s="234" t="e">
        <f>+I9*0.51*100</f>
        <v>#DIV/0!</v>
      </c>
    </row>
    <row r="11" spans="1:12" ht="35.1" customHeight="1" x14ac:dyDescent="0.2">
      <c r="A11" s="429" t="s">
        <v>286</v>
      </c>
      <c r="B11" s="430"/>
      <c r="C11" s="224" t="s">
        <v>55</v>
      </c>
      <c r="D11" s="411" t="s">
        <v>56</v>
      </c>
      <c r="E11" s="412"/>
      <c r="F11" s="412"/>
      <c r="G11" s="412"/>
      <c r="H11" s="412"/>
      <c r="I11" s="413"/>
    </row>
    <row r="12" spans="1:12" ht="24.95" customHeight="1" x14ac:dyDescent="0.2">
      <c r="A12" s="225">
        <v>9</v>
      </c>
      <c r="B12" s="252" t="s">
        <v>307</v>
      </c>
      <c r="C12" s="231"/>
      <c r="D12" s="237"/>
      <c r="E12" s="237"/>
      <c r="F12" s="237"/>
      <c r="G12" s="237"/>
      <c r="H12" s="237"/>
      <c r="I12" s="237"/>
    </row>
    <row r="13" spans="1:12" ht="24.95" customHeight="1" x14ac:dyDescent="0.2">
      <c r="A13" s="253"/>
      <c r="B13" s="230">
        <v>7</v>
      </c>
      <c r="C13" s="254" t="s">
        <v>427</v>
      </c>
      <c r="D13" s="237"/>
      <c r="E13" s="237"/>
      <c r="F13" s="237"/>
      <c r="G13" s="237"/>
      <c r="H13" s="237"/>
      <c r="I13" s="237"/>
    </row>
    <row r="14" spans="1:12" ht="24.95" customHeight="1" x14ac:dyDescent="0.2">
      <c r="A14" s="253"/>
      <c r="B14" s="230">
        <v>2</v>
      </c>
      <c r="C14" s="254" t="s">
        <v>42</v>
      </c>
      <c r="D14" s="237"/>
      <c r="E14" s="237"/>
      <c r="F14" s="237"/>
      <c r="G14" s="237"/>
      <c r="H14" s="237"/>
      <c r="I14" s="237"/>
    </row>
    <row r="15" spans="1:12" ht="24.95" customHeight="1" x14ac:dyDescent="0.2">
      <c r="A15" s="225">
        <v>4</v>
      </c>
      <c r="B15" s="252" t="s">
        <v>308</v>
      </c>
      <c r="C15" s="231"/>
      <c r="D15" s="237"/>
      <c r="E15" s="237"/>
      <c r="F15" s="237"/>
      <c r="G15" s="237"/>
      <c r="H15" s="237"/>
      <c r="I15" s="237"/>
    </row>
    <row r="16" spans="1:12" ht="24.95" customHeight="1" x14ac:dyDescent="0.2">
      <c r="A16" s="226"/>
      <c r="B16" s="230">
        <v>2</v>
      </c>
      <c r="C16" s="255" t="s">
        <v>43</v>
      </c>
      <c r="D16" s="237"/>
      <c r="E16" s="237"/>
      <c r="F16" s="237"/>
      <c r="G16" s="237"/>
      <c r="H16" s="237"/>
      <c r="I16" s="237"/>
    </row>
    <row r="17" spans="1:9" ht="24.95" customHeight="1" x14ac:dyDescent="0.2">
      <c r="A17" s="226"/>
      <c r="B17" s="230">
        <v>2</v>
      </c>
      <c r="C17" s="257" t="s">
        <v>44</v>
      </c>
      <c r="D17" s="237"/>
      <c r="E17" s="237"/>
      <c r="F17" s="237"/>
      <c r="G17" s="237"/>
      <c r="H17" s="237"/>
      <c r="I17" s="237"/>
    </row>
    <row r="18" spans="1:9" ht="24.95" customHeight="1" x14ac:dyDescent="0.2">
      <c r="A18" s="225">
        <v>2</v>
      </c>
      <c r="B18" s="252" t="s">
        <v>309</v>
      </c>
      <c r="C18" s="231"/>
      <c r="D18" s="237"/>
      <c r="E18" s="237"/>
      <c r="F18" s="237"/>
      <c r="G18" s="237"/>
      <c r="H18" s="237"/>
      <c r="I18" s="237"/>
    </row>
    <row r="19" spans="1:9" ht="24.95" customHeight="1" x14ac:dyDescent="0.2">
      <c r="A19" s="226"/>
      <c r="B19" s="230">
        <v>2</v>
      </c>
      <c r="C19" s="257" t="s">
        <v>45</v>
      </c>
      <c r="D19" s="237"/>
      <c r="E19" s="237"/>
      <c r="F19" s="237"/>
      <c r="G19" s="237"/>
      <c r="H19" s="237"/>
      <c r="I19" s="237"/>
    </row>
    <row r="20" spans="1:9" ht="24.95" customHeight="1" x14ac:dyDescent="0.2">
      <c r="A20" s="225">
        <v>4</v>
      </c>
      <c r="B20" s="252" t="s">
        <v>310</v>
      </c>
      <c r="C20" s="231"/>
      <c r="D20" s="237"/>
      <c r="E20" s="237"/>
      <c r="F20" s="237"/>
      <c r="G20" s="237"/>
      <c r="H20" s="237"/>
      <c r="I20" s="237"/>
    </row>
    <row r="21" spans="1:9" ht="24.95" customHeight="1" x14ac:dyDescent="0.2">
      <c r="A21" s="226"/>
      <c r="B21" s="230">
        <v>2</v>
      </c>
      <c r="C21" s="255" t="s">
        <v>46</v>
      </c>
      <c r="D21" s="237"/>
      <c r="E21" s="237"/>
      <c r="F21" s="237"/>
      <c r="G21" s="237"/>
      <c r="H21" s="237"/>
      <c r="I21" s="237"/>
    </row>
    <row r="22" spans="1:9" ht="24.95" customHeight="1" x14ac:dyDescent="0.2">
      <c r="A22" s="226"/>
      <c r="B22" s="230">
        <v>2</v>
      </c>
      <c r="C22" s="257" t="s">
        <v>426</v>
      </c>
      <c r="D22" s="237"/>
      <c r="E22" s="237"/>
      <c r="F22" s="237"/>
      <c r="G22" s="237"/>
      <c r="H22" s="237"/>
      <c r="I22" s="237"/>
    </row>
    <row r="23" spans="1:9" ht="24.95" customHeight="1" x14ac:dyDescent="0.2">
      <c r="A23" s="225">
        <v>4</v>
      </c>
      <c r="B23" s="252" t="s">
        <v>311</v>
      </c>
      <c r="C23" s="231"/>
      <c r="D23" s="237"/>
      <c r="E23" s="237"/>
      <c r="F23" s="237"/>
      <c r="G23" s="237"/>
      <c r="H23" s="237"/>
      <c r="I23" s="237"/>
    </row>
    <row r="24" spans="1:9" ht="24.95" customHeight="1" x14ac:dyDescent="0.2">
      <c r="A24" s="226"/>
      <c r="B24" s="230">
        <v>3</v>
      </c>
      <c r="C24" s="255" t="s">
        <v>47</v>
      </c>
      <c r="D24" s="237"/>
      <c r="E24" s="237"/>
      <c r="F24" s="237"/>
      <c r="G24" s="237"/>
      <c r="H24" s="237"/>
      <c r="I24" s="237"/>
    </row>
    <row r="25" spans="1:9" ht="24.95" customHeight="1" x14ac:dyDescent="0.2">
      <c r="A25" s="226"/>
      <c r="B25" s="230">
        <v>1</v>
      </c>
      <c r="C25" s="257" t="s">
        <v>48</v>
      </c>
      <c r="D25" s="237"/>
      <c r="E25" s="237"/>
      <c r="F25" s="237"/>
      <c r="G25" s="237"/>
      <c r="H25" s="237"/>
      <c r="I25" s="237"/>
    </row>
    <row r="26" spans="1:9" ht="24.95" customHeight="1" x14ac:dyDescent="0.2">
      <c r="A26" s="225">
        <v>4</v>
      </c>
      <c r="B26" s="252" t="s">
        <v>312</v>
      </c>
      <c r="C26" s="231"/>
      <c r="D26" s="237"/>
      <c r="E26" s="237"/>
      <c r="F26" s="237"/>
      <c r="G26" s="237"/>
      <c r="H26" s="237"/>
      <c r="I26" s="237"/>
    </row>
    <row r="27" spans="1:9" ht="24.95" customHeight="1" x14ac:dyDescent="0.2">
      <c r="A27" s="253"/>
      <c r="B27" s="230">
        <v>2</v>
      </c>
      <c r="C27" s="254" t="s">
        <v>425</v>
      </c>
      <c r="D27" s="237"/>
      <c r="E27" s="237"/>
      <c r="F27" s="237"/>
      <c r="G27" s="237"/>
      <c r="H27" s="237"/>
      <c r="I27" s="237"/>
    </row>
    <row r="28" spans="1:9" ht="24.95" customHeight="1" x14ac:dyDescent="0.2">
      <c r="A28" s="253"/>
      <c r="B28" s="230">
        <v>1</v>
      </c>
      <c r="C28" s="254" t="s">
        <v>49</v>
      </c>
      <c r="D28" s="237"/>
      <c r="E28" s="237"/>
      <c r="F28" s="237"/>
      <c r="G28" s="237"/>
      <c r="H28" s="237"/>
      <c r="I28" s="237"/>
    </row>
    <row r="29" spans="1:9" ht="24.95" customHeight="1" x14ac:dyDescent="0.2">
      <c r="A29" s="253"/>
      <c r="B29" s="230">
        <v>1</v>
      </c>
      <c r="C29" s="254" t="s">
        <v>50</v>
      </c>
      <c r="D29" s="237"/>
      <c r="E29" s="237"/>
      <c r="F29" s="237"/>
      <c r="G29" s="237"/>
      <c r="H29" s="237"/>
      <c r="I29" s="237"/>
    </row>
    <row r="30" spans="1:9" ht="24.95" customHeight="1" x14ac:dyDescent="0.2">
      <c r="A30" s="225">
        <v>8</v>
      </c>
      <c r="B30" s="252" t="s">
        <v>313</v>
      </c>
      <c r="C30" s="231"/>
      <c r="D30" s="237"/>
      <c r="E30" s="237"/>
      <c r="F30" s="237"/>
      <c r="G30" s="237"/>
      <c r="H30" s="237"/>
      <c r="I30" s="237"/>
    </row>
    <row r="31" spans="1:9" ht="24.95" customHeight="1" x14ac:dyDescent="0.2">
      <c r="A31" s="253"/>
      <c r="B31" s="230">
        <v>2</v>
      </c>
      <c r="C31" s="254" t="s">
        <v>51</v>
      </c>
      <c r="D31" s="237"/>
      <c r="E31" s="237"/>
      <c r="F31" s="237"/>
      <c r="G31" s="237"/>
      <c r="H31" s="237"/>
      <c r="I31" s="237"/>
    </row>
    <row r="32" spans="1:9" ht="24.95" customHeight="1" x14ac:dyDescent="0.2">
      <c r="A32" s="253"/>
      <c r="B32" s="230">
        <v>1</v>
      </c>
      <c r="C32" s="254" t="s">
        <v>422</v>
      </c>
      <c r="D32" s="237"/>
      <c r="E32" s="237"/>
      <c r="F32" s="237"/>
      <c r="G32" s="237"/>
      <c r="H32" s="237"/>
      <c r="I32" s="237"/>
    </row>
    <row r="33" spans="1:12" ht="24.95" customHeight="1" x14ac:dyDescent="0.2">
      <c r="A33" s="253"/>
      <c r="B33" s="230">
        <v>2</v>
      </c>
      <c r="C33" s="254" t="s">
        <v>423</v>
      </c>
      <c r="D33" s="237"/>
      <c r="E33" s="237"/>
      <c r="F33" s="237"/>
      <c r="G33" s="237"/>
      <c r="H33" s="237"/>
      <c r="I33" s="237"/>
    </row>
    <row r="34" spans="1:12" ht="24.95" customHeight="1" x14ac:dyDescent="0.2">
      <c r="A34" s="253"/>
      <c r="B34" s="230">
        <v>3</v>
      </c>
      <c r="C34" s="254" t="s">
        <v>424</v>
      </c>
      <c r="D34" s="237"/>
      <c r="E34" s="237"/>
      <c r="F34" s="237"/>
      <c r="G34" s="237"/>
      <c r="H34" s="237"/>
      <c r="I34" s="237"/>
    </row>
    <row r="35" spans="1:12" ht="24.95" customHeight="1" x14ac:dyDescent="0.2">
      <c r="A35" s="225">
        <v>2</v>
      </c>
      <c r="B35" s="252" t="s">
        <v>314</v>
      </c>
      <c r="C35" s="231"/>
      <c r="D35" s="237"/>
      <c r="E35" s="237"/>
      <c r="F35" s="237"/>
      <c r="G35" s="237"/>
      <c r="H35" s="237"/>
      <c r="I35" s="237"/>
    </row>
    <row r="36" spans="1:12" ht="24.95" customHeight="1" x14ac:dyDescent="0.2">
      <c r="A36" s="253"/>
      <c r="B36" s="258">
        <v>2</v>
      </c>
      <c r="C36" s="254" t="s">
        <v>34</v>
      </c>
      <c r="D36" s="237"/>
      <c r="E36" s="237"/>
      <c r="F36" s="237"/>
      <c r="G36" s="237"/>
      <c r="H36" s="237"/>
      <c r="I36" s="237"/>
    </row>
    <row r="37" spans="1:12" ht="24.95" customHeight="1" x14ac:dyDescent="0.2">
      <c r="A37" s="225">
        <v>6</v>
      </c>
      <c r="B37" s="252" t="s">
        <v>315</v>
      </c>
      <c r="C37" s="231"/>
      <c r="D37" s="237"/>
      <c r="E37" s="237"/>
      <c r="F37" s="237"/>
      <c r="G37" s="237"/>
      <c r="H37" s="237"/>
      <c r="I37" s="237"/>
    </row>
    <row r="38" spans="1:12" ht="24.95" customHeight="1" x14ac:dyDescent="0.2">
      <c r="A38" s="253"/>
      <c r="B38" s="230">
        <v>2</v>
      </c>
      <c r="C38" s="254" t="s">
        <v>35</v>
      </c>
      <c r="D38" s="237"/>
      <c r="E38" s="237"/>
      <c r="F38" s="237"/>
      <c r="G38" s="237"/>
      <c r="H38" s="237"/>
      <c r="I38" s="237"/>
    </row>
    <row r="39" spans="1:12" ht="24.95" customHeight="1" x14ac:dyDescent="0.2">
      <c r="A39" s="253"/>
      <c r="B39" s="230">
        <v>2</v>
      </c>
      <c r="C39" s="254" t="s">
        <v>36</v>
      </c>
      <c r="D39" s="237"/>
      <c r="E39" s="237"/>
      <c r="F39" s="237"/>
      <c r="G39" s="237"/>
      <c r="H39" s="237"/>
      <c r="I39" s="237"/>
    </row>
    <row r="40" spans="1:12" ht="24.95" customHeight="1" x14ac:dyDescent="0.2">
      <c r="A40" s="256"/>
      <c r="B40" s="230">
        <v>2</v>
      </c>
      <c r="C40" s="254" t="s">
        <v>37</v>
      </c>
      <c r="D40" s="237"/>
      <c r="E40" s="237"/>
      <c r="F40" s="237"/>
      <c r="G40" s="237"/>
      <c r="H40" s="237"/>
      <c r="I40" s="237"/>
    </row>
    <row r="41" spans="1:12" ht="24.95" customHeight="1" x14ac:dyDescent="0.2">
      <c r="A41" s="225">
        <v>3</v>
      </c>
      <c r="B41" s="252" t="s">
        <v>316</v>
      </c>
      <c r="C41" s="231"/>
      <c r="D41" s="237"/>
      <c r="E41" s="237"/>
      <c r="F41" s="237"/>
      <c r="G41" s="237"/>
      <c r="H41" s="237"/>
      <c r="I41" s="237"/>
    </row>
    <row r="42" spans="1:12" ht="24.95" customHeight="1" x14ac:dyDescent="0.2">
      <c r="A42" s="253"/>
      <c r="B42" s="230">
        <v>1</v>
      </c>
      <c r="C42" s="254" t="s">
        <v>38</v>
      </c>
      <c r="D42" s="237"/>
      <c r="E42" s="237"/>
      <c r="F42" s="237"/>
      <c r="G42" s="237"/>
      <c r="H42" s="237"/>
      <c r="I42" s="237"/>
    </row>
    <row r="43" spans="1:12" ht="24.95" customHeight="1" x14ac:dyDescent="0.2">
      <c r="A43" s="253"/>
      <c r="B43" s="230">
        <v>1</v>
      </c>
      <c r="C43" s="254" t="s">
        <v>39</v>
      </c>
      <c r="D43" s="237"/>
      <c r="E43" s="237"/>
      <c r="F43" s="237"/>
      <c r="G43" s="237"/>
      <c r="H43" s="237"/>
      <c r="I43" s="237"/>
    </row>
    <row r="44" spans="1:12" ht="24.95" customHeight="1" x14ac:dyDescent="0.2">
      <c r="A44" s="256"/>
      <c r="B44" s="230">
        <v>1</v>
      </c>
      <c r="C44" s="254" t="s">
        <v>40</v>
      </c>
      <c r="D44" s="237"/>
      <c r="E44" s="237"/>
      <c r="F44" s="237"/>
      <c r="G44" s="237"/>
      <c r="H44" s="237"/>
      <c r="I44" s="237"/>
    </row>
    <row r="45" spans="1:12" ht="24.95" customHeight="1" x14ac:dyDescent="0.2">
      <c r="A45" s="225">
        <v>3</v>
      </c>
      <c r="B45" s="409" t="s">
        <v>317</v>
      </c>
      <c r="C45" s="410"/>
      <c r="D45" s="237"/>
      <c r="E45" s="237"/>
      <c r="F45" s="237"/>
      <c r="G45" s="237"/>
      <c r="H45" s="237"/>
      <c r="I45" s="237"/>
    </row>
    <row r="46" spans="1:12" ht="24.95" customHeight="1" x14ac:dyDescent="0.2">
      <c r="A46" s="253"/>
      <c r="B46" s="230">
        <v>3</v>
      </c>
      <c r="C46" s="257" t="s">
        <v>41</v>
      </c>
      <c r="D46" s="237"/>
      <c r="E46" s="237"/>
      <c r="F46" s="237"/>
      <c r="G46" s="237"/>
      <c r="H46" s="237"/>
      <c r="I46" s="237"/>
    </row>
    <row r="47" spans="1:12" ht="24.95" customHeight="1" x14ac:dyDescent="0.2">
      <c r="A47" s="229"/>
      <c r="B47" s="230"/>
      <c r="C47" s="231"/>
      <c r="D47" s="237"/>
      <c r="E47" s="237"/>
      <c r="F47" s="237"/>
      <c r="G47" s="237"/>
      <c r="H47" s="237"/>
      <c r="I47" s="237"/>
    </row>
    <row r="48" spans="1:12" s="120" customFormat="1" ht="24.95" customHeight="1" x14ac:dyDescent="0.25">
      <c r="A48" s="232">
        <f>SUM(A10,A12:A47)</f>
        <v>100</v>
      </c>
      <c r="B48" s="232"/>
      <c r="C48" s="233" t="s">
        <v>57</v>
      </c>
      <c r="D48" s="227">
        <f t="shared" ref="D48:I48" si="0">SUM(D10:D47)</f>
        <v>51</v>
      </c>
      <c r="E48" s="227" t="e">
        <f t="shared" si="0"/>
        <v>#DIV/0!</v>
      </c>
      <c r="F48" s="227" t="e">
        <f t="shared" si="0"/>
        <v>#DIV/0!</v>
      </c>
      <c r="G48" s="227" t="e">
        <f t="shared" si="0"/>
        <v>#DIV/0!</v>
      </c>
      <c r="H48" s="227" t="e">
        <f t="shared" si="0"/>
        <v>#DIV/0!</v>
      </c>
      <c r="I48" s="227" t="e">
        <f t="shared" si="0"/>
        <v>#DIV/0!</v>
      </c>
      <c r="L48" s="221"/>
    </row>
  </sheetData>
  <mergeCells count="14">
    <mergeCell ref="B45:C45"/>
    <mergeCell ref="D11:I11"/>
    <mergeCell ref="D3:I3"/>
    <mergeCell ref="A1:I1"/>
    <mergeCell ref="D5:I5"/>
    <mergeCell ref="A2:I2"/>
    <mergeCell ref="A3:C4"/>
    <mergeCell ref="A5:C5"/>
    <mergeCell ref="A6:C6"/>
    <mergeCell ref="A11:B11"/>
    <mergeCell ref="A7:C7"/>
    <mergeCell ref="A8:C8"/>
    <mergeCell ref="A9:C9"/>
    <mergeCell ref="B10:C10"/>
  </mergeCells>
  <phoneticPr fontId="0" type="noConversion"/>
  <printOptions horizontalCentered="1"/>
  <pageMargins left="0.27" right="0.32" top="0.5" bottom="0.5" header="0.5" footer="0.5"/>
  <pageSetup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pageSetUpPr fitToPage="1"/>
  </sheetPr>
  <dimension ref="A1:H309"/>
  <sheetViews>
    <sheetView showGridLines="0" zoomScaleNormal="100" workbookViewId="0">
      <selection sqref="A1:E1"/>
    </sheetView>
  </sheetViews>
  <sheetFormatPr defaultRowHeight="12.75" x14ac:dyDescent="0.2"/>
  <cols>
    <col min="1" max="1" width="34.7109375" customWidth="1"/>
    <col min="2" max="2" width="15.85546875" style="1" customWidth="1"/>
    <col min="3" max="3" width="16.85546875" style="1" customWidth="1"/>
    <col min="4" max="4" width="15.42578125" style="1" customWidth="1"/>
    <col min="5" max="5" width="14.7109375" style="1" customWidth="1"/>
  </cols>
  <sheetData>
    <row r="1" spans="1:8" ht="46.9" customHeight="1" x14ac:dyDescent="0.2">
      <c r="A1" s="437" t="s">
        <v>439</v>
      </c>
      <c r="B1" s="438"/>
      <c r="C1" s="438"/>
      <c r="D1" s="438"/>
      <c r="E1" s="438"/>
    </row>
    <row r="2" spans="1:8" ht="28.15" customHeight="1" x14ac:dyDescent="0.2">
      <c r="A2" s="434" t="s">
        <v>294</v>
      </c>
      <c r="B2" s="435"/>
      <c r="C2" s="435"/>
      <c r="D2" s="435"/>
      <c r="E2" s="435"/>
    </row>
    <row r="3" spans="1:8" ht="21.6" customHeight="1" x14ac:dyDescent="0.2">
      <c r="B3" s="436" t="s">
        <v>61</v>
      </c>
      <c r="C3" s="436"/>
      <c r="D3" s="436"/>
      <c r="E3" s="436"/>
    </row>
    <row r="4" spans="1:8" ht="30.75" customHeight="1" x14ac:dyDescent="0.2">
      <c r="A4" s="151" t="s">
        <v>62</v>
      </c>
      <c r="B4" s="152" t="s">
        <v>63</v>
      </c>
      <c r="C4" s="152" t="s">
        <v>64</v>
      </c>
      <c r="D4" s="152" t="s">
        <v>293</v>
      </c>
      <c r="E4" s="152" t="s">
        <v>179</v>
      </c>
    </row>
    <row r="5" spans="1:8" ht="25.5" x14ac:dyDescent="0.2">
      <c r="A5" s="249" t="s">
        <v>493</v>
      </c>
      <c r="B5" s="144"/>
      <c r="C5" s="144" t="s">
        <v>292</v>
      </c>
      <c r="D5" s="144" t="s">
        <v>292</v>
      </c>
      <c r="E5" s="144"/>
    </row>
    <row r="6" spans="1:8" x14ac:dyDescent="0.2">
      <c r="A6" s="143"/>
      <c r="B6" s="144"/>
      <c r="C6" s="144"/>
      <c r="D6" s="144"/>
      <c r="E6" s="144"/>
    </row>
    <row r="7" spans="1:8" x14ac:dyDescent="0.2">
      <c r="A7" s="143"/>
      <c r="B7" s="144"/>
      <c r="C7" s="144"/>
      <c r="D7" s="144"/>
      <c r="E7" s="144"/>
    </row>
    <row r="8" spans="1:8" x14ac:dyDescent="0.2">
      <c r="A8" s="143" t="s">
        <v>428</v>
      </c>
      <c r="B8" s="144"/>
      <c r="C8" s="144" t="s">
        <v>292</v>
      </c>
      <c r="D8" s="144" t="s">
        <v>292</v>
      </c>
      <c r="E8" s="144"/>
    </row>
    <row r="9" spans="1:8" x14ac:dyDescent="0.2">
      <c r="A9" s="143"/>
      <c r="B9" s="144"/>
      <c r="C9" s="144"/>
      <c r="D9" s="144"/>
      <c r="E9" s="144"/>
    </row>
    <row r="10" spans="1:8" x14ac:dyDescent="0.2">
      <c r="A10" s="143"/>
      <c r="B10" s="144"/>
      <c r="C10" s="144"/>
      <c r="D10" s="144"/>
      <c r="E10" s="144"/>
    </row>
    <row r="11" spans="1:8" x14ac:dyDescent="0.2">
      <c r="A11" s="143"/>
      <c r="B11" s="144"/>
      <c r="C11" s="144"/>
      <c r="D11" s="144"/>
      <c r="E11" s="144"/>
    </row>
    <row r="12" spans="1:8" x14ac:dyDescent="0.2">
      <c r="A12" s="143"/>
      <c r="B12" s="144"/>
      <c r="C12" s="144"/>
      <c r="D12" s="144"/>
      <c r="E12" s="144"/>
      <c r="H12" s="9"/>
    </row>
    <row r="13" spans="1:8" x14ac:dyDescent="0.2">
      <c r="A13" s="143"/>
      <c r="B13" s="144"/>
      <c r="C13" s="144"/>
      <c r="D13" s="144"/>
      <c r="E13" s="144"/>
    </row>
    <row r="14" spans="1:8" x14ac:dyDescent="0.2">
      <c r="A14" s="143"/>
      <c r="B14" s="144"/>
      <c r="C14" s="144"/>
      <c r="D14" s="144"/>
      <c r="E14" s="144"/>
    </row>
    <row r="15" spans="1:8" x14ac:dyDescent="0.2">
      <c r="A15" s="143"/>
      <c r="B15" s="144"/>
      <c r="C15" s="144"/>
      <c r="D15" s="144"/>
      <c r="E15" s="144"/>
    </row>
    <row r="16" spans="1:8" x14ac:dyDescent="0.2">
      <c r="A16" s="143"/>
      <c r="B16" s="144"/>
      <c r="C16" s="144"/>
      <c r="D16" s="144"/>
      <c r="E16" s="144"/>
    </row>
    <row r="17" spans="1:5" x14ac:dyDescent="0.2">
      <c r="A17" s="143"/>
      <c r="B17" s="144"/>
      <c r="C17" s="144"/>
      <c r="D17" s="144"/>
      <c r="E17" s="144"/>
    </row>
    <row r="18" spans="1:5" x14ac:dyDescent="0.2">
      <c r="A18" s="143"/>
      <c r="B18" s="144"/>
      <c r="C18" s="144"/>
      <c r="D18" s="144"/>
      <c r="E18" s="144"/>
    </row>
    <row r="19" spans="1:5" x14ac:dyDescent="0.2">
      <c r="A19" s="143"/>
      <c r="B19" s="144"/>
      <c r="C19" s="144"/>
      <c r="D19" s="144"/>
      <c r="E19" s="144"/>
    </row>
    <row r="20" spans="1:5" x14ac:dyDescent="0.2">
      <c r="A20" s="143"/>
      <c r="B20" s="144"/>
      <c r="C20" s="144"/>
      <c r="D20" s="144"/>
      <c r="E20" s="144"/>
    </row>
    <row r="21" spans="1:5" x14ac:dyDescent="0.2">
      <c r="A21" s="143"/>
      <c r="B21" s="144"/>
      <c r="C21" s="144"/>
      <c r="D21" s="144"/>
      <c r="E21" s="144"/>
    </row>
    <row r="22" spans="1:5" x14ac:dyDescent="0.2">
      <c r="A22" s="143"/>
      <c r="B22" s="144"/>
      <c r="C22" s="144"/>
      <c r="D22" s="144"/>
      <c r="E22" s="144"/>
    </row>
    <row r="23" spans="1:5" x14ac:dyDescent="0.2">
      <c r="A23" s="143"/>
      <c r="B23" s="144"/>
      <c r="C23" s="144"/>
      <c r="D23" s="144"/>
      <c r="E23" s="144"/>
    </row>
    <row r="24" spans="1:5" x14ac:dyDescent="0.2">
      <c r="A24" s="143"/>
      <c r="B24" s="144"/>
      <c r="C24" s="144"/>
      <c r="D24" s="144"/>
      <c r="E24" s="144"/>
    </row>
    <row r="25" spans="1:5" x14ac:dyDescent="0.2">
      <c r="A25" s="143"/>
      <c r="B25" s="144"/>
      <c r="C25" s="144"/>
      <c r="D25" s="144"/>
      <c r="E25" s="144"/>
    </row>
    <row r="26" spans="1:5" x14ac:dyDescent="0.2">
      <c r="A26" s="143"/>
      <c r="B26" s="144"/>
      <c r="C26" s="144"/>
      <c r="D26" s="144"/>
      <c r="E26" s="144"/>
    </row>
    <row r="27" spans="1:5" x14ac:dyDescent="0.2">
      <c r="A27" s="143"/>
      <c r="B27" s="144"/>
      <c r="C27" s="144"/>
      <c r="D27" s="144"/>
      <c r="E27" s="144"/>
    </row>
    <row r="28" spans="1:5" x14ac:dyDescent="0.2">
      <c r="A28" s="143"/>
      <c r="B28" s="144"/>
      <c r="C28" s="144"/>
      <c r="D28" s="144"/>
      <c r="E28" s="144"/>
    </row>
    <row r="29" spans="1:5" x14ac:dyDescent="0.2">
      <c r="A29" s="143"/>
      <c r="B29" s="144"/>
      <c r="C29" s="144"/>
      <c r="D29" s="144"/>
      <c r="E29" s="144"/>
    </row>
    <row r="30" spans="1:5" x14ac:dyDescent="0.2">
      <c r="A30" s="143"/>
      <c r="B30" s="144"/>
      <c r="C30" s="144"/>
      <c r="D30" s="144"/>
      <c r="E30" s="144"/>
    </row>
    <row r="31" spans="1:5" x14ac:dyDescent="0.2">
      <c r="A31" s="143"/>
      <c r="B31" s="144"/>
      <c r="C31" s="144"/>
      <c r="D31" s="144"/>
      <c r="E31" s="144"/>
    </row>
    <row r="32" spans="1:5" x14ac:dyDescent="0.2">
      <c r="A32" s="143"/>
      <c r="B32" s="144"/>
      <c r="C32" s="144"/>
      <c r="D32" s="144"/>
      <c r="E32" s="144"/>
    </row>
    <row r="33" spans="1:5" x14ac:dyDescent="0.2">
      <c r="A33" s="143"/>
      <c r="B33" s="144"/>
      <c r="C33" s="144"/>
      <c r="D33" s="144"/>
      <c r="E33" s="144"/>
    </row>
    <row r="34" spans="1:5" x14ac:dyDescent="0.2">
      <c r="A34" s="143"/>
      <c r="B34" s="144"/>
      <c r="C34" s="144"/>
      <c r="D34" s="144"/>
      <c r="E34" s="144"/>
    </row>
    <row r="35" spans="1:5" x14ac:dyDescent="0.2">
      <c r="A35" s="143"/>
      <c r="B35" s="144"/>
      <c r="C35" s="144"/>
      <c r="D35" s="144"/>
      <c r="E35" s="144"/>
    </row>
    <row r="36" spans="1:5" x14ac:dyDescent="0.2">
      <c r="A36" s="143"/>
      <c r="B36" s="144"/>
      <c r="C36" s="144"/>
      <c r="D36" s="144"/>
      <c r="E36" s="144"/>
    </row>
    <row r="37" spans="1:5" x14ac:dyDescent="0.2">
      <c r="A37" s="143"/>
      <c r="B37" s="144"/>
      <c r="C37" s="144"/>
      <c r="D37" s="144"/>
      <c r="E37" s="144"/>
    </row>
    <row r="38" spans="1:5" x14ac:dyDescent="0.2">
      <c r="A38" s="143"/>
      <c r="B38" s="144"/>
      <c r="C38" s="144"/>
      <c r="D38" s="144"/>
      <c r="E38" s="144"/>
    </row>
    <row r="39" spans="1:5" x14ac:dyDescent="0.2">
      <c r="A39" s="143"/>
      <c r="B39" s="144"/>
      <c r="C39" s="144"/>
      <c r="D39" s="144"/>
      <c r="E39" s="144"/>
    </row>
    <row r="40" spans="1:5" x14ac:dyDescent="0.2">
      <c r="A40" s="143"/>
      <c r="B40" s="144"/>
      <c r="C40" s="144"/>
      <c r="D40" s="144"/>
      <c r="E40" s="144"/>
    </row>
    <row r="41" spans="1:5" x14ac:dyDescent="0.2">
      <c r="A41" s="143"/>
      <c r="B41" s="144"/>
      <c r="C41" s="144"/>
      <c r="D41" s="144"/>
      <c r="E41" s="144"/>
    </row>
    <row r="42" spans="1:5" x14ac:dyDescent="0.2">
      <c r="A42" s="143"/>
      <c r="B42" s="144"/>
      <c r="C42" s="144"/>
      <c r="D42" s="144"/>
      <c r="E42" s="144"/>
    </row>
    <row r="43" spans="1:5" x14ac:dyDescent="0.2">
      <c r="A43" s="143"/>
      <c r="B43" s="144"/>
      <c r="C43" s="144"/>
      <c r="D43" s="144"/>
      <c r="E43" s="144"/>
    </row>
    <row r="44" spans="1:5" x14ac:dyDescent="0.2">
      <c r="A44" s="143"/>
      <c r="B44" s="144"/>
      <c r="C44" s="144"/>
      <c r="D44" s="144"/>
      <c r="E44" s="144"/>
    </row>
    <row r="45" spans="1:5" x14ac:dyDescent="0.2">
      <c r="A45" s="143"/>
      <c r="B45" s="144"/>
      <c r="C45" s="144"/>
      <c r="D45" s="144"/>
      <c r="E45" s="144"/>
    </row>
    <row r="46" spans="1:5" x14ac:dyDescent="0.2">
      <c r="A46" s="143"/>
      <c r="B46" s="144"/>
      <c r="C46" s="144"/>
      <c r="D46" s="144"/>
      <c r="E46" s="144"/>
    </row>
    <row r="47" spans="1:5" x14ac:dyDescent="0.2">
      <c r="A47" s="143"/>
      <c r="B47" s="144"/>
      <c r="C47" s="144"/>
      <c r="D47" s="144"/>
      <c r="E47" s="144"/>
    </row>
    <row r="48" spans="1:5" x14ac:dyDescent="0.2">
      <c r="A48" s="143"/>
      <c r="B48" s="144"/>
      <c r="C48" s="144"/>
      <c r="D48" s="144"/>
      <c r="E48" s="144"/>
    </row>
    <row r="49" spans="1:5" x14ac:dyDescent="0.2">
      <c r="A49" s="143"/>
      <c r="B49" s="144"/>
      <c r="C49" s="144"/>
      <c r="D49" s="144"/>
      <c r="E49" s="144"/>
    </row>
    <row r="50" spans="1:5" x14ac:dyDescent="0.2">
      <c r="A50" s="143"/>
      <c r="B50" s="144"/>
      <c r="C50" s="144"/>
      <c r="D50" s="144"/>
      <c r="E50" s="144"/>
    </row>
    <row r="51" spans="1:5" x14ac:dyDescent="0.2">
      <c r="A51" s="143"/>
      <c r="B51" s="144"/>
      <c r="C51" s="144"/>
      <c r="D51" s="144"/>
      <c r="E51" s="144"/>
    </row>
    <row r="52" spans="1:5" x14ac:dyDescent="0.2">
      <c r="A52" s="143"/>
      <c r="B52" s="144"/>
      <c r="C52" s="144"/>
      <c r="D52" s="144"/>
      <c r="E52" s="144"/>
    </row>
    <row r="53" spans="1:5" x14ac:dyDescent="0.2">
      <c r="A53" s="143"/>
      <c r="B53" s="144"/>
      <c r="C53" s="144"/>
      <c r="D53" s="144"/>
      <c r="E53" s="144"/>
    </row>
    <row r="54" spans="1:5" x14ac:dyDescent="0.2">
      <c r="A54" s="143"/>
      <c r="B54" s="144"/>
      <c r="C54" s="144"/>
      <c r="D54" s="144"/>
      <c r="E54" s="144"/>
    </row>
    <row r="55" spans="1:5" x14ac:dyDescent="0.2">
      <c r="A55" s="143"/>
      <c r="B55" s="144"/>
      <c r="C55" s="144"/>
      <c r="D55" s="144"/>
      <c r="E55" s="144"/>
    </row>
    <row r="56" spans="1:5" x14ac:dyDescent="0.2">
      <c r="A56" s="143"/>
      <c r="B56" s="144"/>
      <c r="C56" s="144"/>
      <c r="D56" s="144"/>
      <c r="E56" s="144"/>
    </row>
    <row r="57" spans="1:5" x14ac:dyDescent="0.2">
      <c r="A57" s="143"/>
      <c r="B57" s="144"/>
      <c r="C57" s="144"/>
      <c r="D57" s="144"/>
      <c r="E57" s="144"/>
    </row>
    <row r="58" spans="1:5" x14ac:dyDescent="0.2">
      <c r="A58" s="143"/>
      <c r="B58" s="144"/>
      <c r="C58" s="144"/>
      <c r="D58" s="144"/>
      <c r="E58" s="144"/>
    </row>
    <row r="59" spans="1:5" x14ac:dyDescent="0.2">
      <c r="A59" s="143"/>
      <c r="B59" s="144"/>
      <c r="C59" s="144"/>
      <c r="D59" s="144"/>
      <c r="E59" s="144"/>
    </row>
    <row r="60" spans="1:5" x14ac:dyDescent="0.2">
      <c r="A60" s="143"/>
      <c r="B60" s="144"/>
      <c r="C60" s="144"/>
      <c r="D60" s="144"/>
      <c r="E60" s="144"/>
    </row>
    <row r="61" spans="1:5" x14ac:dyDescent="0.2">
      <c r="A61" s="143"/>
      <c r="B61" s="144"/>
      <c r="C61" s="144"/>
      <c r="D61" s="144"/>
      <c r="E61" s="144"/>
    </row>
    <row r="62" spans="1:5" x14ac:dyDescent="0.2">
      <c r="A62" s="143"/>
      <c r="B62" s="144"/>
      <c r="C62" s="144"/>
      <c r="D62" s="144"/>
      <c r="E62" s="144"/>
    </row>
    <row r="63" spans="1:5" x14ac:dyDescent="0.2">
      <c r="A63" s="143"/>
      <c r="B63" s="144"/>
      <c r="C63" s="144"/>
      <c r="D63" s="144"/>
      <c r="E63" s="144"/>
    </row>
    <row r="64" spans="1:5" x14ac:dyDescent="0.2">
      <c r="A64" s="143"/>
      <c r="B64" s="144"/>
      <c r="C64" s="144"/>
      <c r="D64" s="144"/>
      <c r="E64" s="144"/>
    </row>
    <row r="65" spans="1:5" x14ac:dyDescent="0.2">
      <c r="A65" s="143"/>
      <c r="B65" s="144"/>
      <c r="C65" s="144"/>
      <c r="D65" s="144"/>
      <c r="E65" s="144"/>
    </row>
    <row r="66" spans="1:5" x14ac:dyDescent="0.2">
      <c r="A66" s="143"/>
      <c r="B66" s="144"/>
      <c r="C66" s="144"/>
      <c r="D66" s="144"/>
      <c r="E66" s="144"/>
    </row>
    <row r="67" spans="1:5" x14ac:dyDescent="0.2">
      <c r="A67" s="143"/>
      <c r="B67" s="144"/>
      <c r="C67" s="144"/>
      <c r="D67" s="144"/>
      <c r="E67" s="144"/>
    </row>
    <row r="68" spans="1:5" x14ac:dyDescent="0.2">
      <c r="A68" s="143"/>
      <c r="B68" s="144"/>
      <c r="C68" s="144"/>
      <c r="D68" s="144"/>
      <c r="E68" s="144"/>
    </row>
    <row r="69" spans="1:5" x14ac:dyDescent="0.2">
      <c r="A69" s="143"/>
      <c r="B69" s="144"/>
      <c r="C69" s="144"/>
      <c r="D69" s="144"/>
      <c r="E69" s="144"/>
    </row>
    <row r="70" spans="1:5" x14ac:dyDescent="0.2">
      <c r="A70" s="143"/>
      <c r="B70" s="144"/>
      <c r="C70" s="144"/>
      <c r="D70" s="144"/>
      <c r="E70" s="144"/>
    </row>
    <row r="71" spans="1:5" x14ac:dyDescent="0.2">
      <c r="A71" s="143"/>
      <c r="B71" s="144"/>
      <c r="C71" s="144"/>
      <c r="D71" s="144"/>
      <c r="E71" s="144"/>
    </row>
    <row r="72" spans="1:5" x14ac:dyDescent="0.2">
      <c r="A72" s="143"/>
      <c r="B72" s="144"/>
      <c r="C72" s="144"/>
      <c r="D72" s="144"/>
      <c r="E72" s="144"/>
    </row>
    <row r="73" spans="1:5" x14ac:dyDescent="0.2">
      <c r="A73" s="143"/>
      <c r="B73" s="144"/>
      <c r="C73" s="144"/>
      <c r="D73" s="144"/>
      <c r="E73" s="144"/>
    </row>
    <row r="74" spans="1:5" x14ac:dyDescent="0.2">
      <c r="A74" s="143"/>
      <c r="B74" s="144"/>
      <c r="C74" s="144"/>
      <c r="D74" s="144"/>
      <c r="E74" s="144"/>
    </row>
    <row r="75" spans="1:5" x14ac:dyDescent="0.2">
      <c r="A75" s="143"/>
      <c r="B75" s="144"/>
      <c r="C75" s="144"/>
      <c r="D75" s="144"/>
      <c r="E75" s="144"/>
    </row>
    <row r="76" spans="1:5" x14ac:dyDescent="0.2">
      <c r="A76" s="143"/>
      <c r="B76" s="144"/>
      <c r="C76" s="144"/>
      <c r="D76" s="144"/>
      <c r="E76" s="144"/>
    </row>
    <row r="77" spans="1:5" x14ac:dyDescent="0.2">
      <c r="A77" s="143"/>
      <c r="B77" s="144"/>
      <c r="C77" s="144"/>
      <c r="D77" s="144"/>
      <c r="E77" s="144"/>
    </row>
    <row r="78" spans="1:5" x14ac:dyDescent="0.2">
      <c r="A78" s="143"/>
      <c r="B78" s="144"/>
      <c r="C78" s="144"/>
      <c r="D78" s="144"/>
      <c r="E78" s="144"/>
    </row>
    <row r="79" spans="1:5" x14ac:dyDescent="0.2">
      <c r="A79" s="143"/>
      <c r="B79" s="144"/>
      <c r="C79" s="144"/>
      <c r="D79" s="144"/>
      <c r="E79" s="144"/>
    </row>
    <row r="80" spans="1:5" x14ac:dyDescent="0.2">
      <c r="A80" s="143"/>
      <c r="B80" s="144"/>
      <c r="C80" s="144"/>
      <c r="D80" s="144"/>
      <c r="E80" s="144"/>
    </row>
    <row r="81" spans="1:5" x14ac:dyDescent="0.2">
      <c r="A81" s="143"/>
      <c r="B81" s="144"/>
      <c r="C81" s="144"/>
      <c r="D81" s="144"/>
      <c r="E81" s="144"/>
    </row>
    <row r="82" spans="1:5" x14ac:dyDescent="0.2">
      <c r="A82" s="143"/>
      <c r="B82" s="144"/>
      <c r="C82" s="144"/>
      <c r="D82" s="144"/>
      <c r="E82" s="144"/>
    </row>
    <row r="83" spans="1:5" x14ac:dyDescent="0.2">
      <c r="A83" s="143"/>
      <c r="B83" s="144"/>
      <c r="C83" s="144"/>
      <c r="D83" s="144"/>
      <c r="E83" s="144"/>
    </row>
    <row r="84" spans="1:5" x14ac:dyDescent="0.2">
      <c r="A84" s="143"/>
      <c r="B84" s="144"/>
      <c r="C84" s="144"/>
      <c r="D84" s="144"/>
      <c r="E84" s="144"/>
    </row>
    <row r="85" spans="1:5" x14ac:dyDescent="0.2">
      <c r="A85" s="143"/>
      <c r="B85" s="144"/>
      <c r="C85" s="144"/>
      <c r="D85" s="144"/>
      <c r="E85" s="144"/>
    </row>
    <row r="86" spans="1:5" x14ac:dyDescent="0.2">
      <c r="A86" s="11"/>
      <c r="B86" s="10"/>
      <c r="C86" s="10"/>
      <c r="D86" s="10"/>
      <c r="E86" s="10"/>
    </row>
    <row r="87" spans="1:5" x14ac:dyDescent="0.2">
      <c r="A87" s="11"/>
      <c r="B87" s="10"/>
      <c r="C87" s="10"/>
      <c r="D87" s="10"/>
      <c r="E87" s="10"/>
    </row>
    <row r="88" spans="1:5" x14ac:dyDescent="0.2">
      <c r="A88" s="11"/>
      <c r="B88" s="10"/>
      <c r="C88" s="10"/>
      <c r="D88" s="10"/>
      <c r="E88" s="10"/>
    </row>
    <row r="89" spans="1:5" x14ac:dyDescent="0.2">
      <c r="A89" s="11"/>
      <c r="B89" s="10"/>
      <c r="C89" s="10"/>
      <c r="D89" s="10"/>
      <c r="E89" s="10"/>
    </row>
    <row r="90" spans="1:5" x14ac:dyDescent="0.2">
      <c r="A90" s="11"/>
      <c r="B90" s="10"/>
      <c r="C90" s="10"/>
      <c r="D90" s="10"/>
      <c r="E90" s="10"/>
    </row>
    <row r="91" spans="1:5" x14ac:dyDescent="0.2">
      <c r="A91" s="11"/>
      <c r="B91" s="10"/>
      <c r="C91" s="10"/>
      <c r="D91" s="10"/>
      <c r="E91" s="10"/>
    </row>
    <row r="92" spans="1:5" x14ac:dyDescent="0.2">
      <c r="A92" s="11"/>
      <c r="B92" s="10"/>
      <c r="C92" s="10"/>
      <c r="D92" s="10"/>
      <c r="E92" s="10"/>
    </row>
    <row r="93" spans="1:5" x14ac:dyDescent="0.2">
      <c r="A93" s="11"/>
      <c r="B93" s="10"/>
      <c r="C93" s="10"/>
      <c r="D93" s="10"/>
      <c r="E93" s="10"/>
    </row>
    <row r="94" spans="1:5" x14ac:dyDescent="0.2">
      <c r="A94" s="11"/>
      <c r="B94" s="10"/>
      <c r="C94" s="10"/>
      <c r="D94" s="10"/>
      <c r="E94" s="10"/>
    </row>
    <row r="95" spans="1:5" x14ac:dyDescent="0.2">
      <c r="A95" s="11"/>
      <c r="B95" s="10"/>
      <c r="C95" s="10"/>
      <c r="D95" s="10"/>
      <c r="E95" s="10"/>
    </row>
    <row r="96" spans="1:5" x14ac:dyDescent="0.2">
      <c r="A96" s="11"/>
      <c r="B96" s="10"/>
      <c r="C96" s="10"/>
      <c r="D96" s="10"/>
      <c r="E96" s="10"/>
    </row>
    <row r="97" spans="1:5" x14ac:dyDescent="0.2">
      <c r="A97" s="11"/>
      <c r="B97" s="10"/>
      <c r="C97" s="10"/>
      <c r="D97" s="10"/>
      <c r="E97" s="10"/>
    </row>
    <row r="98" spans="1:5" x14ac:dyDescent="0.2">
      <c r="A98" s="11"/>
      <c r="B98" s="10"/>
      <c r="C98" s="10"/>
      <c r="D98" s="10"/>
      <c r="E98" s="10"/>
    </row>
    <row r="99" spans="1:5" x14ac:dyDescent="0.2">
      <c r="A99" s="11"/>
      <c r="B99" s="10"/>
      <c r="C99" s="10"/>
      <c r="D99" s="10"/>
      <c r="E99" s="10"/>
    </row>
    <row r="100" spans="1:5" x14ac:dyDescent="0.2">
      <c r="A100" s="11"/>
      <c r="B100" s="10"/>
      <c r="C100" s="10"/>
      <c r="D100" s="10"/>
      <c r="E100" s="10"/>
    </row>
    <row r="101" spans="1:5" x14ac:dyDescent="0.2">
      <c r="A101" s="11"/>
      <c r="B101" s="10"/>
      <c r="C101" s="10"/>
      <c r="D101" s="10"/>
      <c r="E101" s="10"/>
    </row>
    <row r="102" spans="1:5" x14ac:dyDescent="0.2">
      <c r="A102" s="11"/>
      <c r="B102" s="10"/>
      <c r="C102" s="10"/>
      <c r="D102" s="10"/>
      <c r="E102" s="10"/>
    </row>
    <row r="103" spans="1:5" x14ac:dyDescent="0.2">
      <c r="A103" s="11"/>
      <c r="B103" s="10"/>
      <c r="C103" s="10"/>
      <c r="D103" s="10"/>
      <c r="E103" s="10"/>
    </row>
    <row r="104" spans="1:5" x14ac:dyDescent="0.2">
      <c r="A104" s="11"/>
      <c r="B104" s="10"/>
      <c r="C104" s="10"/>
      <c r="D104" s="10"/>
      <c r="E104" s="10"/>
    </row>
    <row r="105" spans="1:5" x14ac:dyDescent="0.2">
      <c r="A105" s="11"/>
      <c r="B105" s="10"/>
      <c r="C105" s="10"/>
      <c r="D105" s="10"/>
      <c r="E105" s="10"/>
    </row>
    <row r="106" spans="1:5" x14ac:dyDescent="0.2">
      <c r="A106" s="11"/>
      <c r="B106" s="10"/>
      <c r="C106" s="10"/>
      <c r="D106" s="10"/>
      <c r="E106" s="10"/>
    </row>
    <row r="107" spans="1:5" x14ac:dyDescent="0.2">
      <c r="A107" s="11"/>
      <c r="B107" s="10"/>
      <c r="C107" s="10"/>
      <c r="D107" s="10"/>
      <c r="E107" s="10"/>
    </row>
    <row r="108" spans="1:5" x14ac:dyDescent="0.2">
      <c r="A108" s="11"/>
      <c r="B108" s="10"/>
      <c r="C108" s="10"/>
      <c r="D108" s="10"/>
      <c r="E108" s="10"/>
    </row>
    <row r="109" spans="1:5" x14ac:dyDescent="0.2">
      <c r="A109" s="11"/>
      <c r="B109" s="10"/>
      <c r="C109" s="10"/>
      <c r="D109" s="10"/>
      <c r="E109" s="10"/>
    </row>
    <row r="110" spans="1:5" x14ac:dyDescent="0.2">
      <c r="A110" s="11"/>
      <c r="B110" s="10"/>
      <c r="C110" s="10"/>
      <c r="D110" s="10"/>
      <c r="E110" s="10"/>
    </row>
    <row r="111" spans="1:5" x14ac:dyDescent="0.2">
      <c r="A111" s="11"/>
      <c r="B111" s="10"/>
      <c r="C111" s="10"/>
      <c r="D111" s="10"/>
      <c r="E111" s="10"/>
    </row>
    <row r="112" spans="1:5" x14ac:dyDescent="0.2">
      <c r="A112" s="11"/>
      <c r="B112" s="10"/>
      <c r="C112" s="10"/>
      <c r="D112" s="10"/>
      <c r="E112" s="10"/>
    </row>
    <row r="113" spans="1:5" x14ac:dyDescent="0.2">
      <c r="A113" s="11"/>
      <c r="B113" s="10"/>
      <c r="C113" s="10"/>
      <c r="D113" s="10"/>
      <c r="E113" s="10"/>
    </row>
    <row r="114" spans="1:5" x14ac:dyDescent="0.2">
      <c r="A114" s="11"/>
      <c r="B114" s="10"/>
      <c r="C114" s="10"/>
      <c r="D114" s="10"/>
      <c r="E114" s="10"/>
    </row>
    <row r="115" spans="1:5" x14ac:dyDescent="0.2">
      <c r="A115" s="11"/>
      <c r="B115" s="10"/>
      <c r="C115" s="10"/>
      <c r="D115" s="10"/>
      <c r="E115" s="10"/>
    </row>
    <row r="116" spans="1:5" x14ac:dyDescent="0.2">
      <c r="A116" s="11"/>
      <c r="B116" s="10"/>
      <c r="C116" s="10"/>
      <c r="D116" s="10"/>
      <c r="E116" s="10"/>
    </row>
    <row r="117" spans="1:5" x14ac:dyDescent="0.2">
      <c r="A117" s="11"/>
      <c r="B117" s="10"/>
      <c r="C117" s="10"/>
      <c r="D117" s="10"/>
      <c r="E117" s="10"/>
    </row>
    <row r="118" spans="1:5" x14ac:dyDescent="0.2">
      <c r="A118" s="11"/>
      <c r="B118" s="10"/>
      <c r="C118" s="10"/>
      <c r="D118" s="10"/>
      <c r="E118" s="10"/>
    </row>
    <row r="119" spans="1:5" x14ac:dyDescent="0.2">
      <c r="A119" s="11"/>
      <c r="B119" s="10"/>
      <c r="C119" s="10"/>
      <c r="D119" s="10"/>
      <c r="E119" s="10"/>
    </row>
    <row r="120" spans="1:5" x14ac:dyDescent="0.2">
      <c r="A120" s="11"/>
      <c r="B120" s="10"/>
      <c r="C120" s="10"/>
      <c r="D120" s="10"/>
      <c r="E120" s="10"/>
    </row>
    <row r="121" spans="1:5" x14ac:dyDescent="0.2">
      <c r="A121" s="11"/>
      <c r="B121" s="10"/>
      <c r="C121" s="10"/>
      <c r="D121" s="10"/>
      <c r="E121" s="10"/>
    </row>
    <row r="122" spans="1:5" x14ac:dyDescent="0.2">
      <c r="A122" s="11"/>
      <c r="B122" s="10"/>
      <c r="C122" s="10"/>
      <c r="D122" s="10"/>
      <c r="E122" s="10"/>
    </row>
    <row r="123" spans="1:5" x14ac:dyDescent="0.2">
      <c r="A123" s="11"/>
      <c r="B123" s="10"/>
      <c r="C123" s="10"/>
      <c r="D123" s="10"/>
      <c r="E123" s="10"/>
    </row>
    <row r="124" spans="1:5" x14ac:dyDescent="0.2">
      <c r="A124" s="11"/>
      <c r="B124" s="10"/>
      <c r="C124" s="10"/>
      <c r="D124" s="10"/>
      <c r="E124" s="10"/>
    </row>
    <row r="125" spans="1:5" x14ac:dyDescent="0.2">
      <c r="A125" s="11"/>
      <c r="B125" s="10"/>
      <c r="C125" s="10"/>
      <c r="D125" s="10"/>
      <c r="E125" s="10"/>
    </row>
    <row r="126" spans="1:5" x14ac:dyDescent="0.2">
      <c r="A126" s="11"/>
      <c r="B126" s="10"/>
      <c r="C126" s="10"/>
      <c r="D126" s="10"/>
      <c r="E126" s="10"/>
    </row>
    <row r="127" spans="1:5" x14ac:dyDescent="0.2">
      <c r="A127" s="11"/>
      <c r="B127" s="10"/>
      <c r="C127" s="10"/>
      <c r="D127" s="10"/>
      <c r="E127" s="10"/>
    </row>
    <row r="128" spans="1:5" x14ac:dyDescent="0.2">
      <c r="A128" s="11"/>
      <c r="B128" s="10"/>
      <c r="C128" s="10"/>
      <c r="D128" s="10"/>
      <c r="E128" s="10"/>
    </row>
    <row r="129" spans="1:5" x14ac:dyDescent="0.2">
      <c r="A129" s="11"/>
      <c r="B129" s="10"/>
      <c r="C129" s="10"/>
      <c r="D129" s="10"/>
      <c r="E129" s="10"/>
    </row>
    <row r="130" spans="1:5" x14ac:dyDescent="0.2">
      <c r="A130" s="11"/>
      <c r="B130" s="10"/>
      <c r="C130" s="10"/>
      <c r="D130" s="10"/>
      <c r="E130" s="10"/>
    </row>
    <row r="131" spans="1:5" x14ac:dyDescent="0.2">
      <c r="A131" s="11"/>
      <c r="B131" s="10"/>
      <c r="C131" s="10"/>
      <c r="D131" s="10"/>
      <c r="E131" s="10"/>
    </row>
    <row r="132" spans="1:5" x14ac:dyDescent="0.2">
      <c r="A132" s="11"/>
      <c r="B132" s="10"/>
      <c r="C132" s="10"/>
      <c r="D132" s="10"/>
      <c r="E132" s="10"/>
    </row>
    <row r="133" spans="1:5" x14ac:dyDescent="0.2">
      <c r="A133" s="11"/>
      <c r="B133" s="10"/>
      <c r="C133" s="10"/>
      <c r="D133" s="10"/>
      <c r="E133" s="10"/>
    </row>
    <row r="134" spans="1:5" x14ac:dyDescent="0.2">
      <c r="A134" s="11"/>
      <c r="B134" s="10"/>
      <c r="C134" s="10"/>
      <c r="D134" s="10"/>
      <c r="E134" s="10"/>
    </row>
    <row r="135" spans="1:5" x14ac:dyDescent="0.2">
      <c r="A135" s="11"/>
      <c r="B135" s="10"/>
      <c r="C135" s="10"/>
      <c r="D135" s="10"/>
      <c r="E135" s="10"/>
    </row>
    <row r="136" spans="1:5" x14ac:dyDescent="0.2">
      <c r="A136" s="11"/>
      <c r="B136" s="10"/>
      <c r="C136" s="10"/>
      <c r="D136" s="10"/>
      <c r="E136" s="10"/>
    </row>
    <row r="137" spans="1:5" x14ac:dyDescent="0.2">
      <c r="A137" s="11"/>
      <c r="B137" s="10"/>
      <c r="C137" s="10"/>
      <c r="D137" s="10"/>
      <c r="E137" s="10"/>
    </row>
    <row r="138" spans="1:5" x14ac:dyDescent="0.2">
      <c r="A138" s="11"/>
      <c r="B138" s="10"/>
      <c r="C138" s="10"/>
      <c r="D138" s="10"/>
      <c r="E138" s="10"/>
    </row>
    <row r="139" spans="1:5" x14ac:dyDescent="0.2">
      <c r="A139" s="11"/>
      <c r="B139" s="10"/>
      <c r="C139" s="10"/>
      <c r="D139" s="10"/>
      <c r="E139" s="10"/>
    </row>
    <row r="140" spans="1:5" x14ac:dyDescent="0.2">
      <c r="A140" s="11"/>
      <c r="B140" s="10"/>
      <c r="C140" s="10"/>
      <c r="D140" s="10"/>
      <c r="E140" s="10"/>
    </row>
    <row r="141" spans="1:5" x14ac:dyDescent="0.2">
      <c r="A141" s="11"/>
      <c r="B141" s="10"/>
      <c r="C141" s="10"/>
      <c r="D141" s="10"/>
      <c r="E141" s="10"/>
    </row>
    <row r="142" spans="1:5" x14ac:dyDescent="0.2">
      <c r="A142" s="11"/>
      <c r="B142" s="10"/>
      <c r="C142" s="10"/>
      <c r="D142" s="10"/>
      <c r="E142" s="10"/>
    </row>
    <row r="143" spans="1:5" x14ac:dyDescent="0.2">
      <c r="A143" s="11"/>
      <c r="B143" s="10"/>
      <c r="C143" s="10"/>
      <c r="D143" s="10"/>
      <c r="E143" s="10"/>
    </row>
    <row r="144" spans="1:5" x14ac:dyDescent="0.2">
      <c r="A144" s="11"/>
      <c r="B144" s="10"/>
      <c r="C144" s="10"/>
      <c r="D144" s="10"/>
      <c r="E144" s="10"/>
    </row>
    <row r="145" spans="1:5" x14ac:dyDescent="0.2">
      <c r="A145" s="11"/>
      <c r="B145" s="10"/>
      <c r="C145" s="10"/>
      <c r="D145" s="10"/>
      <c r="E145" s="10"/>
    </row>
    <row r="146" spans="1:5" x14ac:dyDescent="0.2">
      <c r="A146" s="11"/>
      <c r="B146" s="10"/>
      <c r="C146" s="10"/>
      <c r="D146" s="10"/>
      <c r="E146" s="10"/>
    </row>
    <row r="147" spans="1:5" x14ac:dyDescent="0.2">
      <c r="A147" s="11"/>
      <c r="B147" s="10"/>
      <c r="C147" s="10"/>
      <c r="D147" s="10"/>
      <c r="E147" s="10"/>
    </row>
    <row r="148" spans="1:5" x14ac:dyDescent="0.2">
      <c r="A148" s="11"/>
      <c r="B148" s="10"/>
      <c r="C148" s="10"/>
      <c r="D148" s="10"/>
      <c r="E148" s="10"/>
    </row>
    <row r="149" spans="1:5" x14ac:dyDescent="0.2">
      <c r="A149" s="11"/>
      <c r="B149" s="10"/>
      <c r="C149" s="10"/>
      <c r="D149" s="10"/>
      <c r="E149" s="10"/>
    </row>
    <row r="150" spans="1:5" x14ac:dyDescent="0.2">
      <c r="A150" s="11"/>
      <c r="B150" s="10"/>
      <c r="C150" s="10"/>
      <c r="D150" s="10"/>
      <c r="E150" s="10"/>
    </row>
    <row r="151" spans="1:5" x14ac:dyDescent="0.2">
      <c r="A151" s="11"/>
      <c r="B151" s="10"/>
      <c r="C151" s="10"/>
      <c r="D151" s="10"/>
      <c r="E151" s="10"/>
    </row>
    <row r="152" spans="1:5" x14ac:dyDescent="0.2">
      <c r="A152" s="11"/>
      <c r="B152" s="10"/>
      <c r="C152" s="10"/>
      <c r="D152" s="10"/>
      <c r="E152" s="10"/>
    </row>
    <row r="153" spans="1:5" x14ac:dyDescent="0.2">
      <c r="A153" s="11"/>
      <c r="B153" s="10"/>
      <c r="C153" s="10"/>
      <c r="D153" s="10"/>
      <c r="E153" s="10"/>
    </row>
    <row r="154" spans="1:5" x14ac:dyDescent="0.2">
      <c r="A154" s="11"/>
      <c r="B154" s="10"/>
      <c r="C154" s="10"/>
      <c r="D154" s="10"/>
      <c r="E154" s="10"/>
    </row>
    <row r="155" spans="1:5" x14ac:dyDescent="0.2">
      <c r="A155" s="11"/>
      <c r="B155" s="10"/>
      <c r="C155" s="10"/>
      <c r="D155" s="10"/>
      <c r="E155" s="10"/>
    </row>
    <row r="156" spans="1:5" x14ac:dyDescent="0.2">
      <c r="A156" s="11"/>
      <c r="B156" s="10"/>
      <c r="C156" s="10"/>
      <c r="D156" s="10"/>
      <c r="E156" s="10"/>
    </row>
    <row r="157" spans="1:5" x14ac:dyDescent="0.2">
      <c r="A157" s="11"/>
      <c r="B157" s="10"/>
      <c r="C157" s="10"/>
      <c r="D157" s="10"/>
      <c r="E157" s="10"/>
    </row>
    <row r="158" spans="1:5" x14ac:dyDescent="0.2">
      <c r="A158" s="11"/>
      <c r="B158" s="10"/>
      <c r="C158" s="10"/>
      <c r="D158" s="10"/>
      <c r="E158" s="10"/>
    </row>
    <row r="159" spans="1:5" x14ac:dyDescent="0.2">
      <c r="A159" s="11"/>
      <c r="B159" s="10"/>
      <c r="C159" s="10"/>
      <c r="D159" s="10"/>
      <c r="E159" s="10"/>
    </row>
    <row r="160" spans="1:5" x14ac:dyDescent="0.2">
      <c r="A160" s="11"/>
      <c r="B160" s="10"/>
      <c r="C160" s="10"/>
      <c r="D160" s="10"/>
      <c r="E160" s="10"/>
    </row>
    <row r="161" spans="1:5" x14ac:dyDescent="0.2">
      <c r="A161" s="11"/>
      <c r="B161" s="10"/>
      <c r="C161" s="10"/>
      <c r="D161" s="10"/>
      <c r="E161" s="10"/>
    </row>
    <row r="162" spans="1:5" x14ac:dyDescent="0.2">
      <c r="A162" s="11"/>
      <c r="B162" s="10"/>
      <c r="C162" s="10"/>
      <c r="D162" s="10"/>
      <c r="E162" s="10"/>
    </row>
    <row r="163" spans="1:5" x14ac:dyDescent="0.2">
      <c r="A163" s="11"/>
      <c r="B163" s="10"/>
      <c r="C163" s="10"/>
      <c r="D163" s="10"/>
      <c r="E163" s="10"/>
    </row>
    <row r="164" spans="1:5" x14ac:dyDescent="0.2">
      <c r="A164" s="11"/>
      <c r="B164" s="10"/>
      <c r="C164" s="10"/>
      <c r="D164" s="10"/>
      <c r="E164" s="10"/>
    </row>
    <row r="165" spans="1:5" x14ac:dyDescent="0.2">
      <c r="A165" s="11"/>
      <c r="B165" s="10"/>
      <c r="C165" s="10"/>
      <c r="D165" s="10"/>
      <c r="E165" s="10"/>
    </row>
    <row r="166" spans="1:5" x14ac:dyDescent="0.2">
      <c r="A166" s="11"/>
      <c r="B166" s="10"/>
      <c r="C166" s="10"/>
      <c r="D166" s="10"/>
      <c r="E166" s="10"/>
    </row>
    <row r="167" spans="1:5" x14ac:dyDescent="0.2">
      <c r="A167" s="11"/>
      <c r="B167" s="10"/>
      <c r="C167" s="10"/>
      <c r="D167" s="10"/>
      <c r="E167" s="10"/>
    </row>
    <row r="168" spans="1:5" x14ac:dyDescent="0.2">
      <c r="A168" s="11"/>
      <c r="B168" s="10"/>
      <c r="C168" s="10"/>
      <c r="D168" s="10"/>
      <c r="E168" s="10"/>
    </row>
    <row r="169" spans="1:5" x14ac:dyDescent="0.2">
      <c r="A169" s="11"/>
      <c r="B169" s="10"/>
      <c r="C169" s="10"/>
      <c r="D169" s="10"/>
      <c r="E169" s="10"/>
    </row>
    <row r="170" spans="1:5" x14ac:dyDescent="0.2">
      <c r="A170" s="11"/>
      <c r="B170" s="10"/>
      <c r="C170" s="10"/>
      <c r="D170" s="10"/>
      <c r="E170" s="10"/>
    </row>
    <row r="171" spans="1:5" x14ac:dyDescent="0.2">
      <c r="A171" s="11"/>
      <c r="B171" s="10"/>
      <c r="C171" s="10"/>
      <c r="D171" s="10"/>
      <c r="E171" s="10"/>
    </row>
    <row r="172" spans="1:5" x14ac:dyDescent="0.2">
      <c r="A172" s="11"/>
      <c r="B172" s="10"/>
      <c r="C172" s="10"/>
      <c r="D172" s="10"/>
      <c r="E172" s="10"/>
    </row>
    <row r="173" spans="1:5" x14ac:dyDescent="0.2">
      <c r="A173" s="11"/>
      <c r="B173" s="10"/>
      <c r="C173" s="10"/>
      <c r="D173" s="10"/>
      <c r="E173" s="10"/>
    </row>
    <row r="174" spans="1:5" x14ac:dyDescent="0.2">
      <c r="A174" s="11"/>
      <c r="B174" s="10"/>
      <c r="C174" s="10"/>
      <c r="D174" s="10"/>
      <c r="E174" s="10"/>
    </row>
    <row r="175" spans="1:5" x14ac:dyDescent="0.2">
      <c r="A175" s="11"/>
      <c r="B175" s="10"/>
      <c r="C175" s="10"/>
      <c r="D175" s="10"/>
      <c r="E175" s="10"/>
    </row>
    <row r="176" spans="1:5" x14ac:dyDescent="0.2">
      <c r="A176" s="11"/>
      <c r="B176" s="10"/>
      <c r="C176" s="10"/>
      <c r="D176" s="10"/>
      <c r="E176" s="10"/>
    </row>
    <row r="177" spans="1:5" x14ac:dyDescent="0.2">
      <c r="A177" s="11"/>
      <c r="B177" s="10"/>
      <c r="C177" s="10"/>
      <c r="D177" s="10"/>
      <c r="E177" s="10"/>
    </row>
    <row r="178" spans="1:5" x14ac:dyDescent="0.2">
      <c r="A178" s="11"/>
      <c r="B178" s="10"/>
      <c r="C178" s="10"/>
      <c r="D178" s="10"/>
      <c r="E178" s="10"/>
    </row>
    <row r="179" spans="1:5" x14ac:dyDescent="0.2">
      <c r="A179" s="11"/>
      <c r="B179" s="10"/>
      <c r="C179" s="10"/>
      <c r="D179" s="10"/>
      <c r="E179" s="10"/>
    </row>
    <row r="180" spans="1:5" x14ac:dyDescent="0.2">
      <c r="A180" s="11"/>
      <c r="B180" s="10"/>
      <c r="C180" s="10"/>
      <c r="D180" s="10"/>
      <c r="E180" s="10"/>
    </row>
    <row r="181" spans="1:5" x14ac:dyDescent="0.2">
      <c r="A181" s="11"/>
      <c r="B181" s="10"/>
      <c r="C181" s="10"/>
      <c r="D181" s="10"/>
      <c r="E181" s="10"/>
    </row>
    <row r="182" spans="1:5" x14ac:dyDescent="0.2">
      <c r="A182" s="11"/>
      <c r="B182" s="10"/>
      <c r="C182" s="10"/>
      <c r="D182" s="10"/>
      <c r="E182" s="10"/>
    </row>
    <row r="183" spans="1:5" x14ac:dyDescent="0.2">
      <c r="A183" s="11"/>
      <c r="B183" s="10"/>
      <c r="C183" s="10"/>
      <c r="D183" s="10"/>
      <c r="E183" s="10"/>
    </row>
    <row r="184" spans="1:5" x14ac:dyDescent="0.2">
      <c r="A184" s="11"/>
      <c r="B184" s="10"/>
      <c r="C184" s="10"/>
      <c r="D184" s="10"/>
      <c r="E184" s="10"/>
    </row>
    <row r="185" spans="1:5" x14ac:dyDescent="0.2">
      <c r="A185" s="11"/>
      <c r="B185" s="10"/>
      <c r="C185" s="10"/>
      <c r="D185" s="10"/>
      <c r="E185" s="10"/>
    </row>
    <row r="186" spans="1:5" x14ac:dyDescent="0.2">
      <c r="A186" s="11"/>
      <c r="B186" s="10"/>
      <c r="C186" s="10"/>
      <c r="D186" s="10"/>
      <c r="E186" s="10"/>
    </row>
    <row r="187" spans="1:5" x14ac:dyDescent="0.2">
      <c r="A187" s="11"/>
      <c r="B187" s="10"/>
      <c r="C187" s="10"/>
      <c r="D187" s="10"/>
      <c r="E187" s="10"/>
    </row>
    <row r="188" spans="1:5" x14ac:dyDescent="0.2">
      <c r="A188" s="11"/>
      <c r="B188" s="10"/>
      <c r="C188" s="10"/>
      <c r="D188" s="10"/>
      <c r="E188" s="10"/>
    </row>
    <row r="189" spans="1:5" x14ac:dyDescent="0.2">
      <c r="A189" s="11"/>
      <c r="B189" s="10"/>
      <c r="C189" s="10"/>
      <c r="D189" s="10"/>
      <c r="E189" s="10"/>
    </row>
    <row r="190" spans="1:5" x14ac:dyDescent="0.2">
      <c r="A190" s="11"/>
      <c r="B190" s="10"/>
      <c r="C190" s="10"/>
      <c r="D190" s="10"/>
      <c r="E190" s="10"/>
    </row>
    <row r="191" spans="1:5" x14ac:dyDescent="0.2">
      <c r="A191" s="11"/>
      <c r="B191" s="10"/>
      <c r="C191" s="10"/>
      <c r="D191" s="10"/>
      <c r="E191" s="10"/>
    </row>
    <row r="192" spans="1:5" x14ac:dyDescent="0.2">
      <c r="A192" s="11"/>
      <c r="B192" s="10"/>
      <c r="C192" s="10"/>
      <c r="D192" s="10"/>
      <c r="E192" s="10"/>
    </row>
    <row r="193" spans="1:5" x14ac:dyDescent="0.2">
      <c r="A193" s="11"/>
      <c r="B193" s="10"/>
      <c r="C193" s="10"/>
      <c r="D193" s="10"/>
      <c r="E193" s="10"/>
    </row>
    <row r="194" spans="1:5" x14ac:dyDescent="0.2">
      <c r="A194" s="11"/>
      <c r="B194" s="10"/>
      <c r="C194" s="10"/>
      <c r="D194" s="10"/>
      <c r="E194" s="10"/>
    </row>
    <row r="195" spans="1:5" x14ac:dyDescent="0.2">
      <c r="A195" s="11"/>
      <c r="B195" s="10"/>
      <c r="C195" s="10"/>
      <c r="D195" s="10"/>
      <c r="E195" s="10"/>
    </row>
    <row r="196" spans="1:5" x14ac:dyDescent="0.2">
      <c r="A196" s="11"/>
      <c r="B196" s="10"/>
      <c r="C196" s="10"/>
      <c r="D196" s="10"/>
      <c r="E196" s="10"/>
    </row>
    <row r="197" spans="1:5" x14ac:dyDescent="0.2">
      <c r="A197" s="11"/>
      <c r="B197" s="10"/>
      <c r="C197" s="10"/>
      <c r="D197" s="10"/>
      <c r="E197" s="10"/>
    </row>
    <row r="198" spans="1:5" x14ac:dyDescent="0.2">
      <c r="A198" s="11"/>
      <c r="B198" s="10"/>
      <c r="C198" s="10"/>
      <c r="D198" s="10"/>
      <c r="E198" s="10"/>
    </row>
    <row r="199" spans="1:5" x14ac:dyDescent="0.2">
      <c r="A199" s="11"/>
      <c r="B199" s="10"/>
      <c r="C199" s="10"/>
      <c r="D199" s="10"/>
      <c r="E199" s="10"/>
    </row>
    <row r="200" spans="1:5" x14ac:dyDescent="0.2">
      <c r="A200" s="11"/>
      <c r="B200" s="10"/>
      <c r="C200" s="10"/>
      <c r="D200" s="10"/>
      <c r="E200" s="10"/>
    </row>
    <row r="201" spans="1:5" x14ac:dyDescent="0.2">
      <c r="A201" s="11"/>
      <c r="B201" s="10"/>
      <c r="C201" s="10"/>
      <c r="D201" s="10"/>
      <c r="E201" s="10"/>
    </row>
    <row r="202" spans="1:5" x14ac:dyDescent="0.2">
      <c r="A202" s="11"/>
      <c r="B202" s="10"/>
      <c r="C202" s="10"/>
      <c r="D202" s="10"/>
      <c r="E202" s="10"/>
    </row>
    <row r="203" spans="1:5" x14ac:dyDescent="0.2">
      <c r="A203" s="11"/>
      <c r="B203" s="10"/>
      <c r="C203" s="10"/>
      <c r="D203" s="10"/>
      <c r="E203" s="10"/>
    </row>
    <row r="204" spans="1:5" x14ac:dyDescent="0.2">
      <c r="A204" s="11"/>
      <c r="B204" s="10"/>
      <c r="C204" s="10"/>
      <c r="D204" s="10"/>
      <c r="E204" s="10"/>
    </row>
    <row r="205" spans="1:5" x14ac:dyDescent="0.2">
      <c r="A205" s="11"/>
      <c r="B205" s="10"/>
      <c r="C205" s="10"/>
      <c r="D205" s="10"/>
      <c r="E205" s="10"/>
    </row>
    <row r="206" spans="1:5" x14ac:dyDescent="0.2">
      <c r="A206" s="11"/>
      <c r="B206" s="10"/>
      <c r="C206" s="10"/>
      <c r="D206" s="10"/>
      <c r="E206" s="10"/>
    </row>
    <row r="207" spans="1:5" x14ac:dyDescent="0.2">
      <c r="A207" s="11"/>
      <c r="B207" s="10"/>
      <c r="C207" s="10"/>
      <c r="D207" s="10"/>
      <c r="E207" s="10"/>
    </row>
    <row r="208" spans="1:5" x14ac:dyDescent="0.2">
      <c r="A208" s="11"/>
      <c r="B208" s="10"/>
      <c r="C208" s="10"/>
      <c r="D208" s="10"/>
      <c r="E208" s="10"/>
    </row>
    <row r="209" spans="1:5" x14ac:dyDescent="0.2">
      <c r="A209" s="11"/>
      <c r="B209" s="10"/>
      <c r="C209" s="10"/>
      <c r="D209" s="10"/>
      <c r="E209" s="10"/>
    </row>
    <row r="210" spans="1:5" x14ac:dyDescent="0.2">
      <c r="A210" s="11"/>
      <c r="B210" s="10"/>
      <c r="C210" s="10"/>
      <c r="D210" s="10"/>
      <c r="E210" s="10"/>
    </row>
    <row r="211" spans="1:5" x14ac:dyDescent="0.2">
      <c r="A211" s="11"/>
      <c r="B211" s="10"/>
      <c r="C211" s="10"/>
      <c r="D211" s="10"/>
      <c r="E211" s="10"/>
    </row>
    <row r="212" spans="1:5" x14ac:dyDescent="0.2">
      <c r="A212" s="11"/>
      <c r="B212" s="10"/>
      <c r="C212" s="10"/>
      <c r="D212" s="10"/>
      <c r="E212" s="10"/>
    </row>
    <row r="213" spans="1:5" x14ac:dyDescent="0.2">
      <c r="A213" s="11"/>
      <c r="B213" s="10"/>
      <c r="C213" s="10"/>
      <c r="D213" s="10"/>
      <c r="E213" s="10"/>
    </row>
    <row r="214" spans="1:5" x14ac:dyDescent="0.2">
      <c r="A214" s="11"/>
      <c r="B214" s="10"/>
      <c r="C214" s="10"/>
      <c r="D214" s="10"/>
      <c r="E214" s="10"/>
    </row>
    <row r="215" spans="1:5" x14ac:dyDescent="0.2">
      <c r="A215" s="11"/>
      <c r="B215" s="10"/>
      <c r="C215" s="10"/>
      <c r="D215" s="10"/>
      <c r="E215" s="10"/>
    </row>
    <row r="216" spans="1:5" x14ac:dyDescent="0.2">
      <c r="A216" s="11"/>
      <c r="B216" s="10"/>
      <c r="C216" s="10"/>
      <c r="D216" s="10"/>
      <c r="E216" s="10"/>
    </row>
    <row r="217" spans="1:5" x14ac:dyDescent="0.2">
      <c r="A217" s="11"/>
      <c r="B217" s="10"/>
      <c r="C217" s="10"/>
      <c r="D217" s="10"/>
      <c r="E217" s="10"/>
    </row>
    <row r="218" spans="1:5" x14ac:dyDescent="0.2">
      <c r="A218" s="11"/>
      <c r="B218" s="10"/>
      <c r="C218" s="10"/>
      <c r="D218" s="10"/>
      <c r="E218" s="10"/>
    </row>
    <row r="219" spans="1:5" x14ac:dyDescent="0.2">
      <c r="A219" s="11"/>
      <c r="B219" s="10"/>
      <c r="C219" s="10"/>
      <c r="D219" s="10"/>
      <c r="E219" s="10"/>
    </row>
    <row r="220" spans="1:5" x14ac:dyDescent="0.2">
      <c r="A220" s="11"/>
      <c r="B220" s="10"/>
      <c r="C220" s="10"/>
      <c r="D220" s="10"/>
      <c r="E220" s="10"/>
    </row>
    <row r="221" spans="1:5" x14ac:dyDescent="0.2">
      <c r="A221" s="11"/>
      <c r="B221" s="10"/>
      <c r="C221" s="10"/>
      <c r="D221" s="10"/>
      <c r="E221" s="10"/>
    </row>
    <row r="222" spans="1:5" x14ac:dyDescent="0.2">
      <c r="A222" s="11"/>
      <c r="B222" s="10"/>
      <c r="C222" s="10"/>
      <c r="D222" s="10"/>
      <c r="E222" s="10"/>
    </row>
    <row r="223" spans="1:5" x14ac:dyDescent="0.2">
      <c r="A223" s="11"/>
      <c r="B223" s="10"/>
      <c r="C223" s="10"/>
      <c r="D223" s="10"/>
      <c r="E223" s="10"/>
    </row>
    <row r="224" spans="1:5" x14ac:dyDescent="0.2">
      <c r="A224" s="11"/>
      <c r="B224" s="10"/>
      <c r="C224" s="10"/>
      <c r="D224" s="10"/>
      <c r="E224" s="10"/>
    </row>
    <row r="225" spans="1:5" x14ac:dyDescent="0.2">
      <c r="A225" s="11"/>
      <c r="B225" s="10"/>
      <c r="C225" s="10"/>
      <c r="D225" s="10"/>
      <c r="E225" s="10"/>
    </row>
    <row r="226" spans="1:5" x14ac:dyDescent="0.2">
      <c r="A226" s="11"/>
      <c r="B226" s="10"/>
      <c r="C226" s="10"/>
      <c r="D226" s="10"/>
      <c r="E226" s="10"/>
    </row>
    <row r="227" spans="1:5" x14ac:dyDescent="0.2">
      <c r="A227" s="11"/>
      <c r="B227" s="10"/>
      <c r="C227" s="10"/>
      <c r="D227" s="10"/>
      <c r="E227" s="10"/>
    </row>
    <row r="228" spans="1:5" x14ac:dyDescent="0.2">
      <c r="A228" s="11"/>
      <c r="B228" s="10"/>
      <c r="C228" s="10"/>
      <c r="D228" s="10"/>
      <c r="E228" s="10"/>
    </row>
    <row r="229" spans="1:5" x14ac:dyDescent="0.2">
      <c r="A229" s="11"/>
      <c r="B229" s="10"/>
      <c r="C229" s="10"/>
      <c r="D229" s="10"/>
      <c r="E229" s="10"/>
    </row>
    <row r="230" spans="1:5" x14ac:dyDescent="0.2">
      <c r="A230" s="11"/>
      <c r="B230" s="10"/>
      <c r="C230" s="10"/>
      <c r="D230" s="10"/>
      <c r="E230" s="10"/>
    </row>
    <row r="231" spans="1:5" x14ac:dyDescent="0.2">
      <c r="A231" s="11"/>
      <c r="B231" s="10"/>
      <c r="C231" s="10"/>
      <c r="D231" s="10"/>
      <c r="E231" s="10"/>
    </row>
    <row r="232" spans="1:5" x14ac:dyDescent="0.2">
      <c r="A232" s="11"/>
      <c r="B232" s="10"/>
      <c r="C232" s="10"/>
      <c r="D232" s="10"/>
      <c r="E232" s="10"/>
    </row>
    <row r="233" spans="1:5" x14ac:dyDescent="0.2">
      <c r="A233" s="11"/>
      <c r="B233" s="10"/>
      <c r="C233" s="10"/>
      <c r="D233" s="10"/>
      <c r="E233" s="10"/>
    </row>
    <row r="234" spans="1:5" x14ac:dyDescent="0.2">
      <c r="A234" s="11"/>
      <c r="B234" s="10"/>
      <c r="C234" s="10"/>
      <c r="D234" s="10"/>
      <c r="E234" s="10"/>
    </row>
    <row r="235" spans="1:5" x14ac:dyDescent="0.2">
      <c r="A235" s="11"/>
      <c r="B235" s="10"/>
      <c r="C235" s="10"/>
      <c r="D235" s="10"/>
      <c r="E235" s="10"/>
    </row>
    <row r="236" spans="1:5" x14ac:dyDescent="0.2">
      <c r="A236" s="11"/>
      <c r="B236" s="10"/>
      <c r="C236" s="10"/>
      <c r="D236" s="10"/>
      <c r="E236" s="10"/>
    </row>
    <row r="237" spans="1:5" x14ac:dyDescent="0.2">
      <c r="A237" s="11"/>
      <c r="B237" s="10"/>
      <c r="C237" s="10"/>
      <c r="D237" s="10"/>
      <c r="E237" s="10"/>
    </row>
    <row r="238" spans="1:5" x14ac:dyDescent="0.2">
      <c r="A238" s="11"/>
      <c r="B238" s="10"/>
      <c r="C238" s="10"/>
      <c r="D238" s="10"/>
      <c r="E238" s="10"/>
    </row>
    <row r="239" spans="1:5" x14ac:dyDescent="0.2">
      <c r="A239" s="11"/>
      <c r="B239" s="10"/>
      <c r="C239" s="10"/>
      <c r="D239" s="10"/>
      <c r="E239" s="10"/>
    </row>
    <row r="240" spans="1:5" x14ac:dyDescent="0.2">
      <c r="A240" s="11"/>
      <c r="B240" s="10"/>
      <c r="C240" s="10"/>
      <c r="D240" s="10"/>
      <c r="E240" s="10"/>
    </row>
    <row r="241" spans="1:5" x14ac:dyDescent="0.2">
      <c r="A241" s="11"/>
      <c r="B241" s="10"/>
      <c r="C241" s="10"/>
      <c r="D241" s="10"/>
      <c r="E241" s="10"/>
    </row>
    <row r="242" spans="1:5" x14ac:dyDescent="0.2">
      <c r="A242" s="11"/>
      <c r="B242" s="10"/>
      <c r="C242" s="10"/>
      <c r="D242" s="10"/>
      <c r="E242" s="10"/>
    </row>
    <row r="243" spans="1:5" x14ac:dyDescent="0.2">
      <c r="A243" s="11"/>
      <c r="B243" s="10"/>
      <c r="C243" s="10"/>
      <c r="D243" s="10"/>
      <c r="E243" s="10"/>
    </row>
    <row r="244" spans="1:5" x14ac:dyDescent="0.2">
      <c r="A244" s="11"/>
      <c r="B244" s="10"/>
      <c r="C244" s="10"/>
      <c r="D244" s="10"/>
      <c r="E244" s="10"/>
    </row>
    <row r="245" spans="1:5" x14ac:dyDescent="0.2">
      <c r="A245" s="11"/>
      <c r="B245" s="10"/>
      <c r="C245" s="10"/>
      <c r="D245" s="10"/>
      <c r="E245" s="10"/>
    </row>
    <row r="246" spans="1:5" x14ac:dyDescent="0.2">
      <c r="A246" s="11"/>
      <c r="B246" s="10"/>
      <c r="C246" s="10"/>
      <c r="D246" s="10"/>
      <c r="E246" s="10"/>
    </row>
    <row r="247" spans="1:5" x14ac:dyDescent="0.2">
      <c r="A247" s="11"/>
      <c r="B247" s="10"/>
      <c r="C247" s="10"/>
      <c r="D247" s="10"/>
      <c r="E247" s="10"/>
    </row>
    <row r="248" spans="1:5" x14ac:dyDescent="0.2">
      <c r="A248" s="11"/>
      <c r="B248" s="10"/>
      <c r="C248" s="10"/>
      <c r="D248" s="10"/>
      <c r="E248" s="10"/>
    </row>
    <row r="249" spans="1:5" x14ac:dyDescent="0.2">
      <c r="A249" s="11"/>
      <c r="B249" s="10"/>
      <c r="C249" s="10"/>
      <c r="D249" s="10"/>
      <c r="E249" s="10"/>
    </row>
    <row r="250" spans="1:5" x14ac:dyDescent="0.2">
      <c r="A250" s="11"/>
      <c r="B250" s="10"/>
      <c r="C250" s="10"/>
      <c r="D250" s="10"/>
      <c r="E250" s="10"/>
    </row>
    <row r="251" spans="1:5" x14ac:dyDescent="0.2">
      <c r="A251" s="11"/>
      <c r="B251" s="10"/>
      <c r="C251" s="10"/>
      <c r="D251" s="10"/>
      <c r="E251" s="10"/>
    </row>
    <row r="252" spans="1:5" x14ac:dyDescent="0.2">
      <c r="A252" s="11"/>
      <c r="B252" s="10"/>
      <c r="C252" s="10"/>
      <c r="D252" s="10"/>
      <c r="E252" s="10"/>
    </row>
    <row r="253" spans="1:5" x14ac:dyDescent="0.2">
      <c r="A253" s="11"/>
      <c r="B253" s="10"/>
      <c r="C253" s="10"/>
      <c r="D253" s="10"/>
      <c r="E253" s="10"/>
    </row>
    <row r="254" spans="1:5" x14ac:dyDescent="0.2">
      <c r="A254" s="11"/>
      <c r="B254" s="10"/>
      <c r="C254" s="10"/>
      <c r="D254" s="10"/>
      <c r="E254" s="10"/>
    </row>
    <row r="255" spans="1:5" x14ac:dyDescent="0.2">
      <c r="A255" s="11"/>
      <c r="B255" s="10"/>
      <c r="C255" s="10"/>
      <c r="D255" s="10"/>
      <c r="E255" s="10"/>
    </row>
    <row r="256" spans="1:5" x14ac:dyDescent="0.2">
      <c r="A256" s="11"/>
      <c r="B256" s="10"/>
      <c r="C256" s="10"/>
      <c r="D256" s="10"/>
      <c r="E256" s="10"/>
    </row>
    <row r="257" spans="1:5" x14ac:dyDescent="0.2">
      <c r="A257" s="11"/>
      <c r="B257" s="10"/>
      <c r="C257" s="10"/>
      <c r="D257" s="10"/>
      <c r="E257" s="10"/>
    </row>
    <row r="258" spans="1:5" x14ac:dyDescent="0.2">
      <c r="A258" s="11"/>
      <c r="B258" s="10"/>
      <c r="C258" s="10"/>
      <c r="D258" s="10"/>
      <c r="E258" s="10"/>
    </row>
    <row r="259" spans="1:5" x14ac:dyDescent="0.2">
      <c r="A259" s="11"/>
      <c r="B259" s="10"/>
      <c r="C259" s="10"/>
      <c r="D259" s="10"/>
      <c r="E259" s="10"/>
    </row>
    <row r="260" spans="1:5" x14ac:dyDescent="0.2">
      <c r="A260" s="11"/>
      <c r="B260" s="10"/>
      <c r="C260" s="10"/>
      <c r="D260" s="10"/>
      <c r="E260" s="10"/>
    </row>
    <row r="261" spans="1:5" x14ac:dyDescent="0.2">
      <c r="A261" s="11"/>
      <c r="B261" s="10"/>
      <c r="C261" s="10"/>
      <c r="D261" s="10"/>
      <c r="E261" s="10"/>
    </row>
    <row r="262" spans="1:5" x14ac:dyDescent="0.2">
      <c r="A262" s="11"/>
      <c r="B262" s="10"/>
      <c r="C262" s="10"/>
      <c r="D262" s="10"/>
      <c r="E262" s="10"/>
    </row>
    <row r="263" spans="1:5" x14ac:dyDescent="0.2">
      <c r="A263" s="11"/>
      <c r="B263" s="10"/>
      <c r="C263" s="10"/>
      <c r="D263" s="10"/>
      <c r="E263" s="10"/>
    </row>
    <row r="264" spans="1:5" x14ac:dyDescent="0.2">
      <c r="A264" s="11"/>
      <c r="B264" s="10"/>
      <c r="C264" s="10"/>
      <c r="D264" s="10"/>
      <c r="E264" s="10"/>
    </row>
    <row r="265" spans="1:5" x14ac:dyDescent="0.2">
      <c r="A265" s="11"/>
      <c r="B265" s="10"/>
      <c r="C265" s="10"/>
      <c r="D265" s="10"/>
      <c r="E265" s="10"/>
    </row>
    <row r="266" spans="1:5" x14ac:dyDescent="0.2">
      <c r="A266" s="11"/>
      <c r="B266" s="10"/>
      <c r="C266" s="10"/>
      <c r="D266" s="10"/>
      <c r="E266" s="10"/>
    </row>
    <row r="267" spans="1:5" x14ac:dyDescent="0.2">
      <c r="A267" s="11"/>
      <c r="B267" s="10"/>
      <c r="C267" s="10"/>
      <c r="D267" s="10"/>
      <c r="E267" s="10"/>
    </row>
    <row r="268" spans="1:5" x14ac:dyDescent="0.2">
      <c r="A268" s="11"/>
      <c r="B268" s="10"/>
      <c r="C268" s="10"/>
      <c r="D268" s="10"/>
      <c r="E268" s="10"/>
    </row>
    <row r="269" spans="1:5" x14ac:dyDescent="0.2">
      <c r="A269" s="11"/>
      <c r="B269" s="10"/>
      <c r="C269" s="10"/>
      <c r="D269" s="10"/>
      <c r="E269" s="10"/>
    </row>
    <row r="270" spans="1:5" x14ac:dyDescent="0.2">
      <c r="A270" s="11"/>
      <c r="B270" s="10"/>
      <c r="C270" s="10"/>
      <c r="D270" s="10"/>
      <c r="E270" s="10"/>
    </row>
    <row r="271" spans="1:5" x14ac:dyDescent="0.2">
      <c r="A271" s="11"/>
      <c r="B271" s="10"/>
      <c r="C271" s="10"/>
      <c r="D271" s="10"/>
      <c r="E271" s="10"/>
    </row>
    <row r="272" spans="1:5" x14ac:dyDescent="0.2">
      <c r="A272" s="11"/>
      <c r="B272" s="10"/>
      <c r="C272" s="10"/>
      <c r="D272" s="10"/>
      <c r="E272" s="10"/>
    </row>
    <row r="273" spans="1:5" x14ac:dyDescent="0.2">
      <c r="A273" s="11"/>
      <c r="B273" s="10"/>
      <c r="C273" s="10"/>
      <c r="D273" s="10"/>
      <c r="E273" s="10"/>
    </row>
    <row r="274" spans="1:5" x14ac:dyDescent="0.2">
      <c r="A274" s="11"/>
      <c r="B274" s="10"/>
      <c r="C274" s="10"/>
      <c r="D274" s="10"/>
      <c r="E274" s="10"/>
    </row>
    <row r="275" spans="1:5" x14ac:dyDescent="0.2">
      <c r="A275" s="11"/>
      <c r="B275" s="10"/>
      <c r="C275" s="10"/>
      <c r="D275" s="10"/>
      <c r="E275" s="10"/>
    </row>
    <row r="276" spans="1:5" x14ac:dyDescent="0.2">
      <c r="A276" s="11"/>
      <c r="B276" s="10"/>
      <c r="C276" s="10"/>
      <c r="D276" s="10"/>
      <c r="E276" s="10"/>
    </row>
    <row r="277" spans="1:5" x14ac:dyDescent="0.2">
      <c r="A277" s="11"/>
      <c r="B277" s="10"/>
      <c r="C277" s="10"/>
      <c r="D277" s="10"/>
      <c r="E277" s="10"/>
    </row>
    <row r="278" spans="1:5" x14ac:dyDescent="0.2">
      <c r="A278" s="11"/>
      <c r="B278" s="10"/>
      <c r="C278" s="10"/>
      <c r="D278" s="10"/>
      <c r="E278" s="10"/>
    </row>
    <row r="279" spans="1:5" x14ac:dyDescent="0.2">
      <c r="A279" s="11"/>
      <c r="B279" s="10"/>
      <c r="C279" s="10"/>
      <c r="D279" s="10"/>
      <c r="E279" s="10"/>
    </row>
    <row r="280" spans="1:5" x14ac:dyDescent="0.2">
      <c r="A280" s="11"/>
      <c r="B280" s="10"/>
      <c r="C280" s="10"/>
      <c r="D280" s="10"/>
      <c r="E280" s="10"/>
    </row>
    <row r="281" spans="1:5" x14ac:dyDescent="0.2">
      <c r="A281" s="11"/>
      <c r="B281" s="10"/>
      <c r="C281" s="10"/>
      <c r="D281" s="10"/>
      <c r="E281" s="10"/>
    </row>
    <row r="282" spans="1:5" x14ac:dyDescent="0.2">
      <c r="A282" s="11"/>
      <c r="B282" s="10"/>
      <c r="C282" s="10"/>
      <c r="D282" s="10"/>
      <c r="E282" s="10"/>
    </row>
    <row r="283" spans="1:5" x14ac:dyDescent="0.2">
      <c r="A283" s="11"/>
      <c r="B283" s="10"/>
      <c r="C283" s="10"/>
      <c r="D283" s="10"/>
      <c r="E283" s="10"/>
    </row>
    <row r="284" spans="1:5" x14ac:dyDescent="0.2">
      <c r="A284" s="11"/>
      <c r="B284" s="10"/>
      <c r="C284" s="10"/>
      <c r="D284" s="10"/>
      <c r="E284" s="10"/>
    </row>
    <row r="285" spans="1:5" x14ac:dyDescent="0.2">
      <c r="A285" s="11"/>
      <c r="B285" s="10"/>
      <c r="C285" s="10"/>
      <c r="D285" s="10"/>
      <c r="E285" s="10"/>
    </row>
    <row r="286" spans="1:5" x14ac:dyDescent="0.2">
      <c r="A286" s="11"/>
      <c r="B286" s="10"/>
      <c r="C286" s="10"/>
      <c r="D286" s="10"/>
      <c r="E286" s="10"/>
    </row>
    <row r="287" spans="1:5" x14ac:dyDescent="0.2">
      <c r="A287" s="11"/>
      <c r="B287" s="10"/>
      <c r="C287" s="10"/>
      <c r="D287" s="10"/>
      <c r="E287" s="10"/>
    </row>
    <row r="288" spans="1:5" x14ac:dyDescent="0.2">
      <c r="A288" s="11"/>
      <c r="B288" s="10"/>
      <c r="C288" s="10"/>
      <c r="D288" s="10"/>
      <c r="E288" s="10"/>
    </row>
    <row r="289" spans="1:5" x14ac:dyDescent="0.2">
      <c r="A289" s="11"/>
      <c r="B289" s="10"/>
      <c r="C289" s="10"/>
      <c r="D289" s="10"/>
      <c r="E289" s="10"/>
    </row>
    <row r="290" spans="1:5" x14ac:dyDescent="0.2">
      <c r="A290" s="11"/>
      <c r="B290" s="10"/>
      <c r="C290" s="10"/>
      <c r="D290" s="10"/>
      <c r="E290" s="10"/>
    </row>
    <row r="291" spans="1:5" x14ac:dyDescent="0.2">
      <c r="A291" s="11"/>
      <c r="B291" s="10"/>
      <c r="C291" s="10"/>
      <c r="D291" s="10"/>
      <c r="E291" s="10"/>
    </row>
    <row r="292" spans="1:5" x14ac:dyDescent="0.2">
      <c r="A292" s="11"/>
      <c r="B292" s="10"/>
      <c r="C292" s="10"/>
      <c r="D292" s="10"/>
      <c r="E292" s="10"/>
    </row>
    <row r="293" spans="1:5" x14ac:dyDescent="0.2">
      <c r="A293" s="11"/>
      <c r="B293" s="10"/>
      <c r="C293" s="10"/>
      <c r="D293" s="10"/>
      <c r="E293" s="10"/>
    </row>
    <row r="294" spans="1:5" x14ac:dyDescent="0.2">
      <c r="A294" s="11"/>
      <c r="B294" s="10"/>
      <c r="C294" s="10"/>
      <c r="D294" s="10"/>
      <c r="E294" s="10"/>
    </row>
    <row r="295" spans="1:5" x14ac:dyDescent="0.2">
      <c r="A295" s="11"/>
      <c r="B295" s="10"/>
      <c r="C295" s="10"/>
      <c r="D295" s="10"/>
      <c r="E295" s="10"/>
    </row>
    <row r="296" spans="1:5" x14ac:dyDescent="0.2">
      <c r="A296" s="11"/>
      <c r="B296" s="10"/>
      <c r="C296" s="10"/>
      <c r="D296" s="10"/>
      <c r="E296" s="10"/>
    </row>
    <row r="297" spans="1:5" x14ac:dyDescent="0.2">
      <c r="A297" s="11"/>
      <c r="B297" s="10"/>
      <c r="C297" s="10"/>
      <c r="D297" s="10"/>
      <c r="E297" s="10"/>
    </row>
    <row r="298" spans="1:5" x14ac:dyDescent="0.2">
      <c r="A298" s="11"/>
      <c r="B298" s="10"/>
      <c r="C298" s="10"/>
      <c r="D298" s="10"/>
      <c r="E298" s="10"/>
    </row>
    <row r="299" spans="1:5" x14ac:dyDescent="0.2">
      <c r="A299" s="11"/>
      <c r="B299" s="10"/>
      <c r="C299" s="10"/>
      <c r="D299" s="10"/>
      <c r="E299" s="10"/>
    </row>
    <row r="300" spans="1:5" x14ac:dyDescent="0.2">
      <c r="A300" s="11"/>
      <c r="B300" s="10"/>
      <c r="C300" s="10"/>
      <c r="D300" s="10"/>
      <c r="E300" s="10"/>
    </row>
    <row r="301" spans="1:5" x14ac:dyDescent="0.2">
      <c r="A301" s="11"/>
      <c r="B301" s="10"/>
      <c r="C301" s="10"/>
      <c r="D301" s="10"/>
      <c r="E301" s="10"/>
    </row>
    <row r="302" spans="1:5" x14ac:dyDescent="0.2">
      <c r="A302" s="11"/>
      <c r="B302" s="10"/>
      <c r="C302" s="10"/>
      <c r="D302" s="10"/>
      <c r="E302" s="10"/>
    </row>
    <row r="303" spans="1:5" x14ac:dyDescent="0.2">
      <c r="A303" s="11"/>
      <c r="B303" s="10"/>
      <c r="C303" s="10"/>
      <c r="D303" s="10"/>
      <c r="E303" s="10"/>
    </row>
    <row r="304" spans="1:5" x14ac:dyDescent="0.2">
      <c r="A304" s="11"/>
      <c r="B304" s="10"/>
      <c r="C304" s="10"/>
      <c r="D304" s="10"/>
      <c r="E304" s="10"/>
    </row>
    <row r="305" spans="1:5" x14ac:dyDescent="0.2">
      <c r="A305" s="11"/>
      <c r="B305" s="10"/>
      <c r="C305" s="10"/>
      <c r="D305" s="10"/>
      <c r="E305" s="10"/>
    </row>
    <row r="306" spans="1:5" x14ac:dyDescent="0.2">
      <c r="A306" s="11"/>
      <c r="B306" s="10"/>
      <c r="C306" s="10"/>
      <c r="D306" s="10"/>
      <c r="E306" s="10"/>
    </row>
    <row r="307" spans="1:5" x14ac:dyDescent="0.2">
      <c r="A307" s="11"/>
      <c r="B307" s="10"/>
      <c r="C307" s="10"/>
      <c r="D307" s="10"/>
      <c r="E307" s="10"/>
    </row>
    <row r="308" spans="1:5" x14ac:dyDescent="0.2">
      <c r="A308" s="11"/>
      <c r="B308" s="10"/>
      <c r="C308" s="10"/>
      <c r="D308" s="10"/>
      <c r="E308" s="10"/>
    </row>
    <row r="309" spans="1:5" x14ac:dyDescent="0.2">
      <c r="A309" s="11"/>
      <c r="B309" s="10"/>
      <c r="C309" s="10"/>
      <c r="D309" s="10"/>
      <c r="E309" s="10"/>
    </row>
  </sheetData>
  <mergeCells count="3">
    <mergeCell ref="A2:E2"/>
    <mergeCell ref="B3:E3"/>
    <mergeCell ref="A1:E1"/>
  </mergeCells>
  <printOptions horizontalCentered="1"/>
  <pageMargins left="0.7" right="0.7" top="0.75" bottom="0.75" header="0.3" footer="0.3"/>
  <pageSetup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F1794-3B1E-4E12-BE57-AE34572A821F}">
  <sheetPr codeName="Sheet12">
    <pageSetUpPr fitToPage="1"/>
  </sheetPr>
  <dimension ref="A1:G16"/>
  <sheetViews>
    <sheetView showGridLines="0" zoomScaleNormal="100" workbookViewId="0">
      <selection activeCell="A6" sqref="A6"/>
    </sheetView>
  </sheetViews>
  <sheetFormatPr defaultRowHeight="12.75" x14ac:dyDescent="0.2"/>
  <cols>
    <col min="1" max="1" width="35.5703125" bestFit="1" customWidth="1"/>
    <col min="2" max="5" width="11.7109375" customWidth="1"/>
    <col min="6" max="6" width="19.7109375" customWidth="1"/>
  </cols>
  <sheetData>
    <row r="1" spans="1:7" ht="48" customHeight="1" x14ac:dyDescent="0.2">
      <c r="A1" s="437" t="s">
        <v>438</v>
      </c>
      <c r="B1" s="438"/>
      <c r="C1" s="438"/>
      <c r="D1" s="438"/>
      <c r="E1" s="438"/>
      <c r="F1" s="438"/>
    </row>
    <row r="2" spans="1:7" ht="31.15" customHeight="1" x14ac:dyDescent="0.2">
      <c r="A2" s="434" t="s">
        <v>305</v>
      </c>
      <c r="B2" s="434"/>
      <c r="C2" s="434"/>
      <c r="D2" s="434"/>
      <c r="E2" s="434"/>
      <c r="F2" s="434"/>
    </row>
    <row r="3" spans="1:7" ht="13.5" thickBot="1" x14ac:dyDescent="0.25">
      <c r="A3" s="9"/>
      <c r="B3" s="1"/>
      <c r="C3" s="1"/>
      <c r="D3" s="1"/>
      <c r="E3" s="1"/>
    </row>
    <row r="4" spans="1:7" s="125" customFormat="1" ht="22.15" customHeight="1" x14ac:dyDescent="0.2">
      <c r="A4" s="444" t="s">
        <v>168</v>
      </c>
      <c r="B4" s="439" t="s">
        <v>186</v>
      </c>
      <c r="C4" s="440"/>
      <c r="D4" s="440"/>
      <c r="E4" s="441"/>
      <c r="F4" s="442" t="s">
        <v>264</v>
      </c>
      <c r="G4" s="124"/>
    </row>
    <row r="5" spans="1:7" s="125" customFormat="1" ht="25.9" customHeight="1" thickBot="1" x14ac:dyDescent="0.25">
      <c r="A5" s="445"/>
      <c r="B5" s="122" t="s">
        <v>67</v>
      </c>
      <c r="C5" s="122" t="s">
        <v>68</v>
      </c>
      <c r="D5" s="122" t="s">
        <v>69</v>
      </c>
      <c r="E5" s="122" t="s">
        <v>70</v>
      </c>
      <c r="F5" s="443"/>
    </row>
    <row r="6" spans="1:7" ht="15" customHeight="1" x14ac:dyDescent="0.2">
      <c r="A6" s="399" t="s">
        <v>421</v>
      </c>
      <c r="B6" s="130"/>
      <c r="C6" s="130"/>
      <c r="D6" s="130"/>
      <c r="E6" s="130"/>
      <c r="F6" s="223"/>
    </row>
    <row r="7" spans="1:7" ht="15" customHeight="1" x14ac:dyDescent="0.2">
      <c r="A7" s="131"/>
      <c r="B7" s="132"/>
      <c r="C7" s="132"/>
      <c r="D7" s="132"/>
      <c r="E7" s="132"/>
      <c r="F7" s="133"/>
    </row>
    <row r="8" spans="1:7" ht="15" customHeight="1" x14ac:dyDescent="0.2">
      <c r="A8" s="131"/>
      <c r="B8" s="134"/>
      <c r="C8" s="134"/>
      <c r="D8" s="134"/>
      <c r="E8" s="134"/>
      <c r="F8" s="133"/>
    </row>
    <row r="9" spans="1:7" ht="15" customHeight="1" x14ac:dyDescent="0.2">
      <c r="A9" s="131"/>
      <c r="B9" s="134"/>
      <c r="C9" s="134"/>
      <c r="D9" s="134"/>
      <c r="E9" s="134"/>
      <c r="F9" s="133"/>
    </row>
    <row r="10" spans="1:7" ht="15" customHeight="1" x14ac:dyDescent="0.2">
      <c r="A10" s="131"/>
      <c r="B10" s="134"/>
      <c r="C10" s="134"/>
      <c r="D10" s="134"/>
      <c r="E10" s="134"/>
      <c r="F10" s="133"/>
    </row>
    <row r="11" spans="1:7" ht="15" customHeight="1" x14ac:dyDescent="0.2">
      <c r="A11" s="131"/>
      <c r="B11" s="134"/>
      <c r="C11" s="134"/>
      <c r="D11" s="134"/>
      <c r="E11" s="134"/>
      <c r="F11" s="133"/>
    </row>
    <row r="12" spans="1:7" ht="15" customHeight="1" x14ac:dyDescent="0.2">
      <c r="A12" s="131"/>
      <c r="B12" s="134"/>
      <c r="C12" s="134"/>
      <c r="D12" s="134"/>
      <c r="E12" s="134"/>
      <c r="F12" s="133"/>
    </row>
    <row r="13" spans="1:7" ht="15" customHeight="1" x14ac:dyDescent="0.2">
      <c r="A13" s="131"/>
      <c r="B13" s="134"/>
      <c r="C13" s="134"/>
      <c r="D13" s="134"/>
      <c r="E13" s="134"/>
      <c r="F13" s="133"/>
    </row>
    <row r="14" spans="1:7" ht="15" customHeight="1" x14ac:dyDescent="0.2">
      <c r="A14" s="131"/>
      <c r="B14" s="134"/>
      <c r="C14" s="134"/>
      <c r="D14" s="134"/>
      <c r="E14" s="134"/>
      <c r="F14" s="133"/>
    </row>
    <row r="15" spans="1:7" ht="15" customHeight="1" x14ac:dyDescent="0.2">
      <c r="A15" s="131"/>
      <c r="B15" s="134"/>
      <c r="C15" s="134"/>
      <c r="D15" s="134"/>
      <c r="E15" s="134"/>
      <c r="F15" s="133"/>
    </row>
    <row r="16" spans="1:7" ht="15" customHeight="1" thickBot="1" x14ac:dyDescent="0.25">
      <c r="A16" s="127"/>
      <c r="B16" s="128"/>
      <c r="C16" s="128"/>
      <c r="D16" s="128"/>
      <c r="E16" s="129" t="s">
        <v>57</v>
      </c>
      <c r="F16" s="126">
        <f>SUM(F6:F15)</f>
        <v>0</v>
      </c>
    </row>
  </sheetData>
  <mergeCells count="5">
    <mergeCell ref="B4:E4"/>
    <mergeCell ref="F4:F5"/>
    <mergeCell ref="A4:A5"/>
    <mergeCell ref="A2:F2"/>
    <mergeCell ref="A1:F1"/>
  </mergeCells>
  <printOptions horizontalCentered="1"/>
  <pageMargins left="0.75" right="0.75" top="1.06" bottom="1" header="0.5" footer="0.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389DE-77D8-49A6-A77B-139AAA683603}">
  <sheetPr codeName="Sheet13">
    <pageSetUpPr fitToPage="1"/>
  </sheetPr>
  <dimension ref="A1:M29"/>
  <sheetViews>
    <sheetView showGridLines="0" zoomScaleNormal="100" workbookViewId="0">
      <selection sqref="A1:I1"/>
    </sheetView>
  </sheetViews>
  <sheetFormatPr defaultRowHeight="12.75" x14ac:dyDescent="0.2"/>
  <cols>
    <col min="1" max="1" width="35.5703125" bestFit="1" customWidth="1"/>
    <col min="2" max="2" width="35.5703125" customWidth="1"/>
    <col min="3" max="3" width="22" customWidth="1"/>
    <col min="4" max="4" width="13.5703125" customWidth="1"/>
    <col min="5" max="5" width="16.85546875" customWidth="1"/>
    <col min="6" max="9" width="19.7109375" customWidth="1"/>
  </cols>
  <sheetData>
    <row r="1" spans="1:13" ht="42" customHeight="1" x14ac:dyDescent="0.2">
      <c r="A1" s="437" t="s">
        <v>436</v>
      </c>
      <c r="B1" s="438"/>
      <c r="C1" s="438"/>
      <c r="D1" s="438"/>
      <c r="E1" s="438"/>
      <c r="F1" s="438"/>
      <c r="G1" s="438"/>
      <c r="H1" s="438"/>
      <c r="I1" s="438"/>
    </row>
    <row r="2" spans="1:13" ht="19.899999999999999" customHeight="1" x14ac:dyDescent="0.2">
      <c r="A2" s="159" t="s">
        <v>304</v>
      </c>
      <c r="B2" s="145"/>
      <c r="C2" s="145"/>
      <c r="D2" s="145"/>
      <c r="E2" s="145"/>
      <c r="F2" s="145"/>
      <c r="G2" s="145"/>
      <c r="H2" s="145"/>
      <c r="I2" s="145"/>
    </row>
    <row r="3" spans="1:13" ht="19.899999999999999" customHeight="1" thickBot="1" x14ac:dyDescent="0.25">
      <c r="A3" s="181" t="s">
        <v>181</v>
      </c>
      <c r="B3" s="9"/>
      <c r="C3" s="1"/>
      <c r="D3" s="1"/>
      <c r="E3" s="1"/>
    </row>
    <row r="4" spans="1:13" ht="19.899999999999999" customHeight="1" x14ac:dyDescent="0.2">
      <c r="A4" s="446" t="s">
        <v>180</v>
      </c>
      <c r="B4" s="446" t="s">
        <v>189</v>
      </c>
      <c r="C4" s="446" t="s">
        <v>190</v>
      </c>
      <c r="D4" s="451" t="s">
        <v>263</v>
      </c>
      <c r="E4" s="451" t="s">
        <v>188</v>
      </c>
      <c r="F4" s="448" t="s">
        <v>187</v>
      </c>
      <c r="G4" s="449"/>
      <c r="H4" s="449"/>
      <c r="I4" s="450"/>
      <c r="J4" s="9"/>
    </row>
    <row r="5" spans="1:13" ht="16.899999999999999" customHeight="1" thickBot="1" x14ac:dyDescent="0.25">
      <c r="A5" s="447"/>
      <c r="B5" s="447"/>
      <c r="C5" s="447"/>
      <c r="D5" s="452"/>
      <c r="E5" s="452"/>
      <c r="F5" s="121" t="s">
        <v>67</v>
      </c>
      <c r="G5" s="122" t="s">
        <v>68</v>
      </c>
      <c r="H5" s="122" t="s">
        <v>69</v>
      </c>
      <c r="I5" s="123" t="s">
        <v>70</v>
      </c>
      <c r="J5" s="16"/>
      <c r="K5" s="16"/>
      <c r="L5" s="16"/>
      <c r="M5" s="16"/>
    </row>
    <row r="6" spans="1:13" ht="15" customHeight="1" x14ac:dyDescent="0.2">
      <c r="A6" s="143" t="s">
        <v>318</v>
      </c>
      <c r="B6" s="244" t="s">
        <v>357</v>
      </c>
      <c r="C6" s="259" t="s">
        <v>337</v>
      </c>
      <c r="D6" s="244" t="s">
        <v>392</v>
      </c>
      <c r="E6" s="244" t="s">
        <v>418</v>
      </c>
      <c r="F6" s="260">
        <v>0.30555555555555552</v>
      </c>
      <c r="G6" s="144" t="s">
        <v>340</v>
      </c>
      <c r="H6" s="160"/>
      <c r="I6" s="161"/>
    </row>
    <row r="7" spans="1:13" ht="15" customHeight="1" x14ac:dyDescent="0.2">
      <c r="A7" s="143" t="s">
        <v>319</v>
      </c>
      <c r="B7" s="168" t="s">
        <v>358</v>
      </c>
      <c r="C7" s="259" t="s">
        <v>337</v>
      </c>
      <c r="D7" s="168" t="s">
        <v>393</v>
      </c>
      <c r="E7" s="244" t="s">
        <v>418</v>
      </c>
      <c r="F7" s="260">
        <v>0.30555555555555552</v>
      </c>
      <c r="G7" s="144" t="s">
        <v>341</v>
      </c>
      <c r="H7" s="163"/>
      <c r="I7" s="164"/>
    </row>
    <row r="8" spans="1:13" ht="15" customHeight="1" x14ac:dyDescent="0.2">
      <c r="A8" s="143" t="s">
        <v>320</v>
      </c>
      <c r="B8" s="168" t="s">
        <v>359</v>
      </c>
      <c r="C8" s="259" t="s">
        <v>337</v>
      </c>
      <c r="D8" s="168" t="s">
        <v>394</v>
      </c>
      <c r="E8" s="244" t="s">
        <v>418</v>
      </c>
      <c r="F8" s="260">
        <v>0.32291666666666669</v>
      </c>
      <c r="G8" s="144" t="s">
        <v>342</v>
      </c>
      <c r="H8" s="163"/>
      <c r="I8" s="164"/>
    </row>
    <row r="9" spans="1:13" ht="15" customHeight="1" x14ac:dyDescent="0.2">
      <c r="A9" s="143" t="s">
        <v>321</v>
      </c>
      <c r="B9" s="168" t="s">
        <v>360</v>
      </c>
      <c r="C9" s="259" t="s">
        <v>338</v>
      </c>
      <c r="D9" s="168" t="s">
        <v>395</v>
      </c>
      <c r="E9" s="244" t="s">
        <v>418</v>
      </c>
      <c r="F9" s="260">
        <v>0.34652777777777777</v>
      </c>
      <c r="G9" s="144" t="s">
        <v>343</v>
      </c>
      <c r="H9" s="163"/>
      <c r="I9" s="164"/>
    </row>
    <row r="10" spans="1:13" ht="15" customHeight="1" x14ac:dyDescent="0.2">
      <c r="A10" s="143" t="s">
        <v>322</v>
      </c>
      <c r="B10" s="168" t="s">
        <v>361</v>
      </c>
      <c r="C10" s="259" t="s">
        <v>338</v>
      </c>
      <c r="D10" s="168" t="s">
        <v>396</v>
      </c>
      <c r="E10" s="244" t="s">
        <v>418</v>
      </c>
      <c r="F10" s="260">
        <v>0.32916666666666666</v>
      </c>
      <c r="G10" s="144" t="s">
        <v>344</v>
      </c>
      <c r="H10" s="163"/>
      <c r="I10" s="164"/>
    </row>
    <row r="11" spans="1:13" ht="15" customHeight="1" x14ac:dyDescent="0.2">
      <c r="A11" s="143" t="s">
        <v>323</v>
      </c>
      <c r="B11" s="168" t="s">
        <v>362</v>
      </c>
      <c r="C11" s="259" t="s">
        <v>338</v>
      </c>
      <c r="D11" s="168" t="s">
        <v>397</v>
      </c>
      <c r="E11" s="244" t="s">
        <v>418</v>
      </c>
      <c r="F11" s="260">
        <v>0.32916666666666666</v>
      </c>
      <c r="G11" s="144" t="s">
        <v>345</v>
      </c>
      <c r="H11" s="163"/>
      <c r="I11" s="164"/>
    </row>
    <row r="12" spans="1:13" ht="15" customHeight="1" x14ac:dyDescent="0.2">
      <c r="A12" s="143" t="s">
        <v>324</v>
      </c>
      <c r="B12" s="168" t="s">
        <v>363</v>
      </c>
      <c r="C12" s="259" t="s">
        <v>338</v>
      </c>
      <c r="D12" s="168" t="s">
        <v>419</v>
      </c>
      <c r="E12" s="244" t="s">
        <v>418</v>
      </c>
      <c r="F12" s="260">
        <v>0.34652777777777777</v>
      </c>
      <c r="G12" s="144" t="s">
        <v>346</v>
      </c>
      <c r="H12" s="163"/>
      <c r="I12" s="164"/>
    </row>
    <row r="13" spans="1:13" ht="15" customHeight="1" x14ac:dyDescent="0.2">
      <c r="A13" s="143" t="s">
        <v>325</v>
      </c>
      <c r="B13" s="168" t="s">
        <v>364</v>
      </c>
      <c r="C13" s="259" t="s">
        <v>339</v>
      </c>
      <c r="D13" s="168" t="s">
        <v>380</v>
      </c>
      <c r="E13" s="244" t="s">
        <v>418</v>
      </c>
      <c r="F13" s="260">
        <v>0.38125000000000003</v>
      </c>
      <c r="G13" s="144" t="s">
        <v>347</v>
      </c>
      <c r="H13" s="163"/>
      <c r="I13" s="164"/>
    </row>
    <row r="14" spans="1:13" ht="15" customHeight="1" x14ac:dyDescent="0.2">
      <c r="A14" s="143" t="s">
        <v>326</v>
      </c>
      <c r="B14" s="168" t="s">
        <v>365</v>
      </c>
      <c r="C14" s="259" t="s">
        <v>339</v>
      </c>
      <c r="D14" s="168" t="s">
        <v>381</v>
      </c>
      <c r="E14" s="244" t="s">
        <v>418</v>
      </c>
      <c r="F14" s="260">
        <v>0.36041666666666666</v>
      </c>
      <c r="G14" s="144" t="s">
        <v>348</v>
      </c>
      <c r="H14" s="163"/>
      <c r="I14" s="164"/>
    </row>
    <row r="15" spans="1:13" ht="15" customHeight="1" x14ac:dyDescent="0.2">
      <c r="A15" s="143" t="s">
        <v>327</v>
      </c>
      <c r="B15" s="168" t="s">
        <v>366</v>
      </c>
      <c r="C15" s="259" t="s">
        <v>339</v>
      </c>
      <c r="D15" s="168" t="s">
        <v>382</v>
      </c>
      <c r="E15" s="244" t="s">
        <v>418</v>
      </c>
      <c r="F15" s="260">
        <v>0.38125000000000003</v>
      </c>
      <c r="G15" s="144" t="s">
        <v>349</v>
      </c>
      <c r="H15" s="163"/>
      <c r="I15" s="164"/>
    </row>
    <row r="16" spans="1:13" ht="15" customHeight="1" x14ac:dyDescent="0.2">
      <c r="A16" s="143" t="s">
        <v>328</v>
      </c>
      <c r="B16" s="168" t="s">
        <v>367</v>
      </c>
      <c r="C16" s="259" t="s">
        <v>339</v>
      </c>
      <c r="D16" s="168" t="s">
        <v>383</v>
      </c>
      <c r="E16" s="244" t="s">
        <v>418</v>
      </c>
      <c r="F16" s="260">
        <v>0.38125000000000003</v>
      </c>
      <c r="G16" s="144" t="s">
        <v>350</v>
      </c>
      <c r="H16" s="163"/>
      <c r="I16" s="164"/>
    </row>
    <row r="17" spans="1:9" ht="15" customHeight="1" x14ac:dyDescent="0.2">
      <c r="A17" s="143" t="s">
        <v>329</v>
      </c>
      <c r="B17" s="168" t="s">
        <v>368</v>
      </c>
      <c r="C17" s="259" t="s">
        <v>339</v>
      </c>
      <c r="D17" s="168" t="s">
        <v>384</v>
      </c>
      <c r="E17" s="244" t="s">
        <v>418</v>
      </c>
      <c r="F17" s="260">
        <v>0.36041666666666666</v>
      </c>
      <c r="G17" s="144" t="s">
        <v>351</v>
      </c>
      <c r="H17" s="163"/>
      <c r="I17" s="164"/>
    </row>
    <row r="18" spans="1:9" ht="15" customHeight="1" x14ac:dyDescent="0.2">
      <c r="A18" s="143" t="s">
        <v>330</v>
      </c>
      <c r="B18" s="168" t="s">
        <v>369</v>
      </c>
      <c r="C18" s="259" t="s">
        <v>339</v>
      </c>
      <c r="D18" s="168" t="s">
        <v>385</v>
      </c>
      <c r="E18" s="244" t="s">
        <v>418</v>
      </c>
      <c r="F18" s="260">
        <v>0.38125000000000003</v>
      </c>
      <c r="G18" s="144" t="s">
        <v>352</v>
      </c>
      <c r="H18" s="163"/>
      <c r="I18" s="164"/>
    </row>
    <row r="19" spans="1:9" ht="15" customHeight="1" x14ac:dyDescent="0.2">
      <c r="A19" s="143" t="s">
        <v>331</v>
      </c>
      <c r="B19" s="168" t="s">
        <v>370</v>
      </c>
      <c r="C19" s="259" t="s">
        <v>339</v>
      </c>
      <c r="D19" s="168" t="s">
        <v>386</v>
      </c>
      <c r="E19" s="244" t="s">
        <v>418</v>
      </c>
      <c r="F19" s="260">
        <v>0.36041666666666666</v>
      </c>
      <c r="G19" s="144" t="s">
        <v>353</v>
      </c>
      <c r="H19" s="163"/>
      <c r="I19" s="164"/>
    </row>
    <row r="20" spans="1:9" ht="15" customHeight="1" x14ac:dyDescent="0.2">
      <c r="A20" s="143" t="s">
        <v>332</v>
      </c>
      <c r="B20" s="168" t="s">
        <v>371</v>
      </c>
      <c r="C20" s="259" t="s">
        <v>339</v>
      </c>
      <c r="D20" s="168" t="s">
        <v>387</v>
      </c>
      <c r="E20" s="244" t="s">
        <v>418</v>
      </c>
      <c r="F20" s="260">
        <v>0.38125000000000003</v>
      </c>
      <c r="G20" s="144" t="s">
        <v>354</v>
      </c>
      <c r="H20" s="163"/>
      <c r="I20" s="164"/>
    </row>
    <row r="21" spans="1:9" ht="15" customHeight="1" x14ac:dyDescent="0.2">
      <c r="A21" s="143" t="s">
        <v>333</v>
      </c>
      <c r="B21" s="168" t="s">
        <v>372</v>
      </c>
      <c r="C21" s="259" t="s">
        <v>339</v>
      </c>
      <c r="D21" s="168" t="s">
        <v>388</v>
      </c>
      <c r="E21" s="244" t="s">
        <v>418</v>
      </c>
      <c r="F21" s="260">
        <v>0.38125000000000003</v>
      </c>
      <c r="G21" s="144" t="s">
        <v>347</v>
      </c>
      <c r="H21" s="163"/>
      <c r="I21" s="164"/>
    </row>
    <row r="22" spans="1:9" ht="15" customHeight="1" x14ac:dyDescent="0.2">
      <c r="A22" s="143" t="s">
        <v>334</v>
      </c>
      <c r="B22" s="168" t="s">
        <v>373</v>
      </c>
      <c r="C22" s="259" t="s">
        <v>339</v>
      </c>
      <c r="D22" s="168" t="s">
        <v>389</v>
      </c>
      <c r="E22" s="244" t="s">
        <v>418</v>
      </c>
      <c r="F22" s="260">
        <v>0.36041666666666666</v>
      </c>
      <c r="G22" s="144" t="s">
        <v>355</v>
      </c>
      <c r="H22" s="163"/>
      <c r="I22" s="164"/>
    </row>
    <row r="23" spans="1:9" ht="15" customHeight="1" x14ac:dyDescent="0.2">
      <c r="A23" s="143" t="s">
        <v>335</v>
      </c>
      <c r="B23" s="168" t="s">
        <v>374</v>
      </c>
      <c r="C23" s="259" t="s">
        <v>339</v>
      </c>
      <c r="D23" s="168" t="s">
        <v>390</v>
      </c>
      <c r="E23" s="244" t="s">
        <v>418</v>
      </c>
      <c r="F23" s="260">
        <v>0.36041666666666666</v>
      </c>
      <c r="G23" s="144" t="s">
        <v>356</v>
      </c>
      <c r="H23" s="163"/>
      <c r="I23" s="164"/>
    </row>
    <row r="24" spans="1:9" ht="15" customHeight="1" x14ac:dyDescent="0.2">
      <c r="A24" s="143" t="s">
        <v>336</v>
      </c>
      <c r="B24" s="168" t="s">
        <v>375</v>
      </c>
      <c r="C24" s="259" t="s">
        <v>339</v>
      </c>
      <c r="D24" s="168" t="s">
        <v>391</v>
      </c>
      <c r="E24" s="244" t="s">
        <v>418</v>
      </c>
      <c r="F24" s="260">
        <v>0.36041666666666666</v>
      </c>
      <c r="G24" s="144" t="s">
        <v>355</v>
      </c>
      <c r="H24" s="163"/>
      <c r="I24" s="164"/>
    </row>
    <row r="25" spans="1:9" ht="15" customHeight="1" x14ac:dyDescent="0.2">
      <c r="A25" s="143" t="s">
        <v>376</v>
      </c>
      <c r="B25" s="168" t="s">
        <v>377</v>
      </c>
      <c r="C25" s="259" t="s">
        <v>378</v>
      </c>
      <c r="D25" s="168" t="s">
        <v>420</v>
      </c>
      <c r="E25" s="244" t="s">
        <v>418</v>
      </c>
      <c r="F25" s="260">
        <v>0.34375</v>
      </c>
      <c r="G25" s="144" t="s">
        <v>379</v>
      </c>
      <c r="H25" s="163"/>
      <c r="I25" s="164"/>
    </row>
    <row r="26" spans="1:9" ht="15" customHeight="1" x14ac:dyDescent="0.2">
      <c r="A26" s="168"/>
      <c r="B26" s="169"/>
      <c r="C26" s="169"/>
      <c r="D26" s="169"/>
      <c r="E26" s="169"/>
      <c r="F26" s="162"/>
      <c r="G26" s="245"/>
      <c r="H26" s="163"/>
      <c r="I26" s="164"/>
    </row>
    <row r="27" spans="1:9" ht="15" customHeight="1" x14ac:dyDescent="0.2">
      <c r="A27" s="169"/>
      <c r="B27" s="169"/>
      <c r="C27" s="169"/>
      <c r="D27" s="169"/>
      <c r="E27" s="169"/>
      <c r="F27" s="162"/>
      <c r="G27" s="163"/>
      <c r="H27" s="163"/>
      <c r="I27" s="164"/>
    </row>
    <row r="28" spans="1:9" ht="15" customHeight="1" thickBot="1" x14ac:dyDescent="0.25">
      <c r="A28" s="170"/>
      <c r="B28" s="170"/>
      <c r="C28" s="170"/>
      <c r="D28" s="170"/>
      <c r="E28" s="170"/>
      <c r="F28" s="165"/>
      <c r="G28" s="166"/>
      <c r="H28" s="166"/>
      <c r="I28" s="167"/>
    </row>
    <row r="29" spans="1:9" x14ac:dyDescent="0.2">
      <c r="C29" s="119"/>
      <c r="D29" s="119"/>
      <c r="E29" s="119"/>
      <c r="F29" s="1"/>
      <c r="G29" s="1"/>
      <c r="H29" s="1"/>
      <c r="I29" s="1"/>
    </row>
  </sheetData>
  <mergeCells count="7">
    <mergeCell ref="A1:I1"/>
    <mergeCell ref="A4:A5"/>
    <mergeCell ref="C4:C5"/>
    <mergeCell ref="F4:I4"/>
    <mergeCell ref="E4:E5"/>
    <mergeCell ref="B4:B5"/>
    <mergeCell ref="D4:D5"/>
  </mergeCells>
  <printOptions horizontalCentered="1"/>
  <pageMargins left="0.75" right="0.75" top="1.06" bottom="1" header="0.5" footer="0.5"/>
  <pageSetup scale="6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24EA-5EDB-46E9-8AEC-E5F09AEDD95E}">
  <sheetPr>
    <pageSetUpPr fitToPage="1"/>
  </sheetPr>
  <dimension ref="A1:Q38"/>
  <sheetViews>
    <sheetView workbookViewId="0">
      <selection sqref="A1:Q1"/>
    </sheetView>
  </sheetViews>
  <sheetFormatPr defaultColWidth="8.85546875" defaultRowHeight="12.75" x14ac:dyDescent="0.2"/>
  <cols>
    <col min="1" max="1" width="43.28515625" style="13" customWidth="1"/>
    <col min="2" max="16384" width="8.85546875" style="13"/>
  </cols>
  <sheetData>
    <row r="1" spans="1:17" ht="47.45" customHeight="1" x14ac:dyDescent="0.2">
      <c r="A1" s="455" t="s">
        <v>437</v>
      </c>
      <c r="B1" s="403"/>
      <c r="C1" s="403"/>
      <c r="D1" s="403"/>
      <c r="E1" s="403"/>
      <c r="F1" s="403"/>
      <c r="G1" s="403"/>
      <c r="H1" s="403"/>
      <c r="I1" s="403"/>
      <c r="J1" s="403"/>
      <c r="K1" s="403"/>
      <c r="L1" s="403"/>
      <c r="M1" s="403"/>
      <c r="N1" s="403"/>
      <c r="O1" s="403"/>
      <c r="P1" s="403"/>
      <c r="Q1" s="403"/>
    </row>
    <row r="2" spans="1:17" ht="19.899999999999999" customHeight="1" x14ac:dyDescent="0.2">
      <c r="A2" s="456" t="s">
        <v>304</v>
      </c>
      <c r="B2" s="456"/>
      <c r="C2" s="456"/>
      <c r="D2" s="456"/>
      <c r="E2" s="456"/>
      <c r="F2" s="456"/>
      <c r="G2" s="456"/>
      <c r="H2" s="456"/>
      <c r="I2" s="456"/>
      <c r="J2" s="456"/>
      <c r="K2" s="456"/>
      <c r="L2" s="456"/>
      <c r="M2" s="456"/>
      <c r="N2" s="456"/>
      <c r="O2" s="456"/>
      <c r="P2" s="456"/>
      <c r="Q2" s="456"/>
    </row>
    <row r="3" spans="1:17" ht="19.899999999999999" customHeight="1" thickBot="1" x14ac:dyDescent="0.25">
      <c r="A3" s="457" t="s">
        <v>184</v>
      </c>
      <c r="B3" s="457"/>
      <c r="C3" s="457"/>
      <c r="D3" s="457"/>
      <c r="E3" s="457"/>
      <c r="F3" s="457"/>
      <c r="G3" s="457"/>
      <c r="H3" s="457"/>
      <c r="I3" s="457"/>
      <c r="J3" s="457"/>
      <c r="K3" s="457"/>
      <c r="L3" s="457"/>
      <c r="M3" s="457"/>
      <c r="N3" s="457"/>
      <c r="O3" s="457"/>
      <c r="P3" s="457"/>
      <c r="Q3" s="457"/>
    </row>
    <row r="4" spans="1:17" ht="21" customHeight="1" x14ac:dyDescent="0.2">
      <c r="A4" s="458" t="s">
        <v>180</v>
      </c>
      <c r="B4" s="460" t="s">
        <v>476</v>
      </c>
      <c r="C4" s="461"/>
      <c r="D4" s="461"/>
      <c r="E4" s="461"/>
      <c r="F4" s="462"/>
      <c r="G4" s="460" t="s">
        <v>477</v>
      </c>
      <c r="H4" s="461"/>
      <c r="I4" s="461"/>
      <c r="J4" s="461"/>
      <c r="K4" s="462"/>
      <c r="L4" s="453" t="s">
        <v>478</v>
      </c>
      <c r="M4" s="453" t="s">
        <v>479</v>
      </c>
      <c r="N4" s="453" t="s">
        <v>480</v>
      </c>
      <c r="O4" s="453" t="s">
        <v>481</v>
      </c>
      <c r="P4" s="453" t="s">
        <v>482</v>
      </c>
      <c r="Q4" s="453" t="s">
        <v>483</v>
      </c>
    </row>
    <row r="5" spans="1:17" ht="33" customHeight="1" x14ac:dyDescent="0.2">
      <c r="A5" s="459"/>
      <c r="B5" s="382" t="s">
        <v>185</v>
      </c>
      <c r="C5" s="383" t="s">
        <v>216</v>
      </c>
      <c r="D5" s="383" t="s">
        <v>267</v>
      </c>
      <c r="E5" s="383" t="s">
        <v>182</v>
      </c>
      <c r="F5" s="384" t="s">
        <v>183</v>
      </c>
      <c r="G5" s="383" t="s">
        <v>185</v>
      </c>
      <c r="H5" s="383" t="s">
        <v>216</v>
      </c>
      <c r="I5" s="385" t="s">
        <v>267</v>
      </c>
      <c r="J5" s="385" t="s">
        <v>182</v>
      </c>
      <c r="K5" s="384" t="s">
        <v>183</v>
      </c>
      <c r="L5" s="454"/>
      <c r="M5" s="454"/>
      <c r="N5" s="454"/>
      <c r="O5" s="454"/>
      <c r="P5" s="454"/>
      <c r="Q5" s="454"/>
    </row>
    <row r="6" spans="1:17" s="391" customFormat="1" ht="18" customHeight="1" x14ac:dyDescent="0.2">
      <c r="A6" s="143" t="s">
        <v>318</v>
      </c>
      <c r="B6" s="386"/>
      <c r="C6" s="387" t="s">
        <v>292</v>
      </c>
      <c r="D6" s="387"/>
      <c r="E6" s="387"/>
      <c r="F6" s="388"/>
      <c r="G6" s="386"/>
      <c r="H6" s="387" t="s">
        <v>292</v>
      </c>
      <c r="I6" s="387" t="s">
        <v>292</v>
      </c>
      <c r="J6" s="389"/>
      <c r="K6" s="388" t="s">
        <v>292</v>
      </c>
      <c r="L6" s="390"/>
      <c r="M6" s="390"/>
      <c r="N6" s="390"/>
      <c r="O6" s="390"/>
      <c r="P6" s="390"/>
      <c r="Q6" s="390"/>
    </row>
    <row r="7" spans="1:17" s="391" customFormat="1" ht="18" customHeight="1" x14ac:dyDescent="0.2">
      <c r="A7" s="143" t="s">
        <v>319</v>
      </c>
      <c r="B7" s="386" t="s">
        <v>484</v>
      </c>
      <c r="C7" s="387" t="s">
        <v>292</v>
      </c>
      <c r="D7" s="387"/>
      <c r="E7" s="387"/>
      <c r="F7" s="388"/>
      <c r="G7" s="386"/>
      <c r="H7" s="387" t="s">
        <v>292</v>
      </c>
      <c r="I7" s="387" t="s">
        <v>292</v>
      </c>
      <c r="J7" s="389"/>
      <c r="K7" s="388" t="s">
        <v>292</v>
      </c>
      <c r="L7" s="390"/>
      <c r="M7" s="390"/>
      <c r="N7" s="390"/>
      <c r="O7" s="390"/>
      <c r="P7" s="390"/>
      <c r="Q7" s="390"/>
    </row>
    <row r="8" spans="1:17" s="391" customFormat="1" ht="18" customHeight="1" x14ac:dyDescent="0.2">
      <c r="A8" s="143" t="s">
        <v>320</v>
      </c>
      <c r="B8" s="386"/>
      <c r="C8" s="387" t="s">
        <v>292</v>
      </c>
      <c r="D8" s="387"/>
      <c r="E8" s="387"/>
      <c r="F8" s="388"/>
      <c r="G8" s="386"/>
      <c r="H8" s="387" t="s">
        <v>292</v>
      </c>
      <c r="I8" s="387" t="s">
        <v>292</v>
      </c>
      <c r="J8" s="389"/>
      <c r="K8" s="388" t="s">
        <v>292</v>
      </c>
      <c r="L8" s="390"/>
      <c r="M8" s="390"/>
      <c r="N8" s="390"/>
      <c r="O8" s="390"/>
      <c r="P8" s="390"/>
      <c r="Q8" s="390"/>
    </row>
    <row r="9" spans="1:17" s="391" customFormat="1" ht="18" customHeight="1" x14ac:dyDescent="0.2">
      <c r="A9" s="143" t="s">
        <v>321</v>
      </c>
      <c r="B9" s="386"/>
      <c r="C9" s="387" t="s">
        <v>292</v>
      </c>
      <c r="D9" s="387"/>
      <c r="E9" s="387"/>
      <c r="F9" s="388"/>
      <c r="G9" s="386"/>
      <c r="H9" s="387" t="s">
        <v>292</v>
      </c>
      <c r="I9" s="387" t="s">
        <v>292</v>
      </c>
      <c r="J9" s="389"/>
      <c r="K9" s="388" t="s">
        <v>292</v>
      </c>
      <c r="L9" s="390"/>
      <c r="M9" s="390"/>
      <c r="N9" s="390"/>
      <c r="O9" s="390"/>
      <c r="P9" s="390"/>
      <c r="Q9" s="390"/>
    </row>
    <row r="10" spans="1:17" s="391" customFormat="1" ht="18" customHeight="1" x14ac:dyDescent="0.2">
      <c r="A10" s="143" t="s">
        <v>322</v>
      </c>
      <c r="B10" s="386"/>
      <c r="C10" s="387" t="s">
        <v>292</v>
      </c>
      <c r="D10" s="387"/>
      <c r="E10" s="387"/>
      <c r="F10" s="388"/>
      <c r="G10" s="386"/>
      <c r="H10" s="387" t="s">
        <v>292</v>
      </c>
      <c r="I10" s="387" t="s">
        <v>292</v>
      </c>
      <c r="J10" s="389"/>
      <c r="K10" s="388" t="s">
        <v>292</v>
      </c>
      <c r="L10" s="390"/>
      <c r="M10" s="390"/>
      <c r="N10" s="390"/>
      <c r="O10" s="390"/>
      <c r="P10" s="390"/>
      <c r="Q10" s="390"/>
    </row>
    <row r="11" spans="1:17" s="391" customFormat="1" ht="18" customHeight="1" x14ac:dyDescent="0.2">
      <c r="A11" s="143" t="s">
        <v>323</v>
      </c>
      <c r="B11" s="386"/>
      <c r="C11" s="387" t="s">
        <v>292</v>
      </c>
      <c r="D11" s="387"/>
      <c r="E11" s="387"/>
      <c r="F11" s="388"/>
      <c r="G11" s="386"/>
      <c r="H11" s="387" t="s">
        <v>292</v>
      </c>
      <c r="I11" s="387" t="s">
        <v>292</v>
      </c>
      <c r="J11" s="389"/>
      <c r="K11" s="388" t="s">
        <v>292</v>
      </c>
      <c r="L11" s="390"/>
      <c r="M11" s="390"/>
      <c r="N11" s="390"/>
      <c r="O11" s="390"/>
      <c r="P11" s="390"/>
      <c r="Q11" s="390"/>
    </row>
    <row r="12" spans="1:17" s="391" customFormat="1" ht="18" customHeight="1" x14ac:dyDescent="0.2">
      <c r="A12" s="143" t="s">
        <v>324</v>
      </c>
      <c r="B12" s="386"/>
      <c r="C12" s="387" t="s">
        <v>292</v>
      </c>
      <c r="D12" s="387"/>
      <c r="E12" s="387"/>
      <c r="F12" s="388"/>
      <c r="G12" s="386"/>
      <c r="H12" s="387" t="s">
        <v>292</v>
      </c>
      <c r="I12" s="387" t="s">
        <v>292</v>
      </c>
      <c r="J12" s="389"/>
      <c r="K12" s="388" t="s">
        <v>292</v>
      </c>
      <c r="L12" s="390"/>
      <c r="M12" s="390"/>
      <c r="N12" s="390"/>
      <c r="O12" s="390"/>
      <c r="P12" s="390"/>
      <c r="Q12" s="390"/>
    </row>
    <row r="13" spans="1:17" s="391" customFormat="1" ht="18" customHeight="1" x14ac:dyDescent="0.2">
      <c r="A13" s="143" t="s">
        <v>325</v>
      </c>
      <c r="B13" s="386"/>
      <c r="C13" s="387" t="s">
        <v>292</v>
      </c>
      <c r="D13" s="387"/>
      <c r="E13" s="387"/>
      <c r="F13" s="388"/>
      <c r="G13" s="386"/>
      <c r="H13" s="387" t="s">
        <v>292</v>
      </c>
      <c r="I13" s="387" t="s">
        <v>292</v>
      </c>
      <c r="J13" s="389"/>
      <c r="K13" s="388" t="s">
        <v>292</v>
      </c>
      <c r="L13" s="390"/>
      <c r="M13" s="390"/>
      <c r="N13" s="390"/>
      <c r="O13" s="390"/>
      <c r="P13" s="390"/>
      <c r="Q13" s="390"/>
    </row>
    <row r="14" spans="1:17" s="391" customFormat="1" ht="18" customHeight="1" x14ac:dyDescent="0.2">
      <c r="A14" s="143" t="s">
        <v>326</v>
      </c>
      <c r="B14" s="386"/>
      <c r="C14" s="387" t="s">
        <v>292</v>
      </c>
      <c r="D14" s="387"/>
      <c r="E14" s="387"/>
      <c r="F14" s="388"/>
      <c r="G14" s="386"/>
      <c r="H14" s="387" t="s">
        <v>292</v>
      </c>
      <c r="I14" s="387" t="s">
        <v>292</v>
      </c>
      <c r="J14" s="389"/>
      <c r="K14" s="388" t="s">
        <v>292</v>
      </c>
      <c r="L14" s="390"/>
      <c r="M14" s="390"/>
      <c r="N14" s="390"/>
      <c r="O14" s="390"/>
      <c r="P14" s="390"/>
      <c r="Q14" s="390"/>
    </row>
    <row r="15" spans="1:17" s="391" customFormat="1" ht="18" customHeight="1" x14ac:dyDescent="0.2">
      <c r="A15" s="143" t="s">
        <v>327</v>
      </c>
      <c r="B15" s="386"/>
      <c r="C15" s="387" t="s">
        <v>292</v>
      </c>
      <c r="D15" s="387"/>
      <c r="E15" s="387"/>
      <c r="F15" s="388"/>
      <c r="G15" s="386"/>
      <c r="H15" s="387" t="s">
        <v>292</v>
      </c>
      <c r="I15" s="387" t="s">
        <v>292</v>
      </c>
      <c r="J15" s="389"/>
      <c r="K15" s="388" t="s">
        <v>292</v>
      </c>
      <c r="L15" s="390"/>
      <c r="M15" s="390"/>
      <c r="N15" s="390"/>
      <c r="O15" s="390"/>
      <c r="P15" s="390"/>
      <c r="Q15" s="390"/>
    </row>
    <row r="16" spans="1:17" s="391" customFormat="1" ht="18" customHeight="1" x14ac:dyDescent="0.2">
      <c r="A16" s="143" t="s">
        <v>328</v>
      </c>
      <c r="B16" s="386"/>
      <c r="C16" s="387" t="s">
        <v>292</v>
      </c>
      <c r="D16" s="387"/>
      <c r="E16" s="387"/>
      <c r="F16" s="388"/>
      <c r="G16" s="386"/>
      <c r="H16" s="387" t="s">
        <v>292</v>
      </c>
      <c r="I16" s="387" t="s">
        <v>292</v>
      </c>
      <c r="J16" s="389"/>
      <c r="K16" s="388" t="s">
        <v>292</v>
      </c>
      <c r="L16" s="390"/>
      <c r="M16" s="390"/>
      <c r="N16" s="390"/>
      <c r="O16" s="390"/>
      <c r="P16" s="390"/>
      <c r="Q16" s="390"/>
    </row>
    <row r="17" spans="1:17" s="391" customFormat="1" ht="18" customHeight="1" x14ac:dyDescent="0.2">
      <c r="A17" s="143" t="s">
        <v>329</v>
      </c>
      <c r="B17" s="386"/>
      <c r="C17" s="387" t="s">
        <v>292</v>
      </c>
      <c r="D17" s="387"/>
      <c r="E17" s="387"/>
      <c r="F17" s="388"/>
      <c r="G17" s="386"/>
      <c r="H17" s="387" t="s">
        <v>292</v>
      </c>
      <c r="I17" s="387" t="s">
        <v>292</v>
      </c>
      <c r="J17" s="389"/>
      <c r="K17" s="388" t="s">
        <v>292</v>
      </c>
      <c r="L17" s="390"/>
      <c r="M17" s="390"/>
      <c r="N17" s="390"/>
      <c r="O17" s="390"/>
      <c r="P17" s="390"/>
      <c r="Q17" s="390"/>
    </row>
    <row r="18" spans="1:17" s="391" customFormat="1" ht="18" customHeight="1" x14ac:dyDescent="0.2">
      <c r="A18" s="143" t="s">
        <v>330</v>
      </c>
      <c r="B18" s="386"/>
      <c r="C18" s="387" t="s">
        <v>292</v>
      </c>
      <c r="D18" s="387"/>
      <c r="E18" s="387"/>
      <c r="F18" s="388"/>
      <c r="G18" s="386"/>
      <c r="H18" s="387" t="s">
        <v>292</v>
      </c>
      <c r="I18" s="387" t="s">
        <v>292</v>
      </c>
      <c r="J18" s="389"/>
      <c r="K18" s="388" t="s">
        <v>292</v>
      </c>
      <c r="L18" s="390"/>
      <c r="M18" s="390"/>
      <c r="N18" s="390"/>
      <c r="O18" s="390"/>
      <c r="P18" s="390"/>
      <c r="Q18" s="390"/>
    </row>
    <row r="19" spans="1:17" s="391" customFormat="1" ht="18" customHeight="1" x14ac:dyDescent="0.2">
      <c r="A19" s="143" t="s">
        <v>331</v>
      </c>
      <c r="B19" s="386"/>
      <c r="C19" s="387" t="s">
        <v>292</v>
      </c>
      <c r="D19" s="387"/>
      <c r="E19" s="387"/>
      <c r="F19" s="388"/>
      <c r="G19" s="386"/>
      <c r="H19" s="387" t="s">
        <v>292</v>
      </c>
      <c r="I19" s="387" t="s">
        <v>292</v>
      </c>
      <c r="J19" s="389"/>
      <c r="K19" s="388" t="s">
        <v>292</v>
      </c>
      <c r="L19" s="390"/>
      <c r="M19" s="390"/>
      <c r="N19" s="390"/>
      <c r="O19" s="390"/>
      <c r="P19" s="390"/>
      <c r="Q19" s="390"/>
    </row>
    <row r="20" spans="1:17" s="391" customFormat="1" ht="18" customHeight="1" x14ac:dyDescent="0.2">
      <c r="A20" s="143" t="s">
        <v>332</v>
      </c>
      <c r="B20" s="386"/>
      <c r="C20" s="387" t="s">
        <v>292</v>
      </c>
      <c r="D20" s="387"/>
      <c r="E20" s="387"/>
      <c r="F20" s="388"/>
      <c r="G20" s="386"/>
      <c r="H20" s="387" t="s">
        <v>292</v>
      </c>
      <c r="I20" s="387" t="s">
        <v>292</v>
      </c>
      <c r="J20" s="389"/>
      <c r="K20" s="388" t="s">
        <v>292</v>
      </c>
      <c r="L20" s="390"/>
      <c r="M20" s="390"/>
      <c r="N20" s="390"/>
      <c r="O20" s="390"/>
      <c r="P20" s="390"/>
      <c r="Q20" s="390"/>
    </row>
    <row r="21" spans="1:17" s="391" customFormat="1" ht="18" customHeight="1" x14ac:dyDescent="0.2">
      <c r="A21" s="143" t="s">
        <v>333</v>
      </c>
      <c r="B21" s="386"/>
      <c r="C21" s="387" t="s">
        <v>292</v>
      </c>
      <c r="D21" s="387"/>
      <c r="E21" s="387"/>
      <c r="F21" s="388"/>
      <c r="G21" s="386"/>
      <c r="H21" s="387" t="s">
        <v>292</v>
      </c>
      <c r="I21" s="387" t="s">
        <v>292</v>
      </c>
      <c r="J21" s="389"/>
      <c r="K21" s="388" t="s">
        <v>292</v>
      </c>
      <c r="L21" s="390"/>
      <c r="M21" s="390"/>
      <c r="N21" s="390"/>
      <c r="O21" s="390"/>
      <c r="P21" s="390"/>
      <c r="Q21" s="390"/>
    </row>
    <row r="22" spans="1:17" s="391" customFormat="1" ht="18" customHeight="1" x14ac:dyDescent="0.2">
      <c r="A22" s="143" t="s">
        <v>334</v>
      </c>
      <c r="B22" s="386"/>
      <c r="C22" s="387" t="s">
        <v>292</v>
      </c>
      <c r="D22" s="387"/>
      <c r="E22" s="387"/>
      <c r="F22" s="388"/>
      <c r="G22" s="386"/>
      <c r="H22" s="387" t="s">
        <v>292</v>
      </c>
      <c r="I22" s="387" t="s">
        <v>292</v>
      </c>
      <c r="J22" s="389"/>
      <c r="K22" s="388" t="s">
        <v>292</v>
      </c>
      <c r="L22" s="390"/>
      <c r="M22" s="390"/>
      <c r="N22" s="390"/>
      <c r="O22" s="390"/>
      <c r="P22" s="390"/>
      <c r="Q22" s="390"/>
    </row>
    <row r="23" spans="1:17" s="391" customFormat="1" ht="18" customHeight="1" x14ac:dyDescent="0.2">
      <c r="A23" s="143" t="s">
        <v>335</v>
      </c>
      <c r="B23" s="386"/>
      <c r="C23" s="387" t="s">
        <v>292</v>
      </c>
      <c r="D23" s="387"/>
      <c r="E23" s="387"/>
      <c r="F23" s="388"/>
      <c r="G23" s="386"/>
      <c r="H23" s="387" t="s">
        <v>292</v>
      </c>
      <c r="I23" s="387" t="s">
        <v>292</v>
      </c>
      <c r="J23" s="389"/>
      <c r="K23" s="388" t="s">
        <v>292</v>
      </c>
      <c r="L23" s="390"/>
      <c r="M23" s="390"/>
      <c r="N23" s="390"/>
      <c r="O23" s="390"/>
      <c r="P23" s="390"/>
      <c r="Q23" s="390"/>
    </row>
    <row r="24" spans="1:17" s="391" customFormat="1" ht="18" customHeight="1" x14ac:dyDescent="0.2">
      <c r="A24" s="143" t="s">
        <v>336</v>
      </c>
      <c r="B24" s="386"/>
      <c r="C24" s="387" t="s">
        <v>292</v>
      </c>
      <c r="D24" s="387"/>
      <c r="E24" s="387"/>
      <c r="F24" s="388"/>
      <c r="G24" s="386"/>
      <c r="H24" s="387" t="s">
        <v>292</v>
      </c>
      <c r="I24" s="387" t="s">
        <v>292</v>
      </c>
      <c r="J24" s="389"/>
      <c r="K24" s="388" t="s">
        <v>292</v>
      </c>
      <c r="L24" s="390"/>
      <c r="M24" s="390"/>
      <c r="N24" s="390"/>
      <c r="O24" s="390"/>
      <c r="P24" s="390"/>
      <c r="Q24" s="390"/>
    </row>
    <row r="25" spans="1:17" s="391" customFormat="1" ht="18" customHeight="1" x14ac:dyDescent="0.2">
      <c r="A25" s="143" t="s">
        <v>376</v>
      </c>
      <c r="B25" s="386"/>
      <c r="C25" s="387" t="s">
        <v>292</v>
      </c>
      <c r="D25" s="387"/>
      <c r="E25" s="387"/>
      <c r="F25" s="388"/>
      <c r="G25" s="386"/>
      <c r="H25" s="387" t="s">
        <v>292</v>
      </c>
      <c r="I25" s="387" t="s">
        <v>292</v>
      </c>
      <c r="J25" s="389"/>
      <c r="K25" s="388" t="s">
        <v>292</v>
      </c>
      <c r="L25" s="390"/>
      <c r="M25" s="390" t="s">
        <v>292</v>
      </c>
      <c r="N25" s="390"/>
      <c r="O25" s="390"/>
      <c r="P25" s="390"/>
      <c r="Q25" s="390"/>
    </row>
    <row r="26" spans="1:17" s="391" customFormat="1" ht="18" customHeight="1" x14ac:dyDescent="0.2">
      <c r="A26" s="294"/>
      <c r="B26" s="386"/>
      <c r="C26" s="387"/>
      <c r="D26" s="387"/>
      <c r="E26" s="387"/>
      <c r="F26" s="388"/>
      <c r="G26" s="386"/>
      <c r="H26" s="387"/>
      <c r="I26" s="387"/>
      <c r="J26" s="389"/>
      <c r="K26" s="388"/>
      <c r="L26" s="390"/>
      <c r="M26" s="390"/>
      <c r="N26" s="390"/>
      <c r="O26" s="390"/>
      <c r="P26" s="390"/>
      <c r="Q26" s="390"/>
    </row>
    <row r="27" spans="1:17" s="391" customFormat="1" ht="18" customHeight="1" x14ac:dyDescent="0.2">
      <c r="A27" s="294"/>
      <c r="B27" s="386"/>
      <c r="C27" s="387"/>
      <c r="D27" s="387"/>
      <c r="E27" s="387"/>
      <c r="F27" s="388"/>
      <c r="G27" s="386"/>
      <c r="H27" s="387"/>
      <c r="I27" s="387"/>
      <c r="J27" s="389"/>
      <c r="K27" s="388"/>
      <c r="L27" s="390"/>
      <c r="M27" s="390"/>
      <c r="N27" s="390"/>
      <c r="O27" s="390"/>
      <c r="P27" s="390"/>
      <c r="Q27" s="390"/>
    </row>
    <row r="28" spans="1:17" s="391" customFormat="1" ht="18" customHeight="1" x14ac:dyDescent="0.2">
      <c r="A28" s="294"/>
      <c r="B28" s="386"/>
      <c r="C28" s="387"/>
      <c r="D28" s="387"/>
      <c r="E28" s="387"/>
      <c r="F28" s="388"/>
      <c r="G28" s="386"/>
      <c r="H28" s="387"/>
      <c r="I28" s="387"/>
      <c r="J28" s="389"/>
      <c r="K28" s="388"/>
      <c r="L28" s="390"/>
      <c r="M28" s="390"/>
      <c r="N28" s="390"/>
      <c r="O28" s="390"/>
      <c r="P28" s="390"/>
      <c r="Q28" s="390"/>
    </row>
    <row r="29" spans="1:17" s="391" customFormat="1" ht="18" customHeight="1" x14ac:dyDescent="0.2">
      <c r="A29" s="294"/>
      <c r="B29" s="386"/>
      <c r="C29" s="387"/>
      <c r="D29" s="387"/>
      <c r="E29" s="387"/>
      <c r="F29" s="388"/>
      <c r="G29" s="386"/>
      <c r="H29" s="387"/>
      <c r="I29" s="387"/>
      <c r="J29" s="389"/>
      <c r="K29" s="388"/>
      <c r="L29" s="390"/>
      <c r="M29" s="390"/>
      <c r="N29" s="390"/>
      <c r="O29" s="390"/>
      <c r="P29" s="390"/>
      <c r="Q29" s="390"/>
    </row>
    <row r="30" spans="1:17" s="391" customFormat="1" ht="18" customHeight="1" x14ac:dyDescent="0.2">
      <c r="A30" s="294"/>
      <c r="B30" s="386"/>
      <c r="C30" s="387"/>
      <c r="D30" s="387"/>
      <c r="E30" s="387"/>
      <c r="F30" s="388"/>
      <c r="G30" s="386"/>
      <c r="H30" s="387"/>
      <c r="I30" s="387"/>
      <c r="J30" s="389"/>
      <c r="K30" s="388"/>
      <c r="L30" s="390"/>
      <c r="M30" s="390"/>
      <c r="N30" s="390"/>
      <c r="O30" s="390"/>
      <c r="P30" s="390"/>
      <c r="Q30" s="390"/>
    </row>
    <row r="31" spans="1:17" s="391" customFormat="1" ht="18" customHeight="1" x14ac:dyDescent="0.2">
      <c r="A31" s="294"/>
      <c r="B31" s="386"/>
      <c r="C31" s="387"/>
      <c r="D31" s="387"/>
      <c r="E31" s="387"/>
      <c r="F31" s="388"/>
      <c r="G31" s="386"/>
      <c r="H31" s="387"/>
      <c r="I31" s="387"/>
      <c r="J31" s="389"/>
      <c r="K31" s="388"/>
      <c r="L31" s="390"/>
      <c r="M31" s="390"/>
      <c r="N31" s="390"/>
      <c r="O31" s="390"/>
      <c r="P31" s="390"/>
      <c r="Q31" s="390"/>
    </row>
    <row r="32" spans="1:17" s="391" customFormat="1" ht="18" customHeight="1" x14ac:dyDescent="0.2">
      <c r="A32" s="294"/>
      <c r="B32" s="386"/>
      <c r="C32" s="387"/>
      <c r="D32" s="387"/>
      <c r="E32" s="387"/>
      <c r="F32" s="388"/>
      <c r="G32" s="386"/>
      <c r="H32" s="387"/>
      <c r="I32" s="387"/>
      <c r="J32" s="389"/>
      <c r="K32" s="388"/>
      <c r="L32" s="390"/>
      <c r="M32" s="390"/>
      <c r="N32" s="390"/>
      <c r="O32" s="390"/>
      <c r="P32" s="390"/>
      <c r="Q32" s="390"/>
    </row>
    <row r="33" spans="1:17" s="391" customFormat="1" ht="18" customHeight="1" x14ac:dyDescent="0.2">
      <c r="A33" s="294"/>
      <c r="B33" s="386"/>
      <c r="C33" s="387"/>
      <c r="D33" s="387"/>
      <c r="E33" s="387"/>
      <c r="F33" s="388"/>
      <c r="G33" s="386"/>
      <c r="H33" s="387"/>
      <c r="I33" s="387"/>
      <c r="J33" s="389"/>
      <c r="K33" s="388"/>
      <c r="L33" s="390"/>
      <c r="M33" s="390"/>
      <c r="N33" s="390"/>
      <c r="O33" s="390"/>
      <c r="P33" s="390"/>
      <c r="Q33" s="390"/>
    </row>
    <row r="34" spans="1:17" s="391" customFormat="1" ht="18" customHeight="1" x14ac:dyDescent="0.2">
      <c r="A34" s="294"/>
      <c r="B34" s="386"/>
      <c r="C34" s="387"/>
      <c r="D34" s="387"/>
      <c r="E34" s="387"/>
      <c r="F34" s="388"/>
      <c r="G34" s="386"/>
      <c r="H34" s="387"/>
      <c r="I34" s="387"/>
      <c r="J34" s="389"/>
      <c r="K34" s="388"/>
      <c r="L34" s="390"/>
      <c r="M34" s="390"/>
      <c r="N34" s="390"/>
      <c r="O34" s="390"/>
      <c r="P34" s="390"/>
      <c r="Q34" s="390"/>
    </row>
    <row r="35" spans="1:17" s="391" customFormat="1" ht="18" customHeight="1" x14ac:dyDescent="0.2">
      <c r="A35" s="294"/>
      <c r="B35" s="386"/>
      <c r="C35" s="387"/>
      <c r="D35" s="387"/>
      <c r="E35" s="387"/>
      <c r="F35" s="388"/>
      <c r="G35" s="386"/>
      <c r="H35" s="387"/>
      <c r="I35" s="387"/>
      <c r="J35" s="389"/>
      <c r="K35" s="388"/>
      <c r="L35" s="390"/>
      <c r="M35" s="390"/>
      <c r="N35" s="390"/>
      <c r="O35" s="390"/>
      <c r="P35" s="390"/>
      <c r="Q35" s="390"/>
    </row>
    <row r="36" spans="1:17" s="391" customFormat="1" ht="18" customHeight="1" x14ac:dyDescent="0.2">
      <c r="A36" s="294"/>
      <c r="B36" s="386"/>
      <c r="C36" s="387"/>
      <c r="D36" s="387"/>
      <c r="E36" s="387"/>
      <c r="F36" s="388"/>
      <c r="G36" s="386"/>
      <c r="H36" s="387"/>
      <c r="I36" s="387"/>
      <c r="J36" s="389"/>
      <c r="K36" s="388"/>
      <c r="L36" s="390"/>
      <c r="M36" s="390"/>
      <c r="N36" s="390"/>
      <c r="O36" s="390"/>
      <c r="P36" s="390"/>
      <c r="Q36" s="390"/>
    </row>
    <row r="37" spans="1:17" s="391" customFormat="1" ht="18" customHeight="1" x14ac:dyDescent="0.2">
      <c r="A37" s="294"/>
      <c r="B37" s="386"/>
      <c r="C37" s="387"/>
      <c r="D37" s="387"/>
      <c r="E37" s="387"/>
      <c r="F37" s="388"/>
      <c r="G37" s="386"/>
      <c r="H37" s="387"/>
      <c r="I37" s="387"/>
      <c r="J37" s="389"/>
      <c r="K37" s="388"/>
      <c r="L37" s="390"/>
      <c r="M37" s="390"/>
      <c r="N37" s="390"/>
      <c r="O37" s="390"/>
      <c r="P37" s="390"/>
      <c r="Q37" s="390"/>
    </row>
    <row r="38" spans="1:17" s="391" customFormat="1" ht="18" customHeight="1" thickBot="1" x14ac:dyDescent="0.25">
      <c r="A38" s="392"/>
      <c r="B38" s="393"/>
      <c r="C38" s="394"/>
      <c r="D38" s="394"/>
      <c r="E38" s="394"/>
      <c r="F38" s="395"/>
      <c r="G38" s="393"/>
      <c r="H38" s="396"/>
      <c r="I38" s="396"/>
      <c r="J38" s="396"/>
      <c r="K38" s="395"/>
      <c r="L38" s="397"/>
      <c r="M38" s="397"/>
      <c r="N38" s="397"/>
      <c r="O38" s="397"/>
      <c r="P38" s="397"/>
      <c r="Q38" s="397"/>
    </row>
  </sheetData>
  <mergeCells count="12">
    <mergeCell ref="P4:P5"/>
    <mergeCell ref="Q4:Q5"/>
    <mergeCell ref="A1:Q1"/>
    <mergeCell ref="A2:Q2"/>
    <mergeCell ref="A3:Q3"/>
    <mergeCell ref="A4:A5"/>
    <mergeCell ref="B4:F4"/>
    <mergeCell ref="G4:K4"/>
    <mergeCell ref="L4:L5"/>
    <mergeCell ref="M4:M5"/>
    <mergeCell ref="N4:N5"/>
    <mergeCell ref="O4:O5"/>
  </mergeCells>
  <pageMargins left="0.7" right="0.7" top="0.75" bottom="0.75" header="0.3" footer="0.3"/>
  <pageSetup scale="67"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DE93-83CE-4B0F-8E6D-D816BEA9C324}">
  <sheetPr codeName="Sheet16">
    <pageSetUpPr fitToPage="1"/>
  </sheetPr>
  <dimension ref="A1:D13"/>
  <sheetViews>
    <sheetView showGridLines="0" workbookViewId="0">
      <selection sqref="A1:B1"/>
    </sheetView>
  </sheetViews>
  <sheetFormatPr defaultRowHeight="12.75" x14ac:dyDescent="0.2"/>
  <cols>
    <col min="1" max="1" width="36.85546875" customWidth="1"/>
    <col min="2" max="2" width="36.28515625" customWidth="1"/>
  </cols>
  <sheetData>
    <row r="1" spans="1:4" ht="47.45" customHeight="1" x14ac:dyDescent="0.2">
      <c r="A1" s="437" t="s">
        <v>441</v>
      </c>
      <c r="B1" s="438"/>
    </row>
    <row r="2" spans="1:4" x14ac:dyDescent="0.2">
      <c r="B2" s="2"/>
      <c r="C2" s="2"/>
    </row>
    <row r="3" spans="1:4" x14ac:dyDescent="0.2">
      <c r="A3" s="463" t="s">
        <v>295</v>
      </c>
      <c r="B3" s="463"/>
      <c r="C3" s="2"/>
    </row>
    <row r="5" spans="1:4" ht="24.6" customHeight="1" x14ac:dyDescent="0.2">
      <c r="A5" s="197" t="s">
        <v>274</v>
      </c>
      <c r="B5" s="198" t="s">
        <v>416</v>
      </c>
      <c r="C5" s="9"/>
      <c r="D5" s="9"/>
    </row>
    <row r="6" spans="1:4" ht="24.6" customHeight="1" x14ac:dyDescent="0.2">
      <c r="A6" s="197" t="s">
        <v>275</v>
      </c>
      <c r="B6" s="199">
        <v>0</v>
      </c>
    </row>
    <row r="7" spans="1:4" ht="66.599999999999994" customHeight="1" x14ac:dyDescent="0.2">
      <c r="A7" s="464" t="s">
        <v>276</v>
      </c>
      <c r="B7" s="465"/>
    </row>
    <row r="8" spans="1:4" x14ac:dyDescent="0.2">
      <c r="A8" s="466" t="s">
        <v>417</v>
      </c>
      <c r="B8" s="467"/>
    </row>
    <row r="9" spans="1:4" x14ac:dyDescent="0.2">
      <c r="A9" s="468"/>
      <c r="B9" s="469"/>
    </row>
    <row r="10" spans="1:4" x14ac:dyDescent="0.2">
      <c r="A10" s="468"/>
      <c r="B10" s="469"/>
    </row>
    <row r="11" spans="1:4" x14ac:dyDescent="0.2">
      <c r="A11" s="468"/>
      <c r="B11" s="469"/>
    </row>
    <row r="12" spans="1:4" x14ac:dyDescent="0.2">
      <c r="A12" s="468"/>
      <c r="B12" s="469"/>
    </row>
    <row r="13" spans="1:4" x14ac:dyDescent="0.2">
      <c r="A13" s="470"/>
      <c r="B13" s="471"/>
    </row>
  </sheetData>
  <mergeCells count="4">
    <mergeCell ref="A1:B1"/>
    <mergeCell ref="A3:B3"/>
    <mergeCell ref="A7:B7"/>
    <mergeCell ref="A8:B13"/>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13d7b0-123e-44c5-a33b-55085a2be639">
      <Terms xmlns="http://schemas.microsoft.com/office/infopath/2007/PartnerControls"/>
    </lcf76f155ced4ddcb4097134ff3c332f>
    <TaxCatchAll xmlns="e4664c3e-f049-4574-bd7d-7499d2032c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8802C137166343B50D4F97B8D82256" ma:contentTypeVersion="14" ma:contentTypeDescription="Create a new document." ma:contentTypeScope="" ma:versionID="961692197e1c693b12d80f1e34669671">
  <xsd:schema xmlns:xsd="http://www.w3.org/2001/XMLSchema" xmlns:xs="http://www.w3.org/2001/XMLSchema" xmlns:p="http://schemas.microsoft.com/office/2006/metadata/properties" xmlns:ns2="d413d7b0-123e-44c5-a33b-55085a2be639" xmlns:ns3="e4664c3e-f049-4574-bd7d-7499d2032cca" xmlns:ns4="aba7623a-5281-4a20-b2ce-878c92233fda" targetNamespace="http://schemas.microsoft.com/office/2006/metadata/properties" ma:root="true" ma:fieldsID="b5c5e602a95908927a20e022206ddc11" ns2:_="" ns3:_="" ns4:_="">
    <xsd:import namespace="d413d7b0-123e-44c5-a33b-55085a2be639"/>
    <xsd:import namespace="e4664c3e-f049-4574-bd7d-7499d2032cca"/>
    <xsd:import namespace="aba7623a-5281-4a20-b2ce-878c92233fd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3d7b0-123e-44c5-a33b-55085a2be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0d83692-8000-456c-81e0-753272234f0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internalName="MediaServiceDateTake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664c3e-f049-4574-bd7d-7499d2032cc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d636ca-ce9a-43f5-b302-3ffdf28b5211}" ma:internalName="TaxCatchAll" ma:showField="CatchAllData" ma:web="f36b4f32-ad3a-49c4-a387-595e633051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a7623a-5281-4a20-b2ce-878c92233fd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960D0E-BB54-46AC-A146-90DE25622987}">
  <ds:schemaRefs>
    <ds:schemaRef ds:uri="http://schemas.microsoft.com/office/2006/metadata/properties"/>
    <ds:schemaRef ds:uri="http://schemas.microsoft.com/office/infopath/2007/PartnerControls"/>
    <ds:schemaRef ds:uri="d413d7b0-123e-44c5-a33b-55085a2be639"/>
    <ds:schemaRef ds:uri="e4664c3e-f049-4574-bd7d-7499d2032cca"/>
  </ds:schemaRefs>
</ds:datastoreItem>
</file>

<file path=customXml/itemProps2.xml><?xml version="1.0" encoding="utf-8"?>
<ds:datastoreItem xmlns:ds="http://schemas.openxmlformats.org/officeDocument/2006/customXml" ds:itemID="{455C588F-C648-46F5-B072-BA495DB41E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13d7b0-123e-44c5-a33b-55085a2be639"/>
    <ds:schemaRef ds:uri="e4664c3e-f049-4574-bd7d-7499d2032cca"/>
    <ds:schemaRef ds:uri="aba7623a-5281-4a20-b2ce-878c92233f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5F0426-CC8B-4325-9384-4A34186B2C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1-Info Section Cover Sheet</vt:lpstr>
      <vt:lpstr>2-Required Attachments</vt:lpstr>
      <vt:lpstr>3-Food Specifications</vt:lpstr>
      <vt:lpstr>4-Bid Point Calculator</vt:lpstr>
      <vt:lpstr>5-Equipment List</vt:lpstr>
      <vt:lpstr>6-ContractsVendedAgrmts</vt:lpstr>
      <vt:lpstr>7-Bldg Demographics</vt:lpstr>
      <vt:lpstr>8-Services by Location</vt:lpstr>
      <vt:lpstr>9-USDA Foods</vt:lpstr>
      <vt:lpstr>10-Cost Responsibility</vt:lpstr>
      <vt:lpstr>11-Current Labor-Fringe</vt:lpstr>
      <vt:lpstr>12-Projected Costs</vt:lpstr>
      <vt:lpstr>13-Projected Revenue</vt:lpstr>
      <vt:lpstr>14-FSMC Proposed Labor-Fringe</vt:lpstr>
      <vt:lpstr>15-Bid Sheet without adv pmt</vt:lpstr>
      <vt:lpstr>'10-Cost Responsibility'!Print_Area</vt:lpstr>
      <vt:lpstr>'11-Current Labor-Fringe'!Print_Area</vt:lpstr>
      <vt:lpstr>'12-Projected Costs'!Print_Area</vt:lpstr>
      <vt:lpstr>'13-Projected Revenue'!Print_Area</vt:lpstr>
      <vt:lpstr>'14-FSMC Proposed Labor-Fringe'!Print_Area</vt:lpstr>
      <vt:lpstr>'15-Bid Sheet without adv pmt'!Print_Area</vt:lpstr>
      <vt:lpstr>'1-Info Section Cover Sheet'!Print_Area</vt:lpstr>
      <vt:lpstr>'2-Required Attachments'!Print_Area</vt:lpstr>
      <vt:lpstr>'3-Food Specifications'!Print_Area</vt:lpstr>
      <vt:lpstr>'4-Bid Point Calculator'!Print_Area</vt:lpstr>
      <vt:lpstr>'5-Equipment List'!Print_Area</vt:lpstr>
      <vt:lpstr>'6-ContractsVendedAgrmts'!Print_Area</vt:lpstr>
      <vt:lpstr>'7-Bldg Demographics'!Print_Area</vt:lpstr>
      <vt:lpstr>'8-Services by Location'!Print_Area</vt:lpstr>
      <vt:lpstr>'9-USDA Foods'!Print_Area</vt:lpstr>
      <vt:lpstr>'11-Current Labor-Fringe'!Print_Titles</vt:lpstr>
    </vt:vector>
  </TitlesOfParts>
  <Manager/>
  <Company>CPPS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Saul, Tammy (MDE)</dc:creator>
  <cp:keywords/>
  <dc:description/>
  <cp:lastModifiedBy>Vente, Jennifer</cp:lastModifiedBy>
  <cp:revision/>
  <cp:lastPrinted>2024-03-19T02:08:56Z</cp:lastPrinted>
  <dcterms:created xsi:type="dcterms:W3CDTF">2003-07-24T18:22:02Z</dcterms:created>
  <dcterms:modified xsi:type="dcterms:W3CDTF">2024-04-01T15:21:05Z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2021-04-26T21:27:56Z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e34f0d0d-ebd1-481d-9c90-50c08eeb1f73</vt:lpwstr>
  </property>
  <property fmtid="{D5CDD505-2E9C-101B-9397-08002B2CF9AE}" pid="8" name="MSIP_Label_2f46dfe0-534f-4c95-815c-5b1af86b9823_ContentBits">
    <vt:lpwstr>0</vt:lpwstr>
  </property>
  <property fmtid="{D5CDD505-2E9C-101B-9397-08002B2CF9AE}" pid="9" name="ContentTypeId">
    <vt:lpwstr>0x010100028802C137166343B50D4F97B8D82256</vt:lpwstr>
  </property>
  <property fmtid="{D5CDD505-2E9C-101B-9397-08002B2CF9AE}" pid="10" name="MediaServiceImageTags">
    <vt:lpwstr/>
  </property>
</Properties>
</file>