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Holleb\Desktop\"/>
    </mc:Choice>
  </mc:AlternateContent>
  <bookViews>
    <workbookView xWindow="0" yWindow="0" windowWidth="20400" windowHeight="7152"/>
  </bookViews>
  <sheets>
    <sheet name="Comparison" sheetId="1" r:id="rId1"/>
    <sheet name="Summary" sheetId="2" r:id="rId2"/>
    <sheet name="Change" sheetId="3" r:id="rId3"/>
    <sheet name="Elementary" sheetId="4" r:id="rId4"/>
    <sheet name="K-8" sheetId="7" r:id="rId5"/>
    <sheet name="Middle" sheetId="5" r:id="rId6"/>
    <sheet name="High" sheetId="6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7" l="1"/>
  <c r="G5" i="6" l="1"/>
  <c r="I5" i="6"/>
  <c r="K5" i="6"/>
  <c r="K8" i="6"/>
  <c r="F6" i="7"/>
  <c r="D7" i="7"/>
  <c r="D6" i="7"/>
  <c r="F3" i="7"/>
  <c r="D3" i="7"/>
  <c r="D2" i="7"/>
  <c r="F2" i="7" s="1"/>
  <c r="C6" i="7"/>
  <c r="C2" i="7"/>
  <c r="C4" i="7"/>
  <c r="D4" i="7" s="1"/>
  <c r="F4" i="7" s="1"/>
  <c r="C8" i="7"/>
  <c r="D8" i="7" s="1"/>
  <c r="F8" i="7" s="1"/>
  <c r="B6" i="6" l="1"/>
  <c r="B5" i="6"/>
  <c r="B4" i="6"/>
  <c r="G4" i="6" s="1"/>
  <c r="B3" i="6"/>
  <c r="G3" i="6" s="1"/>
  <c r="G6" i="6"/>
  <c r="G2" i="6"/>
  <c r="B2" i="6"/>
  <c r="F3" i="5"/>
  <c r="F4" i="5"/>
  <c r="F5" i="5"/>
  <c r="F6" i="5"/>
  <c r="F7" i="5"/>
  <c r="F2" i="5"/>
  <c r="G245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12" i="1"/>
  <c r="H13" i="1"/>
  <c r="H3" i="1"/>
  <c r="H4" i="1"/>
  <c r="H5" i="1"/>
  <c r="H6" i="1"/>
  <c r="H7" i="1"/>
  <c r="H8" i="1"/>
  <c r="H9" i="1"/>
  <c r="H10" i="1"/>
  <c r="H11" i="1"/>
  <c r="H2" i="1"/>
  <c r="F7" i="7" l="1"/>
  <c r="B4" i="7"/>
  <c r="B2" i="7"/>
  <c r="B3" i="7"/>
  <c r="D5" i="1"/>
  <c r="C17" i="4"/>
  <c r="C16" i="4"/>
  <c r="C15" i="4"/>
  <c r="C10" i="4"/>
  <c r="C7" i="4"/>
  <c r="C13" i="4"/>
  <c r="D11" i="4"/>
  <c r="B17" i="4"/>
  <c r="B16" i="4"/>
  <c r="B15" i="4"/>
  <c r="B14" i="4"/>
  <c r="D14" i="4" s="1"/>
  <c r="B13" i="4"/>
  <c r="B12" i="4"/>
  <c r="D12" i="4" s="1"/>
  <c r="B11" i="4"/>
  <c r="B10" i="4"/>
  <c r="B9" i="4"/>
  <c r="D9" i="4" s="1"/>
  <c r="B8" i="4"/>
  <c r="D8" i="4" s="1"/>
  <c r="B7" i="4"/>
  <c r="B6" i="4"/>
  <c r="D6" i="4" s="1"/>
  <c r="B5" i="4"/>
  <c r="D5" i="4" s="1"/>
  <c r="B4" i="4"/>
  <c r="D4" i="4" s="1"/>
  <c r="B3" i="4"/>
  <c r="D3" i="4" s="1"/>
  <c r="B2" i="4"/>
  <c r="D2" i="4" s="1"/>
  <c r="D7" i="4" l="1"/>
  <c r="D17" i="4"/>
  <c r="D15" i="4"/>
  <c r="D13" i="4"/>
  <c r="D16" i="4"/>
  <c r="D10" i="4"/>
  <c r="D233" i="1" l="1"/>
  <c r="D221" i="1"/>
  <c r="D207" i="1"/>
  <c r="D195" i="1"/>
  <c r="D194" i="1"/>
  <c r="D180" i="1"/>
  <c r="D165" i="1"/>
  <c r="D153" i="1"/>
  <c r="D141" i="1"/>
  <c r="D140" i="1"/>
  <c r="D139" i="1"/>
  <c r="D127" i="1"/>
  <c r="D113" i="1"/>
  <c r="D101" i="1"/>
  <c r="D89" i="1"/>
  <c r="D88" i="1"/>
  <c r="D87" i="1"/>
  <c r="D75" i="1"/>
  <c r="D74" i="1"/>
  <c r="D62" i="1"/>
  <c r="D61" i="1"/>
  <c r="D49" i="1"/>
  <c r="D37" i="1"/>
  <c r="D25" i="1"/>
  <c r="D24" i="1"/>
  <c r="D23" i="1"/>
  <c r="D14" i="1"/>
  <c r="D2" i="1"/>
  <c r="C245" i="1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170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21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74" i="3"/>
  <c r="C72" i="3"/>
  <c r="C71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2" i="3"/>
  <c r="B3" i="5"/>
  <c r="B7" i="5"/>
  <c r="B6" i="5"/>
  <c r="B5" i="5"/>
  <c r="B4" i="5"/>
  <c r="B2" i="5"/>
  <c r="I3" i="6"/>
  <c r="K3" i="6" s="1"/>
  <c r="I6" i="6"/>
  <c r="K6" i="6" s="1"/>
  <c r="I2" i="6"/>
  <c r="K2" i="6" s="1"/>
  <c r="I4" i="6"/>
  <c r="K4" i="6" s="1"/>
  <c r="F3" i="4"/>
  <c r="F4" i="4"/>
  <c r="F5" i="4"/>
  <c r="F6" i="4"/>
  <c r="F7" i="4"/>
  <c r="F8" i="4"/>
  <c r="F18" i="4" s="1"/>
  <c r="F9" i="4"/>
  <c r="F10" i="4"/>
  <c r="F11" i="4"/>
  <c r="F12" i="4"/>
  <c r="F13" i="4"/>
  <c r="F14" i="4"/>
  <c r="F15" i="4"/>
  <c r="F16" i="4"/>
  <c r="F17" i="4"/>
  <c r="F2" i="4"/>
  <c r="C245" i="3" l="1"/>
  <c r="D245" i="1"/>
  <c r="B5" i="2" s="1"/>
  <c r="H245" i="1"/>
  <c r="H4" i="5"/>
  <c r="H3" i="5"/>
  <c r="H5" i="5"/>
  <c r="H6" i="5"/>
  <c r="H2" i="5"/>
  <c r="H7" i="5"/>
  <c r="H9" i="5" l="1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2" i="3"/>
  <c r="B15" i="2" l="1"/>
  <c r="C15" i="2" s="1"/>
  <c r="B9" i="2" l="1"/>
  <c r="C9" i="2" s="1"/>
  <c r="B7" i="2"/>
  <c r="C7" i="2" s="1"/>
  <c r="C5" i="2"/>
  <c r="B11" i="2" l="1"/>
  <c r="B13" i="2" l="1"/>
  <c r="C13" i="2" s="1"/>
  <c r="C11" i="2"/>
</calcChain>
</file>

<file path=xl/sharedStrings.xml><?xml version="1.0" encoding="utf-8"?>
<sst xmlns="http://schemas.openxmlformats.org/spreadsheetml/2006/main" count="581" uniqueCount="120">
  <si>
    <t>School</t>
  </si>
  <si>
    <t>FY15 FTE</t>
  </si>
  <si>
    <t>FY16 FTE</t>
  </si>
  <si>
    <t>Difference</t>
  </si>
  <si>
    <t>Specials</t>
  </si>
  <si>
    <t>Band/Strings</t>
  </si>
  <si>
    <t>FY16 +3 FTE</t>
  </si>
  <si>
    <t>FY15 40 Day</t>
  </si>
  <si>
    <t>Projected Enrollment</t>
  </si>
  <si>
    <t>Anasazi Elementary School</t>
  </si>
  <si>
    <t>Teacher 00</t>
  </si>
  <si>
    <t>Teacher 01</t>
  </si>
  <si>
    <t>Teacher 02</t>
  </si>
  <si>
    <t>Teacher 03</t>
  </si>
  <si>
    <t>Teacher 04</t>
  </si>
  <si>
    <t>Teacher 05</t>
  </si>
  <si>
    <t>Teacher Art</t>
  </si>
  <si>
    <t>Teacher General Music</t>
  </si>
  <si>
    <t>Teacher PE</t>
  </si>
  <si>
    <t>Teacher Band</t>
  </si>
  <si>
    <t>Teacher Strings</t>
  </si>
  <si>
    <t>ANLC Elementary School</t>
  </si>
  <si>
    <t>Teacher 00-02</t>
  </si>
  <si>
    <t>Teacher 03-04</t>
  </si>
  <si>
    <t>Teacher 05-06</t>
  </si>
  <si>
    <t>Arcadia High School</t>
  </si>
  <si>
    <t>Chaparral High School</t>
  </si>
  <si>
    <t>Cherokee Elementary School</t>
  </si>
  <si>
    <t>Cheyenne Elementary School</t>
  </si>
  <si>
    <t>Cochise Elementary School</t>
  </si>
  <si>
    <t>Cocopah Middle School</t>
  </si>
  <si>
    <t>Copper Ridge School</t>
  </si>
  <si>
    <t>Coronado High School</t>
  </si>
  <si>
    <t>Desert Canyon Elementary School</t>
  </si>
  <si>
    <t>Desert Canyon Middle School</t>
  </si>
  <si>
    <t>Desert Mountain High School</t>
  </si>
  <si>
    <t>Hohokam Elementary School</t>
  </si>
  <si>
    <t>Hopi Elementary School</t>
  </si>
  <si>
    <t>Ingleside Middle School</t>
  </si>
  <si>
    <t>Kiva Elementary School</t>
  </si>
  <si>
    <t>Teacher 04-05</t>
  </si>
  <si>
    <t>Laguna Elementary School</t>
  </si>
  <si>
    <t>Mohave Middle School</t>
  </si>
  <si>
    <t>Mountainside Middle School</t>
  </si>
  <si>
    <t>Navajo Elementary School</t>
  </si>
  <si>
    <t>Pima Elementary School</t>
  </si>
  <si>
    <t>Pueblo Elementary School</t>
  </si>
  <si>
    <t xml:space="preserve">Teacher 00 FLI </t>
  </si>
  <si>
    <t>Teacher 01 FLI</t>
  </si>
  <si>
    <t>Teacher 02 FLI</t>
  </si>
  <si>
    <t>Teacher 03 FLI Spanish</t>
  </si>
  <si>
    <t>Teacher 04 FLI English</t>
  </si>
  <si>
    <t xml:space="preserve">Teacher 05 FLI </t>
  </si>
  <si>
    <t>Redfield Elementary School</t>
  </si>
  <si>
    <t>Teacher 02-03</t>
  </si>
  <si>
    <t>Saguaro High School</t>
  </si>
  <si>
    <t>Sequoya Elementary School</t>
  </si>
  <si>
    <t>Supai Middle School</t>
  </si>
  <si>
    <t>Tavan Elementary School</t>
  </si>
  <si>
    <t xml:space="preserve">Teacher Computers  </t>
  </si>
  <si>
    <t>Tonalea Elementary School</t>
  </si>
  <si>
    <t>Yavapai Elementary School</t>
  </si>
  <si>
    <t>Grand Total</t>
  </si>
  <si>
    <t>2.7*</t>
  </si>
  <si>
    <t>*In FY15, 2.7 FTE was allocated for Elementary Band and Strings and needs to be backed out of the Band and Strings difference.</t>
  </si>
  <si>
    <t>Specials Increase</t>
  </si>
  <si>
    <t>Band &amp; Strings</t>
  </si>
  <si>
    <t>No Override</t>
  </si>
  <si>
    <t>Summary Changes</t>
  </si>
  <si>
    <t>FTE</t>
  </si>
  <si>
    <t>Estimated Dollars</t>
  </si>
  <si>
    <t>New Positions</t>
  </si>
  <si>
    <t>New Positions - Class Size</t>
  </si>
  <si>
    <t>Total M&amp;O Override Support</t>
  </si>
  <si>
    <t>Total M&amp;O Override Class Size Support</t>
  </si>
  <si>
    <t>Cochise</t>
  </si>
  <si>
    <t>Tavan</t>
  </si>
  <si>
    <t>Kiva</t>
  </si>
  <si>
    <t>Tonalea</t>
  </si>
  <si>
    <t>Pima</t>
  </si>
  <si>
    <t>Hopi</t>
  </si>
  <si>
    <t>Navajo</t>
  </si>
  <si>
    <t>Hohokam</t>
  </si>
  <si>
    <t>Yavapai</t>
  </si>
  <si>
    <t>Pueblo</t>
  </si>
  <si>
    <t>Cherokee</t>
  </si>
  <si>
    <t>Laguna</t>
  </si>
  <si>
    <t>Sequoya</t>
  </si>
  <si>
    <t>Redfield</t>
  </si>
  <si>
    <t>Anasazi</t>
  </si>
  <si>
    <t>DCES</t>
  </si>
  <si>
    <t>Supai</t>
  </si>
  <si>
    <t>DCMS</t>
  </si>
  <si>
    <t>Ingleside</t>
  </si>
  <si>
    <t>Mountainside</t>
  </si>
  <si>
    <t>Mohave</t>
  </si>
  <si>
    <t>Cocopah</t>
  </si>
  <si>
    <t>Arcadia</t>
  </si>
  <si>
    <t>Coronado</t>
  </si>
  <si>
    <t>Saguaro</t>
  </si>
  <si>
    <t>Chaparral</t>
  </si>
  <si>
    <t>DMHS</t>
  </si>
  <si>
    <t>Average Class Size</t>
  </si>
  <si>
    <t>Target Average</t>
  </si>
  <si>
    <t>M&amp;O</t>
  </si>
  <si>
    <t>CTE</t>
  </si>
  <si>
    <t>eLearning</t>
  </si>
  <si>
    <t>Total</t>
  </si>
  <si>
    <t>Students</t>
  </si>
  <si>
    <t>Target Class Size</t>
  </si>
  <si>
    <t>Average</t>
  </si>
  <si>
    <t>Cheyenne K-5</t>
  </si>
  <si>
    <t>CRES K-5</t>
  </si>
  <si>
    <t>ANLC K-6</t>
  </si>
  <si>
    <t>ANLC 7-8</t>
  </si>
  <si>
    <t>Cheyenne 6-8</t>
  </si>
  <si>
    <t>CRES 6-8</t>
  </si>
  <si>
    <t>Guidance</t>
  </si>
  <si>
    <t>Total FTE</t>
  </si>
  <si>
    <t>Librarian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</si>
</sst>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44" fontId="0" fillId="0" borderId="0" xfId="1" applyFont="1"/>
    <xf numFmtId="0" fontId="0" fillId="0" borderId="0" xfId="0" applyAlignment="1">
      <alignment vertical="top"/>
    </xf>
    <xf numFmtId="2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2" fontId="2" fillId="0" borderId="0" xfId="0" applyNumberFormat="1" applyFont="1"/>
    <xf numFmtId="0" fontId="2" fillId="0" borderId="0" xfId="0" applyFont="1" applyAlignment="1">
      <alignment vertical="top"/>
    </xf>
    <xf numFmtId="0" fontId="0" fillId="0" borderId="0" xfId="0"/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8"/>
  <sheetViews>
    <sheetView tabSelected="1" workbookViewId="0">
      <pane ySplit="1" topLeftCell="A2" activePane="bottomLeft" state="frozen"/>
      <selection pane="bottomLeft" activeCell="E236" sqref="E236"/>
    </sheetView>
  </sheetViews>
  <sheetFormatPr defaultRowHeight="14.4" x14ac:dyDescent="0.3"/>
  <cols>
    <col min="1" max="1" width="34.88671875" customWidth="1"/>
    <col min="2" max="3" width="8.44140625" bestFit="1" customWidth="1"/>
    <col min="4" max="4" width="10.44140625" bestFit="1" customWidth="1"/>
    <col min="5" max="5" width="8.109375" bestFit="1" customWidth="1"/>
    <col min="6" max="6" width="12.33203125" bestFit="1" customWidth="1"/>
    <col min="7" max="7" width="10.88671875" bestFit="1" customWidth="1"/>
    <col min="8" max="8" width="12.88671875" bestFit="1" customWidth="1"/>
    <col min="9" max="9" width="11.109375" bestFit="1" customWidth="1"/>
    <col min="10" max="10" width="20.109375" bestFit="1" customWidth="1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67</v>
      </c>
      <c r="I1" t="s">
        <v>7</v>
      </c>
      <c r="J1" t="s">
        <v>8</v>
      </c>
    </row>
    <row r="2" spans="1:10" x14ac:dyDescent="0.3">
      <c r="A2" t="s">
        <v>9</v>
      </c>
      <c r="B2">
        <v>23.99</v>
      </c>
      <c r="C2">
        <v>27.4</v>
      </c>
      <c r="D2">
        <f>C2-B2</f>
        <v>3.41</v>
      </c>
      <c r="G2">
        <v>23.99</v>
      </c>
      <c r="H2">
        <f>G2-C2</f>
        <v>-3.41</v>
      </c>
      <c r="I2">
        <v>571</v>
      </c>
      <c r="J2">
        <v>568</v>
      </c>
    </row>
    <row r="3" spans="1:10" x14ac:dyDescent="0.3">
      <c r="A3" t="s">
        <v>10</v>
      </c>
      <c r="B3">
        <v>3</v>
      </c>
      <c r="C3">
        <v>4</v>
      </c>
      <c r="D3">
        <v>1</v>
      </c>
      <c r="G3">
        <v>4</v>
      </c>
      <c r="H3">
        <f t="shared" ref="H3:H66" si="0">G3-C3</f>
        <v>0</v>
      </c>
      <c r="I3">
        <v>85</v>
      </c>
      <c r="J3">
        <v>87</v>
      </c>
    </row>
    <row r="4" spans="1:10" x14ac:dyDescent="0.3">
      <c r="A4" t="s">
        <v>11</v>
      </c>
      <c r="B4">
        <v>3</v>
      </c>
      <c r="C4">
        <v>4</v>
      </c>
      <c r="D4">
        <v>1</v>
      </c>
      <c r="G4">
        <v>4</v>
      </c>
      <c r="H4">
        <f t="shared" si="0"/>
        <v>0</v>
      </c>
      <c r="I4">
        <v>78</v>
      </c>
      <c r="J4">
        <v>93</v>
      </c>
    </row>
    <row r="5" spans="1:10" x14ac:dyDescent="0.3">
      <c r="A5" t="s">
        <v>12</v>
      </c>
      <c r="B5">
        <v>4</v>
      </c>
      <c r="C5">
        <v>4</v>
      </c>
      <c r="D5">
        <f>(SUM(Comparison!C38:C43))</f>
        <v>24</v>
      </c>
      <c r="G5">
        <v>3</v>
      </c>
      <c r="H5">
        <f t="shared" si="0"/>
        <v>-1</v>
      </c>
      <c r="I5">
        <v>97</v>
      </c>
      <c r="J5">
        <v>81</v>
      </c>
    </row>
    <row r="6" spans="1:10" x14ac:dyDescent="0.3">
      <c r="A6" t="s">
        <v>13</v>
      </c>
      <c r="B6">
        <v>3</v>
      </c>
      <c r="C6">
        <v>3</v>
      </c>
      <c r="D6">
        <v>0</v>
      </c>
      <c r="G6">
        <v>4</v>
      </c>
      <c r="H6">
        <f t="shared" si="0"/>
        <v>1</v>
      </c>
      <c r="I6">
        <v>95</v>
      </c>
      <c r="J6">
        <v>104</v>
      </c>
    </row>
    <row r="7" spans="1:10" x14ac:dyDescent="0.3">
      <c r="A7" t="s">
        <v>14</v>
      </c>
      <c r="B7">
        <v>5</v>
      </c>
      <c r="C7">
        <v>4</v>
      </c>
      <c r="D7">
        <v>-1</v>
      </c>
      <c r="G7">
        <v>3</v>
      </c>
      <c r="H7">
        <f t="shared" si="0"/>
        <v>-1</v>
      </c>
      <c r="I7">
        <v>124</v>
      </c>
      <c r="J7">
        <v>98</v>
      </c>
    </row>
    <row r="8" spans="1:10" x14ac:dyDescent="0.3">
      <c r="A8" t="s">
        <v>15</v>
      </c>
      <c r="B8">
        <v>4</v>
      </c>
      <c r="C8">
        <v>4</v>
      </c>
      <c r="D8">
        <v>0</v>
      </c>
      <c r="G8">
        <v>4</v>
      </c>
      <c r="H8">
        <f t="shared" si="0"/>
        <v>0</v>
      </c>
      <c r="I8">
        <v>92</v>
      </c>
      <c r="J8">
        <v>105</v>
      </c>
    </row>
    <row r="9" spans="1:10" x14ac:dyDescent="0.3">
      <c r="A9" t="s">
        <v>16</v>
      </c>
      <c r="B9">
        <v>0.5</v>
      </c>
      <c r="C9">
        <v>1</v>
      </c>
      <c r="D9">
        <v>0.5</v>
      </c>
      <c r="E9">
        <v>0.5</v>
      </c>
      <c r="G9">
        <v>0.5</v>
      </c>
      <c r="H9">
        <f t="shared" si="0"/>
        <v>-0.5</v>
      </c>
    </row>
    <row r="10" spans="1:10" x14ac:dyDescent="0.3">
      <c r="A10" t="s">
        <v>17</v>
      </c>
      <c r="B10">
        <v>0.49</v>
      </c>
      <c r="C10">
        <v>1</v>
      </c>
      <c r="D10">
        <v>0.51</v>
      </c>
      <c r="E10">
        <v>0.51</v>
      </c>
      <c r="G10">
        <v>0.49</v>
      </c>
      <c r="H10">
        <f t="shared" si="0"/>
        <v>-0.51</v>
      </c>
    </row>
    <row r="11" spans="1:10" x14ac:dyDescent="0.3">
      <c r="A11" t="s">
        <v>18</v>
      </c>
      <c r="B11">
        <v>1</v>
      </c>
      <c r="C11">
        <v>2</v>
      </c>
      <c r="D11">
        <v>1</v>
      </c>
      <c r="E11">
        <v>1</v>
      </c>
      <c r="G11">
        <v>1</v>
      </c>
      <c r="H11">
        <f t="shared" si="0"/>
        <v>-1</v>
      </c>
    </row>
    <row r="12" spans="1:10" x14ac:dyDescent="0.3">
      <c r="A12" t="s">
        <v>19</v>
      </c>
      <c r="C12">
        <v>0.2</v>
      </c>
      <c r="D12">
        <v>0.2</v>
      </c>
      <c r="F12">
        <v>0.2</v>
      </c>
      <c r="H12">
        <f t="shared" si="0"/>
        <v>-0.2</v>
      </c>
    </row>
    <row r="13" spans="1:10" x14ac:dyDescent="0.3">
      <c r="A13" t="s">
        <v>20</v>
      </c>
      <c r="C13">
        <v>0.2</v>
      </c>
      <c r="D13">
        <v>0.2</v>
      </c>
      <c r="F13">
        <v>0.2</v>
      </c>
      <c r="H13">
        <f t="shared" si="0"/>
        <v>-0.2</v>
      </c>
    </row>
    <row r="14" spans="1:10" x14ac:dyDescent="0.3">
      <c r="A14" t="s">
        <v>21</v>
      </c>
      <c r="B14">
        <v>20.9</v>
      </c>
      <c r="C14">
        <v>21.6</v>
      </c>
      <c r="D14">
        <f>C14-B14</f>
        <v>0.70000000000000284</v>
      </c>
      <c r="G14">
        <v>19</v>
      </c>
      <c r="H14">
        <f t="shared" si="0"/>
        <v>-2.6000000000000014</v>
      </c>
      <c r="I14">
        <v>452</v>
      </c>
      <c r="J14">
        <v>443</v>
      </c>
    </row>
    <row r="15" spans="1:10" x14ac:dyDescent="0.3">
      <c r="A15" t="s">
        <v>22</v>
      </c>
      <c r="B15">
        <v>5</v>
      </c>
      <c r="C15">
        <v>5</v>
      </c>
      <c r="D15">
        <v>0</v>
      </c>
      <c r="G15">
        <v>5</v>
      </c>
      <c r="H15">
        <f t="shared" si="0"/>
        <v>0</v>
      </c>
      <c r="I15">
        <v>111</v>
      </c>
      <c r="J15">
        <v>113</v>
      </c>
    </row>
    <row r="16" spans="1:10" x14ac:dyDescent="0.3">
      <c r="A16" t="s">
        <v>23</v>
      </c>
      <c r="B16">
        <v>4</v>
      </c>
      <c r="C16">
        <v>4</v>
      </c>
      <c r="D16">
        <v>0</v>
      </c>
      <c r="G16">
        <v>4</v>
      </c>
      <c r="H16">
        <f t="shared" si="0"/>
        <v>0</v>
      </c>
      <c r="I16">
        <v>106</v>
      </c>
      <c r="J16">
        <v>92</v>
      </c>
    </row>
    <row r="17" spans="1:10" x14ac:dyDescent="0.3">
      <c r="A17" t="s">
        <v>24</v>
      </c>
      <c r="B17">
        <v>4</v>
      </c>
      <c r="C17">
        <v>4</v>
      </c>
      <c r="D17">
        <v>0</v>
      </c>
      <c r="G17">
        <v>3</v>
      </c>
      <c r="H17">
        <f t="shared" si="0"/>
        <v>-1</v>
      </c>
      <c r="I17">
        <v>111</v>
      </c>
      <c r="J17">
        <v>117</v>
      </c>
    </row>
    <row r="18" spans="1:10" x14ac:dyDescent="0.3">
      <c r="A18" t="s">
        <v>16</v>
      </c>
      <c r="B18">
        <v>1</v>
      </c>
      <c r="C18">
        <v>1</v>
      </c>
      <c r="D18">
        <v>0</v>
      </c>
      <c r="E18">
        <v>0</v>
      </c>
      <c r="H18">
        <f t="shared" si="0"/>
        <v>-1</v>
      </c>
    </row>
    <row r="19" spans="1:10" x14ac:dyDescent="0.3">
      <c r="A19" t="s">
        <v>19</v>
      </c>
      <c r="B19">
        <v>0.3</v>
      </c>
      <c r="C19">
        <v>0.6</v>
      </c>
      <c r="D19">
        <v>0.3</v>
      </c>
      <c r="F19">
        <v>0.3</v>
      </c>
      <c r="H19">
        <f t="shared" si="0"/>
        <v>-0.6</v>
      </c>
    </row>
    <row r="20" spans="1:10" x14ac:dyDescent="0.3">
      <c r="A20" t="s">
        <v>17</v>
      </c>
      <c r="B20">
        <v>1</v>
      </c>
      <c r="C20">
        <v>1.4</v>
      </c>
      <c r="D20">
        <v>0.39999999999999991</v>
      </c>
      <c r="E20">
        <v>0.39999999999999991</v>
      </c>
      <c r="H20">
        <f t="shared" si="0"/>
        <v>-1.4</v>
      </c>
    </row>
    <row r="21" spans="1:10" x14ac:dyDescent="0.3">
      <c r="A21" t="s">
        <v>18</v>
      </c>
      <c r="B21">
        <v>1</v>
      </c>
      <c r="C21">
        <v>1</v>
      </c>
      <c r="D21">
        <v>0</v>
      </c>
      <c r="E21">
        <v>0</v>
      </c>
      <c r="H21">
        <f t="shared" si="0"/>
        <v>-1</v>
      </c>
    </row>
    <row r="22" spans="1:10" x14ac:dyDescent="0.3">
      <c r="A22" t="s">
        <v>20</v>
      </c>
      <c r="B22">
        <v>0.4</v>
      </c>
      <c r="C22">
        <v>0.6</v>
      </c>
      <c r="D22">
        <v>0.19999999999999996</v>
      </c>
      <c r="F22">
        <v>0.19999999999999996</v>
      </c>
      <c r="H22">
        <f t="shared" si="0"/>
        <v>-0.6</v>
      </c>
    </row>
    <row r="23" spans="1:10" x14ac:dyDescent="0.3">
      <c r="A23" t="s">
        <v>25</v>
      </c>
      <c r="B23">
        <v>62.4</v>
      </c>
      <c r="C23">
        <v>63.2</v>
      </c>
      <c r="D23">
        <f>C23-B23</f>
        <v>0.80000000000000426</v>
      </c>
      <c r="G23">
        <v>57.6</v>
      </c>
      <c r="H23">
        <f t="shared" si="0"/>
        <v>-5.6000000000000014</v>
      </c>
      <c r="I23">
        <v>1752</v>
      </c>
      <c r="J23">
        <v>1700</v>
      </c>
    </row>
    <row r="24" spans="1:10" x14ac:dyDescent="0.3">
      <c r="A24" t="s">
        <v>26</v>
      </c>
      <c r="B24">
        <v>73.400000000000006</v>
      </c>
      <c r="C24">
        <v>76.2</v>
      </c>
      <c r="D24">
        <f>C24-B24</f>
        <v>2.7999999999999972</v>
      </c>
      <c r="G24">
        <v>67.900000000000006</v>
      </c>
      <c r="H24">
        <f t="shared" si="0"/>
        <v>-8.2999999999999972</v>
      </c>
      <c r="I24">
        <v>2097</v>
      </c>
      <c r="J24">
        <v>1973</v>
      </c>
    </row>
    <row r="25" spans="1:10" x14ac:dyDescent="0.3">
      <c r="A25" t="s">
        <v>27</v>
      </c>
      <c r="B25">
        <v>20.5</v>
      </c>
      <c r="C25">
        <v>26.25</v>
      </c>
      <c r="D25">
        <f>C25-B25</f>
        <v>5.75</v>
      </c>
      <c r="G25">
        <v>20.5</v>
      </c>
      <c r="H25">
        <f t="shared" si="0"/>
        <v>-5.75</v>
      </c>
      <c r="I25">
        <v>484</v>
      </c>
      <c r="J25">
        <v>466</v>
      </c>
    </row>
    <row r="26" spans="1:10" x14ac:dyDescent="0.3">
      <c r="A26" t="s">
        <v>10</v>
      </c>
      <c r="B26">
        <v>4</v>
      </c>
      <c r="C26">
        <v>5</v>
      </c>
      <c r="D26">
        <v>1</v>
      </c>
      <c r="G26">
        <v>4</v>
      </c>
      <c r="H26">
        <f t="shared" si="0"/>
        <v>-1</v>
      </c>
      <c r="I26">
        <v>87</v>
      </c>
      <c r="J26">
        <v>78</v>
      </c>
    </row>
    <row r="27" spans="1:10" x14ac:dyDescent="0.3">
      <c r="A27" t="s">
        <v>11</v>
      </c>
      <c r="B27">
        <v>3</v>
      </c>
      <c r="C27">
        <v>4</v>
      </c>
      <c r="D27">
        <v>1</v>
      </c>
      <c r="G27">
        <v>3</v>
      </c>
      <c r="H27">
        <f t="shared" si="0"/>
        <v>-1</v>
      </c>
      <c r="I27">
        <v>66</v>
      </c>
      <c r="J27">
        <v>87</v>
      </c>
    </row>
    <row r="28" spans="1:10" x14ac:dyDescent="0.3">
      <c r="A28" t="s">
        <v>12</v>
      </c>
      <c r="B28">
        <v>3</v>
      </c>
      <c r="C28">
        <v>3</v>
      </c>
      <c r="D28">
        <v>0</v>
      </c>
      <c r="G28">
        <v>3</v>
      </c>
      <c r="H28">
        <f t="shared" si="0"/>
        <v>0</v>
      </c>
      <c r="I28">
        <v>87</v>
      </c>
      <c r="J28">
        <v>64</v>
      </c>
    </row>
    <row r="29" spans="1:10" x14ac:dyDescent="0.3">
      <c r="A29" t="s">
        <v>13</v>
      </c>
      <c r="B29">
        <v>3</v>
      </c>
      <c r="C29">
        <v>4</v>
      </c>
      <c r="D29">
        <v>1</v>
      </c>
      <c r="G29">
        <v>3</v>
      </c>
      <c r="H29">
        <f t="shared" si="0"/>
        <v>-1</v>
      </c>
      <c r="I29">
        <v>72</v>
      </c>
      <c r="J29">
        <v>89</v>
      </c>
    </row>
    <row r="30" spans="1:10" x14ac:dyDescent="0.3">
      <c r="A30" t="s">
        <v>14</v>
      </c>
      <c r="B30">
        <v>3</v>
      </c>
      <c r="C30">
        <v>3</v>
      </c>
      <c r="D30">
        <v>0</v>
      </c>
      <c r="G30">
        <v>3</v>
      </c>
      <c r="H30">
        <f t="shared" si="0"/>
        <v>0</v>
      </c>
      <c r="I30">
        <v>89</v>
      </c>
      <c r="J30">
        <v>69</v>
      </c>
    </row>
    <row r="31" spans="1:10" x14ac:dyDescent="0.3">
      <c r="A31" t="s">
        <v>15</v>
      </c>
      <c r="B31">
        <v>3</v>
      </c>
      <c r="C31">
        <v>3</v>
      </c>
      <c r="D31">
        <v>0</v>
      </c>
      <c r="G31">
        <v>3</v>
      </c>
      <c r="H31">
        <f t="shared" si="0"/>
        <v>0</v>
      </c>
      <c r="I31">
        <v>83</v>
      </c>
      <c r="J31">
        <v>79</v>
      </c>
    </row>
    <row r="32" spans="1:10" x14ac:dyDescent="0.3">
      <c r="A32" t="s">
        <v>16</v>
      </c>
      <c r="B32">
        <v>0.5</v>
      </c>
      <c r="C32">
        <v>1</v>
      </c>
      <c r="D32">
        <v>0.5</v>
      </c>
      <c r="E32">
        <v>0.5</v>
      </c>
      <c r="G32">
        <v>0.5</v>
      </c>
      <c r="H32">
        <f t="shared" si="0"/>
        <v>-0.5</v>
      </c>
    </row>
    <row r="33" spans="1:10" x14ac:dyDescent="0.3">
      <c r="A33" t="s">
        <v>17</v>
      </c>
      <c r="B33">
        <v>0.5</v>
      </c>
      <c r="C33">
        <v>1</v>
      </c>
      <c r="D33">
        <v>0.5</v>
      </c>
      <c r="E33">
        <v>0.5</v>
      </c>
      <c r="G33">
        <v>0.5</v>
      </c>
      <c r="H33">
        <f t="shared" si="0"/>
        <v>-0.5</v>
      </c>
    </row>
    <row r="34" spans="1:10" x14ac:dyDescent="0.3">
      <c r="A34" t="s">
        <v>18</v>
      </c>
      <c r="B34">
        <v>0.5</v>
      </c>
      <c r="C34">
        <v>1.75</v>
      </c>
      <c r="D34">
        <v>1.25</v>
      </c>
      <c r="E34">
        <v>1.25</v>
      </c>
      <c r="G34">
        <v>0.5</v>
      </c>
      <c r="H34">
        <f t="shared" si="0"/>
        <v>-1.25</v>
      </c>
    </row>
    <row r="35" spans="1:10" x14ac:dyDescent="0.3">
      <c r="A35" t="s">
        <v>19</v>
      </c>
      <c r="C35">
        <v>0.25</v>
      </c>
      <c r="D35">
        <v>0.25</v>
      </c>
      <c r="F35">
        <v>0.25</v>
      </c>
      <c r="H35">
        <f t="shared" si="0"/>
        <v>-0.25</v>
      </c>
    </row>
    <row r="36" spans="1:10" x14ac:dyDescent="0.3">
      <c r="A36" t="s">
        <v>20</v>
      </c>
      <c r="C36">
        <v>0.25</v>
      </c>
      <c r="D36">
        <v>0.25</v>
      </c>
      <c r="F36">
        <v>0.25</v>
      </c>
      <c r="H36">
        <f t="shared" si="0"/>
        <v>-0.25</v>
      </c>
    </row>
    <row r="37" spans="1:10" x14ac:dyDescent="0.3">
      <c r="A37" t="s">
        <v>28</v>
      </c>
      <c r="B37">
        <v>40</v>
      </c>
      <c r="C37">
        <v>42.6</v>
      </c>
      <c r="D37">
        <f>C37-B37</f>
        <v>2.6000000000000014</v>
      </c>
      <c r="G37">
        <v>40</v>
      </c>
      <c r="H37">
        <f t="shared" si="0"/>
        <v>-2.6000000000000014</v>
      </c>
      <c r="I37">
        <v>992</v>
      </c>
      <c r="J37">
        <v>979</v>
      </c>
    </row>
    <row r="38" spans="1:10" x14ac:dyDescent="0.3">
      <c r="A38" t="s">
        <v>10</v>
      </c>
      <c r="B38">
        <v>4</v>
      </c>
      <c r="C38">
        <v>4</v>
      </c>
      <c r="D38">
        <v>0</v>
      </c>
      <c r="H38">
        <f t="shared" si="0"/>
        <v>-4</v>
      </c>
      <c r="I38">
        <v>102</v>
      </c>
      <c r="J38">
        <v>96</v>
      </c>
    </row>
    <row r="39" spans="1:10" x14ac:dyDescent="0.3">
      <c r="A39" t="s">
        <v>11</v>
      </c>
      <c r="B39">
        <v>4</v>
      </c>
      <c r="C39">
        <v>4</v>
      </c>
      <c r="D39">
        <v>0</v>
      </c>
      <c r="H39">
        <f t="shared" si="0"/>
        <v>-4</v>
      </c>
      <c r="I39">
        <v>112</v>
      </c>
      <c r="J39">
        <v>104</v>
      </c>
    </row>
    <row r="40" spans="1:10" x14ac:dyDescent="0.3">
      <c r="A40" t="s">
        <v>12</v>
      </c>
      <c r="B40">
        <v>4</v>
      </c>
      <c r="C40">
        <v>4</v>
      </c>
      <c r="D40">
        <v>0</v>
      </c>
      <c r="H40">
        <f t="shared" si="0"/>
        <v>-4</v>
      </c>
      <c r="I40">
        <v>120</v>
      </c>
      <c r="J40">
        <v>109</v>
      </c>
    </row>
    <row r="41" spans="1:10" x14ac:dyDescent="0.3">
      <c r="A41" t="s">
        <v>13</v>
      </c>
      <c r="B41">
        <v>4</v>
      </c>
      <c r="C41">
        <v>4</v>
      </c>
      <c r="D41">
        <v>0</v>
      </c>
      <c r="H41">
        <f t="shared" si="0"/>
        <v>-4</v>
      </c>
      <c r="I41">
        <v>119</v>
      </c>
      <c r="J41">
        <v>116</v>
      </c>
    </row>
    <row r="42" spans="1:10" x14ac:dyDescent="0.3">
      <c r="A42" t="s">
        <v>14</v>
      </c>
      <c r="B42">
        <v>4</v>
      </c>
      <c r="C42">
        <v>4</v>
      </c>
      <c r="D42">
        <v>0</v>
      </c>
      <c r="H42">
        <f t="shared" si="0"/>
        <v>-4</v>
      </c>
      <c r="I42">
        <v>117</v>
      </c>
      <c r="J42">
        <v>116</v>
      </c>
    </row>
    <row r="43" spans="1:10" x14ac:dyDescent="0.3">
      <c r="A43" t="s">
        <v>15</v>
      </c>
      <c r="B43">
        <v>4</v>
      </c>
      <c r="C43">
        <v>4</v>
      </c>
      <c r="D43">
        <v>0</v>
      </c>
      <c r="H43">
        <f t="shared" si="0"/>
        <v>-4</v>
      </c>
      <c r="I43">
        <v>102</v>
      </c>
      <c r="J43">
        <v>103</v>
      </c>
    </row>
    <row r="44" spans="1:10" x14ac:dyDescent="0.3">
      <c r="A44" t="s">
        <v>16</v>
      </c>
      <c r="B44">
        <v>0.8</v>
      </c>
      <c r="C44">
        <v>2</v>
      </c>
      <c r="D44">
        <v>1.2</v>
      </c>
      <c r="E44">
        <v>1.2</v>
      </c>
      <c r="H44">
        <f t="shared" si="0"/>
        <v>-2</v>
      </c>
    </row>
    <row r="45" spans="1:10" x14ac:dyDescent="0.3">
      <c r="A45" t="s">
        <v>19</v>
      </c>
      <c r="B45">
        <v>0.3</v>
      </c>
      <c r="C45">
        <v>0.6</v>
      </c>
      <c r="D45">
        <v>0.3</v>
      </c>
      <c r="H45">
        <f t="shared" si="0"/>
        <v>-0.6</v>
      </c>
    </row>
    <row r="46" spans="1:10" x14ac:dyDescent="0.3">
      <c r="A46" t="s">
        <v>17</v>
      </c>
      <c r="B46">
        <v>1</v>
      </c>
      <c r="C46">
        <v>1</v>
      </c>
      <c r="D46">
        <v>0</v>
      </c>
      <c r="E46">
        <v>0</v>
      </c>
      <c r="H46">
        <f t="shared" si="0"/>
        <v>-1</v>
      </c>
    </row>
    <row r="47" spans="1:10" x14ac:dyDescent="0.3">
      <c r="A47" t="s">
        <v>18</v>
      </c>
      <c r="B47">
        <v>1</v>
      </c>
      <c r="C47">
        <v>2</v>
      </c>
      <c r="D47">
        <v>1</v>
      </c>
      <c r="E47">
        <v>1</v>
      </c>
      <c r="H47">
        <f t="shared" si="0"/>
        <v>-2</v>
      </c>
    </row>
    <row r="48" spans="1:10" x14ac:dyDescent="0.3">
      <c r="A48" t="s">
        <v>20</v>
      </c>
      <c r="B48">
        <v>0.5</v>
      </c>
      <c r="C48">
        <v>0.4</v>
      </c>
      <c r="D48">
        <v>-9.9999999999999978E-2</v>
      </c>
      <c r="H48">
        <f t="shared" si="0"/>
        <v>-0.4</v>
      </c>
    </row>
    <row r="49" spans="1:10" x14ac:dyDescent="0.3">
      <c r="A49" t="s">
        <v>29</v>
      </c>
      <c r="B49">
        <v>22.5</v>
      </c>
      <c r="C49">
        <v>28.5</v>
      </c>
      <c r="D49">
        <f>C49-B49</f>
        <v>6</v>
      </c>
      <c r="G49">
        <v>22.5</v>
      </c>
      <c r="H49">
        <f t="shared" si="0"/>
        <v>-6</v>
      </c>
      <c r="I49">
        <v>580</v>
      </c>
      <c r="J49">
        <v>558</v>
      </c>
    </row>
    <row r="50" spans="1:10" x14ac:dyDescent="0.3">
      <c r="A50" t="s">
        <v>10</v>
      </c>
      <c r="B50">
        <v>4</v>
      </c>
      <c r="C50">
        <v>4</v>
      </c>
      <c r="D50">
        <v>0</v>
      </c>
      <c r="G50">
        <v>4</v>
      </c>
      <c r="H50">
        <f t="shared" si="0"/>
        <v>0</v>
      </c>
      <c r="I50">
        <v>88</v>
      </c>
      <c r="J50">
        <v>86</v>
      </c>
    </row>
    <row r="51" spans="1:10" x14ac:dyDescent="0.3">
      <c r="A51" t="s">
        <v>11</v>
      </c>
      <c r="B51">
        <v>3</v>
      </c>
      <c r="C51">
        <v>4</v>
      </c>
      <c r="D51">
        <v>1</v>
      </c>
      <c r="G51">
        <v>3</v>
      </c>
      <c r="H51">
        <f t="shared" si="0"/>
        <v>-1</v>
      </c>
      <c r="I51">
        <v>83</v>
      </c>
      <c r="J51">
        <v>85</v>
      </c>
    </row>
    <row r="52" spans="1:10" x14ac:dyDescent="0.3">
      <c r="A52" t="s">
        <v>12</v>
      </c>
      <c r="B52">
        <v>4</v>
      </c>
      <c r="C52">
        <v>4</v>
      </c>
      <c r="D52">
        <v>0</v>
      </c>
      <c r="G52">
        <v>3</v>
      </c>
      <c r="H52">
        <f t="shared" si="0"/>
        <v>-1</v>
      </c>
      <c r="I52">
        <v>100</v>
      </c>
      <c r="J52">
        <v>83</v>
      </c>
    </row>
    <row r="53" spans="1:10" x14ac:dyDescent="0.3">
      <c r="A53" t="s">
        <v>13</v>
      </c>
      <c r="B53">
        <v>3</v>
      </c>
      <c r="C53">
        <v>4</v>
      </c>
      <c r="D53">
        <v>1</v>
      </c>
      <c r="G53">
        <v>4</v>
      </c>
      <c r="H53">
        <f t="shared" si="0"/>
        <v>0</v>
      </c>
      <c r="I53">
        <v>98</v>
      </c>
      <c r="J53">
        <v>100</v>
      </c>
    </row>
    <row r="54" spans="1:10" x14ac:dyDescent="0.3">
      <c r="A54" t="s">
        <v>14</v>
      </c>
      <c r="B54">
        <v>4</v>
      </c>
      <c r="C54">
        <v>4</v>
      </c>
      <c r="D54">
        <v>0</v>
      </c>
      <c r="G54">
        <v>3</v>
      </c>
      <c r="H54">
        <f t="shared" si="0"/>
        <v>-1</v>
      </c>
      <c r="I54">
        <v>119</v>
      </c>
      <c r="J54">
        <v>93</v>
      </c>
    </row>
    <row r="55" spans="1:10" x14ac:dyDescent="0.3">
      <c r="A55" t="s">
        <v>15</v>
      </c>
      <c r="B55">
        <v>3</v>
      </c>
      <c r="C55">
        <v>4</v>
      </c>
      <c r="D55">
        <v>1</v>
      </c>
      <c r="G55">
        <v>4</v>
      </c>
      <c r="H55">
        <f t="shared" si="0"/>
        <v>0</v>
      </c>
      <c r="I55">
        <v>92</v>
      </c>
      <c r="J55">
        <v>111</v>
      </c>
    </row>
    <row r="56" spans="1:10" x14ac:dyDescent="0.3">
      <c r="A56" t="s">
        <v>16</v>
      </c>
      <c r="B56">
        <v>0.5</v>
      </c>
      <c r="C56">
        <v>1</v>
      </c>
      <c r="D56">
        <v>0.5</v>
      </c>
      <c r="E56">
        <v>0.5</v>
      </c>
      <c r="G56">
        <v>0.5</v>
      </c>
      <c r="H56">
        <f t="shared" si="0"/>
        <v>-0.5</v>
      </c>
    </row>
    <row r="57" spans="1:10" x14ac:dyDescent="0.3">
      <c r="A57" t="s">
        <v>17</v>
      </c>
      <c r="B57">
        <v>0.5</v>
      </c>
      <c r="C57">
        <v>1</v>
      </c>
      <c r="D57">
        <v>0.5</v>
      </c>
      <c r="E57">
        <v>0.5</v>
      </c>
      <c r="G57">
        <v>0.5</v>
      </c>
      <c r="H57">
        <f t="shared" si="0"/>
        <v>-0.5</v>
      </c>
    </row>
    <row r="58" spans="1:10" x14ac:dyDescent="0.3">
      <c r="A58" t="s">
        <v>18</v>
      </c>
      <c r="B58">
        <v>0.5</v>
      </c>
      <c r="C58">
        <v>2</v>
      </c>
      <c r="D58">
        <v>1.5</v>
      </c>
      <c r="E58">
        <v>1.5</v>
      </c>
      <c r="G58">
        <v>0.5</v>
      </c>
      <c r="H58">
        <f t="shared" si="0"/>
        <v>-1.5</v>
      </c>
    </row>
    <row r="59" spans="1:10" x14ac:dyDescent="0.3">
      <c r="A59" t="s">
        <v>19</v>
      </c>
      <c r="C59">
        <v>0.25</v>
      </c>
      <c r="D59">
        <v>0.25</v>
      </c>
      <c r="F59">
        <v>0.25</v>
      </c>
      <c r="H59">
        <f t="shared" si="0"/>
        <v>-0.25</v>
      </c>
    </row>
    <row r="60" spans="1:10" x14ac:dyDescent="0.3">
      <c r="A60" t="s">
        <v>20</v>
      </c>
      <c r="C60">
        <v>0.25</v>
      </c>
      <c r="D60">
        <v>0.25</v>
      </c>
      <c r="F60">
        <v>0.25</v>
      </c>
      <c r="H60">
        <f t="shared" si="0"/>
        <v>-0.25</v>
      </c>
    </row>
    <row r="61" spans="1:10" x14ac:dyDescent="0.3">
      <c r="A61" t="s">
        <v>30</v>
      </c>
      <c r="B61">
        <v>36.799999999999997</v>
      </c>
      <c r="C61">
        <v>36.4</v>
      </c>
      <c r="D61">
        <f>C61-B61</f>
        <v>-0.39999999999999858</v>
      </c>
      <c r="G61">
        <v>32.200000000000003</v>
      </c>
      <c r="H61">
        <f t="shared" si="0"/>
        <v>-4.1999999999999957</v>
      </c>
      <c r="I61">
        <v>896</v>
      </c>
      <c r="J61">
        <v>828</v>
      </c>
    </row>
    <row r="62" spans="1:10" x14ac:dyDescent="0.3">
      <c r="A62" t="s">
        <v>31</v>
      </c>
      <c r="B62">
        <v>45.6</v>
      </c>
      <c r="C62">
        <v>48.8</v>
      </c>
      <c r="D62">
        <f>C62-B62</f>
        <v>3.1999999999999957</v>
      </c>
      <c r="G62">
        <v>42.8</v>
      </c>
      <c r="H62">
        <f t="shared" si="0"/>
        <v>-6</v>
      </c>
      <c r="I62">
        <v>1087</v>
      </c>
      <c r="J62">
        <v>1035</v>
      </c>
    </row>
    <row r="63" spans="1:10" x14ac:dyDescent="0.3">
      <c r="A63" t="s">
        <v>10</v>
      </c>
      <c r="B63">
        <v>3</v>
      </c>
      <c r="C63">
        <v>4</v>
      </c>
      <c r="D63">
        <v>1</v>
      </c>
      <c r="G63">
        <v>4</v>
      </c>
      <c r="H63">
        <f t="shared" si="0"/>
        <v>0</v>
      </c>
      <c r="I63">
        <v>66</v>
      </c>
      <c r="J63">
        <v>83</v>
      </c>
    </row>
    <row r="64" spans="1:10" x14ac:dyDescent="0.3">
      <c r="A64" t="s">
        <v>11</v>
      </c>
      <c r="B64">
        <v>3</v>
      </c>
      <c r="C64">
        <v>4</v>
      </c>
      <c r="D64">
        <v>1</v>
      </c>
      <c r="G64">
        <v>3</v>
      </c>
      <c r="H64">
        <f t="shared" si="0"/>
        <v>-1</v>
      </c>
      <c r="I64">
        <v>87</v>
      </c>
      <c r="J64">
        <v>70</v>
      </c>
    </row>
    <row r="65" spans="1:10" x14ac:dyDescent="0.3">
      <c r="A65" t="s">
        <v>12</v>
      </c>
      <c r="B65">
        <v>4</v>
      </c>
      <c r="C65">
        <v>4</v>
      </c>
      <c r="D65">
        <v>0</v>
      </c>
      <c r="G65">
        <v>4</v>
      </c>
      <c r="H65">
        <f t="shared" si="0"/>
        <v>0</v>
      </c>
      <c r="I65">
        <v>100</v>
      </c>
      <c r="J65">
        <v>97</v>
      </c>
    </row>
    <row r="66" spans="1:10" x14ac:dyDescent="0.3">
      <c r="A66" t="s">
        <v>13</v>
      </c>
      <c r="B66">
        <v>4</v>
      </c>
      <c r="C66">
        <v>4</v>
      </c>
      <c r="D66">
        <v>0</v>
      </c>
      <c r="G66">
        <v>3</v>
      </c>
      <c r="H66">
        <f t="shared" si="0"/>
        <v>-1</v>
      </c>
      <c r="I66">
        <v>119</v>
      </c>
      <c r="J66">
        <v>94</v>
      </c>
    </row>
    <row r="67" spans="1:10" x14ac:dyDescent="0.3">
      <c r="A67" t="s">
        <v>14</v>
      </c>
      <c r="B67">
        <v>5</v>
      </c>
      <c r="C67">
        <v>5</v>
      </c>
      <c r="D67">
        <v>0</v>
      </c>
      <c r="G67">
        <v>4</v>
      </c>
      <c r="H67">
        <f t="shared" ref="H67:H130" si="1">G67-C67</f>
        <v>-1</v>
      </c>
      <c r="I67">
        <v>133</v>
      </c>
      <c r="J67">
        <v>121</v>
      </c>
    </row>
    <row r="68" spans="1:10" x14ac:dyDescent="0.3">
      <c r="A68" t="s">
        <v>15</v>
      </c>
      <c r="B68">
        <v>5</v>
      </c>
      <c r="C68">
        <v>5</v>
      </c>
      <c r="D68">
        <v>0</v>
      </c>
      <c r="G68">
        <v>4</v>
      </c>
      <c r="H68">
        <f t="shared" si="1"/>
        <v>-1</v>
      </c>
      <c r="I68">
        <v>131</v>
      </c>
      <c r="J68">
        <v>127</v>
      </c>
    </row>
    <row r="69" spans="1:10" x14ac:dyDescent="0.3">
      <c r="A69" t="s">
        <v>16</v>
      </c>
      <c r="B69">
        <v>1.8</v>
      </c>
      <c r="C69">
        <v>1.6</v>
      </c>
      <c r="D69">
        <v>-0.19999999999999996</v>
      </c>
      <c r="E69">
        <v>-0.19999999999999996</v>
      </c>
      <c r="H69">
        <f t="shared" si="1"/>
        <v>-1.6</v>
      </c>
    </row>
    <row r="70" spans="1:10" x14ac:dyDescent="0.3">
      <c r="A70" t="s">
        <v>19</v>
      </c>
      <c r="B70">
        <v>0.5</v>
      </c>
      <c r="D70">
        <v>-0.5</v>
      </c>
      <c r="H70">
        <f t="shared" si="1"/>
        <v>0</v>
      </c>
    </row>
    <row r="71" spans="1:10" x14ac:dyDescent="0.3">
      <c r="A71" t="s">
        <v>17</v>
      </c>
      <c r="B71">
        <v>1</v>
      </c>
      <c r="C71">
        <v>2</v>
      </c>
      <c r="D71">
        <v>1</v>
      </c>
      <c r="E71">
        <v>1</v>
      </c>
      <c r="H71">
        <f t="shared" si="1"/>
        <v>-2</v>
      </c>
    </row>
    <row r="72" spans="1:10" x14ac:dyDescent="0.3">
      <c r="A72" t="s">
        <v>18</v>
      </c>
      <c r="B72">
        <v>2</v>
      </c>
      <c r="C72">
        <v>3</v>
      </c>
      <c r="D72">
        <v>1</v>
      </c>
      <c r="E72">
        <v>1</v>
      </c>
      <c r="H72">
        <f t="shared" si="1"/>
        <v>-3</v>
      </c>
    </row>
    <row r="73" spans="1:10" x14ac:dyDescent="0.3">
      <c r="A73" t="s">
        <v>20</v>
      </c>
      <c r="B73">
        <v>0.5</v>
      </c>
      <c r="D73">
        <v>-0.5</v>
      </c>
      <c r="H73">
        <f t="shared" si="1"/>
        <v>0</v>
      </c>
    </row>
    <row r="74" spans="1:10" x14ac:dyDescent="0.3">
      <c r="A74" t="s">
        <v>32</v>
      </c>
      <c r="B74">
        <v>36.799999999999997</v>
      </c>
      <c r="C74">
        <v>37.200000000000003</v>
      </c>
      <c r="D74">
        <f>C74-B74</f>
        <v>0.40000000000000568</v>
      </c>
      <c r="G74">
        <v>33.799999999999997</v>
      </c>
      <c r="H74">
        <f t="shared" si="1"/>
        <v>-3.4000000000000057</v>
      </c>
      <c r="I74">
        <v>1145</v>
      </c>
      <c r="J74">
        <v>1007</v>
      </c>
    </row>
    <row r="75" spans="1:10" x14ac:dyDescent="0.3">
      <c r="A75" t="s">
        <v>33</v>
      </c>
      <c r="B75">
        <v>20.5</v>
      </c>
      <c r="C75">
        <v>23.4</v>
      </c>
      <c r="D75">
        <f>C75-B75</f>
        <v>2.8999999999999986</v>
      </c>
      <c r="G75">
        <v>19.5</v>
      </c>
      <c r="H75">
        <f t="shared" si="1"/>
        <v>-3.8999999999999986</v>
      </c>
      <c r="I75">
        <v>503</v>
      </c>
      <c r="J75">
        <v>466</v>
      </c>
    </row>
    <row r="76" spans="1:10" x14ac:dyDescent="0.3">
      <c r="A76" t="s">
        <v>10</v>
      </c>
      <c r="B76">
        <v>3</v>
      </c>
      <c r="C76">
        <v>3</v>
      </c>
      <c r="D76">
        <v>0</v>
      </c>
      <c r="G76">
        <v>3</v>
      </c>
      <c r="H76">
        <f t="shared" si="1"/>
        <v>0</v>
      </c>
      <c r="I76">
        <v>70</v>
      </c>
      <c r="J76">
        <v>78</v>
      </c>
    </row>
    <row r="77" spans="1:10" x14ac:dyDescent="0.3">
      <c r="A77" t="s">
        <v>11</v>
      </c>
      <c r="B77">
        <v>3</v>
      </c>
      <c r="C77">
        <v>4</v>
      </c>
      <c r="D77">
        <v>1</v>
      </c>
      <c r="G77">
        <v>3</v>
      </c>
      <c r="H77">
        <f t="shared" si="1"/>
        <v>-1</v>
      </c>
      <c r="I77">
        <v>83</v>
      </c>
      <c r="J77">
        <v>67</v>
      </c>
    </row>
    <row r="78" spans="1:10" x14ac:dyDescent="0.3">
      <c r="A78" t="s">
        <v>12</v>
      </c>
      <c r="B78">
        <v>3</v>
      </c>
      <c r="C78">
        <v>3</v>
      </c>
      <c r="D78">
        <v>0</v>
      </c>
      <c r="G78">
        <v>3</v>
      </c>
      <c r="H78">
        <f t="shared" si="1"/>
        <v>0</v>
      </c>
      <c r="I78">
        <v>80</v>
      </c>
      <c r="J78">
        <v>82</v>
      </c>
    </row>
    <row r="79" spans="1:10" x14ac:dyDescent="0.3">
      <c r="A79" t="s">
        <v>13</v>
      </c>
      <c r="B79">
        <v>3</v>
      </c>
      <c r="C79">
        <v>3</v>
      </c>
      <c r="D79">
        <v>0</v>
      </c>
      <c r="G79">
        <v>3</v>
      </c>
      <c r="H79">
        <f t="shared" si="1"/>
        <v>0</v>
      </c>
      <c r="I79">
        <v>68</v>
      </c>
      <c r="J79">
        <v>77</v>
      </c>
    </row>
    <row r="80" spans="1:10" x14ac:dyDescent="0.3">
      <c r="A80" t="s">
        <v>14</v>
      </c>
      <c r="B80">
        <v>4</v>
      </c>
      <c r="C80">
        <v>3</v>
      </c>
      <c r="D80">
        <v>-1</v>
      </c>
      <c r="G80">
        <v>3</v>
      </c>
      <c r="H80">
        <f t="shared" si="1"/>
        <v>0</v>
      </c>
      <c r="I80">
        <v>110</v>
      </c>
      <c r="J80">
        <v>67</v>
      </c>
    </row>
    <row r="81" spans="1:10" x14ac:dyDescent="0.3">
      <c r="A81" t="s">
        <v>15</v>
      </c>
      <c r="B81">
        <v>3</v>
      </c>
      <c r="C81">
        <v>4</v>
      </c>
      <c r="D81">
        <v>1</v>
      </c>
      <c r="G81">
        <v>3</v>
      </c>
      <c r="H81">
        <f t="shared" si="1"/>
        <v>-1</v>
      </c>
      <c r="I81">
        <v>92</v>
      </c>
      <c r="J81">
        <v>95</v>
      </c>
    </row>
    <row r="82" spans="1:10" x14ac:dyDescent="0.3">
      <c r="A82" t="s">
        <v>16</v>
      </c>
      <c r="B82">
        <v>0.5</v>
      </c>
      <c r="C82">
        <v>1</v>
      </c>
      <c r="D82">
        <v>0.5</v>
      </c>
      <c r="E82">
        <v>0.5</v>
      </c>
      <c r="G82">
        <v>0.5</v>
      </c>
      <c r="H82">
        <f t="shared" si="1"/>
        <v>-0.5</v>
      </c>
    </row>
    <row r="83" spans="1:10" x14ac:dyDescent="0.3">
      <c r="A83" t="s">
        <v>17</v>
      </c>
      <c r="B83">
        <v>0.5</v>
      </c>
      <c r="C83">
        <v>1</v>
      </c>
      <c r="D83">
        <v>0.5</v>
      </c>
      <c r="E83">
        <v>0.5</v>
      </c>
      <c r="G83">
        <v>0.5</v>
      </c>
      <c r="H83">
        <f t="shared" si="1"/>
        <v>-0.5</v>
      </c>
    </row>
    <row r="84" spans="1:10" x14ac:dyDescent="0.3">
      <c r="A84" t="s">
        <v>18</v>
      </c>
      <c r="B84">
        <v>0.5</v>
      </c>
      <c r="C84">
        <v>1</v>
      </c>
      <c r="D84">
        <v>0.5</v>
      </c>
      <c r="E84">
        <v>0.5</v>
      </c>
      <c r="G84">
        <v>0.5</v>
      </c>
      <c r="H84">
        <f t="shared" si="1"/>
        <v>-0.5</v>
      </c>
    </row>
    <row r="85" spans="1:10" x14ac:dyDescent="0.3">
      <c r="A85" t="s">
        <v>19</v>
      </c>
      <c r="C85">
        <v>0.2</v>
      </c>
      <c r="D85">
        <v>0.2</v>
      </c>
      <c r="F85">
        <v>0.2</v>
      </c>
      <c r="H85">
        <f t="shared" si="1"/>
        <v>-0.2</v>
      </c>
    </row>
    <row r="86" spans="1:10" x14ac:dyDescent="0.3">
      <c r="A86" t="s">
        <v>20</v>
      </c>
      <c r="C86">
        <v>0.2</v>
      </c>
      <c r="D86">
        <v>0.2</v>
      </c>
      <c r="F86">
        <v>0.2</v>
      </c>
      <c r="H86">
        <f t="shared" si="1"/>
        <v>-0.2</v>
      </c>
    </row>
    <row r="87" spans="1:10" x14ac:dyDescent="0.3">
      <c r="A87" t="s">
        <v>34</v>
      </c>
      <c r="B87">
        <v>22.2</v>
      </c>
      <c r="C87">
        <v>22.6</v>
      </c>
      <c r="D87">
        <f>C87-B87</f>
        <v>0.40000000000000213</v>
      </c>
      <c r="G87">
        <v>20.399999999999999</v>
      </c>
      <c r="H87">
        <f t="shared" si="1"/>
        <v>-2.2000000000000028</v>
      </c>
      <c r="I87">
        <v>568</v>
      </c>
      <c r="J87">
        <v>495</v>
      </c>
    </row>
    <row r="88" spans="1:10" x14ac:dyDescent="0.3">
      <c r="A88" t="s">
        <v>35</v>
      </c>
      <c r="B88">
        <v>79.999999999999986</v>
      </c>
      <c r="C88">
        <v>84.200000000000017</v>
      </c>
      <c r="D88">
        <f>C88-B88</f>
        <v>4.2000000000000313</v>
      </c>
      <c r="G88">
        <v>78.2</v>
      </c>
      <c r="H88">
        <f t="shared" si="1"/>
        <v>-6.0000000000000142</v>
      </c>
      <c r="I88">
        <v>2274</v>
      </c>
      <c r="J88">
        <v>2268</v>
      </c>
    </row>
    <row r="89" spans="1:10" x14ac:dyDescent="0.3">
      <c r="A89" t="s">
        <v>36</v>
      </c>
      <c r="B89">
        <v>16.5</v>
      </c>
      <c r="C89">
        <v>20.399999999999999</v>
      </c>
      <c r="D89">
        <f>C89-B89</f>
        <v>3.8999999999999986</v>
      </c>
      <c r="G89">
        <v>18.5</v>
      </c>
      <c r="H89">
        <f t="shared" si="1"/>
        <v>-1.8999999999999986</v>
      </c>
      <c r="I89">
        <v>416</v>
      </c>
      <c r="J89">
        <v>406</v>
      </c>
    </row>
    <row r="90" spans="1:10" x14ac:dyDescent="0.3">
      <c r="A90" t="s">
        <v>10</v>
      </c>
      <c r="B90">
        <v>2</v>
      </c>
      <c r="C90">
        <v>3</v>
      </c>
      <c r="D90">
        <v>1</v>
      </c>
      <c r="G90">
        <v>3</v>
      </c>
      <c r="H90">
        <f t="shared" si="1"/>
        <v>0</v>
      </c>
      <c r="I90">
        <v>63</v>
      </c>
      <c r="J90">
        <v>72</v>
      </c>
    </row>
    <row r="91" spans="1:10" x14ac:dyDescent="0.3">
      <c r="A91" t="s">
        <v>11</v>
      </c>
      <c r="B91">
        <v>3</v>
      </c>
      <c r="C91">
        <v>3</v>
      </c>
      <c r="D91">
        <v>0</v>
      </c>
      <c r="G91">
        <v>3</v>
      </c>
      <c r="H91">
        <f t="shared" si="1"/>
        <v>0</v>
      </c>
      <c r="I91">
        <v>75</v>
      </c>
      <c r="J91">
        <v>61</v>
      </c>
    </row>
    <row r="92" spans="1:10" x14ac:dyDescent="0.3">
      <c r="A92" t="s">
        <v>12</v>
      </c>
      <c r="B92">
        <v>3</v>
      </c>
      <c r="C92">
        <v>3</v>
      </c>
      <c r="D92">
        <v>0</v>
      </c>
      <c r="G92">
        <v>3</v>
      </c>
      <c r="H92">
        <f t="shared" si="1"/>
        <v>0</v>
      </c>
      <c r="I92">
        <v>80</v>
      </c>
      <c r="J92">
        <v>68</v>
      </c>
    </row>
    <row r="93" spans="1:10" x14ac:dyDescent="0.3">
      <c r="A93" t="s">
        <v>13</v>
      </c>
      <c r="B93">
        <v>3</v>
      </c>
      <c r="C93">
        <v>3</v>
      </c>
      <c r="D93">
        <v>0</v>
      </c>
      <c r="G93">
        <v>3</v>
      </c>
      <c r="H93">
        <f t="shared" si="1"/>
        <v>0</v>
      </c>
      <c r="I93">
        <v>76</v>
      </c>
      <c r="J93">
        <v>74</v>
      </c>
    </row>
    <row r="94" spans="1:10" x14ac:dyDescent="0.3">
      <c r="A94" t="s">
        <v>14</v>
      </c>
      <c r="B94">
        <v>2</v>
      </c>
      <c r="C94">
        <v>3</v>
      </c>
      <c r="D94">
        <v>1</v>
      </c>
      <c r="G94">
        <v>3</v>
      </c>
      <c r="H94">
        <f t="shared" si="1"/>
        <v>0</v>
      </c>
      <c r="I94">
        <v>62</v>
      </c>
      <c r="J94">
        <v>74</v>
      </c>
    </row>
    <row r="95" spans="1:10" x14ac:dyDescent="0.3">
      <c r="A95" t="s">
        <v>15</v>
      </c>
      <c r="B95">
        <v>2</v>
      </c>
      <c r="C95">
        <v>2</v>
      </c>
      <c r="D95">
        <v>0</v>
      </c>
      <c r="G95">
        <v>2</v>
      </c>
      <c r="H95">
        <f t="shared" si="1"/>
        <v>0</v>
      </c>
      <c r="I95">
        <v>60</v>
      </c>
      <c r="J95">
        <v>57</v>
      </c>
    </row>
    <row r="96" spans="1:10" x14ac:dyDescent="0.3">
      <c r="A96" t="s">
        <v>16</v>
      </c>
      <c r="B96">
        <v>0.5</v>
      </c>
      <c r="C96">
        <v>1</v>
      </c>
      <c r="D96">
        <v>0.5</v>
      </c>
      <c r="E96">
        <v>0.5</v>
      </c>
      <c r="G96">
        <v>0.5</v>
      </c>
      <c r="H96">
        <f t="shared" si="1"/>
        <v>-0.5</v>
      </c>
    </row>
    <row r="97" spans="1:10" x14ac:dyDescent="0.3">
      <c r="A97" t="s">
        <v>17</v>
      </c>
      <c r="B97">
        <v>0.5</v>
      </c>
      <c r="C97">
        <v>1</v>
      </c>
      <c r="D97">
        <v>0.5</v>
      </c>
      <c r="E97">
        <v>0.5</v>
      </c>
      <c r="G97">
        <v>0.5</v>
      </c>
      <c r="H97">
        <f t="shared" si="1"/>
        <v>-0.5</v>
      </c>
    </row>
    <row r="98" spans="1:10" x14ac:dyDescent="0.3">
      <c r="A98" t="s">
        <v>18</v>
      </c>
      <c r="B98">
        <v>0.5</v>
      </c>
      <c r="C98">
        <v>1</v>
      </c>
      <c r="D98">
        <v>0.5</v>
      </c>
      <c r="E98">
        <v>0.5</v>
      </c>
      <c r="G98">
        <v>0.5</v>
      </c>
      <c r="H98">
        <f t="shared" si="1"/>
        <v>-0.5</v>
      </c>
    </row>
    <row r="99" spans="1:10" x14ac:dyDescent="0.3">
      <c r="A99" t="s">
        <v>19</v>
      </c>
      <c r="C99">
        <v>0.2</v>
      </c>
      <c r="D99">
        <v>0.2</v>
      </c>
      <c r="F99">
        <v>0.2</v>
      </c>
      <c r="H99">
        <f t="shared" si="1"/>
        <v>-0.2</v>
      </c>
    </row>
    <row r="100" spans="1:10" x14ac:dyDescent="0.3">
      <c r="A100" t="s">
        <v>20</v>
      </c>
      <c r="C100">
        <v>0.2</v>
      </c>
      <c r="D100">
        <v>0.2</v>
      </c>
      <c r="F100">
        <v>0.2</v>
      </c>
      <c r="H100">
        <f t="shared" si="1"/>
        <v>-0.2</v>
      </c>
    </row>
    <row r="101" spans="1:10" x14ac:dyDescent="0.3">
      <c r="A101" t="s">
        <v>37</v>
      </c>
      <c r="B101">
        <v>34.5</v>
      </c>
      <c r="C101">
        <v>38.400000000000006</v>
      </c>
      <c r="D101">
        <f>C101-B101</f>
        <v>3.9000000000000057</v>
      </c>
      <c r="G101">
        <v>31.5</v>
      </c>
      <c r="H101">
        <f t="shared" si="1"/>
        <v>-6.9000000000000057</v>
      </c>
      <c r="I101">
        <v>842</v>
      </c>
      <c r="J101">
        <v>821</v>
      </c>
    </row>
    <row r="102" spans="1:10" x14ac:dyDescent="0.3">
      <c r="A102" t="s">
        <v>10</v>
      </c>
      <c r="B102">
        <v>5</v>
      </c>
      <c r="C102">
        <v>5</v>
      </c>
      <c r="D102">
        <v>0</v>
      </c>
      <c r="G102">
        <v>5</v>
      </c>
      <c r="H102">
        <f t="shared" si="1"/>
        <v>0</v>
      </c>
      <c r="I102">
        <v>109</v>
      </c>
      <c r="J102">
        <v>119</v>
      </c>
    </row>
    <row r="103" spans="1:10" x14ac:dyDescent="0.3">
      <c r="A103" t="s">
        <v>11</v>
      </c>
      <c r="B103">
        <v>6</v>
      </c>
      <c r="C103">
        <v>6</v>
      </c>
      <c r="D103">
        <v>0</v>
      </c>
      <c r="G103">
        <v>4</v>
      </c>
      <c r="H103">
        <f t="shared" si="1"/>
        <v>-2</v>
      </c>
      <c r="I103">
        <v>152</v>
      </c>
      <c r="J103">
        <v>111</v>
      </c>
    </row>
    <row r="104" spans="1:10" x14ac:dyDescent="0.3">
      <c r="A104" t="s">
        <v>12</v>
      </c>
      <c r="B104">
        <v>6</v>
      </c>
      <c r="C104">
        <v>6</v>
      </c>
      <c r="D104">
        <v>0</v>
      </c>
      <c r="G104">
        <v>6</v>
      </c>
      <c r="H104">
        <f t="shared" si="1"/>
        <v>0</v>
      </c>
      <c r="I104">
        <v>151</v>
      </c>
      <c r="J104">
        <v>159</v>
      </c>
    </row>
    <row r="105" spans="1:10" x14ac:dyDescent="0.3">
      <c r="A105" t="s">
        <v>13</v>
      </c>
      <c r="B105">
        <v>6</v>
      </c>
      <c r="C105">
        <v>6</v>
      </c>
      <c r="D105">
        <v>0</v>
      </c>
      <c r="G105">
        <v>5</v>
      </c>
      <c r="H105">
        <f t="shared" si="1"/>
        <v>-1</v>
      </c>
      <c r="I105">
        <v>164</v>
      </c>
      <c r="J105">
        <v>153</v>
      </c>
    </row>
    <row r="106" spans="1:10" x14ac:dyDescent="0.3">
      <c r="A106" t="s">
        <v>14</v>
      </c>
      <c r="B106">
        <v>5</v>
      </c>
      <c r="C106">
        <v>6</v>
      </c>
      <c r="D106">
        <v>1</v>
      </c>
      <c r="G106">
        <v>5</v>
      </c>
      <c r="H106">
        <f t="shared" si="1"/>
        <v>-1</v>
      </c>
      <c r="I106">
        <v>142</v>
      </c>
      <c r="J106">
        <v>153</v>
      </c>
    </row>
    <row r="107" spans="1:10" x14ac:dyDescent="0.3">
      <c r="A107" t="s">
        <v>15</v>
      </c>
      <c r="B107">
        <v>4</v>
      </c>
      <c r="C107">
        <v>4</v>
      </c>
      <c r="D107">
        <v>0</v>
      </c>
      <c r="G107">
        <v>4</v>
      </c>
      <c r="H107">
        <f t="shared" si="1"/>
        <v>0</v>
      </c>
      <c r="I107">
        <v>124</v>
      </c>
      <c r="J107">
        <v>126</v>
      </c>
    </row>
    <row r="108" spans="1:10" x14ac:dyDescent="0.3">
      <c r="A108" t="s">
        <v>16</v>
      </c>
      <c r="B108">
        <v>0.5</v>
      </c>
      <c r="C108">
        <v>1</v>
      </c>
      <c r="D108">
        <v>0.5</v>
      </c>
      <c r="E108">
        <v>0.5</v>
      </c>
      <c r="G108">
        <v>0.5</v>
      </c>
      <c r="H108">
        <f t="shared" si="1"/>
        <v>-0.5</v>
      </c>
    </row>
    <row r="109" spans="1:10" x14ac:dyDescent="0.3">
      <c r="A109" t="s">
        <v>17</v>
      </c>
      <c r="B109">
        <v>0.5</v>
      </c>
      <c r="C109">
        <v>1</v>
      </c>
      <c r="D109">
        <v>0.5</v>
      </c>
      <c r="E109">
        <v>0.5</v>
      </c>
      <c r="G109">
        <v>0.5</v>
      </c>
      <c r="H109">
        <f t="shared" si="1"/>
        <v>-0.5</v>
      </c>
    </row>
    <row r="110" spans="1:10" x14ac:dyDescent="0.3">
      <c r="A110" t="s">
        <v>18</v>
      </c>
      <c r="B110">
        <v>1.5</v>
      </c>
      <c r="C110">
        <v>3</v>
      </c>
      <c r="D110">
        <v>1.5</v>
      </c>
      <c r="E110">
        <v>1.5</v>
      </c>
      <c r="G110">
        <v>1.5</v>
      </c>
      <c r="H110">
        <f t="shared" si="1"/>
        <v>-1.5</v>
      </c>
    </row>
    <row r="111" spans="1:10" x14ac:dyDescent="0.3">
      <c r="A111" t="s">
        <v>19</v>
      </c>
      <c r="C111">
        <v>0.2</v>
      </c>
      <c r="D111">
        <v>0.2</v>
      </c>
      <c r="F111">
        <v>0.2</v>
      </c>
      <c r="H111">
        <f t="shared" si="1"/>
        <v>-0.2</v>
      </c>
    </row>
    <row r="112" spans="1:10" x14ac:dyDescent="0.3">
      <c r="A112" t="s">
        <v>20</v>
      </c>
      <c r="C112">
        <v>0.2</v>
      </c>
      <c r="D112">
        <v>0.2</v>
      </c>
      <c r="F112">
        <v>0.2</v>
      </c>
      <c r="H112">
        <f t="shared" si="1"/>
        <v>-0.2</v>
      </c>
    </row>
    <row r="113" spans="1:10" x14ac:dyDescent="0.3">
      <c r="A113" t="s">
        <v>38</v>
      </c>
      <c r="B113">
        <v>29.3</v>
      </c>
      <c r="C113">
        <v>31.9</v>
      </c>
      <c r="D113">
        <f>C113-B113</f>
        <v>2.5999999999999979</v>
      </c>
      <c r="G113">
        <v>28.6</v>
      </c>
      <c r="H113">
        <f t="shared" si="1"/>
        <v>-3.2999999999999972</v>
      </c>
      <c r="I113">
        <v>772</v>
      </c>
      <c r="J113">
        <v>737</v>
      </c>
    </row>
    <row r="114" spans="1:10" x14ac:dyDescent="0.3">
      <c r="A114" t="s">
        <v>39</v>
      </c>
      <c r="B114">
        <v>19.5</v>
      </c>
      <c r="C114">
        <v>23.5</v>
      </c>
      <c r="D114">
        <v>4</v>
      </c>
      <c r="G114">
        <v>19.5</v>
      </c>
      <c r="H114">
        <f t="shared" si="1"/>
        <v>-4</v>
      </c>
      <c r="I114">
        <v>464</v>
      </c>
      <c r="J114">
        <v>453</v>
      </c>
    </row>
    <row r="115" spans="1:10" x14ac:dyDescent="0.3">
      <c r="A115" t="s">
        <v>10</v>
      </c>
      <c r="B115">
        <v>3</v>
      </c>
      <c r="C115">
        <v>4</v>
      </c>
      <c r="D115">
        <v>1</v>
      </c>
      <c r="G115">
        <v>3</v>
      </c>
      <c r="H115">
        <f t="shared" si="1"/>
        <v>-1</v>
      </c>
      <c r="I115">
        <v>70</v>
      </c>
      <c r="J115">
        <v>71</v>
      </c>
    </row>
    <row r="116" spans="1:10" x14ac:dyDescent="0.3">
      <c r="A116" t="s">
        <v>11</v>
      </c>
      <c r="B116">
        <v>3</v>
      </c>
      <c r="C116">
        <v>3</v>
      </c>
      <c r="D116">
        <v>0</v>
      </c>
      <c r="G116">
        <v>3</v>
      </c>
      <c r="H116">
        <f t="shared" si="1"/>
        <v>0</v>
      </c>
      <c r="I116">
        <v>83</v>
      </c>
      <c r="J116">
        <v>69</v>
      </c>
    </row>
    <row r="117" spans="1:10" x14ac:dyDescent="0.3">
      <c r="A117" t="s">
        <v>12</v>
      </c>
      <c r="B117">
        <v>3</v>
      </c>
      <c r="C117">
        <v>3</v>
      </c>
      <c r="D117">
        <v>0</v>
      </c>
      <c r="G117">
        <v>3</v>
      </c>
      <c r="H117">
        <f t="shared" si="1"/>
        <v>0</v>
      </c>
      <c r="I117">
        <v>74</v>
      </c>
      <c r="J117">
        <v>79</v>
      </c>
    </row>
    <row r="118" spans="1:10" x14ac:dyDescent="0.3">
      <c r="A118" t="s">
        <v>13</v>
      </c>
      <c r="B118">
        <v>3</v>
      </c>
      <c r="C118">
        <v>3</v>
      </c>
      <c r="D118">
        <v>0</v>
      </c>
      <c r="G118">
        <v>3</v>
      </c>
      <c r="H118">
        <f t="shared" si="1"/>
        <v>0</v>
      </c>
      <c r="I118">
        <v>81</v>
      </c>
      <c r="J118">
        <v>69</v>
      </c>
    </row>
    <row r="119" spans="1:10" x14ac:dyDescent="0.3">
      <c r="A119" t="s">
        <v>14</v>
      </c>
      <c r="B119">
        <v>3</v>
      </c>
      <c r="C119">
        <v>3</v>
      </c>
      <c r="D119">
        <v>0</v>
      </c>
      <c r="G119">
        <v>3</v>
      </c>
      <c r="H119">
        <f t="shared" si="1"/>
        <v>0</v>
      </c>
      <c r="I119">
        <v>94</v>
      </c>
      <c r="J119">
        <v>72</v>
      </c>
    </row>
    <row r="120" spans="1:10" x14ac:dyDescent="0.3">
      <c r="A120" t="s">
        <v>40</v>
      </c>
      <c r="B120">
        <v>1</v>
      </c>
      <c r="D120">
        <v>-1</v>
      </c>
      <c r="H120">
        <f t="shared" si="1"/>
        <v>0</v>
      </c>
    </row>
    <row r="121" spans="1:10" x14ac:dyDescent="0.3">
      <c r="A121" t="s">
        <v>15</v>
      </c>
      <c r="B121">
        <v>2</v>
      </c>
      <c r="C121">
        <v>4</v>
      </c>
      <c r="D121">
        <v>2</v>
      </c>
      <c r="G121">
        <v>3</v>
      </c>
      <c r="H121">
        <f t="shared" si="1"/>
        <v>-1</v>
      </c>
      <c r="I121">
        <v>62</v>
      </c>
      <c r="J121">
        <v>93</v>
      </c>
    </row>
    <row r="122" spans="1:10" x14ac:dyDescent="0.3">
      <c r="A122" t="s">
        <v>16</v>
      </c>
      <c r="B122">
        <v>0.5</v>
      </c>
      <c r="C122">
        <v>1</v>
      </c>
      <c r="D122">
        <v>0.5</v>
      </c>
      <c r="E122">
        <v>0.5</v>
      </c>
      <c r="G122">
        <v>0.5</v>
      </c>
      <c r="H122">
        <f t="shared" si="1"/>
        <v>-0.5</v>
      </c>
    </row>
    <row r="123" spans="1:10" x14ac:dyDescent="0.3">
      <c r="A123" t="s">
        <v>17</v>
      </c>
      <c r="B123">
        <v>0.5</v>
      </c>
      <c r="C123">
        <v>1</v>
      </c>
      <c r="D123">
        <v>0.5</v>
      </c>
      <c r="E123">
        <v>0.5</v>
      </c>
      <c r="G123">
        <v>0.5</v>
      </c>
      <c r="H123">
        <f t="shared" si="1"/>
        <v>-0.5</v>
      </c>
    </row>
    <row r="124" spans="1:10" x14ac:dyDescent="0.3">
      <c r="A124" t="s">
        <v>18</v>
      </c>
      <c r="B124">
        <v>0.5</v>
      </c>
      <c r="C124">
        <v>1</v>
      </c>
      <c r="D124">
        <v>0.5</v>
      </c>
      <c r="E124">
        <v>0.5</v>
      </c>
      <c r="G124">
        <v>0.5</v>
      </c>
      <c r="H124">
        <f t="shared" si="1"/>
        <v>-0.5</v>
      </c>
    </row>
    <row r="125" spans="1:10" x14ac:dyDescent="0.3">
      <c r="A125" t="s">
        <v>19</v>
      </c>
      <c r="C125">
        <v>0.25</v>
      </c>
      <c r="D125">
        <v>0.25</v>
      </c>
      <c r="F125">
        <v>0.25</v>
      </c>
      <c r="H125">
        <f t="shared" si="1"/>
        <v>-0.25</v>
      </c>
    </row>
    <row r="126" spans="1:10" x14ac:dyDescent="0.3">
      <c r="A126" t="s">
        <v>20</v>
      </c>
      <c r="C126">
        <v>0.25</v>
      </c>
      <c r="D126">
        <v>0.25</v>
      </c>
      <c r="F126">
        <v>0.25</v>
      </c>
      <c r="H126">
        <f t="shared" si="1"/>
        <v>-0.25</v>
      </c>
    </row>
    <row r="127" spans="1:10" x14ac:dyDescent="0.3">
      <c r="A127" t="s">
        <v>41</v>
      </c>
      <c r="B127">
        <v>22</v>
      </c>
      <c r="C127">
        <v>24.15</v>
      </c>
      <c r="D127">
        <f>C127-B127</f>
        <v>2.1499999999999986</v>
      </c>
      <c r="G127">
        <v>20.5</v>
      </c>
      <c r="H127">
        <f t="shared" si="1"/>
        <v>-3.6499999999999986</v>
      </c>
      <c r="I127">
        <v>536</v>
      </c>
      <c r="J127">
        <v>502</v>
      </c>
    </row>
    <row r="128" spans="1:10" x14ac:dyDescent="0.3">
      <c r="A128" t="s">
        <v>10</v>
      </c>
      <c r="B128">
        <v>3</v>
      </c>
      <c r="C128">
        <v>3</v>
      </c>
      <c r="D128">
        <v>0</v>
      </c>
      <c r="G128">
        <v>3</v>
      </c>
      <c r="H128">
        <f t="shared" si="1"/>
        <v>0</v>
      </c>
      <c r="I128">
        <v>75</v>
      </c>
      <c r="J128">
        <v>75</v>
      </c>
    </row>
    <row r="129" spans="1:10" x14ac:dyDescent="0.3">
      <c r="A129" t="s">
        <v>11</v>
      </c>
      <c r="B129">
        <v>3</v>
      </c>
      <c r="C129">
        <v>3</v>
      </c>
      <c r="D129">
        <v>0</v>
      </c>
      <c r="G129">
        <v>3</v>
      </c>
      <c r="H129">
        <f t="shared" si="1"/>
        <v>0</v>
      </c>
      <c r="I129">
        <v>74</v>
      </c>
      <c r="J129">
        <v>77</v>
      </c>
    </row>
    <row r="130" spans="1:10" x14ac:dyDescent="0.3">
      <c r="A130" t="s">
        <v>12</v>
      </c>
      <c r="B130">
        <v>3</v>
      </c>
      <c r="C130">
        <v>3</v>
      </c>
      <c r="D130">
        <v>0</v>
      </c>
      <c r="G130">
        <v>3</v>
      </c>
      <c r="H130">
        <f t="shared" si="1"/>
        <v>0</v>
      </c>
      <c r="I130">
        <v>89</v>
      </c>
      <c r="J130">
        <v>73</v>
      </c>
    </row>
    <row r="131" spans="1:10" x14ac:dyDescent="0.3">
      <c r="A131" t="s">
        <v>13</v>
      </c>
      <c r="B131">
        <v>3</v>
      </c>
      <c r="C131">
        <v>3</v>
      </c>
      <c r="D131">
        <v>0</v>
      </c>
      <c r="G131">
        <v>3</v>
      </c>
      <c r="H131">
        <f t="shared" ref="H131:H194" si="2">G131-C131</f>
        <v>0</v>
      </c>
      <c r="I131">
        <v>91</v>
      </c>
      <c r="J131">
        <v>90</v>
      </c>
    </row>
    <row r="132" spans="1:10" x14ac:dyDescent="0.3">
      <c r="A132" t="s">
        <v>14</v>
      </c>
      <c r="B132">
        <v>4</v>
      </c>
      <c r="C132">
        <v>4</v>
      </c>
      <c r="D132">
        <v>0</v>
      </c>
      <c r="G132">
        <v>3</v>
      </c>
      <c r="H132">
        <f t="shared" si="2"/>
        <v>-1</v>
      </c>
      <c r="I132">
        <v>108</v>
      </c>
      <c r="J132">
        <v>88</v>
      </c>
    </row>
    <row r="133" spans="1:10" x14ac:dyDescent="0.3">
      <c r="A133" t="s">
        <v>15</v>
      </c>
      <c r="B133">
        <v>4</v>
      </c>
      <c r="C133">
        <v>4</v>
      </c>
      <c r="D133">
        <v>0</v>
      </c>
      <c r="G133">
        <v>4</v>
      </c>
      <c r="H133">
        <f t="shared" si="2"/>
        <v>0</v>
      </c>
      <c r="I133">
        <v>99</v>
      </c>
      <c r="J133">
        <v>99</v>
      </c>
    </row>
    <row r="134" spans="1:10" x14ac:dyDescent="0.3">
      <c r="A134" t="s">
        <v>16</v>
      </c>
      <c r="B134">
        <v>0.5</v>
      </c>
      <c r="C134">
        <v>1</v>
      </c>
      <c r="D134">
        <v>0.5</v>
      </c>
      <c r="E134">
        <v>0.5</v>
      </c>
      <c r="G134">
        <v>0.5</v>
      </c>
      <c r="H134">
        <f t="shared" si="2"/>
        <v>-0.5</v>
      </c>
    </row>
    <row r="135" spans="1:10" x14ac:dyDescent="0.3">
      <c r="A135" t="s">
        <v>17</v>
      </c>
      <c r="B135">
        <v>0.5</v>
      </c>
      <c r="C135">
        <v>1</v>
      </c>
      <c r="D135">
        <v>0.5</v>
      </c>
      <c r="E135">
        <v>0.5</v>
      </c>
      <c r="G135">
        <v>0.5</v>
      </c>
      <c r="H135">
        <f t="shared" si="2"/>
        <v>-0.5</v>
      </c>
    </row>
    <row r="136" spans="1:10" x14ac:dyDescent="0.3">
      <c r="A136" t="s">
        <v>18</v>
      </c>
      <c r="B136">
        <v>1</v>
      </c>
      <c r="C136">
        <v>1.75</v>
      </c>
      <c r="D136">
        <v>0.75</v>
      </c>
      <c r="E136">
        <v>0.75</v>
      </c>
      <c r="G136">
        <v>0.5</v>
      </c>
      <c r="H136">
        <f t="shared" si="2"/>
        <v>-1.25</v>
      </c>
    </row>
    <row r="137" spans="1:10" x14ac:dyDescent="0.3">
      <c r="A137" t="s">
        <v>19</v>
      </c>
      <c r="C137">
        <v>0.2</v>
      </c>
      <c r="D137">
        <v>0.2</v>
      </c>
      <c r="F137">
        <v>0.2</v>
      </c>
      <c r="H137">
        <f t="shared" si="2"/>
        <v>-0.2</v>
      </c>
    </row>
    <row r="138" spans="1:10" x14ac:dyDescent="0.3">
      <c r="A138" t="s">
        <v>20</v>
      </c>
      <c r="C138">
        <v>0.2</v>
      </c>
      <c r="D138">
        <v>0.2</v>
      </c>
      <c r="F138">
        <v>0.2</v>
      </c>
      <c r="H138">
        <f t="shared" si="2"/>
        <v>-0.2</v>
      </c>
    </row>
    <row r="139" spans="1:10" x14ac:dyDescent="0.3">
      <c r="A139" t="s">
        <v>42</v>
      </c>
      <c r="B139">
        <v>32.4</v>
      </c>
      <c r="C139">
        <v>32.6</v>
      </c>
      <c r="D139">
        <f>C139-B139</f>
        <v>0.20000000000000284</v>
      </c>
      <c r="G139">
        <v>28.2</v>
      </c>
      <c r="H139">
        <f t="shared" si="2"/>
        <v>-4.4000000000000021</v>
      </c>
      <c r="I139">
        <v>815</v>
      </c>
      <c r="J139">
        <v>761</v>
      </c>
    </row>
    <row r="140" spans="1:10" x14ac:dyDescent="0.3">
      <c r="A140" t="s">
        <v>43</v>
      </c>
      <c r="B140">
        <v>31</v>
      </c>
      <c r="C140">
        <v>29.4</v>
      </c>
      <c r="D140">
        <f>C140-B140</f>
        <v>-1.6000000000000014</v>
      </c>
      <c r="G140">
        <v>27.2</v>
      </c>
      <c r="H140">
        <f t="shared" si="2"/>
        <v>-2.1999999999999993</v>
      </c>
      <c r="I140">
        <v>767</v>
      </c>
      <c r="J140">
        <v>715</v>
      </c>
    </row>
    <row r="141" spans="1:10" x14ac:dyDescent="0.3">
      <c r="A141" t="s">
        <v>44</v>
      </c>
      <c r="B141">
        <v>14.5</v>
      </c>
      <c r="C141">
        <v>17.5</v>
      </c>
      <c r="D141">
        <f>C141-B141</f>
        <v>3</v>
      </c>
      <c r="G141">
        <v>15.5</v>
      </c>
      <c r="H141">
        <f t="shared" si="2"/>
        <v>-2</v>
      </c>
      <c r="I141">
        <v>371</v>
      </c>
      <c r="J141">
        <v>327</v>
      </c>
    </row>
    <row r="142" spans="1:10" x14ac:dyDescent="0.3">
      <c r="A142" t="s">
        <v>10</v>
      </c>
      <c r="B142">
        <v>2</v>
      </c>
      <c r="C142">
        <v>2</v>
      </c>
      <c r="D142">
        <v>0</v>
      </c>
      <c r="G142">
        <v>2</v>
      </c>
      <c r="H142">
        <f t="shared" si="2"/>
        <v>0</v>
      </c>
      <c r="I142">
        <v>55</v>
      </c>
      <c r="J142">
        <v>47</v>
      </c>
    </row>
    <row r="143" spans="1:10" x14ac:dyDescent="0.3">
      <c r="A143" t="s">
        <v>11</v>
      </c>
      <c r="B143">
        <v>2</v>
      </c>
      <c r="C143">
        <v>2</v>
      </c>
      <c r="D143">
        <v>0</v>
      </c>
      <c r="G143">
        <v>2</v>
      </c>
      <c r="H143">
        <f t="shared" si="2"/>
        <v>0</v>
      </c>
      <c r="I143">
        <v>53</v>
      </c>
      <c r="J143">
        <v>51</v>
      </c>
    </row>
    <row r="144" spans="1:10" x14ac:dyDescent="0.3">
      <c r="A144" t="s">
        <v>12</v>
      </c>
      <c r="B144">
        <v>2</v>
      </c>
      <c r="C144">
        <v>2</v>
      </c>
      <c r="D144">
        <v>0</v>
      </c>
      <c r="G144">
        <v>2</v>
      </c>
      <c r="H144">
        <f t="shared" si="2"/>
        <v>0</v>
      </c>
      <c r="I144">
        <v>73</v>
      </c>
      <c r="J144">
        <v>38</v>
      </c>
    </row>
    <row r="145" spans="1:10" x14ac:dyDescent="0.3">
      <c r="A145" t="s">
        <v>13</v>
      </c>
      <c r="B145">
        <v>2</v>
      </c>
      <c r="C145">
        <v>3</v>
      </c>
      <c r="D145">
        <v>1</v>
      </c>
      <c r="G145">
        <v>3</v>
      </c>
      <c r="H145">
        <f t="shared" si="2"/>
        <v>0</v>
      </c>
      <c r="I145">
        <v>48</v>
      </c>
      <c r="J145">
        <v>73</v>
      </c>
    </row>
    <row r="146" spans="1:10" x14ac:dyDescent="0.3">
      <c r="A146" t="s">
        <v>14</v>
      </c>
      <c r="B146">
        <v>2</v>
      </c>
      <c r="C146">
        <v>2</v>
      </c>
      <c r="D146">
        <v>0</v>
      </c>
      <c r="G146">
        <v>2</v>
      </c>
      <c r="H146">
        <f t="shared" si="2"/>
        <v>0</v>
      </c>
      <c r="I146">
        <v>79</v>
      </c>
      <c r="J146">
        <v>48</v>
      </c>
    </row>
    <row r="147" spans="1:10" x14ac:dyDescent="0.3">
      <c r="A147" t="s">
        <v>15</v>
      </c>
      <c r="B147">
        <v>3</v>
      </c>
      <c r="C147">
        <v>3</v>
      </c>
      <c r="D147">
        <v>0</v>
      </c>
      <c r="G147">
        <v>3</v>
      </c>
      <c r="H147">
        <f t="shared" si="2"/>
        <v>0</v>
      </c>
      <c r="I147">
        <v>63</v>
      </c>
      <c r="J147">
        <v>70</v>
      </c>
    </row>
    <row r="148" spans="1:10" x14ac:dyDescent="0.3">
      <c r="A148" t="s">
        <v>16</v>
      </c>
      <c r="B148">
        <v>0.5</v>
      </c>
      <c r="C148">
        <v>1</v>
      </c>
      <c r="D148">
        <v>0.5</v>
      </c>
      <c r="E148">
        <v>0.5</v>
      </c>
      <c r="G148">
        <v>0.5</v>
      </c>
      <c r="H148">
        <f t="shared" si="2"/>
        <v>-0.5</v>
      </c>
    </row>
    <row r="149" spans="1:10" x14ac:dyDescent="0.3">
      <c r="A149" t="s">
        <v>17</v>
      </c>
      <c r="B149">
        <v>0.5</v>
      </c>
      <c r="C149">
        <v>1</v>
      </c>
      <c r="D149">
        <v>0.5</v>
      </c>
      <c r="E149">
        <v>0.5</v>
      </c>
      <c r="G149">
        <v>0.5</v>
      </c>
      <c r="H149">
        <f t="shared" si="2"/>
        <v>-0.5</v>
      </c>
    </row>
    <row r="150" spans="1:10" x14ac:dyDescent="0.3">
      <c r="A150" t="s">
        <v>18</v>
      </c>
      <c r="B150">
        <v>0.5</v>
      </c>
      <c r="C150">
        <v>1</v>
      </c>
      <c r="D150">
        <v>0.5</v>
      </c>
      <c r="E150">
        <v>0.5</v>
      </c>
      <c r="G150">
        <v>0.5</v>
      </c>
      <c r="H150">
        <f t="shared" si="2"/>
        <v>-0.5</v>
      </c>
    </row>
    <row r="151" spans="1:10" x14ac:dyDescent="0.3">
      <c r="A151" t="s">
        <v>19</v>
      </c>
      <c r="C151">
        <v>0.25</v>
      </c>
      <c r="D151">
        <v>0.25</v>
      </c>
      <c r="F151">
        <v>0.25</v>
      </c>
      <c r="H151">
        <f t="shared" si="2"/>
        <v>-0.25</v>
      </c>
    </row>
    <row r="152" spans="1:10" x14ac:dyDescent="0.3">
      <c r="A152" t="s">
        <v>20</v>
      </c>
      <c r="C152">
        <v>0.25</v>
      </c>
      <c r="D152">
        <v>0.25</v>
      </c>
      <c r="F152">
        <v>0.25</v>
      </c>
      <c r="H152">
        <f t="shared" si="2"/>
        <v>-0.25</v>
      </c>
    </row>
    <row r="153" spans="1:10" x14ac:dyDescent="0.3">
      <c r="A153" t="s">
        <v>45</v>
      </c>
      <c r="B153">
        <v>25</v>
      </c>
      <c r="C153">
        <v>27.5</v>
      </c>
      <c r="D153">
        <f>C153-B153</f>
        <v>2.5</v>
      </c>
      <c r="G153">
        <v>22.5</v>
      </c>
      <c r="H153">
        <f t="shared" si="2"/>
        <v>-5</v>
      </c>
      <c r="I153">
        <v>565</v>
      </c>
      <c r="J153">
        <v>555</v>
      </c>
    </row>
    <row r="154" spans="1:10" x14ac:dyDescent="0.3">
      <c r="A154" t="s">
        <v>10</v>
      </c>
      <c r="B154">
        <v>4</v>
      </c>
      <c r="C154">
        <v>3</v>
      </c>
      <c r="D154">
        <v>-1</v>
      </c>
      <c r="G154">
        <v>4</v>
      </c>
      <c r="H154">
        <f t="shared" si="2"/>
        <v>1</v>
      </c>
      <c r="I154">
        <v>87</v>
      </c>
      <c r="J154">
        <v>94</v>
      </c>
    </row>
    <row r="155" spans="1:10" x14ac:dyDescent="0.3">
      <c r="A155" t="s">
        <v>11</v>
      </c>
      <c r="B155">
        <v>4</v>
      </c>
      <c r="C155">
        <v>4</v>
      </c>
      <c r="D155">
        <v>0</v>
      </c>
      <c r="G155">
        <v>4</v>
      </c>
      <c r="H155">
        <f t="shared" si="2"/>
        <v>0</v>
      </c>
      <c r="I155">
        <v>93</v>
      </c>
      <c r="J155">
        <v>88</v>
      </c>
    </row>
    <row r="156" spans="1:10" x14ac:dyDescent="0.3">
      <c r="A156" t="s">
        <v>12</v>
      </c>
      <c r="B156">
        <v>4</v>
      </c>
      <c r="C156">
        <v>4</v>
      </c>
      <c r="D156">
        <v>0</v>
      </c>
      <c r="G156">
        <v>3</v>
      </c>
      <c r="H156">
        <f t="shared" si="2"/>
        <v>-1</v>
      </c>
      <c r="I156">
        <v>100</v>
      </c>
      <c r="J156">
        <v>91</v>
      </c>
    </row>
    <row r="157" spans="1:10" x14ac:dyDescent="0.3">
      <c r="A157" t="s">
        <v>13</v>
      </c>
      <c r="B157">
        <v>4</v>
      </c>
      <c r="C157">
        <v>4</v>
      </c>
      <c r="D157">
        <v>0</v>
      </c>
      <c r="G157">
        <v>3</v>
      </c>
      <c r="H157">
        <f t="shared" si="2"/>
        <v>-1</v>
      </c>
      <c r="I157">
        <v>97</v>
      </c>
      <c r="J157">
        <v>91</v>
      </c>
    </row>
    <row r="158" spans="1:10" x14ac:dyDescent="0.3">
      <c r="A158" t="s">
        <v>14</v>
      </c>
      <c r="B158">
        <v>4</v>
      </c>
      <c r="C158">
        <v>4</v>
      </c>
      <c r="D158">
        <v>0</v>
      </c>
      <c r="G158">
        <v>3</v>
      </c>
      <c r="H158">
        <f t="shared" si="2"/>
        <v>-1</v>
      </c>
      <c r="I158">
        <v>103</v>
      </c>
      <c r="J158">
        <v>95</v>
      </c>
    </row>
    <row r="159" spans="1:10" x14ac:dyDescent="0.3">
      <c r="A159" t="s">
        <v>15</v>
      </c>
      <c r="B159">
        <v>3</v>
      </c>
      <c r="C159">
        <v>4</v>
      </c>
      <c r="D159">
        <v>1</v>
      </c>
      <c r="G159">
        <v>4</v>
      </c>
      <c r="H159">
        <f t="shared" si="2"/>
        <v>0</v>
      </c>
      <c r="I159">
        <v>85</v>
      </c>
      <c r="J159">
        <v>96</v>
      </c>
    </row>
    <row r="160" spans="1:10" x14ac:dyDescent="0.3">
      <c r="A160" t="s">
        <v>16</v>
      </c>
      <c r="B160">
        <v>0.5</v>
      </c>
      <c r="C160">
        <v>1</v>
      </c>
      <c r="D160">
        <v>0.5</v>
      </c>
      <c r="E160">
        <v>0.5</v>
      </c>
      <c r="G160">
        <v>0.5</v>
      </c>
      <c r="H160">
        <f t="shared" si="2"/>
        <v>-0.5</v>
      </c>
    </row>
    <row r="161" spans="1:10" x14ac:dyDescent="0.3">
      <c r="A161" t="s">
        <v>17</v>
      </c>
      <c r="B161">
        <v>0.5</v>
      </c>
      <c r="C161">
        <v>1</v>
      </c>
      <c r="D161">
        <v>0.5</v>
      </c>
      <c r="E161">
        <v>0.5</v>
      </c>
      <c r="G161">
        <v>0.5</v>
      </c>
      <c r="H161">
        <f t="shared" si="2"/>
        <v>-0.5</v>
      </c>
    </row>
    <row r="162" spans="1:10" x14ac:dyDescent="0.3">
      <c r="A162" t="s">
        <v>18</v>
      </c>
      <c r="B162">
        <v>1</v>
      </c>
      <c r="C162">
        <v>2</v>
      </c>
      <c r="D162">
        <v>1</v>
      </c>
      <c r="E162">
        <v>1</v>
      </c>
      <c r="G162">
        <v>0.5</v>
      </c>
      <c r="H162">
        <f t="shared" si="2"/>
        <v>-1.5</v>
      </c>
    </row>
    <row r="163" spans="1:10" x14ac:dyDescent="0.3">
      <c r="A163" t="s">
        <v>19</v>
      </c>
      <c r="C163">
        <v>0.25</v>
      </c>
      <c r="D163">
        <v>0.25</v>
      </c>
      <c r="F163">
        <v>0.25</v>
      </c>
      <c r="H163">
        <f t="shared" si="2"/>
        <v>-0.25</v>
      </c>
    </row>
    <row r="164" spans="1:10" x14ac:dyDescent="0.3">
      <c r="A164" t="s">
        <v>20</v>
      </c>
      <c r="C164">
        <v>0.25</v>
      </c>
      <c r="D164">
        <v>0.25</v>
      </c>
      <c r="F164">
        <v>0.25</v>
      </c>
      <c r="H164">
        <f t="shared" si="2"/>
        <v>-0.25</v>
      </c>
    </row>
    <row r="165" spans="1:10" x14ac:dyDescent="0.3">
      <c r="A165" t="s">
        <v>46</v>
      </c>
      <c r="B165">
        <v>23</v>
      </c>
      <c r="C165">
        <v>26</v>
      </c>
      <c r="D165">
        <f>C165-B165</f>
        <v>3</v>
      </c>
      <c r="G165">
        <v>20.5</v>
      </c>
      <c r="H165">
        <f t="shared" si="2"/>
        <v>-5.5</v>
      </c>
      <c r="I165">
        <v>495</v>
      </c>
      <c r="J165">
        <v>499</v>
      </c>
    </row>
    <row r="166" spans="1:10" x14ac:dyDescent="0.3">
      <c r="A166" t="s">
        <v>47</v>
      </c>
      <c r="B166">
        <v>4</v>
      </c>
      <c r="C166">
        <v>4</v>
      </c>
      <c r="D166">
        <v>0</v>
      </c>
      <c r="G166">
        <v>4</v>
      </c>
      <c r="H166">
        <f t="shared" si="2"/>
        <v>0</v>
      </c>
      <c r="I166">
        <v>91</v>
      </c>
      <c r="J166">
        <v>95</v>
      </c>
    </row>
    <row r="167" spans="1:10" x14ac:dyDescent="0.3">
      <c r="A167" t="s">
        <v>48</v>
      </c>
      <c r="B167">
        <v>4</v>
      </c>
      <c r="C167">
        <v>4</v>
      </c>
      <c r="D167">
        <v>0</v>
      </c>
      <c r="G167">
        <v>3</v>
      </c>
      <c r="H167">
        <f t="shared" si="2"/>
        <v>-1</v>
      </c>
      <c r="I167">
        <v>94</v>
      </c>
      <c r="J167">
        <v>84</v>
      </c>
    </row>
    <row r="168" spans="1:10" x14ac:dyDescent="0.3">
      <c r="A168" t="s">
        <v>49</v>
      </c>
      <c r="B168">
        <v>3</v>
      </c>
      <c r="C168">
        <v>4</v>
      </c>
      <c r="D168">
        <v>1</v>
      </c>
      <c r="G168">
        <v>3</v>
      </c>
      <c r="H168">
        <f t="shared" si="2"/>
        <v>-1</v>
      </c>
      <c r="I168">
        <v>77</v>
      </c>
      <c r="J168">
        <v>92</v>
      </c>
    </row>
    <row r="169" spans="1:10" x14ac:dyDescent="0.3">
      <c r="A169" t="s">
        <v>13</v>
      </c>
      <c r="B169">
        <v>1</v>
      </c>
      <c r="D169">
        <v>-1</v>
      </c>
      <c r="H169">
        <f t="shared" si="2"/>
        <v>0</v>
      </c>
    </row>
    <row r="170" spans="1:10" x14ac:dyDescent="0.3">
      <c r="A170" t="s">
        <v>50</v>
      </c>
      <c r="B170">
        <v>2</v>
      </c>
      <c r="C170">
        <v>3</v>
      </c>
      <c r="D170">
        <v>1</v>
      </c>
      <c r="G170">
        <v>3</v>
      </c>
      <c r="H170">
        <f t="shared" si="2"/>
        <v>0</v>
      </c>
      <c r="I170">
        <v>95</v>
      </c>
      <c r="J170">
        <v>72</v>
      </c>
    </row>
    <row r="171" spans="1:10" x14ac:dyDescent="0.3">
      <c r="A171" t="s">
        <v>14</v>
      </c>
      <c r="B171">
        <v>1</v>
      </c>
      <c r="C171">
        <v>1</v>
      </c>
      <c r="D171">
        <v>0</v>
      </c>
      <c r="H171">
        <f t="shared" si="2"/>
        <v>-1</v>
      </c>
    </row>
    <row r="172" spans="1:10" x14ac:dyDescent="0.3">
      <c r="A172" t="s">
        <v>51</v>
      </c>
      <c r="B172">
        <v>2</v>
      </c>
      <c r="C172">
        <v>3</v>
      </c>
      <c r="D172">
        <v>1</v>
      </c>
      <c r="G172">
        <v>3</v>
      </c>
      <c r="H172">
        <f t="shared" si="2"/>
        <v>0</v>
      </c>
      <c r="I172">
        <v>67</v>
      </c>
      <c r="J172">
        <v>88</v>
      </c>
    </row>
    <row r="173" spans="1:10" x14ac:dyDescent="0.3">
      <c r="A173" t="s">
        <v>15</v>
      </c>
      <c r="B173">
        <v>2</v>
      </c>
      <c r="C173">
        <v>1</v>
      </c>
      <c r="D173">
        <v>-1</v>
      </c>
      <c r="H173">
        <f t="shared" si="2"/>
        <v>-1</v>
      </c>
    </row>
    <row r="174" spans="1:10" x14ac:dyDescent="0.3">
      <c r="A174" t="s">
        <v>52</v>
      </c>
      <c r="B174">
        <v>2</v>
      </c>
      <c r="C174">
        <v>2</v>
      </c>
      <c r="D174">
        <v>0</v>
      </c>
      <c r="G174">
        <v>3</v>
      </c>
      <c r="H174">
        <f t="shared" si="2"/>
        <v>1</v>
      </c>
      <c r="I174">
        <v>71</v>
      </c>
      <c r="J174">
        <v>68</v>
      </c>
    </row>
    <row r="175" spans="1:10" x14ac:dyDescent="0.3">
      <c r="A175" t="s">
        <v>16</v>
      </c>
      <c r="B175">
        <v>0.5</v>
      </c>
      <c r="C175">
        <v>1</v>
      </c>
      <c r="D175">
        <v>0.5</v>
      </c>
      <c r="E175">
        <v>0.5</v>
      </c>
      <c r="G175">
        <v>0.5</v>
      </c>
      <c r="H175">
        <f t="shared" si="2"/>
        <v>-0.5</v>
      </c>
    </row>
    <row r="176" spans="1:10" x14ac:dyDescent="0.3">
      <c r="A176" t="s">
        <v>17</v>
      </c>
      <c r="B176">
        <v>0.5</v>
      </c>
      <c r="C176">
        <v>1</v>
      </c>
      <c r="D176">
        <v>0.5</v>
      </c>
      <c r="E176">
        <v>0.5</v>
      </c>
      <c r="G176">
        <v>0.5</v>
      </c>
      <c r="H176">
        <f t="shared" si="2"/>
        <v>-0.5</v>
      </c>
    </row>
    <row r="177" spans="1:10" x14ac:dyDescent="0.3">
      <c r="A177" t="s">
        <v>18</v>
      </c>
      <c r="B177">
        <v>1</v>
      </c>
      <c r="C177">
        <v>1.5</v>
      </c>
      <c r="D177">
        <v>0.5</v>
      </c>
      <c r="E177">
        <v>1</v>
      </c>
      <c r="G177">
        <v>0.5</v>
      </c>
      <c r="H177">
        <f t="shared" si="2"/>
        <v>-1</v>
      </c>
    </row>
    <row r="178" spans="1:10" x14ac:dyDescent="0.3">
      <c r="A178" t="s">
        <v>19</v>
      </c>
      <c r="C178">
        <v>0.25</v>
      </c>
      <c r="D178">
        <v>0.25</v>
      </c>
      <c r="F178">
        <v>0.25</v>
      </c>
      <c r="H178">
        <f t="shared" si="2"/>
        <v>-0.25</v>
      </c>
    </row>
    <row r="179" spans="1:10" x14ac:dyDescent="0.3">
      <c r="A179" t="s">
        <v>20</v>
      </c>
      <c r="C179">
        <v>0.25</v>
      </c>
      <c r="D179">
        <v>0.25</v>
      </c>
      <c r="F179">
        <v>0.25</v>
      </c>
      <c r="H179">
        <f t="shared" si="2"/>
        <v>-0.25</v>
      </c>
    </row>
    <row r="180" spans="1:10" x14ac:dyDescent="0.3">
      <c r="A180" t="s">
        <v>53</v>
      </c>
      <c r="B180">
        <v>19.5</v>
      </c>
      <c r="C180">
        <v>18.399999999999999</v>
      </c>
      <c r="D180">
        <f>C180-B180</f>
        <v>-1.1000000000000014</v>
      </c>
      <c r="G180">
        <v>16.5</v>
      </c>
      <c r="H180">
        <f t="shared" si="2"/>
        <v>-1.8999999999999986</v>
      </c>
      <c r="I180">
        <v>492</v>
      </c>
      <c r="J180">
        <v>375</v>
      </c>
    </row>
    <row r="181" spans="1:10" x14ac:dyDescent="0.3">
      <c r="A181" t="s">
        <v>10</v>
      </c>
      <c r="B181">
        <v>3</v>
      </c>
      <c r="C181">
        <v>2</v>
      </c>
      <c r="D181">
        <v>-1</v>
      </c>
      <c r="G181">
        <v>3</v>
      </c>
      <c r="H181">
        <f t="shared" si="2"/>
        <v>1</v>
      </c>
      <c r="I181">
        <v>71</v>
      </c>
      <c r="J181">
        <v>71</v>
      </c>
    </row>
    <row r="182" spans="1:10" x14ac:dyDescent="0.3">
      <c r="A182" t="s">
        <v>11</v>
      </c>
      <c r="B182">
        <v>3</v>
      </c>
      <c r="C182">
        <v>3</v>
      </c>
      <c r="D182">
        <v>0</v>
      </c>
      <c r="G182">
        <v>3</v>
      </c>
      <c r="H182">
        <f t="shared" si="2"/>
        <v>0</v>
      </c>
      <c r="I182">
        <v>68</v>
      </c>
      <c r="J182">
        <v>70</v>
      </c>
    </row>
    <row r="183" spans="1:10" x14ac:dyDescent="0.3">
      <c r="A183" t="s">
        <v>12</v>
      </c>
      <c r="B183">
        <v>2</v>
      </c>
      <c r="C183">
        <v>2</v>
      </c>
      <c r="D183">
        <v>0</v>
      </c>
      <c r="G183">
        <v>2</v>
      </c>
      <c r="H183">
        <f t="shared" si="2"/>
        <v>0</v>
      </c>
      <c r="I183">
        <v>75</v>
      </c>
      <c r="J183">
        <v>51</v>
      </c>
    </row>
    <row r="184" spans="1:10" x14ac:dyDescent="0.3">
      <c r="A184" t="s">
        <v>54</v>
      </c>
      <c r="B184">
        <v>2</v>
      </c>
      <c r="C184">
        <v>1</v>
      </c>
      <c r="D184">
        <v>-1</v>
      </c>
      <c r="H184">
        <f t="shared" si="2"/>
        <v>-1</v>
      </c>
    </row>
    <row r="185" spans="1:10" x14ac:dyDescent="0.3">
      <c r="A185" t="s">
        <v>13</v>
      </c>
      <c r="B185">
        <v>2</v>
      </c>
      <c r="C185">
        <v>2</v>
      </c>
      <c r="D185">
        <v>0</v>
      </c>
      <c r="G185">
        <v>3</v>
      </c>
      <c r="H185">
        <f t="shared" si="2"/>
        <v>1</v>
      </c>
      <c r="I185">
        <v>82</v>
      </c>
      <c r="J185">
        <v>65</v>
      </c>
    </row>
    <row r="186" spans="1:10" x14ac:dyDescent="0.3">
      <c r="A186" t="s">
        <v>14</v>
      </c>
      <c r="B186">
        <v>2</v>
      </c>
      <c r="C186">
        <v>2</v>
      </c>
      <c r="D186">
        <v>0</v>
      </c>
      <c r="G186">
        <v>2</v>
      </c>
      <c r="H186">
        <f t="shared" si="2"/>
        <v>0</v>
      </c>
      <c r="I186">
        <v>96</v>
      </c>
      <c r="J186">
        <v>57</v>
      </c>
    </row>
    <row r="187" spans="1:10" x14ac:dyDescent="0.3">
      <c r="A187" t="s">
        <v>40</v>
      </c>
      <c r="B187">
        <v>2</v>
      </c>
      <c r="C187">
        <v>1</v>
      </c>
      <c r="D187">
        <v>-1</v>
      </c>
      <c r="H187">
        <f t="shared" si="2"/>
        <v>-1</v>
      </c>
    </row>
    <row r="188" spans="1:10" x14ac:dyDescent="0.3">
      <c r="A188" t="s">
        <v>15</v>
      </c>
      <c r="B188">
        <v>2</v>
      </c>
      <c r="C188">
        <v>2</v>
      </c>
      <c r="D188">
        <v>0</v>
      </c>
      <c r="G188">
        <v>2</v>
      </c>
      <c r="H188">
        <f t="shared" si="2"/>
        <v>0</v>
      </c>
      <c r="I188">
        <v>100</v>
      </c>
      <c r="J188">
        <v>61</v>
      </c>
    </row>
    <row r="189" spans="1:10" x14ac:dyDescent="0.3">
      <c r="A189" t="s">
        <v>16</v>
      </c>
      <c r="B189">
        <v>0.5</v>
      </c>
      <c r="C189">
        <v>1</v>
      </c>
      <c r="D189">
        <v>0.5</v>
      </c>
      <c r="E189">
        <v>0.5</v>
      </c>
      <c r="G189">
        <v>0.5</v>
      </c>
      <c r="H189">
        <f t="shared" si="2"/>
        <v>-0.5</v>
      </c>
    </row>
    <row r="190" spans="1:10" x14ac:dyDescent="0.3">
      <c r="A190" t="s">
        <v>17</v>
      </c>
      <c r="B190">
        <v>0.5</v>
      </c>
      <c r="C190">
        <v>1</v>
      </c>
      <c r="D190">
        <v>0.5</v>
      </c>
      <c r="E190">
        <v>0.5</v>
      </c>
      <c r="G190">
        <v>0.5</v>
      </c>
      <c r="H190">
        <f t="shared" si="2"/>
        <v>-0.5</v>
      </c>
    </row>
    <row r="191" spans="1:10" x14ac:dyDescent="0.3">
      <c r="A191" t="s">
        <v>18</v>
      </c>
      <c r="B191">
        <v>0.5</v>
      </c>
      <c r="C191">
        <v>1</v>
      </c>
      <c r="D191">
        <v>0.5</v>
      </c>
      <c r="E191">
        <v>0.5</v>
      </c>
      <c r="G191">
        <v>0.5</v>
      </c>
      <c r="H191">
        <f t="shared" si="2"/>
        <v>-0.5</v>
      </c>
    </row>
    <row r="192" spans="1:10" x14ac:dyDescent="0.3">
      <c r="A192" t="s">
        <v>19</v>
      </c>
      <c r="C192">
        <v>0.2</v>
      </c>
      <c r="D192">
        <v>0.2</v>
      </c>
      <c r="F192">
        <v>0.2</v>
      </c>
      <c r="H192">
        <f t="shared" si="2"/>
        <v>-0.2</v>
      </c>
    </row>
    <row r="193" spans="1:10" x14ac:dyDescent="0.3">
      <c r="A193" t="s">
        <v>20</v>
      </c>
      <c r="C193">
        <v>0.2</v>
      </c>
      <c r="D193">
        <v>0.2</v>
      </c>
      <c r="F193">
        <v>0.2</v>
      </c>
      <c r="H193">
        <f t="shared" si="2"/>
        <v>-0.2</v>
      </c>
    </row>
    <row r="194" spans="1:10" x14ac:dyDescent="0.3">
      <c r="A194" t="s">
        <v>55</v>
      </c>
      <c r="B194">
        <v>49.2</v>
      </c>
      <c r="C194">
        <v>49.20000000000001</v>
      </c>
      <c r="D194">
        <f>C194-B194</f>
        <v>0</v>
      </c>
      <c r="G194">
        <v>44.8</v>
      </c>
      <c r="H194">
        <f t="shared" si="2"/>
        <v>-4.4000000000000128</v>
      </c>
      <c r="I194">
        <v>1347</v>
      </c>
      <c r="J194">
        <v>1320</v>
      </c>
    </row>
    <row r="195" spans="1:10" x14ac:dyDescent="0.3">
      <c r="A195" t="s">
        <v>56</v>
      </c>
      <c r="B195">
        <v>19.5</v>
      </c>
      <c r="C195">
        <v>22.5</v>
      </c>
      <c r="D195">
        <f>C195-B195</f>
        <v>3</v>
      </c>
      <c r="G195">
        <v>18.5</v>
      </c>
      <c r="H195">
        <f t="shared" ref="H195:H245" si="3">G195-C195</f>
        <v>-4</v>
      </c>
      <c r="I195">
        <v>468</v>
      </c>
      <c r="J195">
        <v>439</v>
      </c>
    </row>
    <row r="196" spans="1:10" x14ac:dyDescent="0.3">
      <c r="A196" t="s">
        <v>10</v>
      </c>
      <c r="B196">
        <v>3</v>
      </c>
      <c r="C196">
        <v>4</v>
      </c>
      <c r="D196">
        <v>1</v>
      </c>
      <c r="G196">
        <v>3</v>
      </c>
      <c r="H196">
        <f t="shared" si="3"/>
        <v>-1</v>
      </c>
      <c r="I196">
        <v>61</v>
      </c>
      <c r="J196">
        <v>71</v>
      </c>
    </row>
    <row r="197" spans="1:10" x14ac:dyDescent="0.3">
      <c r="A197" t="s">
        <v>11</v>
      </c>
      <c r="B197">
        <v>4</v>
      </c>
      <c r="C197">
        <v>3</v>
      </c>
      <c r="D197">
        <v>-1</v>
      </c>
      <c r="G197">
        <v>3</v>
      </c>
      <c r="H197">
        <f t="shared" si="3"/>
        <v>0</v>
      </c>
      <c r="I197">
        <v>88</v>
      </c>
      <c r="J197">
        <v>63</v>
      </c>
    </row>
    <row r="198" spans="1:10" x14ac:dyDescent="0.3">
      <c r="A198" t="s">
        <v>12</v>
      </c>
      <c r="B198">
        <v>3</v>
      </c>
      <c r="C198">
        <v>3</v>
      </c>
      <c r="D198">
        <v>0</v>
      </c>
      <c r="G198">
        <v>3</v>
      </c>
      <c r="H198">
        <f t="shared" si="3"/>
        <v>0</v>
      </c>
      <c r="I198">
        <v>77</v>
      </c>
      <c r="J198">
        <v>83</v>
      </c>
    </row>
    <row r="199" spans="1:10" x14ac:dyDescent="0.3">
      <c r="A199" t="s">
        <v>13</v>
      </c>
      <c r="B199">
        <v>2</v>
      </c>
      <c r="C199">
        <v>3</v>
      </c>
      <c r="D199">
        <v>1</v>
      </c>
      <c r="G199">
        <v>3</v>
      </c>
      <c r="H199">
        <f t="shared" si="3"/>
        <v>0</v>
      </c>
      <c r="I199">
        <v>61</v>
      </c>
      <c r="J199">
        <v>74</v>
      </c>
    </row>
    <row r="200" spans="1:10" x14ac:dyDescent="0.3">
      <c r="A200" t="s">
        <v>14</v>
      </c>
      <c r="B200">
        <v>3</v>
      </c>
      <c r="C200">
        <v>3</v>
      </c>
      <c r="D200">
        <v>0</v>
      </c>
      <c r="G200">
        <v>2</v>
      </c>
      <c r="H200">
        <f t="shared" si="3"/>
        <v>-1</v>
      </c>
      <c r="I200">
        <v>93</v>
      </c>
      <c r="J200">
        <v>63</v>
      </c>
    </row>
    <row r="201" spans="1:10" x14ac:dyDescent="0.3">
      <c r="A201" t="s">
        <v>15</v>
      </c>
      <c r="B201">
        <v>3</v>
      </c>
      <c r="C201">
        <v>3</v>
      </c>
      <c r="D201">
        <v>0</v>
      </c>
      <c r="G201">
        <v>3</v>
      </c>
      <c r="H201">
        <f t="shared" si="3"/>
        <v>0</v>
      </c>
      <c r="I201">
        <v>88</v>
      </c>
      <c r="J201">
        <v>85</v>
      </c>
    </row>
    <row r="202" spans="1:10" x14ac:dyDescent="0.3">
      <c r="A202" t="s">
        <v>16</v>
      </c>
      <c r="B202">
        <v>0.5</v>
      </c>
      <c r="C202">
        <v>1</v>
      </c>
      <c r="D202">
        <v>0.5</v>
      </c>
      <c r="E202">
        <v>0.5</v>
      </c>
      <c r="G202">
        <v>0.5</v>
      </c>
      <c r="H202">
        <f t="shared" si="3"/>
        <v>-0.5</v>
      </c>
    </row>
    <row r="203" spans="1:10" x14ac:dyDescent="0.3">
      <c r="A203" t="s">
        <v>17</v>
      </c>
      <c r="B203">
        <v>0.5</v>
      </c>
      <c r="C203">
        <v>1</v>
      </c>
      <c r="D203">
        <v>0.5</v>
      </c>
      <c r="E203">
        <v>0.5</v>
      </c>
      <c r="G203">
        <v>0.5</v>
      </c>
      <c r="H203">
        <f t="shared" si="3"/>
        <v>-0.5</v>
      </c>
    </row>
    <row r="204" spans="1:10" x14ac:dyDescent="0.3">
      <c r="A204" t="s">
        <v>18</v>
      </c>
      <c r="B204">
        <v>0.5</v>
      </c>
      <c r="C204">
        <v>1</v>
      </c>
      <c r="D204">
        <v>0.5</v>
      </c>
      <c r="E204">
        <v>0.5</v>
      </c>
      <c r="G204">
        <v>0.5</v>
      </c>
      <c r="H204">
        <f t="shared" si="3"/>
        <v>-0.5</v>
      </c>
    </row>
    <row r="205" spans="1:10" x14ac:dyDescent="0.3">
      <c r="A205" t="s">
        <v>19</v>
      </c>
      <c r="C205">
        <v>0.25</v>
      </c>
      <c r="D205">
        <v>0.25</v>
      </c>
      <c r="F205">
        <v>0.25</v>
      </c>
      <c r="H205">
        <f t="shared" si="3"/>
        <v>-0.25</v>
      </c>
    </row>
    <row r="206" spans="1:10" x14ac:dyDescent="0.3">
      <c r="A206" t="s">
        <v>20</v>
      </c>
      <c r="C206">
        <v>0.25</v>
      </c>
      <c r="D206">
        <v>0.25</v>
      </c>
      <c r="F206">
        <v>0.25</v>
      </c>
      <c r="H206">
        <f t="shared" si="3"/>
        <v>-0.25</v>
      </c>
    </row>
    <row r="207" spans="1:10" x14ac:dyDescent="0.3">
      <c r="A207" t="s">
        <v>57</v>
      </c>
      <c r="B207">
        <v>28.03</v>
      </c>
      <c r="C207">
        <v>27.2</v>
      </c>
      <c r="D207">
        <f>C207-B207</f>
        <v>-0.83000000000000185</v>
      </c>
      <c r="G207">
        <v>25.6</v>
      </c>
      <c r="H207">
        <f t="shared" si="3"/>
        <v>-1.5999999999999979</v>
      </c>
      <c r="I207">
        <v>687</v>
      </c>
      <c r="J207">
        <v>687</v>
      </c>
    </row>
    <row r="208" spans="1:10" x14ac:dyDescent="0.3">
      <c r="A208" t="s">
        <v>58</v>
      </c>
      <c r="B208">
        <v>23.5</v>
      </c>
      <c r="C208">
        <v>30.4</v>
      </c>
      <c r="D208">
        <v>6.9</v>
      </c>
      <c r="G208">
        <v>25</v>
      </c>
      <c r="H208">
        <f t="shared" si="3"/>
        <v>-5.3999999999999986</v>
      </c>
      <c r="I208">
        <v>707</v>
      </c>
      <c r="J208">
        <v>599</v>
      </c>
    </row>
    <row r="209" spans="1:10" x14ac:dyDescent="0.3">
      <c r="A209" t="s">
        <v>10</v>
      </c>
      <c r="B209">
        <v>3</v>
      </c>
      <c r="C209">
        <v>5</v>
      </c>
      <c r="D209">
        <v>2</v>
      </c>
      <c r="G209">
        <v>4</v>
      </c>
      <c r="H209">
        <f t="shared" si="3"/>
        <v>-1</v>
      </c>
      <c r="I209">
        <v>108</v>
      </c>
      <c r="J209">
        <v>97</v>
      </c>
    </row>
    <row r="210" spans="1:10" x14ac:dyDescent="0.3">
      <c r="A210" t="s">
        <v>11</v>
      </c>
      <c r="B210">
        <v>4</v>
      </c>
      <c r="C210">
        <v>4</v>
      </c>
      <c r="D210">
        <v>0</v>
      </c>
      <c r="G210">
        <v>4</v>
      </c>
      <c r="H210">
        <f t="shared" si="3"/>
        <v>0</v>
      </c>
      <c r="I210">
        <v>108</v>
      </c>
      <c r="J210">
        <v>100</v>
      </c>
    </row>
    <row r="211" spans="1:10" x14ac:dyDescent="0.3">
      <c r="A211" t="s">
        <v>12</v>
      </c>
      <c r="B211">
        <v>3</v>
      </c>
      <c r="C211">
        <v>4</v>
      </c>
      <c r="D211">
        <v>1</v>
      </c>
      <c r="G211">
        <v>4</v>
      </c>
      <c r="H211">
        <f t="shared" si="3"/>
        <v>0</v>
      </c>
      <c r="I211">
        <v>115</v>
      </c>
      <c r="J211">
        <v>96</v>
      </c>
    </row>
    <row r="212" spans="1:10" x14ac:dyDescent="0.3">
      <c r="A212" t="s">
        <v>13</v>
      </c>
      <c r="B212">
        <v>4</v>
      </c>
      <c r="C212">
        <v>4</v>
      </c>
      <c r="D212">
        <v>0</v>
      </c>
      <c r="G212">
        <v>3</v>
      </c>
      <c r="H212">
        <f t="shared" si="3"/>
        <v>-1</v>
      </c>
      <c r="I212">
        <v>136</v>
      </c>
      <c r="J212">
        <v>88</v>
      </c>
    </row>
    <row r="213" spans="1:10" x14ac:dyDescent="0.3">
      <c r="A213" t="s">
        <v>14</v>
      </c>
      <c r="B213">
        <v>3</v>
      </c>
      <c r="C213">
        <v>4</v>
      </c>
      <c r="D213">
        <v>1</v>
      </c>
      <c r="G213">
        <v>4</v>
      </c>
      <c r="H213">
        <f t="shared" si="3"/>
        <v>0</v>
      </c>
      <c r="I213">
        <v>116</v>
      </c>
      <c r="J213">
        <v>115</v>
      </c>
    </row>
    <row r="214" spans="1:10" x14ac:dyDescent="0.3">
      <c r="A214" t="s">
        <v>15</v>
      </c>
      <c r="B214">
        <v>4</v>
      </c>
      <c r="C214">
        <v>4</v>
      </c>
      <c r="D214">
        <v>0</v>
      </c>
      <c r="G214">
        <v>4</v>
      </c>
      <c r="H214">
        <f t="shared" si="3"/>
        <v>0</v>
      </c>
      <c r="I214">
        <v>124</v>
      </c>
      <c r="J214">
        <v>103</v>
      </c>
    </row>
    <row r="215" spans="1:10" x14ac:dyDescent="0.3">
      <c r="A215" t="s">
        <v>16</v>
      </c>
      <c r="B215">
        <v>0.5</v>
      </c>
      <c r="C215">
        <v>1</v>
      </c>
      <c r="D215">
        <v>0.5</v>
      </c>
      <c r="E215">
        <v>0.5</v>
      </c>
      <c r="G215">
        <v>0.5</v>
      </c>
      <c r="H215">
        <f t="shared" si="3"/>
        <v>-0.5</v>
      </c>
    </row>
    <row r="216" spans="1:10" x14ac:dyDescent="0.3">
      <c r="A216" t="s">
        <v>59</v>
      </c>
      <c r="C216">
        <v>1</v>
      </c>
      <c r="D216">
        <v>1</v>
      </c>
      <c r="H216">
        <f t="shared" si="3"/>
        <v>-1</v>
      </c>
    </row>
    <row r="217" spans="1:10" x14ac:dyDescent="0.3">
      <c r="A217" t="s">
        <v>17</v>
      </c>
      <c r="B217">
        <v>0.5</v>
      </c>
      <c r="C217">
        <v>1</v>
      </c>
      <c r="D217">
        <v>0.5</v>
      </c>
      <c r="E217">
        <v>0.5</v>
      </c>
      <c r="G217">
        <v>0.5</v>
      </c>
      <c r="H217">
        <f t="shared" si="3"/>
        <v>-0.5</v>
      </c>
    </row>
    <row r="218" spans="1:10" x14ac:dyDescent="0.3">
      <c r="A218" t="s">
        <v>18</v>
      </c>
      <c r="B218">
        <v>1.5</v>
      </c>
      <c r="C218">
        <v>2</v>
      </c>
      <c r="D218">
        <v>0.5</v>
      </c>
      <c r="E218">
        <v>0.5</v>
      </c>
      <c r="G218">
        <v>1</v>
      </c>
      <c r="H218">
        <f t="shared" si="3"/>
        <v>-1</v>
      </c>
    </row>
    <row r="219" spans="1:10" x14ac:dyDescent="0.3">
      <c r="A219" t="s">
        <v>19</v>
      </c>
      <c r="C219">
        <v>0.2</v>
      </c>
      <c r="D219">
        <v>0.2</v>
      </c>
      <c r="F219">
        <v>0.2</v>
      </c>
      <c r="H219">
        <f t="shared" si="3"/>
        <v>-0.2</v>
      </c>
    </row>
    <row r="220" spans="1:10" x14ac:dyDescent="0.3">
      <c r="A220" t="s">
        <v>20</v>
      </c>
      <c r="C220">
        <v>0.2</v>
      </c>
      <c r="D220">
        <v>0.2</v>
      </c>
      <c r="F220">
        <v>0.2</v>
      </c>
      <c r="H220">
        <f t="shared" si="3"/>
        <v>-0.2</v>
      </c>
    </row>
    <row r="221" spans="1:10" x14ac:dyDescent="0.3">
      <c r="A221" t="s">
        <v>60</v>
      </c>
      <c r="B221">
        <v>11.5</v>
      </c>
      <c r="C221">
        <v>15.399999999999999</v>
      </c>
      <c r="D221">
        <f>C221-B221</f>
        <v>3.8999999999999986</v>
      </c>
      <c r="G221">
        <v>13.5</v>
      </c>
      <c r="H221">
        <f t="shared" si="3"/>
        <v>-1.8999999999999986</v>
      </c>
      <c r="I221">
        <v>341</v>
      </c>
      <c r="J221">
        <v>280</v>
      </c>
    </row>
    <row r="222" spans="1:10" x14ac:dyDescent="0.3">
      <c r="A222" t="s">
        <v>10</v>
      </c>
      <c r="B222">
        <v>1</v>
      </c>
      <c r="C222">
        <v>2</v>
      </c>
      <c r="D222">
        <v>1</v>
      </c>
      <c r="G222">
        <v>2</v>
      </c>
      <c r="H222">
        <f t="shared" si="3"/>
        <v>0</v>
      </c>
      <c r="I222">
        <v>52</v>
      </c>
      <c r="J222">
        <v>56</v>
      </c>
    </row>
    <row r="223" spans="1:10" x14ac:dyDescent="0.3">
      <c r="A223" t="s">
        <v>11</v>
      </c>
      <c r="B223">
        <v>2</v>
      </c>
      <c r="C223">
        <v>2</v>
      </c>
      <c r="D223">
        <v>0</v>
      </c>
      <c r="G223">
        <v>2</v>
      </c>
      <c r="H223">
        <f t="shared" si="3"/>
        <v>0</v>
      </c>
      <c r="I223">
        <v>54</v>
      </c>
      <c r="J223">
        <v>32</v>
      </c>
    </row>
    <row r="224" spans="1:10" x14ac:dyDescent="0.3">
      <c r="A224" t="s">
        <v>12</v>
      </c>
      <c r="B224">
        <v>2</v>
      </c>
      <c r="C224">
        <v>2</v>
      </c>
      <c r="D224">
        <v>0</v>
      </c>
      <c r="G224">
        <v>2</v>
      </c>
      <c r="H224">
        <f t="shared" si="3"/>
        <v>0</v>
      </c>
      <c r="I224">
        <v>57</v>
      </c>
      <c r="J224">
        <v>44</v>
      </c>
    </row>
    <row r="225" spans="1:10" x14ac:dyDescent="0.3">
      <c r="A225" t="s">
        <v>13</v>
      </c>
      <c r="B225">
        <v>1</v>
      </c>
      <c r="C225">
        <v>3</v>
      </c>
      <c r="D225">
        <v>2</v>
      </c>
      <c r="G225">
        <v>2</v>
      </c>
      <c r="H225">
        <f t="shared" si="3"/>
        <v>-1</v>
      </c>
      <c r="I225">
        <v>67</v>
      </c>
      <c r="J225">
        <v>40</v>
      </c>
    </row>
    <row r="226" spans="1:10" x14ac:dyDescent="0.3">
      <c r="A226" t="s">
        <v>14</v>
      </c>
      <c r="B226">
        <v>2</v>
      </c>
      <c r="C226">
        <v>1</v>
      </c>
      <c r="D226">
        <v>-1</v>
      </c>
      <c r="G226">
        <v>2</v>
      </c>
      <c r="H226">
        <f t="shared" si="3"/>
        <v>1</v>
      </c>
      <c r="I226">
        <v>52</v>
      </c>
      <c r="J226">
        <v>57</v>
      </c>
    </row>
    <row r="227" spans="1:10" x14ac:dyDescent="0.3">
      <c r="A227" t="s">
        <v>15</v>
      </c>
      <c r="B227">
        <v>2</v>
      </c>
      <c r="C227">
        <v>2</v>
      </c>
      <c r="D227">
        <v>0</v>
      </c>
      <c r="G227">
        <v>2</v>
      </c>
      <c r="H227">
        <f t="shared" si="3"/>
        <v>0</v>
      </c>
      <c r="I227">
        <v>59</v>
      </c>
      <c r="J227">
        <v>51</v>
      </c>
    </row>
    <row r="228" spans="1:10" x14ac:dyDescent="0.3">
      <c r="A228" t="s">
        <v>16</v>
      </c>
      <c r="B228">
        <v>0.5</v>
      </c>
      <c r="C228">
        <v>1</v>
      </c>
      <c r="D228">
        <v>0.5</v>
      </c>
      <c r="E228">
        <v>0.5</v>
      </c>
      <c r="G228">
        <v>0.5</v>
      </c>
      <c r="H228">
        <f t="shared" si="3"/>
        <v>-0.5</v>
      </c>
    </row>
    <row r="229" spans="1:10" x14ac:dyDescent="0.3">
      <c r="A229" t="s">
        <v>17</v>
      </c>
      <c r="B229">
        <v>0.5</v>
      </c>
      <c r="C229">
        <v>1</v>
      </c>
      <c r="D229">
        <v>0.5</v>
      </c>
      <c r="E229">
        <v>0.5</v>
      </c>
      <c r="G229">
        <v>0.5</v>
      </c>
      <c r="H229">
        <f t="shared" si="3"/>
        <v>-0.5</v>
      </c>
    </row>
    <row r="230" spans="1:10" x14ac:dyDescent="0.3">
      <c r="A230" t="s">
        <v>18</v>
      </c>
      <c r="B230">
        <v>0.5</v>
      </c>
      <c r="C230">
        <v>1</v>
      </c>
      <c r="D230">
        <v>0.5</v>
      </c>
      <c r="E230">
        <v>0.5</v>
      </c>
      <c r="G230">
        <v>0.5</v>
      </c>
      <c r="H230">
        <f t="shared" si="3"/>
        <v>-0.5</v>
      </c>
    </row>
    <row r="231" spans="1:10" x14ac:dyDescent="0.3">
      <c r="A231" t="s">
        <v>19</v>
      </c>
      <c r="C231">
        <v>0.2</v>
      </c>
      <c r="D231">
        <v>0.2</v>
      </c>
      <c r="F231">
        <v>0.2</v>
      </c>
      <c r="H231">
        <f t="shared" si="3"/>
        <v>-0.2</v>
      </c>
    </row>
    <row r="232" spans="1:10" x14ac:dyDescent="0.3">
      <c r="A232" t="s">
        <v>20</v>
      </c>
      <c r="C232">
        <v>0.2</v>
      </c>
      <c r="D232">
        <v>0.2</v>
      </c>
      <c r="F232">
        <v>0.2</v>
      </c>
      <c r="H232">
        <f t="shared" si="3"/>
        <v>-0.2</v>
      </c>
    </row>
    <row r="233" spans="1:10" x14ac:dyDescent="0.3">
      <c r="A233" t="s">
        <v>61</v>
      </c>
      <c r="B233">
        <v>14.5</v>
      </c>
      <c r="C233">
        <v>19.399999999999999</v>
      </c>
      <c r="D233">
        <f>C233-B233</f>
        <v>4.8999999999999986</v>
      </c>
      <c r="G233">
        <v>16.5</v>
      </c>
      <c r="H233">
        <f t="shared" si="3"/>
        <v>-2.8999999999999986</v>
      </c>
      <c r="I233">
        <v>413</v>
      </c>
      <c r="J233">
        <v>366</v>
      </c>
    </row>
    <row r="234" spans="1:10" x14ac:dyDescent="0.3">
      <c r="A234" t="s">
        <v>10</v>
      </c>
      <c r="B234">
        <v>2</v>
      </c>
      <c r="C234">
        <v>2</v>
      </c>
      <c r="D234">
        <v>0</v>
      </c>
      <c r="G234">
        <v>2</v>
      </c>
      <c r="H234">
        <f t="shared" si="3"/>
        <v>0</v>
      </c>
      <c r="I234">
        <v>59</v>
      </c>
      <c r="J234">
        <v>52</v>
      </c>
    </row>
    <row r="235" spans="1:10" x14ac:dyDescent="0.3">
      <c r="A235" t="s">
        <v>11</v>
      </c>
      <c r="B235">
        <v>2</v>
      </c>
      <c r="C235">
        <v>3</v>
      </c>
      <c r="D235">
        <v>1</v>
      </c>
      <c r="G235">
        <v>2</v>
      </c>
      <c r="H235">
        <f t="shared" si="3"/>
        <v>-1</v>
      </c>
      <c r="I235">
        <v>66</v>
      </c>
      <c r="J235">
        <v>55</v>
      </c>
    </row>
    <row r="236" spans="1:10" x14ac:dyDescent="0.3">
      <c r="A236" t="s">
        <v>12</v>
      </c>
      <c r="B236">
        <v>2</v>
      </c>
      <c r="C236">
        <v>2</v>
      </c>
      <c r="D236">
        <v>0</v>
      </c>
      <c r="G236">
        <v>2</v>
      </c>
      <c r="H236">
        <f t="shared" si="3"/>
        <v>0</v>
      </c>
      <c r="I236">
        <v>69</v>
      </c>
      <c r="J236">
        <v>52</v>
      </c>
    </row>
    <row r="237" spans="1:10" x14ac:dyDescent="0.3">
      <c r="A237" t="s">
        <v>13</v>
      </c>
      <c r="B237">
        <v>2</v>
      </c>
      <c r="C237">
        <v>3</v>
      </c>
      <c r="D237">
        <v>1</v>
      </c>
      <c r="G237">
        <v>3</v>
      </c>
      <c r="H237">
        <f t="shared" si="3"/>
        <v>0</v>
      </c>
      <c r="I237">
        <v>67</v>
      </c>
      <c r="J237">
        <v>69</v>
      </c>
    </row>
    <row r="238" spans="1:10" x14ac:dyDescent="0.3">
      <c r="A238" t="s">
        <v>14</v>
      </c>
      <c r="B238">
        <v>2</v>
      </c>
      <c r="C238">
        <v>3</v>
      </c>
      <c r="D238">
        <v>1</v>
      </c>
      <c r="G238">
        <v>3</v>
      </c>
      <c r="H238">
        <f t="shared" si="3"/>
        <v>0</v>
      </c>
      <c r="I238">
        <v>71</v>
      </c>
      <c r="J238">
        <v>66</v>
      </c>
    </row>
    <row r="239" spans="1:10" x14ac:dyDescent="0.3">
      <c r="A239" t="s">
        <v>15</v>
      </c>
      <c r="B239">
        <v>3</v>
      </c>
      <c r="C239">
        <v>3</v>
      </c>
      <c r="D239">
        <v>0</v>
      </c>
      <c r="G239">
        <v>3</v>
      </c>
      <c r="H239">
        <f t="shared" si="3"/>
        <v>0</v>
      </c>
      <c r="I239">
        <v>81</v>
      </c>
      <c r="J239">
        <v>72</v>
      </c>
    </row>
    <row r="240" spans="1:10" x14ac:dyDescent="0.3">
      <c r="A240" t="s">
        <v>16</v>
      </c>
      <c r="B240">
        <v>0.5</v>
      </c>
      <c r="C240">
        <v>1</v>
      </c>
      <c r="D240">
        <v>0.5</v>
      </c>
      <c r="E240">
        <v>0.5</v>
      </c>
      <c r="G240">
        <v>0.5</v>
      </c>
      <c r="H240">
        <f t="shared" si="3"/>
        <v>-0.5</v>
      </c>
    </row>
    <row r="241" spans="1:8" x14ac:dyDescent="0.3">
      <c r="A241" t="s">
        <v>17</v>
      </c>
      <c r="B241">
        <v>0.5</v>
      </c>
      <c r="C241">
        <v>1</v>
      </c>
      <c r="D241">
        <v>0.5</v>
      </c>
      <c r="E241">
        <v>0.5</v>
      </c>
      <c r="G241">
        <v>0.5</v>
      </c>
      <c r="H241">
        <f t="shared" si="3"/>
        <v>-0.5</v>
      </c>
    </row>
    <row r="242" spans="1:8" x14ac:dyDescent="0.3">
      <c r="A242" t="s">
        <v>18</v>
      </c>
      <c r="B242">
        <v>0.5</v>
      </c>
      <c r="C242">
        <v>1</v>
      </c>
      <c r="D242">
        <v>0.5</v>
      </c>
      <c r="E242">
        <v>0.5</v>
      </c>
      <c r="G242">
        <v>0.5</v>
      </c>
      <c r="H242">
        <f t="shared" si="3"/>
        <v>-0.5</v>
      </c>
    </row>
    <row r="243" spans="1:8" x14ac:dyDescent="0.3">
      <c r="A243" t="s">
        <v>19</v>
      </c>
      <c r="C243">
        <v>0.2</v>
      </c>
      <c r="D243">
        <v>0.2</v>
      </c>
      <c r="F243">
        <v>0.2</v>
      </c>
      <c r="H243">
        <f t="shared" si="3"/>
        <v>-0.2</v>
      </c>
    </row>
    <row r="244" spans="1:8" x14ac:dyDescent="0.3">
      <c r="A244" t="s">
        <v>20</v>
      </c>
      <c r="C244">
        <v>0.2</v>
      </c>
      <c r="D244">
        <v>0.2</v>
      </c>
      <c r="F244">
        <v>0.2</v>
      </c>
      <c r="H244">
        <f t="shared" si="3"/>
        <v>-0.2</v>
      </c>
    </row>
    <row r="245" spans="1:8" x14ac:dyDescent="0.3">
      <c r="A245" t="s">
        <v>62</v>
      </c>
      <c r="B245">
        <v>923.02</v>
      </c>
      <c r="C245">
        <f>C2+C14+C23+C24+C25+C37+C49+C61+C62+C74+C75+C87+C88+C89+C101+C113+C114+C127+C139+C140+C141+C153+C165+C180+C194+C195+C207+C208+C221+C233</f>
        <v>992.19999999999993</v>
      </c>
      <c r="D245">
        <f>C245-B245</f>
        <v>69.17999999999995</v>
      </c>
      <c r="E245">
        <v>32.409999999999997</v>
      </c>
      <c r="F245">
        <v>7.6000000000000023</v>
      </c>
      <c r="G245">
        <f>G2+G14+G23+G24+G25+G37+G49+G61+G62+G74+G75+G87+G88+G89+G101+G113+G114+G127+G139+G140+G141+G153+G165+G180+G194+G195+G207+G221+G233+G208</f>
        <v>871.29000000000008</v>
      </c>
      <c r="H245">
        <f t="shared" si="3"/>
        <v>-120.90999999999985</v>
      </c>
    </row>
    <row r="246" spans="1:8" x14ac:dyDescent="0.3">
      <c r="F246" t="s">
        <v>63</v>
      </c>
    </row>
    <row r="247" spans="1:8" x14ac:dyDescent="0.3">
      <c r="F247">
        <v>4.9000000000000004</v>
      </c>
    </row>
    <row r="248" spans="1:8" x14ac:dyDescent="0.3">
      <c r="A248" t="s">
        <v>64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topLeftCell="A4" workbookViewId="0">
      <selection activeCell="B5" sqref="B5"/>
    </sheetView>
  </sheetViews>
  <sheetFormatPr defaultRowHeight="14.4" x14ac:dyDescent="0.3"/>
  <cols>
    <col min="1" max="1" width="35.88671875" bestFit="1" customWidth="1"/>
    <col min="3" max="3" width="16.5546875" style="1" bestFit="1" customWidth="1"/>
  </cols>
  <sheetData>
    <row r="2" spans="1:3" x14ac:dyDescent="0.3">
      <c r="A2" s="9" t="s">
        <v>68</v>
      </c>
      <c r="B2" s="9"/>
      <c r="C2" s="9"/>
    </row>
    <row r="4" spans="1:3" x14ac:dyDescent="0.3">
      <c r="B4" t="s">
        <v>69</v>
      </c>
      <c r="C4" s="1" t="s">
        <v>70</v>
      </c>
    </row>
    <row r="5" spans="1:3" x14ac:dyDescent="0.3">
      <c r="A5" t="s">
        <v>71</v>
      </c>
      <c r="B5">
        <f>Comparison!D245</f>
        <v>69.17999999999995</v>
      </c>
      <c r="C5" s="1">
        <f>B5*53054</f>
        <v>3670275.7199999974</v>
      </c>
    </row>
    <row r="7" spans="1:3" x14ac:dyDescent="0.3">
      <c r="A7" t="s">
        <v>65</v>
      </c>
      <c r="B7">
        <f>Comparison!E245</f>
        <v>32.409999999999997</v>
      </c>
      <c r="C7" s="1">
        <f t="shared" ref="C7:C15" si="0">B7*53054</f>
        <v>1719480.14</v>
      </c>
    </row>
    <row r="9" spans="1:3" x14ac:dyDescent="0.3">
      <c r="A9" t="s">
        <v>66</v>
      </c>
      <c r="B9">
        <f>Comparison!F247</f>
        <v>4.9000000000000004</v>
      </c>
      <c r="C9" s="1">
        <f t="shared" si="0"/>
        <v>259964.6</v>
      </c>
    </row>
    <row r="11" spans="1:3" x14ac:dyDescent="0.3">
      <c r="A11" t="s">
        <v>72</v>
      </c>
      <c r="B11">
        <f>B5-(B7+B9)</f>
        <v>31.869999999999955</v>
      </c>
      <c r="C11" s="1">
        <f t="shared" si="0"/>
        <v>1690830.9799999977</v>
      </c>
    </row>
    <row r="13" spans="1:3" x14ac:dyDescent="0.3">
      <c r="A13" t="s">
        <v>74</v>
      </c>
      <c r="B13">
        <f>B15-B5+B11</f>
        <v>83.599999999999852</v>
      </c>
      <c r="C13" s="1">
        <f t="shared" si="0"/>
        <v>4435314.399999992</v>
      </c>
    </row>
    <row r="15" spans="1:3" x14ac:dyDescent="0.3">
      <c r="A15" t="s">
        <v>73</v>
      </c>
      <c r="B15">
        <f>-(Comparison!H245)</f>
        <v>120.90999999999985</v>
      </c>
      <c r="C15" s="1">
        <f t="shared" si="0"/>
        <v>6414759.1399999922</v>
      </c>
    </row>
  </sheetData>
  <mergeCells count="1">
    <mergeCell ref="A2:C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5"/>
  <sheetViews>
    <sheetView workbookViewId="0">
      <selection activeCell="E22" sqref="E22"/>
    </sheetView>
  </sheetViews>
  <sheetFormatPr defaultRowHeight="14.4" x14ac:dyDescent="0.3"/>
  <cols>
    <col min="1" max="1" width="28.109375" customWidth="1"/>
  </cols>
  <sheetData>
    <row r="1" spans="1:4" x14ac:dyDescent="0.3">
      <c r="A1" t="s">
        <v>0</v>
      </c>
      <c r="B1" t="s">
        <v>2</v>
      </c>
      <c r="C1" t="s">
        <v>2</v>
      </c>
      <c r="D1" t="s">
        <v>3</v>
      </c>
    </row>
    <row r="2" spans="1:4" x14ac:dyDescent="0.3">
      <c r="A2" t="s">
        <v>9</v>
      </c>
      <c r="B2">
        <v>27.4</v>
      </c>
      <c r="C2">
        <f>Comparison!C2</f>
        <v>27.4</v>
      </c>
      <c r="D2">
        <f>C2-B2</f>
        <v>0</v>
      </c>
    </row>
    <row r="3" spans="1:4" x14ac:dyDescent="0.3">
      <c r="A3" t="s">
        <v>10</v>
      </c>
      <c r="B3">
        <v>4</v>
      </c>
      <c r="C3">
        <f>Comparison!C3</f>
        <v>4</v>
      </c>
      <c r="D3">
        <f t="shared" ref="D3:D66" si="0">C3-B3</f>
        <v>0</v>
      </c>
    </row>
    <row r="4" spans="1:4" x14ac:dyDescent="0.3">
      <c r="A4" t="s">
        <v>11</v>
      </c>
      <c r="B4">
        <v>3</v>
      </c>
      <c r="C4">
        <f>Comparison!C4</f>
        <v>4</v>
      </c>
      <c r="D4">
        <f t="shared" si="0"/>
        <v>1</v>
      </c>
    </row>
    <row r="5" spans="1:4" x14ac:dyDescent="0.3">
      <c r="A5" t="s">
        <v>12</v>
      </c>
      <c r="B5">
        <v>4</v>
      </c>
      <c r="C5">
        <f>Comparison!C5</f>
        <v>4</v>
      </c>
      <c r="D5">
        <f t="shared" si="0"/>
        <v>0</v>
      </c>
    </row>
    <row r="6" spans="1:4" x14ac:dyDescent="0.3">
      <c r="A6" t="s">
        <v>13</v>
      </c>
      <c r="B6">
        <v>3</v>
      </c>
      <c r="C6">
        <f>Comparison!C6</f>
        <v>3</v>
      </c>
      <c r="D6">
        <f t="shared" si="0"/>
        <v>0</v>
      </c>
    </row>
    <row r="7" spans="1:4" x14ac:dyDescent="0.3">
      <c r="A7" t="s">
        <v>14</v>
      </c>
      <c r="B7">
        <v>5</v>
      </c>
      <c r="C7">
        <f>Comparison!C7</f>
        <v>4</v>
      </c>
      <c r="D7">
        <f t="shared" si="0"/>
        <v>-1</v>
      </c>
    </row>
    <row r="8" spans="1:4" x14ac:dyDescent="0.3">
      <c r="A8" t="s">
        <v>15</v>
      </c>
      <c r="B8">
        <v>4</v>
      </c>
      <c r="C8">
        <f>Comparison!C8</f>
        <v>4</v>
      </c>
      <c r="D8">
        <f t="shared" si="0"/>
        <v>0</v>
      </c>
    </row>
    <row r="9" spans="1:4" x14ac:dyDescent="0.3">
      <c r="A9" t="s">
        <v>16</v>
      </c>
      <c r="B9">
        <v>1</v>
      </c>
      <c r="C9">
        <f>Comparison!C9</f>
        <v>1</v>
      </c>
      <c r="D9">
        <f t="shared" si="0"/>
        <v>0</v>
      </c>
    </row>
    <row r="10" spans="1:4" x14ac:dyDescent="0.3">
      <c r="A10" t="s">
        <v>17</v>
      </c>
      <c r="B10">
        <v>1</v>
      </c>
      <c r="C10">
        <f>Comparison!C10</f>
        <v>1</v>
      </c>
      <c r="D10">
        <f t="shared" si="0"/>
        <v>0</v>
      </c>
    </row>
    <row r="11" spans="1:4" x14ac:dyDescent="0.3">
      <c r="A11" t="s">
        <v>18</v>
      </c>
      <c r="B11">
        <v>2</v>
      </c>
      <c r="C11">
        <f>Comparison!C11</f>
        <v>2</v>
      </c>
      <c r="D11">
        <f t="shared" si="0"/>
        <v>0</v>
      </c>
    </row>
    <row r="12" spans="1:4" x14ac:dyDescent="0.3">
      <c r="A12" t="s">
        <v>19</v>
      </c>
      <c r="B12">
        <v>0.2</v>
      </c>
      <c r="C12">
        <f>Comparison!C12</f>
        <v>0.2</v>
      </c>
      <c r="D12">
        <f t="shared" si="0"/>
        <v>0</v>
      </c>
    </row>
    <row r="13" spans="1:4" x14ac:dyDescent="0.3">
      <c r="A13" t="s">
        <v>20</v>
      </c>
      <c r="B13">
        <v>0.2</v>
      </c>
      <c r="C13">
        <f>Comparison!C13</f>
        <v>0.2</v>
      </c>
      <c r="D13">
        <f t="shared" si="0"/>
        <v>0</v>
      </c>
    </row>
    <row r="14" spans="1:4" x14ac:dyDescent="0.3">
      <c r="A14" t="s">
        <v>21</v>
      </c>
      <c r="B14">
        <v>21.6</v>
      </c>
      <c r="C14">
        <f>Comparison!C14</f>
        <v>21.6</v>
      </c>
      <c r="D14">
        <f t="shared" si="0"/>
        <v>0</v>
      </c>
    </row>
    <row r="15" spans="1:4" x14ac:dyDescent="0.3">
      <c r="A15" t="s">
        <v>22</v>
      </c>
      <c r="B15">
        <v>5</v>
      </c>
      <c r="C15">
        <f>Comparison!C15</f>
        <v>5</v>
      </c>
      <c r="D15">
        <f t="shared" si="0"/>
        <v>0</v>
      </c>
    </row>
    <row r="16" spans="1:4" x14ac:dyDescent="0.3">
      <c r="A16" t="s">
        <v>23</v>
      </c>
      <c r="B16">
        <v>4</v>
      </c>
      <c r="C16">
        <f>Comparison!C16</f>
        <v>4</v>
      </c>
      <c r="D16">
        <f t="shared" si="0"/>
        <v>0</v>
      </c>
    </row>
    <row r="17" spans="1:4" x14ac:dyDescent="0.3">
      <c r="A17" t="s">
        <v>24</v>
      </c>
      <c r="B17">
        <v>4</v>
      </c>
      <c r="C17">
        <f>Comparison!C17</f>
        <v>4</v>
      </c>
      <c r="D17">
        <f t="shared" si="0"/>
        <v>0</v>
      </c>
    </row>
    <row r="18" spans="1:4" x14ac:dyDescent="0.3">
      <c r="A18" t="s">
        <v>16</v>
      </c>
      <c r="B18">
        <v>1</v>
      </c>
      <c r="C18">
        <f>Comparison!C18</f>
        <v>1</v>
      </c>
      <c r="D18">
        <f t="shared" si="0"/>
        <v>0</v>
      </c>
    </row>
    <row r="19" spans="1:4" x14ac:dyDescent="0.3">
      <c r="A19" t="s">
        <v>19</v>
      </c>
      <c r="B19">
        <v>0.6</v>
      </c>
      <c r="C19">
        <f>Comparison!C19</f>
        <v>0.6</v>
      </c>
      <c r="D19">
        <f t="shared" si="0"/>
        <v>0</v>
      </c>
    </row>
    <row r="20" spans="1:4" x14ac:dyDescent="0.3">
      <c r="A20" t="s">
        <v>17</v>
      </c>
      <c r="B20">
        <v>1.4</v>
      </c>
      <c r="C20">
        <f>Comparison!C20</f>
        <v>1.4</v>
      </c>
      <c r="D20">
        <f t="shared" si="0"/>
        <v>0</v>
      </c>
    </row>
    <row r="21" spans="1:4" x14ac:dyDescent="0.3">
      <c r="A21" t="s">
        <v>18</v>
      </c>
      <c r="B21">
        <v>1</v>
      </c>
      <c r="C21">
        <f>Comparison!C21</f>
        <v>1</v>
      </c>
      <c r="D21">
        <f t="shared" si="0"/>
        <v>0</v>
      </c>
    </row>
    <row r="22" spans="1:4" x14ac:dyDescent="0.3">
      <c r="A22" t="s">
        <v>20</v>
      </c>
      <c r="B22">
        <v>0.6</v>
      </c>
      <c r="C22">
        <f>Comparison!C22</f>
        <v>0.6</v>
      </c>
      <c r="D22">
        <f t="shared" si="0"/>
        <v>0</v>
      </c>
    </row>
    <row r="23" spans="1:4" x14ac:dyDescent="0.3">
      <c r="A23" t="s">
        <v>25</v>
      </c>
      <c r="B23">
        <v>63.000000000000014</v>
      </c>
      <c r="C23">
        <f>Comparison!C23</f>
        <v>63.2</v>
      </c>
      <c r="D23">
        <f t="shared" si="0"/>
        <v>0.19999999999998863</v>
      </c>
    </row>
    <row r="24" spans="1:4" x14ac:dyDescent="0.3">
      <c r="A24" t="s">
        <v>26</v>
      </c>
      <c r="B24">
        <v>73.800000000000011</v>
      </c>
      <c r="C24">
        <f>Comparison!C24</f>
        <v>76.2</v>
      </c>
      <c r="D24">
        <f t="shared" si="0"/>
        <v>2.3999999999999915</v>
      </c>
    </row>
    <row r="25" spans="1:4" x14ac:dyDescent="0.3">
      <c r="A25" t="s">
        <v>27</v>
      </c>
      <c r="B25">
        <v>24.5</v>
      </c>
      <c r="C25">
        <f>Comparison!C25</f>
        <v>26.25</v>
      </c>
      <c r="D25">
        <f t="shared" si="0"/>
        <v>1.75</v>
      </c>
    </row>
    <row r="26" spans="1:4" x14ac:dyDescent="0.3">
      <c r="A26" t="s">
        <v>10</v>
      </c>
      <c r="B26">
        <v>4</v>
      </c>
      <c r="C26">
        <f>Comparison!C26</f>
        <v>5</v>
      </c>
      <c r="D26">
        <f t="shared" si="0"/>
        <v>1</v>
      </c>
    </row>
    <row r="27" spans="1:4" x14ac:dyDescent="0.3">
      <c r="A27" t="s">
        <v>11</v>
      </c>
      <c r="B27">
        <v>4</v>
      </c>
      <c r="C27">
        <f>Comparison!C27</f>
        <v>4</v>
      </c>
      <c r="D27">
        <f t="shared" si="0"/>
        <v>0</v>
      </c>
    </row>
    <row r="28" spans="1:4" x14ac:dyDescent="0.3">
      <c r="A28" t="s">
        <v>12</v>
      </c>
      <c r="B28">
        <v>3</v>
      </c>
      <c r="C28">
        <f>Comparison!C28</f>
        <v>3</v>
      </c>
      <c r="D28">
        <f t="shared" si="0"/>
        <v>0</v>
      </c>
    </row>
    <row r="29" spans="1:4" x14ac:dyDescent="0.3">
      <c r="A29" t="s">
        <v>13</v>
      </c>
      <c r="B29">
        <v>4</v>
      </c>
      <c r="C29">
        <f>Comparison!C29</f>
        <v>4</v>
      </c>
      <c r="D29">
        <f t="shared" si="0"/>
        <v>0</v>
      </c>
    </row>
    <row r="30" spans="1:4" x14ac:dyDescent="0.3">
      <c r="A30" t="s">
        <v>14</v>
      </c>
      <c r="B30">
        <v>3</v>
      </c>
      <c r="C30">
        <f>Comparison!C30</f>
        <v>3</v>
      </c>
      <c r="D30">
        <f t="shared" si="0"/>
        <v>0</v>
      </c>
    </row>
    <row r="31" spans="1:4" x14ac:dyDescent="0.3">
      <c r="A31" t="s">
        <v>15</v>
      </c>
      <c r="B31">
        <v>3</v>
      </c>
      <c r="C31">
        <f>Comparison!C31</f>
        <v>3</v>
      </c>
      <c r="D31">
        <f t="shared" si="0"/>
        <v>0</v>
      </c>
    </row>
    <row r="32" spans="1:4" x14ac:dyDescent="0.3">
      <c r="A32" t="s">
        <v>16</v>
      </c>
      <c r="B32">
        <v>1</v>
      </c>
      <c r="C32">
        <f>Comparison!C32</f>
        <v>1</v>
      </c>
      <c r="D32">
        <f t="shared" si="0"/>
        <v>0</v>
      </c>
    </row>
    <row r="33" spans="1:4" x14ac:dyDescent="0.3">
      <c r="A33" t="s">
        <v>17</v>
      </c>
      <c r="B33">
        <v>1</v>
      </c>
      <c r="C33">
        <f>Comparison!C33</f>
        <v>1</v>
      </c>
      <c r="D33">
        <f t="shared" si="0"/>
        <v>0</v>
      </c>
    </row>
    <row r="34" spans="1:4" x14ac:dyDescent="0.3">
      <c r="A34" t="s">
        <v>18</v>
      </c>
      <c r="B34">
        <v>1</v>
      </c>
      <c r="C34">
        <f>Comparison!C34</f>
        <v>1.75</v>
      </c>
      <c r="D34">
        <f t="shared" si="0"/>
        <v>0.75</v>
      </c>
    </row>
    <row r="35" spans="1:4" x14ac:dyDescent="0.3">
      <c r="A35" t="s">
        <v>19</v>
      </c>
      <c r="B35">
        <v>0.25</v>
      </c>
      <c r="C35">
        <f>Comparison!C35</f>
        <v>0.25</v>
      </c>
      <c r="D35">
        <f t="shared" si="0"/>
        <v>0</v>
      </c>
    </row>
    <row r="36" spans="1:4" x14ac:dyDescent="0.3">
      <c r="A36" t="s">
        <v>20</v>
      </c>
      <c r="B36">
        <v>0.25</v>
      </c>
      <c r="C36">
        <f>Comparison!C36</f>
        <v>0.25</v>
      </c>
      <c r="D36">
        <f t="shared" si="0"/>
        <v>0</v>
      </c>
    </row>
    <row r="37" spans="1:4" x14ac:dyDescent="0.3">
      <c r="A37" t="s">
        <v>28</v>
      </c>
      <c r="B37">
        <v>42.4</v>
      </c>
      <c r="C37">
        <f>Comparison!C37</f>
        <v>42.6</v>
      </c>
      <c r="D37">
        <f t="shared" si="0"/>
        <v>0.20000000000000284</v>
      </c>
    </row>
    <row r="38" spans="1:4" x14ac:dyDescent="0.3">
      <c r="A38" t="s">
        <v>10</v>
      </c>
      <c r="B38">
        <v>4</v>
      </c>
      <c r="C38">
        <f>Comparison!C38</f>
        <v>4</v>
      </c>
      <c r="D38">
        <f t="shared" si="0"/>
        <v>0</v>
      </c>
    </row>
    <row r="39" spans="1:4" x14ac:dyDescent="0.3">
      <c r="A39" t="s">
        <v>11</v>
      </c>
      <c r="B39">
        <v>4</v>
      </c>
      <c r="C39">
        <f>Comparison!C39</f>
        <v>4</v>
      </c>
      <c r="D39">
        <f t="shared" si="0"/>
        <v>0</v>
      </c>
    </row>
    <row r="40" spans="1:4" x14ac:dyDescent="0.3">
      <c r="A40" t="s">
        <v>12</v>
      </c>
      <c r="B40">
        <v>4</v>
      </c>
      <c r="C40">
        <f>Comparison!C40</f>
        <v>4</v>
      </c>
      <c r="D40">
        <f t="shared" si="0"/>
        <v>0</v>
      </c>
    </row>
    <row r="41" spans="1:4" x14ac:dyDescent="0.3">
      <c r="A41" t="s">
        <v>13</v>
      </c>
      <c r="B41">
        <v>4</v>
      </c>
      <c r="C41">
        <f>Comparison!C41</f>
        <v>4</v>
      </c>
      <c r="D41">
        <f t="shared" si="0"/>
        <v>0</v>
      </c>
    </row>
    <row r="42" spans="1:4" x14ac:dyDescent="0.3">
      <c r="A42" t="s">
        <v>14</v>
      </c>
      <c r="B42">
        <v>4</v>
      </c>
      <c r="C42">
        <f>Comparison!C42</f>
        <v>4</v>
      </c>
      <c r="D42">
        <f t="shared" si="0"/>
        <v>0</v>
      </c>
    </row>
    <row r="43" spans="1:4" x14ac:dyDescent="0.3">
      <c r="A43" t="s">
        <v>15</v>
      </c>
      <c r="B43">
        <v>4</v>
      </c>
      <c r="C43">
        <f>Comparison!C43</f>
        <v>4</v>
      </c>
      <c r="D43">
        <f t="shared" si="0"/>
        <v>0</v>
      </c>
    </row>
    <row r="44" spans="1:4" x14ac:dyDescent="0.3">
      <c r="A44" t="s">
        <v>16</v>
      </c>
      <c r="B44">
        <v>2</v>
      </c>
      <c r="C44">
        <f>Comparison!C44</f>
        <v>2</v>
      </c>
      <c r="D44">
        <f t="shared" si="0"/>
        <v>0</v>
      </c>
    </row>
    <row r="45" spans="1:4" x14ac:dyDescent="0.3">
      <c r="A45" t="s">
        <v>19</v>
      </c>
      <c r="B45">
        <v>0.6</v>
      </c>
      <c r="C45">
        <f>Comparison!C45</f>
        <v>0.6</v>
      </c>
      <c r="D45">
        <f t="shared" si="0"/>
        <v>0</v>
      </c>
    </row>
    <row r="46" spans="1:4" x14ac:dyDescent="0.3">
      <c r="A46" t="s">
        <v>17</v>
      </c>
      <c r="B46">
        <v>1</v>
      </c>
      <c r="C46">
        <f>Comparison!C46</f>
        <v>1</v>
      </c>
      <c r="D46">
        <f t="shared" si="0"/>
        <v>0</v>
      </c>
    </row>
    <row r="47" spans="1:4" x14ac:dyDescent="0.3">
      <c r="A47" t="s">
        <v>18</v>
      </c>
      <c r="B47">
        <v>2</v>
      </c>
      <c r="C47">
        <f>Comparison!C47</f>
        <v>2</v>
      </c>
      <c r="D47">
        <f t="shared" si="0"/>
        <v>0</v>
      </c>
    </row>
    <row r="48" spans="1:4" x14ac:dyDescent="0.3">
      <c r="A48" t="s">
        <v>20</v>
      </c>
      <c r="B48">
        <v>0.4</v>
      </c>
      <c r="C48">
        <f>Comparison!C48</f>
        <v>0.4</v>
      </c>
      <c r="D48">
        <f t="shared" si="0"/>
        <v>0</v>
      </c>
    </row>
    <row r="49" spans="1:4" x14ac:dyDescent="0.3">
      <c r="A49" t="s">
        <v>29</v>
      </c>
      <c r="B49">
        <v>27.5</v>
      </c>
      <c r="C49">
        <f>Comparison!C49</f>
        <v>28.5</v>
      </c>
      <c r="D49">
        <f t="shared" si="0"/>
        <v>1</v>
      </c>
    </row>
    <row r="50" spans="1:4" x14ac:dyDescent="0.3">
      <c r="A50" t="s">
        <v>10</v>
      </c>
      <c r="B50">
        <v>4</v>
      </c>
      <c r="C50">
        <f>Comparison!C50</f>
        <v>4</v>
      </c>
      <c r="D50">
        <f t="shared" si="0"/>
        <v>0</v>
      </c>
    </row>
    <row r="51" spans="1:4" x14ac:dyDescent="0.3">
      <c r="A51" t="s">
        <v>11</v>
      </c>
      <c r="B51">
        <v>4</v>
      </c>
      <c r="C51">
        <f>Comparison!C51</f>
        <v>4</v>
      </c>
      <c r="D51">
        <f t="shared" si="0"/>
        <v>0</v>
      </c>
    </row>
    <row r="52" spans="1:4" x14ac:dyDescent="0.3">
      <c r="A52" t="s">
        <v>12</v>
      </c>
      <c r="B52">
        <v>3</v>
      </c>
      <c r="C52">
        <f>Comparison!C52</f>
        <v>4</v>
      </c>
      <c r="D52">
        <f t="shared" si="0"/>
        <v>1</v>
      </c>
    </row>
    <row r="53" spans="1:4" x14ac:dyDescent="0.3">
      <c r="A53" t="s">
        <v>13</v>
      </c>
      <c r="B53">
        <v>4</v>
      </c>
      <c r="C53">
        <f>Comparison!C53</f>
        <v>4</v>
      </c>
      <c r="D53">
        <f t="shared" si="0"/>
        <v>0</v>
      </c>
    </row>
    <row r="54" spans="1:4" x14ac:dyDescent="0.3">
      <c r="A54" t="s">
        <v>14</v>
      </c>
      <c r="B54">
        <v>4</v>
      </c>
      <c r="C54">
        <f>Comparison!C54</f>
        <v>4</v>
      </c>
      <c r="D54">
        <f t="shared" si="0"/>
        <v>0</v>
      </c>
    </row>
    <row r="55" spans="1:4" x14ac:dyDescent="0.3">
      <c r="A55" t="s">
        <v>15</v>
      </c>
      <c r="B55">
        <v>4</v>
      </c>
      <c r="C55">
        <f>Comparison!C55</f>
        <v>4</v>
      </c>
      <c r="D55">
        <f t="shared" si="0"/>
        <v>0</v>
      </c>
    </row>
    <row r="56" spans="1:4" x14ac:dyDescent="0.3">
      <c r="A56" t="s">
        <v>16</v>
      </c>
      <c r="B56">
        <v>1</v>
      </c>
      <c r="C56">
        <f>Comparison!C56</f>
        <v>1</v>
      </c>
      <c r="D56">
        <f t="shared" si="0"/>
        <v>0</v>
      </c>
    </row>
    <row r="57" spans="1:4" x14ac:dyDescent="0.3">
      <c r="A57" t="s">
        <v>17</v>
      </c>
      <c r="B57">
        <v>1</v>
      </c>
      <c r="C57">
        <f>Comparison!C57</f>
        <v>1</v>
      </c>
      <c r="D57">
        <f t="shared" si="0"/>
        <v>0</v>
      </c>
    </row>
    <row r="58" spans="1:4" x14ac:dyDescent="0.3">
      <c r="A58" t="s">
        <v>18</v>
      </c>
      <c r="B58">
        <v>2</v>
      </c>
      <c r="C58">
        <f>Comparison!C58</f>
        <v>2</v>
      </c>
      <c r="D58">
        <f t="shared" si="0"/>
        <v>0</v>
      </c>
    </row>
    <row r="59" spans="1:4" x14ac:dyDescent="0.3">
      <c r="A59" t="s">
        <v>19</v>
      </c>
      <c r="B59">
        <v>0.25</v>
      </c>
      <c r="C59">
        <f>Comparison!C59</f>
        <v>0.25</v>
      </c>
      <c r="D59">
        <f t="shared" si="0"/>
        <v>0</v>
      </c>
    </row>
    <row r="60" spans="1:4" x14ac:dyDescent="0.3">
      <c r="A60" t="s">
        <v>20</v>
      </c>
      <c r="B60">
        <v>0.25</v>
      </c>
      <c r="C60">
        <f>Comparison!C60</f>
        <v>0.25</v>
      </c>
      <c r="D60">
        <f t="shared" si="0"/>
        <v>0</v>
      </c>
    </row>
    <row r="61" spans="1:4" x14ac:dyDescent="0.3">
      <c r="A61" t="s">
        <v>30</v>
      </c>
      <c r="B61">
        <v>34.4</v>
      </c>
      <c r="C61">
        <f>Comparison!C61</f>
        <v>36.4</v>
      </c>
      <c r="D61">
        <f t="shared" si="0"/>
        <v>2</v>
      </c>
    </row>
    <row r="62" spans="1:4" x14ac:dyDescent="0.3">
      <c r="A62" t="s">
        <v>31</v>
      </c>
      <c r="B62">
        <v>47.8</v>
      </c>
      <c r="C62">
        <f>Comparison!C62</f>
        <v>48.8</v>
      </c>
      <c r="D62">
        <f t="shared" si="0"/>
        <v>1</v>
      </c>
    </row>
    <row r="63" spans="1:4" x14ac:dyDescent="0.3">
      <c r="A63" t="s">
        <v>10</v>
      </c>
      <c r="B63">
        <v>4</v>
      </c>
      <c r="C63">
        <f>Comparison!C63</f>
        <v>4</v>
      </c>
      <c r="D63">
        <f t="shared" si="0"/>
        <v>0</v>
      </c>
    </row>
    <row r="64" spans="1:4" x14ac:dyDescent="0.3">
      <c r="A64" t="s">
        <v>11</v>
      </c>
      <c r="B64">
        <v>3</v>
      </c>
      <c r="C64">
        <f>Comparison!C64</f>
        <v>4</v>
      </c>
      <c r="D64">
        <f t="shared" si="0"/>
        <v>1</v>
      </c>
    </row>
    <row r="65" spans="1:4" x14ac:dyDescent="0.3">
      <c r="A65" t="s">
        <v>12</v>
      </c>
      <c r="B65">
        <v>4</v>
      </c>
      <c r="C65">
        <f>Comparison!C65</f>
        <v>4</v>
      </c>
      <c r="D65">
        <f t="shared" si="0"/>
        <v>0</v>
      </c>
    </row>
    <row r="66" spans="1:4" x14ac:dyDescent="0.3">
      <c r="A66" t="s">
        <v>13</v>
      </c>
      <c r="B66">
        <v>4</v>
      </c>
      <c r="C66">
        <f>Comparison!C66</f>
        <v>4</v>
      </c>
      <c r="D66">
        <f t="shared" si="0"/>
        <v>0</v>
      </c>
    </row>
    <row r="67" spans="1:4" x14ac:dyDescent="0.3">
      <c r="A67" t="s">
        <v>14</v>
      </c>
      <c r="B67">
        <v>5</v>
      </c>
      <c r="C67">
        <f>Comparison!C67</f>
        <v>5</v>
      </c>
      <c r="D67">
        <f t="shared" ref="D67:D130" si="1">C67-B67</f>
        <v>0</v>
      </c>
    </row>
    <row r="68" spans="1:4" x14ac:dyDescent="0.3">
      <c r="A68" t="s">
        <v>15</v>
      </c>
      <c r="B68">
        <v>5</v>
      </c>
      <c r="C68">
        <f>Comparison!C68</f>
        <v>5</v>
      </c>
      <c r="D68">
        <f t="shared" si="1"/>
        <v>0</v>
      </c>
    </row>
    <row r="69" spans="1:4" x14ac:dyDescent="0.3">
      <c r="A69" t="s">
        <v>16</v>
      </c>
      <c r="B69">
        <v>1.6</v>
      </c>
      <c r="C69">
        <f>Comparison!C69</f>
        <v>1.6</v>
      </c>
      <c r="D69">
        <f t="shared" si="1"/>
        <v>0</v>
      </c>
    </row>
    <row r="70" spans="1:4" x14ac:dyDescent="0.3">
      <c r="A70" t="s">
        <v>19</v>
      </c>
      <c r="D70">
        <f t="shared" si="1"/>
        <v>0</v>
      </c>
    </row>
    <row r="71" spans="1:4" x14ac:dyDescent="0.3">
      <c r="A71" t="s">
        <v>17</v>
      </c>
      <c r="B71">
        <v>2</v>
      </c>
      <c r="C71">
        <f>Comparison!C71</f>
        <v>2</v>
      </c>
      <c r="D71">
        <f t="shared" si="1"/>
        <v>0</v>
      </c>
    </row>
    <row r="72" spans="1:4" x14ac:dyDescent="0.3">
      <c r="A72" t="s">
        <v>18</v>
      </c>
      <c r="B72">
        <v>3</v>
      </c>
      <c r="C72">
        <f>Comparison!C72</f>
        <v>3</v>
      </c>
      <c r="D72">
        <f t="shared" si="1"/>
        <v>0</v>
      </c>
    </row>
    <row r="73" spans="1:4" x14ac:dyDescent="0.3">
      <c r="A73" t="s">
        <v>20</v>
      </c>
      <c r="D73">
        <f t="shared" si="1"/>
        <v>0</v>
      </c>
    </row>
    <row r="74" spans="1:4" x14ac:dyDescent="0.3">
      <c r="A74" t="s">
        <v>32</v>
      </c>
      <c r="B74">
        <v>37.200000000000003</v>
      </c>
      <c r="C74">
        <f>Comparison!C74</f>
        <v>37.200000000000003</v>
      </c>
      <c r="D74">
        <f t="shared" si="1"/>
        <v>0</v>
      </c>
    </row>
    <row r="75" spans="1:4" x14ac:dyDescent="0.3">
      <c r="A75" t="s">
        <v>33</v>
      </c>
      <c r="B75">
        <v>23.4</v>
      </c>
      <c r="C75">
        <f>Comparison!C75</f>
        <v>23.4</v>
      </c>
      <c r="D75">
        <f t="shared" si="1"/>
        <v>0</v>
      </c>
    </row>
    <row r="76" spans="1:4" x14ac:dyDescent="0.3">
      <c r="A76" t="s">
        <v>10</v>
      </c>
      <c r="B76">
        <v>3</v>
      </c>
      <c r="C76">
        <f>Comparison!C76</f>
        <v>3</v>
      </c>
      <c r="D76">
        <f t="shared" si="1"/>
        <v>0</v>
      </c>
    </row>
    <row r="77" spans="1:4" x14ac:dyDescent="0.3">
      <c r="A77" t="s">
        <v>11</v>
      </c>
      <c r="B77">
        <v>4</v>
      </c>
      <c r="C77">
        <f>Comparison!C77</f>
        <v>4</v>
      </c>
      <c r="D77">
        <f t="shared" si="1"/>
        <v>0</v>
      </c>
    </row>
    <row r="78" spans="1:4" x14ac:dyDescent="0.3">
      <c r="A78" t="s">
        <v>12</v>
      </c>
      <c r="B78">
        <v>3</v>
      </c>
      <c r="C78">
        <f>Comparison!C78</f>
        <v>3</v>
      </c>
      <c r="D78">
        <f t="shared" si="1"/>
        <v>0</v>
      </c>
    </row>
    <row r="79" spans="1:4" x14ac:dyDescent="0.3">
      <c r="A79" t="s">
        <v>13</v>
      </c>
      <c r="B79">
        <v>3</v>
      </c>
      <c r="C79">
        <f>Comparison!C79</f>
        <v>3</v>
      </c>
      <c r="D79">
        <f t="shared" si="1"/>
        <v>0</v>
      </c>
    </row>
    <row r="80" spans="1:4" x14ac:dyDescent="0.3">
      <c r="A80" t="s">
        <v>14</v>
      </c>
      <c r="B80">
        <v>3</v>
      </c>
      <c r="C80">
        <f>Comparison!C80</f>
        <v>3</v>
      </c>
      <c r="D80">
        <f t="shared" si="1"/>
        <v>0</v>
      </c>
    </row>
    <row r="81" spans="1:4" x14ac:dyDescent="0.3">
      <c r="A81" t="s">
        <v>15</v>
      </c>
      <c r="B81">
        <v>4</v>
      </c>
      <c r="C81">
        <f>Comparison!C81</f>
        <v>4</v>
      </c>
      <c r="D81">
        <f t="shared" si="1"/>
        <v>0</v>
      </c>
    </row>
    <row r="82" spans="1:4" x14ac:dyDescent="0.3">
      <c r="A82" t="s">
        <v>16</v>
      </c>
      <c r="B82">
        <v>1</v>
      </c>
      <c r="C82">
        <f>Comparison!C82</f>
        <v>1</v>
      </c>
      <c r="D82">
        <f t="shared" si="1"/>
        <v>0</v>
      </c>
    </row>
    <row r="83" spans="1:4" x14ac:dyDescent="0.3">
      <c r="A83" t="s">
        <v>17</v>
      </c>
      <c r="B83">
        <v>1</v>
      </c>
      <c r="C83">
        <f>Comparison!C83</f>
        <v>1</v>
      </c>
      <c r="D83">
        <f t="shared" si="1"/>
        <v>0</v>
      </c>
    </row>
    <row r="84" spans="1:4" x14ac:dyDescent="0.3">
      <c r="A84" t="s">
        <v>18</v>
      </c>
      <c r="B84">
        <v>1</v>
      </c>
      <c r="C84">
        <f>Comparison!C84</f>
        <v>1</v>
      </c>
      <c r="D84">
        <f t="shared" si="1"/>
        <v>0</v>
      </c>
    </row>
    <row r="85" spans="1:4" x14ac:dyDescent="0.3">
      <c r="A85" t="s">
        <v>19</v>
      </c>
      <c r="B85">
        <v>0.2</v>
      </c>
      <c r="C85">
        <f>Comparison!C85</f>
        <v>0.2</v>
      </c>
      <c r="D85">
        <f t="shared" si="1"/>
        <v>0</v>
      </c>
    </row>
    <row r="86" spans="1:4" x14ac:dyDescent="0.3">
      <c r="A86" t="s">
        <v>20</v>
      </c>
      <c r="B86">
        <v>0.2</v>
      </c>
      <c r="C86">
        <f>Comparison!C86</f>
        <v>0.2</v>
      </c>
      <c r="D86">
        <f t="shared" si="1"/>
        <v>0</v>
      </c>
    </row>
    <row r="87" spans="1:4" x14ac:dyDescent="0.3">
      <c r="A87" t="s">
        <v>34</v>
      </c>
      <c r="B87">
        <v>22.599999999999998</v>
      </c>
      <c r="C87">
        <f>Comparison!C87</f>
        <v>22.6</v>
      </c>
      <c r="D87">
        <f t="shared" si="1"/>
        <v>0</v>
      </c>
    </row>
    <row r="88" spans="1:4" x14ac:dyDescent="0.3">
      <c r="A88" t="s">
        <v>35</v>
      </c>
      <c r="B88">
        <v>84.200000000000017</v>
      </c>
      <c r="C88">
        <f>Comparison!C88</f>
        <v>84.200000000000017</v>
      </c>
      <c r="D88">
        <f t="shared" si="1"/>
        <v>0</v>
      </c>
    </row>
    <row r="89" spans="1:4" x14ac:dyDescent="0.3">
      <c r="A89" t="s">
        <v>36</v>
      </c>
      <c r="B89">
        <v>20.399999999999999</v>
      </c>
      <c r="C89">
        <f>Comparison!C89</f>
        <v>20.399999999999999</v>
      </c>
      <c r="D89">
        <f t="shared" si="1"/>
        <v>0</v>
      </c>
    </row>
    <row r="90" spans="1:4" x14ac:dyDescent="0.3">
      <c r="A90" t="s">
        <v>10</v>
      </c>
      <c r="B90">
        <v>3</v>
      </c>
      <c r="C90">
        <f>Comparison!C90</f>
        <v>3</v>
      </c>
      <c r="D90">
        <f t="shared" si="1"/>
        <v>0</v>
      </c>
    </row>
    <row r="91" spans="1:4" x14ac:dyDescent="0.3">
      <c r="A91" t="s">
        <v>11</v>
      </c>
      <c r="B91">
        <v>3</v>
      </c>
      <c r="C91">
        <f>Comparison!C91</f>
        <v>3</v>
      </c>
      <c r="D91">
        <f t="shared" si="1"/>
        <v>0</v>
      </c>
    </row>
    <row r="92" spans="1:4" x14ac:dyDescent="0.3">
      <c r="A92" t="s">
        <v>12</v>
      </c>
      <c r="B92">
        <v>3</v>
      </c>
      <c r="C92">
        <f>Comparison!C92</f>
        <v>3</v>
      </c>
      <c r="D92">
        <f t="shared" si="1"/>
        <v>0</v>
      </c>
    </row>
    <row r="93" spans="1:4" x14ac:dyDescent="0.3">
      <c r="A93" t="s">
        <v>13</v>
      </c>
      <c r="B93">
        <v>3</v>
      </c>
      <c r="C93">
        <f>Comparison!C93</f>
        <v>3</v>
      </c>
      <c r="D93">
        <f t="shared" si="1"/>
        <v>0</v>
      </c>
    </row>
    <row r="94" spans="1:4" x14ac:dyDescent="0.3">
      <c r="A94" t="s">
        <v>14</v>
      </c>
      <c r="B94">
        <v>3</v>
      </c>
      <c r="C94">
        <f>Comparison!C94</f>
        <v>3</v>
      </c>
      <c r="D94">
        <f t="shared" si="1"/>
        <v>0</v>
      </c>
    </row>
    <row r="95" spans="1:4" x14ac:dyDescent="0.3">
      <c r="A95" t="s">
        <v>15</v>
      </c>
      <c r="B95">
        <v>2</v>
      </c>
      <c r="C95">
        <f>Comparison!C95</f>
        <v>2</v>
      </c>
      <c r="D95">
        <f t="shared" si="1"/>
        <v>0</v>
      </c>
    </row>
    <row r="96" spans="1:4" x14ac:dyDescent="0.3">
      <c r="A96" t="s">
        <v>16</v>
      </c>
      <c r="B96">
        <v>1</v>
      </c>
      <c r="C96">
        <f>Comparison!C96</f>
        <v>1</v>
      </c>
      <c r="D96">
        <f t="shared" si="1"/>
        <v>0</v>
      </c>
    </row>
    <row r="97" spans="1:4" x14ac:dyDescent="0.3">
      <c r="A97" t="s">
        <v>17</v>
      </c>
      <c r="B97">
        <v>1</v>
      </c>
      <c r="C97">
        <f>Comparison!C97</f>
        <v>1</v>
      </c>
      <c r="D97">
        <f t="shared" si="1"/>
        <v>0</v>
      </c>
    </row>
    <row r="98" spans="1:4" x14ac:dyDescent="0.3">
      <c r="A98" t="s">
        <v>18</v>
      </c>
      <c r="B98">
        <v>1</v>
      </c>
      <c r="C98">
        <f>Comparison!C98</f>
        <v>1</v>
      </c>
      <c r="D98">
        <f t="shared" si="1"/>
        <v>0</v>
      </c>
    </row>
    <row r="99" spans="1:4" x14ac:dyDescent="0.3">
      <c r="A99" t="s">
        <v>19</v>
      </c>
      <c r="B99">
        <v>0.2</v>
      </c>
      <c r="C99">
        <f>Comparison!C99</f>
        <v>0.2</v>
      </c>
      <c r="D99">
        <f t="shared" si="1"/>
        <v>0</v>
      </c>
    </row>
    <row r="100" spans="1:4" x14ac:dyDescent="0.3">
      <c r="A100" t="s">
        <v>20</v>
      </c>
      <c r="B100">
        <v>0.2</v>
      </c>
      <c r="C100">
        <f>Comparison!C100</f>
        <v>0.2</v>
      </c>
      <c r="D100">
        <f t="shared" si="1"/>
        <v>0</v>
      </c>
    </row>
    <row r="101" spans="1:4" x14ac:dyDescent="0.3">
      <c r="A101" t="s">
        <v>37</v>
      </c>
      <c r="B101">
        <v>38.400000000000006</v>
      </c>
      <c r="C101">
        <f>Comparison!C101</f>
        <v>38.400000000000006</v>
      </c>
      <c r="D101">
        <f t="shared" si="1"/>
        <v>0</v>
      </c>
    </row>
    <row r="102" spans="1:4" x14ac:dyDescent="0.3">
      <c r="A102" t="s">
        <v>10</v>
      </c>
      <c r="B102">
        <v>5</v>
      </c>
      <c r="C102">
        <f>Comparison!C102</f>
        <v>5</v>
      </c>
      <c r="D102">
        <f t="shared" si="1"/>
        <v>0</v>
      </c>
    </row>
    <row r="103" spans="1:4" x14ac:dyDescent="0.3">
      <c r="A103" t="s">
        <v>11</v>
      </c>
      <c r="B103">
        <v>6</v>
      </c>
      <c r="C103">
        <f>Comparison!C103</f>
        <v>6</v>
      </c>
      <c r="D103">
        <f t="shared" si="1"/>
        <v>0</v>
      </c>
    </row>
    <row r="104" spans="1:4" x14ac:dyDescent="0.3">
      <c r="A104" t="s">
        <v>12</v>
      </c>
      <c r="B104">
        <v>6</v>
      </c>
      <c r="C104">
        <f>Comparison!C104</f>
        <v>6</v>
      </c>
      <c r="D104">
        <f t="shared" si="1"/>
        <v>0</v>
      </c>
    </row>
    <row r="105" spans="1:4" x14ac:dyDescent="0.3">
      <c r="A105" t="s">
        <v>13</v>
      </c>
      <c r="B105">
        <v>6</v>
      </c>
      <c r="C105">
        <f>Comparison!C105</f>
        <v>6</v>
      </c>
      <c r="D105">
        <f t="shared" si="1"/>
        <v>0</v>
      </c>
    </row>
    <row r="106" spans="1:4" x14ac:dyDescent="0.3">
      <c r="A106" t="s">
        <v>14</v>
      </c>
      <c r="B106">
        <v>6</v>
      </c>
      <c r="C106">
        <f>Comparison!C106</f>
        <v>6</v>
      </c>
      <c r="D106">
        <f t="shared" si="1"/>
        <v>0</v>
      </c>
    </row>
    <row r="107" spans="1:4" x14ac:dyDescent="0.3">
      <c r="A107" t="s">
        <v>15</v>
      </c>
      <c r="B107">
        <v>4</v>
      </c>
      <c r="C107">
        <f>Comparison!C107</f>
        <v>4</v>
      </c>
      <c r="D107">
        <f t="shared" si="1"/>
        <v>0</v>
      </c>
    </row>
    <row r="108" spans="1:4" x14ac:dyDescent="0.3">
      <c r="A108" t="s">
        <v>16</v>
      </c>
      <c r="B108">
        <v>1</v>
      </c>
      <c r="C108">
        <f>Comparison!C108</f>
        <v>1</v>
      </c>
      <c r="D108">
        <f t="shared" si="1"/>
        <v>0</v>
      </c>
    </row>
    <row r="109" spans="1:4" x14ac:dyDescent="0.3">
      <c r="A109" t="s">
        <v>17</v>
      </c>
      <c r="B109">
        <v>1</v>
      </c>
      <c r="C109">
        <f>Comparison!C109</f>
        <v>1</v>
      </c>
      <c r="D109">
        <f t="shared" si="1"/>
        <v>0</v>
      </c>
    </row>
    <row r="110" spans="1:4" x14ac:dyDescent="0.3">
      <c r="A110" t="s">
        <v>18</v>
      </c>
      <c r="B110">
        <v>3</v>
      </c>
      <c r="C110">
        <f>Comparison!C110</f>
        <v>3</v>
      </c>
      <c r="D110">
        <f t="shared" si="1"/>
        <v>0</v>
      </c>
    </row>
    <row r="111" spans="1:4" x14ac:dyDescent="0.3">
      <c r="A111" t="s">
        <v>19</v>
      </c>
      <c r="B111">
        <v>0.2</v>
      </c>
      <c r="C111">
        <f>Comparison!C111</f>
        <v>0.2</v>
      </c>
      <c r="D111">
        <f t="shared" si="1"/>
        <v>0</v>
      </c>
    </row>
    <row r="112" spans="1:4" x14ac:dyDescent="0.3">
      <c r="A112" t="s">
        <v>20</v>
      </c>
      <c r="B112">
        <v>0.2</v>
      </c>
      <c r="C112">
        <f>Comparison!C112</f>
        <v>0.2</v>
      </c>
      <c r="D112">
        <f t="shared" si="1"/>
        <v>0</v>
      </c>
    </row>
    <row r="113" spans="1:4" x14ac:dyDescent="0.3">
      <c r="A113" t="s">
        <v>38</v>
      </c>
      <c r="B113">
        <v>31.900000000000002</v>
      </c>
      <c r="C113">
        <f>Comparison!C113</f>
        <v>31.9</v>
      </c>
      <c r="D113">
        <f t="shared" si="1"/>
        <v>0</v>
      </c>
    </row>
    <row r="114" spans="1:4" x14ac:dyDescent="0.3">
      <c r="A114" t="s">
        <v>39</v>
      </c>
      <c r="B114">
        <v>22.5</v>
      </c>
      <c r="C114">
        <f>Comparison!C114</f>
        <v>23.5</v>
      </c>
      <c r="D114">
        <f t="shared" si="1"/>
        <v>1</v>
      </c>
    </row>
    <row r="115" spans="1:4" x14ac:dyDescent="0.3">
      <c r="A115" t="s">
        <v>10</v>
      </c>
      <c r="B115">
        <v>3</v>
      </c>
      <c r="C115">
        <f>Comparison!C115</f>
        <v>4</v>
      </c>
      <c r="D115">
        <f t="shared" si="1"/>
        <v>1</v>
      </c>
    </row>
    <row r="116" spans="1:4" x14ac:dyDescent="0.3">
      <c r="A116" t="s">
        <v>11</v>
      </c>
      <c r="B116">
        <v>3</v>
      </c>
      <c r="C116">
        <f>Comparison!C116</f>
        <v>3</v>
      </c>
      <c r="D116">
        <f t="shared" si="1"/>
        <v>0</v>
      </c>
    </row>
    <row r="117" spans="1:4" x14ac:dyDescent="0.3">
      <c r="A117" t="s">
        <v>12</v>
      </c>
      <c r="B117">
        <v>3</v>
      </c>
      <c r="C117">
        <f>Comparison!C117</f>
        <v>3</v>
      </c>
      <c r="D117">
        <f t="shared" si="1"/>
        <v>0</v>
      </c>
    </row>
    <row r="118" spans="1:4" x14ac:dyDescent="0.3">
      <c r="A118" t="s">
        <v>13</v>
      </c>
      <c r="B118">
        <v>3</v>
      </c>
      <c r="C118">
        <f>Comparison!C118</f>
        <v>3</v>
      </c>
      <c r="D118">
        <f t="shared" si="1"/>
        <v>0</v>
      </c>
    </row>
    <row r="119" spans="1:4" x14ac:dyDescent="0.3">
      <c r="A119" t="s">
        <v>14</v>
      </c>
      <c r="B119">
        <v>3</v>
      </c>
      <c r="C119">
        <f>Comparison!C119</f>
        <v>3</v>
      </c>
      <c r="D119">
        <f t="shared" si="1"/>
        <v>0</v>
      </c>
    </row>
    <row r="120" spans="1:4" x14ac:dyDescent="0.3">
      <c r="A120" t="s">
        <v>40</v>
      </c>
      <c r="D120">
        <f t="shared" si="1"/>
        <v>0</v>
      </c>
    </row>
    <row r="121" spans="1:4" x14ac:dyDescent="0.3">
      <c r="A121" t="s">
        <v>15</v>
      </c>
      <c r="B121">
        <v>4</v>
      </c>
      <c r="C121">
        <f>Comparison!C121</f>
        <v>4</v>
      </c>
      <c r="D121">
        <f t="shared" si="1"/>
        <v>0</v>
      </c>
    </row>
    <row r="122" spans="1:4" x14ac:dyDescent="0.3">
      <c r="A122" t="s">
        <v>16</v>
      </c>
      <c r="B122">
        <v>1</v>
      </c>
      <c r="C122">
        <f>Comparison!C122</f>
        <v>1</v>
      </c>
      <c r="D122">
        <f t="shared" si="1"/>
        <v>0</v>
      </c>
    </row>
    <row r="123" spans="1:4" x14ac:dyDescent="0.3">
      <c r="A123" t="s">
        <v>17</v>
      </c>
      <c r="B123">
        <v>1</v>
      </c>
      <c r="C123">
        <f>Comparison!C123</f>
        <v>1</v>
      </c>
      <c r="D123">
        <f t="shared" si="1"/>
        <v>0</v>
      </c>
    </row>
    <row r="124" spans="1:4" x14ac:dyDescent="0.3">
      <c r="A124" t="s">
        <v>18</v>
      </c>
      <c r="B124">
        <v>1</v>
      </c>
      <c r="C124">
        <f>Comparison!C124</f>
        <v>1</v>
      </c>
      <c r="D124">
        <f t="shared" si="1"/>
        <v>0</v>
      </c>
    </row>
    <row r="125" spans="1:4" x14ac:dyDescent="0.3">
      <c r="A125" t="s">
        <v>19</v>
      </c>
      <c r="B125">
        <v>0.25</v>
      </c>
      <c r="C125">
        <f>Comparison!C125</f>
        <v>0.25</v>
      </c>
      <c r="D125">
        <f t="shared" si="1"/>
        <v>0</v>
      </c>
    </row>
    <row r="126" spans="1:4" x14ac:dyDescent="0.3">
      <c r="A126" t="s">
        <v>20</v>
      </c>
      <c r="B126">
        <v>0.25</v>
      </c>
      <c r="C126">
        <f>Comparison!C126</f>
        <v>0.25</v>
      </c>
      <c r="D126">
        <f t="shared" si="1"/>
        <v>0</v>
      </c>
    </row>
    <row r="127" spans="1:4" x14ac:dyDescent="0.3">
      <c r="A127" t="s">
        <v>41</v>
      </c>
      <c r="B127">
        <v>26.4</v>
      </c>
      <c r="C127">
        <f>Comparison!C127</f>
        <v>24.15</v>
      </c>
      <c r="D127">
        <f t="shared" si="1"/>
        <v>-2.25</v>
      </c>
    </row>
    <row r="128" spans="1:4" x14ac:dyDescent="0.3">
      <c r="A128" t="s">
        <v>10</v>
      </c>
      <c r="B128">
        <v>4</v>
      </c>
      <c r="C128">
        <f>Comparison!C128</f>
        <v>3</v>
      </c>
      <c r="D128">
        <f t="shared" si="1"/>
        <v>-1</v>
      </c>
    </row>
    <row r="129" spans="1:4" x14ac:dyDescent="0.3">
      <c r="A129" t="s">
        <v>11</v>
      </c>
      <c r="B129">
        <v>3</v>
      </c>
      <c r="C129">
        <f>Comparison!C129</f>
        <v>3</v>
      </c>
      <c r="D129">
        <f t="shared" si="1"/>
        <v>0</v>
      </c>
    </row>
    <row r="130" spans="1:4" x14ac:dyDescent="0.3">
      <c r="A130" t="s">
        <v>12</v>
      </c>
      <c r="B130">
        <v>3</v>
      </c>
      <c r="C130">
        <f>Comparison!C130</f>
        <v>3</v>
      </c>
      <c r="D130">
        <f t="shared" si="1"/>
        <v>0</v>
      </c>
    </row>
    <row r="131" spans="1:4" x14ac:dyDescent="0.3">
      <c r="A131" t="s">
        <v>13</v>
      </c>
      <c r="B131">
        <v>4</v>
      </c>
      <c r="C131">
        <f>Comparison!C131</f>
        <v>3</v>
      </c>
      <c r="D131">
        <f t="shared" ref="D131:D194" si="2">C131-B131</f>
        <v>-1</v>
      </c>
    </row>
    <row r="132" spans="1:4" x14ac:dyDescent="0.3">
      <c r="A132" t="s">
        <v>14</v>
      </c>
      <c r="B132">
        <v>4</v>
      </c>
      <c r="C132">
        <f>Comparison!C132</f>
        <v>4</v>
      </c>
      <c r="D132">
        <f t="shared" si="2"/>
        <v>0</v>
      </c>
    </row>
    <row r="133" spans="1:4" x14ac:dyDescent="0.3">
      <c r="A133" t="s">
        <v>15</v>
      </c>
      <c r="B133">
        <v>4</v>
      </c>
      <c r="C133">
        <f>Comparison!C133</f>
        <v>4</v>
      </c>
      <c r="D133">
        <f t="shared" si="2"/>
        <v>0</v>
      </c>
    </row>
    <row r="134" spans="1:4" x14ac:dyDescent="0.3">
      <c r="A134" t="s">
        <v>16</v>
      </c>
      <c r="B134">
        <v>1</v>
      </c>
      <c r="C134">
        <f>Comparison!C134</f>
        <v>1</v>
      </c>
      <c r="D134">
        <f t="shared" si="2"/>
        <v>0</v>
      </c>
    </row>
    <row r="135" spans="1:4" x14ac:dyDescent="0.3">
      <c r="A135" t="s">
        <v>17</v>
      </c>
      <c r="B135">
        <v>1</v>
      </c>
      <c r="C135">
        <f>Comparison!C135</f>
        <v>1</v>
      </c>
      <c r="D135">
        <f t="shared" si="2"/>
        <v>0</v>
      </c>
    </row>
    <row r="136" spans="1:4" x14ac:dyDescent="0.3">
      <c r="A136" t="s">
        <v>18</v>
      </c>
      <c r="B136">
        <v>2</v>
      </c>
      <c r="C136">
        <f>Comparison!C136</f>
        <v>1.75</v>
      </c>
      <c r="D136">
        <f t="shared" si="2"/>
        <v>-0.25</v>
      </c>
    </row>
    <row r="137" spans="1:4" x14ac:dyDescent="0.3">
      <c r="A137" t="s">
        <v>19</v>
      </c>
      <c r="B137">
        <v>0.2</v>
      </c>
      <c r="C137">
        <f>Comparison!C137</f>
        <v>0.2</v>
      </c>
      <c r="D137">
        <f t="shared" si="2"/>
        <v>0</v>
      </c>
    </row>
    <row r="138" spans="1:4" x14ac:dyDescent="0.3">
      <c r="A138" t="s">
        <v>20</v>
      </c>
      <c r="B138">
        <v>0.2</v>
      </c>
      <c r="C138">
        <f>Comparison!C138</f>
        <v>0.2</v>
      </c>
      <c r="D138">
        <f t="shared" si="2"/>
        <v>0</v>
      </c>
    </row>
    <row r="139" spans="1:4" x14ac:dyDescent="0.3">
      <c r="A139" t="s">
        <v>42</v>
      </c>
      <c r="B139">
        <v>32.6</v>
      </c>
      <c r="C139">
        <f>Comparison!C139</f>
        <v>32.6</v>
      </c>
      <c r="D139">
        <f t="shared" si="2"/>
        <v>0</v>
      </c>
    </row>
    <row r="140" spans="1:4" x14ac:dyDescent="0.3">
      <c r="A140" t="s">
        <v>43</v>
      </c>
      <c r="B140">
        <v>29.4</v>
      </c>
      <c r="C140">
        <f>Comparison!C140</f>
        <v>29.4</v>
      </c>
      <c r="D140">
        <f t="shared" si="2"/>
        <v>0</v>
      </c>
    </row>
    <row r="141" spans="1:4" x14ac:dyDescent="0.3">
      <c r="A141" t="s">
        <v>44</v>
      </c>
      <c r="B141">
        <v>17.5</v>
      </c>
      <c r="C141">
        <f>Comparison!C141</f>
        <v>17.5</v>
      </c>
      <c r="D141">
        <f t="shared" si="2"/>
        <v>0</v>
      </c>
    </row>
    <row r="142" spans="1:4" x14ac:dyDescent="0.3">
      <c r="A142" t="s">
        <v>10</v>
      </c>
      <c r="B142">
        <v>2</v>
      </c>
      <c r="C142">
        <f>Comparison!C142</f>
        <v>2</v>
      </c>
      <c r="D142">
        <f t="shared" si="2"/>
        <v>0</v>
      </c>
    </row>
    <row r="143" spans="1:4" x14ac:dyDescent="0.3">
      <c r="A143" t="s">
        <v>11</v>
      </c>
      <c r="B143">
        <v>2</v>
      </c>
      <c r="C143">
        <f>Comparison!C143</f>
        <v>2</v>
      </c>
      <c r="D143">
        <f t="shared" si="2"/>
        <v>0</v>
      </c>
    </row>
    <row r="144" spans="1:4" x14ac:dyDescent="0.3">
      <c r="A144" t="s">
        <v>12</v>
      </c>
      <c r="B144">
        <v>2</v>
      </c>
      <c r="C144">
        <f>Comparison!C144</f>
        <v>2</v>
      </c>
      <c r="D144">
        <f t="shared" si="2"/>
        <v>0</v>
      </c>
    </row>
    <row r="145" spans="1:4" x14ac:dyDescent="0.3">
      <c r="A145" t="s">
        <v>13</v>
      </c>
      <c r="B145">
        <v>3</v>
      </c>
      <c r="C145">
        <f>Comparison!C145</f>
        <v>3</v>
      </c>
      <c r="D145">
        <f t="shared" si="2"/>
        <v>0</v>
      </c>
    </row>
    <row r="146" spans="1:4" x14ac:dyDescent="0.3">
      <c r="A146" t="s">
        <v>14</v>
      </c>
      <c r="B146">
        <v>2</v>
      </c>
      <c r="C146">
        <f>Comparison!C146</f>
        <v>2</v>
      </c>
      <c r="D146">
        <f t="shared" si="2"/>
        <v>0</v>
      </c>
    </row>
    <row r="147" spans="1:4" x14ac:dyDescent="0.3">
      <c r="A147" t="s">
        <v>15</v>
      </c>
      <c r="B147">
        <v>3</v>
      </c>
      <c r="C147">
        <f>Comparison!C147</f>
        <v>3</v>
      </c>
      <c r="D147">
        <f t="shared" si="2"/>
        <v>0</v>
      </c>
    </row>
    <row r="148" spans="1:4" x14ac:dyDescent="0.3">
      <c r="A148" t="s">
        <v>16</v>
      </c>
      <c r="B148">
        <v>1</v>
      </c>
      <c r="C148">
        <f>Comparison!C148</f>
        <v>1</v>
      </c>
      <c r="D148">
        <f t="shared" si="2"/>
        <v>0</v>
      </c>
    </row>
    <row r="149" spans="1:4" x14ac:dyDescent="0.3">
      <c r="A149" t="s">
        <v>17</v>
      </c>
      <c r="B149">
        <v>1</v>
      </c>
      <c r="C149">
        <f>Comparison!C149</f>
        <v>1</v>
      </c>
      <c r="D149">
        <f t="shared" si="2"/>
        <v>0</v>
      </c>
    </row>
    <row r="150" spans="1:4" x14ac:dyDescent="0.3">
      <c r="A150" t="s">
        <v>18</v>
      </c>
      <c r="B150">
        <v>1</v>
      </c>
      <c r="C150">
        <f>Comparison!C150</f>
        <v>1</v>
      </c>
      <c r="D150">
        <f t="shared" si="2"/>
        <v>0</v>
      </c>
    </row>
    <row r="151" spans="1:4" x14ac:dyDescent="0.3">
      <c r="A151" t="s">
        <v>19</v>
      </c>
      <c r="B151">
        <v>0.25</v>
      </c>
      <c r="C151">
        <f>Comparison!C151</f>
        <v>0.25</v>
      </c>
      <c r="D151">
        <f t="shared" si="2"/>
        <v>0</v>
      </c>
    </row>
    <row r="152" spans="1:4" x14ac:dyDescent="0.3">
      <c r="A152" t="s">
        <v>20</v>
      </c>
      <c r="B152">
        <v>0.25</v>
      </c>
      <c r="C152">
        <f>Comparison!C152</f>
        <v>0.25</v>
      </c>
      <c r="D152">
        <f t="shared" si="2"/>
        <v>0</v>
      </c>
    </row>
    <row r="153" spans="1:4" x14ac:dyDescent="0.3">
      <c r="A153" t="s">
        <v>45</v>
      </c>
      <c r="B153">
        <v>28.5</v>
      </c>
      <c r="C153">
        <f>Comparison!C153</f>
        <v>27.5</v>
      </c>
      <c r="D153">
        <f t="shared" si="2"/>
        <v>-1</v>
      </c>
    </row>
    <row r="154" spans="1:4" x14ac:dyDescent="0.3">
      <c r="A154" t="s">
        <v>10</v>
      </c>
      <c r="B154">
        <v>4</v>
      </c>
      <c r="C154">
        <f>Comparison!C154</f>
        <v>3</v>
      </c>
      <c r="D154">
        <f t="shared" si="2"/>
        <v>-1</v>
      </c>
    </row>
    <row r="155" spans="1:4" x14ac:dyDescent="0.3">
      <c r="A155" t="s">
        <v>11</v>
      </c>
      <c r="B155">
        <v>4</v>
      </c>
      <c r="C155">
        <f>Comparison!C155</f>
        <v>4</v>
      </c>
      <c r="D155">
        <f t="shared" si="2"/>
        <v>0</v>
      </c>
    </row>
    <row r="156" spans="1:4" x14ac:dyDescent="0.3">
      <c r="A156" t="s">
        <v>12</v>
      </c>
      <c r="B156">
        <v>4</v>
      </c>
      <c r="C156">
        <f>Comparison!C156</f>
        <v>4</v>
      </c>
      <c r="D156">
        <f t="shared" si="2"/>
        <v>0</v>
      </c>
    </row>
    <row r="157" spans="1:4" x14ac:dyDescent="0.3">
      <c r="A157" t="s">
        <v>13</v>
      </c>
      <c r="B157">
        <v>4</v>
      </c>
      <c r="C157">
        <f>Comparison!C157</f>
        <v>4</v>
      </c>
      <c r="D157">
        <f t="shared" si="2"/>
        <v>0</v>
      </c>
    </row>
    <row r="158" spans="1:4" x14ac:dyDescent="0.3">
      <c r="A158" t="s">
        <v>14</v>
      </c>
      <c r="B158">
        <v>4</v>
      </c>
      <c r="C158">
        <f>Comparison!C158</f>
        <v>4</v>
      </c>
      <c r="D158">
        <f t="shared" si="2"/>
        <v>0</v>
      </c>
    </row>
    <row r="159" spans="1:4" x14ac:dyDescent="0.3">
      <c r="A159" t="s">
        <v>15</v>
      </c>
      <c r="B159">
        <v>4</v>
      </c>
      <c r="C159">
        <f>Comparison!C159</f>
        <v>4</v>
      </c>
      <c r="D159">
        <f t="shared" si="2"/>
        <v>0</v>
      </c>
    </row>
    <row r="160" spans="1:4" x14ac:dyDescent="0.3">
      <c r="A160" t="s">
        <v>16</v>
      </c>
      <c r="B160">
        <v>1</v>
      </c>
      <c r="C160">
        <f>Comparison!C160</f>
        <v>1</v>
      </c>
      <c r="D160">
        <f t="shared" si="2"/>
        <v>0</v>
      </c>
    </row>
    <row r="161" spans="1:4" x14ac:dyDescent="0.3">
      <c r="A161" t="s">
        <v>17</v>
      </c>
      <c r="B161">
        <v>1</v>
      </c>
      <c r="C161">
        <f>Comparison!C161</f>
        <v>1</v>
      </c>
      <c r="D161">
        <f t="shared" si="2"/>
        <v>0</v>
      </c>
    </row>
    <row r="162" spans="1:4" x14ac:dyDescent="0.3">
      <c r="A162" t="s">
        <v>18</v>
      </c>
      <c r="B162">
        <v>2</v>
      </c>
      <c r="C162">
        <f>Comparison!C162</f>
        <v>2</v>
      </c>
      <c r="D162">
        <f t="shared" si="2"/>
        <v>0</v>
      </c>
    </row>
    <row r="163" spans="1:4" x14ac:dyDescent="0.3">
      <c r="A163" t="s">
        <v>19</v>
      </c>
      <c r="B163">
        <v>0.25</v>
      </c>
      <c r="C163">
        <f>Comparison!C163</f>
        <v>0.25</v>
      </c>
      <c r="D163">
        <f t="shared" si="2"/>
        <v>0</v>
      </c>
    </row>
    <row r="164" spans="1:4" x14ac:dyDescent="0.3">
      <c r="A164" t="s">
        <v>20</v>
      </c>
      <c r="B164">
        <v>0.25</v>
      </c>
      <c r="C164">
        <f>Comparison!C164</f>
        <v>0.25</v>
      </c>
      <c r="D164">
        <f t="shared" si="2"/>
        <v>0</v>
      </c>
    </row>
    <row r="165" spans="1:4" x14ac:dyDescent="0.3">
      <c r="A165" t="s">
        <v>46</v>
      </c>
      <c r="B165">
        <v>26.5</v>
      </c>
      <c r="C165">
        <f>Comparison!C165</f>
        <v>26</v>
      </c>
      <c r="D165">
        <f t="shared" si="2"/>
        <v>-0.5</v>
      </c>
    </row>
    <row r="166" spans="1:4" x14ac:dyDescent="0.3">
      <c r="A166" t="s">
        <v>47</v>
      </c>
      <c r="B166">
        <v>4</v>
      </c>
      <c r="C166">
        <f>Comparison!C166</f>
        <v>4</v>
      </c>
      <c r="D166">
        <f t="shared" si="2"/>
        <v>0</v>
      </c>
    </row>
    <row r="167" spans="1:4" x14ac:dyDescent="0.3">
      <c r="A167" t="s">
        <v>48</v>
      </c>
      <c r="B167">
        <v>4</v>
      </c>
      <c r="C167">
        <f>Comparison!C167</f>
        <v>4</v>
      </c>
      <c r="D167">
        <f t="shared" si="2"/>
        <v>0</v>
      </c>
    </row>
    <row r="168" spans="1:4" x14ac:dyDescent="0.3">
      <c r="A168" t="s">
        <v>49</v>
      </c>
      <c r="B168">
        <v>4</v>
      </c>
      <c r="C168">
        <f>Comparison!C168</f>
        <v>4</v>
      </c>
      <c r="D168">
        <f t="shared" si="2"/>
        <v>0</v>
      </c>
    </row>
    <row r="169" spans="1:4" x14ac:dyDescent="0.3">
      <c r="A169" t="s">
        <v>13</v>
      </c>
      <c r="D169">
        <f t="shared" si="2"/>
        <v>0</v>
      </c>
    </row>
    <row r="170" spans="1:4" x14ac:dyDescent="0.3">
      <c r="A170" t="s">
        <v>50</v>
      </c>
      <c r="B170">
        <v>3</v>
      </c>
      <c r="C170">
        <f>Comparison!C170</f>
        <v>3</v>
      </c>
      <c r="D170">
        <f t="shared" si="2"/>
        <v>0</v>
      </c>
    </row>
    <row r="171" spans="1:4" x14ac:dyDescent="0.3">
      <c r="A171" t="s">
        <v>14</v>
      </c>
      <c r="B171">
        <v>1</v>
      </c>
      <c r="C171">
        <f>Comparison!C171</f>
        <v>1</v>
      </c>
      <c r="D171">
        <f t="shared" si="2"/>
        <v>0</v>
      </c>
    </row>
    <row r="172" spans="1:4" x14ac:dyDescent="0.3">
      <c r="A172" t="s">
        <v>51</v>
      </c>
      <c r="B172">
        <v>3</v>
      </c>
      <c r="C172">
        <f>Comparison!C172</f>
        <v>3</v>
      </c>
      <c r="D172">
        <f t="shared" si="2"/>
        <v>0</v>
      </c>
    </row>
    <row r="173" spans="1:4" x14ac:dyDescent="0.3">
      <c r="A173" t="s">
        <v>15</v>
      </c>
      <c r="B173">
        <v>1</v>
      </c>
      <c r="C173">
        <f>Comparison!C173</f>
        <v>1</v>
      </c>
      <c r="D173">
        <f t="shared" si="2"/>
        <v>0</v>
      </c>
    </row>
    <row r="174" spans="1:4" x14ac:dyDescent="0.3">
      <c r="A174" t="s">
        <v>52</v>
      </c>
      <c r="B174">
        <v>2</v>
      </c>
      <c r="C174">
        <f>Comparison!C174</f>
        <v>2</v>
      </c>
      <c r="D174">
        <f t="shared" si="2"/>
        <v>0</v>
      </c>
    </row>
    <row r="175" spans="1:4" x14ac:dyDescent="0.3">
      <c r="A175" t="s">
        <v>16</v>
      </c>
      <c r="B175">
        <v>1</v>
      </c>
      <c r="C175">
        <f>Comparison!C175</f>
        <v>1</v>
      </c>
      <c r="D175">
        <f t="shared" si="2"/>
        <v>0</v>
      </c>
    </row>
    <row r="176" spans="1:4" x14ac:dyDescent="0.3">
      <c r="A176" t="s">
        <v>17</v>
      </c>
      <c r="B176">
        <v>1</v>
      </c>
      <c r="C176">
        <f>Comparison!C176</f>
        <v>1</v>
      </c>
      <c r="D176">
        <f t="shared" si="2"/>
        <v>0</v>
      </c>
    </row>
    <row r="177" spans="1:4" x14ac:dyDescent="0.3">
      <c r="A177" t="s">
        <v>18</v>
      </c>
      <c r="B177">
        <v>2</v>
      </c>
      <c r="C177">
        <f>Comparison!C177</f>
        <v>1.5</v>
      </c>
      <c r="D177">
        <f t="shared" si="2"/>
        <v>-0.5</v>
      </c>
    </row>
    <row r="178" spans="1:4" x14ac:dyDescent="0.3">
      <c r="A178" t="s">
        <v>19</v>
      </c>
      <c r="B178">
        <v>0.25</v>
      </c>
      <c r="C178">
        <f>Comparison!C178</f>
        <v>0.25</v>
      </c>
      <c r="D178">
        <f t="shared" si="2"/>
        <v>0</v>
      </c>
    </row>
    <row r="179" spans="1:4" x14ac:dyDescent="0.3">
      <c r="A179" t="s">
        <v>20</v>
      </c>
      <c r="B179">
        <v>0.25</v>
      </c>
      <c r="C179">
        <f>Comparison!C179</f>
        <v>0.25</v>
      </c>
      <c r="D179">
        <f t="shared" si="2"/>
        <v>0</v>
      </c>
    </row>
    <row r="180" spans="1:4" x14ac:dyDescent="0.3">
      <c r="A180" t="s">
        <v>53</v>
      </c>
      <c r="B180">
        <v>19.399999999999999</v>
      </c>
      <c r="C180">
        <f>Comparison!C180</f>
        <v>18.399999999999999</v>
      </c>
      <c r="D180">
        <f t="shared" si="2"/>
        <v>-1</v>
      </c>
    </row>
    <row r="181" spans="1:4" x14ac:dyDescent="0.3">
      <c r="A181" t="s">
        <v>10</v>
      </c>
      <c r="B181">
        <v>3</v>
      </c>
      <c r="C181">
        <f>Comparison!C181</f>
        <v>2</v>
      </c>
      <c r="D181">
        <f t="shared" si="2"/>
        <v>-1</v>
      </c>
    </row>
    <row r="182" spans="1:4" x14ac:dyDescent="0.3">
      <c r="A182" t="s">
        <v>11</v>
      </c>
      <c r="B182">
        <v>3</v>
      </c>
      <c r="C182">
        <f>Comparison!C182</f>
        <v>3</v>
      </c>
      <c r="D182">
        <f t="shared" si="2"/>
        <v>0</v>
      </c>
    </row>
    <row r="183" spans="1:4" x14ac:dyDescent="0.3">
      <c r="A183" t="s">
        <v>12</v>
      </c>
      <c r="B183">
        <v>2</v>
      </c>
      <c r="C183">
        <f>Comparison!C183</f>
        <v>2</v>
      </c>
      <c r="D183">
        <f t="shared" si="2"/>
        <v>0</v>
      </c>
    </row>
    <row r="184" spans="1:4" x14ac:dyDescent="0.3">
      <c r="A184" t="s">
        <v>54</v>
      </c>
      <c r="B184">
        <v>1</v>
      </c>
      <c r="C184">
        <f>Comparison!C184</f>
        <v>1</v>
      </c>
      <c r="D184">
        <f t="shared" si="2"/>
        <v>0</v>
      </c>
    </row>
    <row r="185" spans="1:4" x14ac:dyDescent="0.3">
      <c r="A185" t="s">
        <v>13</v>
      </c>
      <c r="B185">
        <v>2</v>
      </c>
      <c r="C185">
        <f>Comparison!C185</f>
        <v>2</v>
      </c>
      <c r="D185">
        <f t="shared" si="2"/>
        <v>0</v>
      </c>
    </row>
    <row r="186" spans="1:4" x14ac:dyDescent="0.3">
      <c r="A186" t="s">
        <v>14</v>
      </c>
      <c r="B186">
        <v>2</v>
      </c>
      <c r="C186">
        <f>Comparison!C186</f>
        <v>2</v>
      </c>
      <c r="D186">
        <f t="shared" si="2"/>
        <v>0</v>
      </c>
    </row>
    <row r="187" spans="1:4" x14ac:dyDescent="0.3">
      <c r="A187" t="s">
        <v>40</v>
      </c>
      <c r="B187">
        <v>1</v>
      </c>
      <c r="C187">
        <f>Comparison!C187</f>
        <v>1</v>
      </c>
      <c r="D187">
        <f t="shared" si="2"/>
        <v>0</v>
      </c>
    </row>
    <row r="188" spans="1:4" x14ac:dyDescent="0.3">
      <c r="A188" t="s">
        <v>15</v>
      </c>
      <c r="B188">
        <v>2</v>
      </c>
      <c r="C188">
        <f>Comparison!C188</f>
        <v>2</v>
      </c>
      <c r="D188">
        <f t="shared" si="2"/>
        <v>0</v>
      </c>
    </row>
    <row r="189" spans="1:4" x14ac:dyDescent="0.3">
      <c r="A189" t="s">
        <v>16</v>
      </c>
      <c r="B189">
        <v>1</v>
      </c>
      <c r="C189">
        <f>Comparison!C189</f>
        <v>1</v>
      </c>
      <c r="D189">
        <f t="shared" si="2"/>
        <v>0</v>
      </c>
    </row>
    <row r="190" spans="1:4" x14ac:dyDescent="0.3">
      <c r="A190" t="s">
        <v>17</v>
      </c>
      <c r="B190">
        <v>1</v>
      </c>
      <c r="C190">
        <f>Comparison!C190</f>
        <v>1</v>
      </c>
      <c r="D190">
        <f t="shared" si="2"/>
        <v>0</v>
      </c>
    </row>
    <row r="191" spans="1:4" x14ac:dyDescent="0.3">
      <c r="A191" t="s">
        <v>18</v>
      </c>
      <c r="B191">
        <v>1</v>
      </c>
      <c r="C191">
        <f>Comparison!C191</f>
        <v>1</v>
      </c>
      <c r="D191">
        <f t="shared" si="2"/>
        <v>0</v>
      </c>
    </row>
    <row r="192" spans="1:4" x14ac:dyDescent="0.3">
      <c r="A192" t="s">
        <v>19</v>
      </c>
      <c r="B192">
        <v>0.2</v>
      </c>
      <c r="C192">
        <f>Comparison!C192</f>
        <v>0.2</v>
      </c>
      <c r="D192">
        <f t="shared" si="2"/>
        <v>0</v>
      </c>
    </row>
    <row r="193" spans="1:4" x14ac:dyDescent="0.3">
      <c r="A193" t="s">
        <v>20</v>
      </c>
      <c r="B193">
        <v>0.2</v>
      </c>
      <c r="C193">
        <f>Comparison!C193</f>
        <v>0.2</v>
      </c>
      <c r="D193">
        <f t="shared" si="2"/>
        <v>0</v>
      </c>
    </row>
    <row r="194" spans="1:4" x14ac:dyDescent="0.3">
      <c r="A194" t="s">
        <v>55</v>
      </c>
      <c r="B194">
        <v>49.20000000000001</v>
      </c>
      <c r="C194">
        <f>Comparison!C194</f>
        <v>49.20000000000001</v>
      </c>
      <c r="D194">
        <f t="shared" si="2"/>
        <v>0</v>
      </c>
    </row>
    <row r="195" spans="1:4" x14ac:dyDescent="0.3">
      <c r="A195" t="s">
        <v>56</v>
      </c>
      <c r="B195">
        <v>21.5</v>
      </c>
      <c r="C195">
        <f>Comparison!C195</f>
        <v>22.5</v>
      </c>
      <c r="D195">
        <f t="shared" ref="D195:D245" si="3">C195-B195</f>
        <v>1</v>
      </c>
    </row>
    <row r="196" spans="1:4" x14ac:dyDescent="0.3">
      <c r="A196" t="s">
        <v>10</v>
      </c>
      <c r="B196">
        <v>3</v>
      </c>
      <c r="C196">
        <f>Comparison!C196</f>
        <v>4</v>
      </c>
      <c r="D196">
        <f t="shared" si="3"/>
        <v>1</v>
      </c>
    </row>
    <row r="197" spans="1:4" x14ac:dyDescent="0.3">
      <c r="A197" t="s">
        <v>11</v>
      </c>
      <c r="B197">
        <v>3</v>
      </c>
      <c r="C197">
        <f>Comparison!C197</f>
        <v>3</v>
      </c>
      <c r="D197">
        <f t="shared" si="3"/>
        <v>0</v>
      </c>
    </row>
    <row r="198" spans="1:4" x14ac:dyDescent="0.3">
      <c r="A198" t="s">
        <v>12</v>
      </c>
      <c r="B198">
        <v>3</v>
      </c>
      <c r="C198">
        <f>Comparison!C198</f>
        <v>3</v>
      </c>
      <c r="D198">
        <f t="shared" si="3"/>
        <v>0</v>
      </c>
    </row>
    <row r="199" spans="1:4" x14ac:dyDescent="0.3">
      <c r="A199" t="s">
        <v>13</v>
      </c>
      <c r="B199">
        <v>3</v>
      </c>
      <c r="C199">
        <f>Comparison!C199</f>
        <v>3</v>
      </c>
      <c r="D199">
        <f t="shared" si="3"/>
        <v>0</v>
      </c>
    </row>
    <row r="200" spans="1:4" x14ac:dyDescent="0.3">
      <c r="A200" t="s">
        <v>14</v>
      </c>
      <c r="B200">
        <v>3</v>
      </c>
      <c r="C200">
        <f>Comparison!C200</f>
        <v>3</v>
      </c>
      <c r="D200">
        <f t="shared" si="3"/>
        <v>0</v>
      </c>
    </row>
    <row r="201" spans="1:4" x14ac:dyDescent="0.3">
      <c r="A201" t="s">
        <v>15</v>
      </c>
      <c r="B201">
        <v>3</v>
      </c>
      <c r="C201">
        <f>Comparison!C201</f>
        <v>3</v>
      </c>
      <c r="D201">
        <f t="shared" si="3"/>
        <v>0</v>
      </c>
    </row>
    <row r="202" spans="1:4" x14ac:dyDescent="0.3">
      <c r="A202" t="s">
        <v>16</v>
      </c>
      <c r="B202">
        <v>1</v>
      </c>
      <c r="C202">
        <f>Comparison!C202</f>
        <v>1</v>
      </c>
      <c r="D202">
        <f t="shared" si="3"/>
        <v>0</v>
      </c>
    </row>
    <row r="203" spans="1:4" x14ac:dyDescent="0.3">
      <c r="A203" t="s">
        <v>17</v>
      </c>
      <c r="B203">
        <v>1</v>
      </c>
      <c r="C203">
        <f>Comparison!C203</f>
        <v>1</v>
      </c>
      <c r="D203">
        <f t="shared" si="3"/>
        <v>0</v>
      </c>
    </row>
    <row r="204" spans="1:4" x14ac:dyDescent="0.3">
      <c r="A204" t="s">
        <v>18</v>
      </c>
      <c r="B204">
        <v>1</v>
      </c>
      <c r="C204">
        <f>Comparison!C204</f>
        <v>1</v>
      </c>
      <c r="D204">
        <f t="shared" si="3"/>
        <v>0</v>
      </c>
    </row>
    <row r="205" spans="1:4" x14ac:dyDescent="0.3">
      <c r="A205" t="s">
        <v>19</v>
      </c>
      <c r="B205">
        <v>0.25</v>
      </c>
      <c r="C205">
        <f>Comparison!C205</f>
        <v>0.25</v>
      </c>
      <c r="D205">
        <f t="shared" si="3"/>
        <v>0</v>
      </c>
    </row>
    <row r="206" spans="1:4" x14ac:dyDescent="0.3">
      <c r="A206" t="s">
        <v>20</v>
      </c>
      <c r="B206">
        <v>0.25</v>
      </c>
      <c r="C206">
        <f>Comparison!C206</f>
        <v>0.25</v>
      </c>
      <c r="D206">
        <f t="shared" si="3"/>
        <v>0</v>
      </c>
    </row>
    <row r="207" spans="1:4" x14ac:dyDescent="0.3">
      <c r="A207" t="s">
        <v>57</v>
      </c>
      <c r="B207">
        <v>27.600000000000005</v>
      </c>
      <c r="C207">
        <v>28.2</v>
      </c>
      <c r="D207">
        <f t="shared" si="3"/>
        <v>0.59999999999999432</v>
      </c>
    </row>
    <row r="208" spans="1:4" x14ac:dyDescent="0.3">
      <c r="A208" t="s">
        <v>58</v>
      </c>
      <c r="B208">
        <v>29.4</v>
      </c>
      <c r="C208">
        <f>Comparison!C208</f>
        <v>30.4</v>
      </c>
      <c r="D208">
        <f t="shared" si="3"/>
        <v>1</v>
      </c>
    </row>
    <row r="209" spans="1:4" x14ac:dyDescent="0.3">
      <c r="A209" t="s">
        <v>10</v>
      </c>
      <c r="B209">
        <v>5</v>
      </c>
      <c r="C209">
        <f>Comparison!C209</f>
        <v>5</v>
      </c>
      <c r="D209">
        <f t="shared" si="3"/>
        <v>0</v>
      </c>
    </row>
    <row r="210" spans="1:4" x14ac:dyDescent="0.3">
      <c r="A210" t="s">
        <v>11</v>
      </c>
      <c r="B210">
        <v>4</v>
      </c>
      <c r="C210">
        <f>Comparison!C210</f>
        <v>4</v>
      </c>
      <c r="D210">
        <f t="shared" si="3"/>
        <v>0</v>
      </c>
    </row>
    <row r="211" spans="1:4" x14ac:dyDescent="0.3">
      <c r="A211" t="s">
        <v>12</v>
      </c>
      <c r="B211">
        <v>4</v>
      </c>
      <c r="C211">
        <f>Comparison!C211</f>
        <v>4</v>
      </c>
      <c r="D211">
        <f t="shared" si="3"/>
        <v>0</v>
      </c>
    </row>
    <row r="212" spans="1:4" x14ac:dyDescent="0.3">
      <c r="A212" t="s">
        <v>13</v>
      </c>
      <c r="B212">
        <v>3</v>
      </c>
      <c r="C212">
        <f>Comparison!C212</f>
        <v>4</v>
      </c>
      <c r="D212">
        <f t="shared" si="3"/>
        <v>1</v>
      </c>
    </row>
    <row r="213" spans="1:4" x14ac:dyDescent="0.3">
      <c r="A213" t="s">
        <v>14</v>
      </c>
      <c r="B213">
        <v>4</v>
      </c>
      <c r="C213">
        <f>Comparison!C213</f>
        <v>4</v>
      </c>
      <c r="D213">
        <f t="shared" si="3"/>
        <v>0</v>
      </c>
    </row>
    <row r="214" spans="1:4" x14ac:dyDescent="0.3">
      <c r="A214" t="s">
        <v>15</v>
      </c>
      <c r="B214">
        <v>4</v>
      </c>
      <c r="C214">
        <f>Comparison!C214</f>
        <v>4</v>
      </c>
      <c r="D214">
        <f t="shared" si="3"/>
        <v>0</v>
      </c>
    </row>
    <row r="215" spans="1:4" x14ac:dyDescent="0.3">
      <c r="A215" t="s">
        <v>16</v>
      </c>
      <c r="B215">
        <v>1</v>
      </c>
      <c r="C215">
        <f>Comparison!C215</f>
        <v>1</v>
      </c>
      <c r="D215">
        <f t="shared" si="3"/>
        <v>0</v>
      </c>
    </row>
    <row r="216" spans="1:4" x14ac:dyDescent="0.3">
      <c r="A216" t="s">
        <v>59</v>
      </c>
      <c r="B216">
        <v>1</v>
      </c>
      <c r="C216">
        <f>Comparison!C216</f>
        <v>1</v>
      </c>
      <c r="D216">
        <f t="shared" si="3"/>
        <v>0</v>
      </c>
    </row>
    <row r="217" spans="1:4" x14ac:dyDescent="0.3">
      <c r="A217" t="s">
        <v>17</v>
      </c>
      <c r="B217">
        <v>1</v>
      </c>
      <c r="C217">
        <f>Comparison!C217</f>
        <v>1</v>
      </c>
      <c r="D217">
        <f t="shared" si="3"/>
        <v>0</v>
      </c>
    </row>
    <row r="218" spans="1:4" x14ac:dyDescent="0.3">
      <c r="A218" t="s">
        <v>18</v>
      </c>
      <c r="B218">
        <v>2</v>
      </c>
      <c r="C218">
        <f>Comparison!C218</f>
        <v>2</v>
      </c>
      <c r="D218">
        <f t="shared" si="3"/>
        <v>0</v>
      </c>
    </row>
    <row r="219" spans="1:4" x14ac:dyDescent="0.3">
      <c r="A219" t="s">
        <v>19</v>
      </c>
      <c r="B219">
        <v>0.2</v>
      </c>
      <c r="C219">
        <f>Comparison!C219</f>
        <v>0.2</v>
      </c>
      <c r="D219">
        <f t="shared" si="3"/>
        <v>0</v>
      </c>
    </row>
    <row r="220" spans="1:4" x14ac:dyDescent="0.3">
      <c r="A220" t="s">
        <v>20</v>
      </c>
      <c r="B220">
        <v>0.2</v>
      </c>
      <c r="C220">
        <f>Comparison!C220</f>
        <v>0.2</v>
      </c>
      <c r="D220">
        <f t="shared" si="3"/>
        <v>0</v>
      </c>
    </row>
    <row r="221" spans="1:4" x14ac:dyDescent="0.3">
      <c r="A221" t="s">
        <v>60</v>
      </c>
      <c r="B221">
        <v>15.399999999999999</v>
      </c>
      <c r="C221">
        <f>Comparison!C221</f>
        <v>15.399999999999999</v>
      </c>
      <c r="D221">
        <f t="shared" si="3"/>
        <v>0</v>
      </c>
    </row>
    <row r="222" spans="1:4" x14ac:dyDescent="0.3">
      <c r="A222" t="s">
        <v>10</v>
      </c>
      <c r="B222">
        <v>3</v>
      </c>
      <c r="C222">
        <f>Comparison!C222</f>
        <v>2</v>
      </c>
      <c r="D222">
        <f t="shared" si="3"/>
        <v>-1</v>
      </c>
    </row>
    <row r="223" spans="1:4" x14ac:dyDescent="0.3">
      <c r="A223" t="s">
        <v>11</v>
      </c>
      <c r="B223">
        <v>2</v>
      </c>
      <c r="C223">
        <f>Comparison!C223</f>
        <v>2</v>
      </c>
      <c r="D223">
        <f t="shared" si="3"/>
        <v>0</v>
      </c>
    </row>
    <row r="224" spans="1:4" x14ac:dyDescent="0.3">
      <c r="A224" t="s">
        <v>12</v>
      </c>
      <c r="B224">
        <v>2</v>
      </c>
      <c r="C224">
        <f>Comparison!C224</f>
        <v>2</v>
      </c>
      <c r="D224">
        <f t="shared" si="3"/>
        <v>0</v>
      </c>
    </row>
    <row r="225" spans="1:4" x14ac:dyDescent="0.3">
      <c r="A225" t="s">
        <v>13</v>
      </c>
      <c r="B225">
        <v>2</v>
      </c>
      <c r="C225">
        <f>Comparison!C225</f>
        <v>3</v>
      </c>
      <c r="D225">
        <f t="shared" si="3"/>
        <v>1</v>
      </c>
    </row>
    <row r="226" spans="1:4" x14ac:dyDescent="0.3">
      <c r="A226" t="s">
        <v>14</v>
      </c>
      <c r="B226">
        <v>1</v>
      </c>
      <c r="C226">
        <f>Comparison!C226</f>
        <v>1</v>
      </c>
      <c r="D226">
        <f t="shared" si="3"/>
        <v>0</v>
      </c>
    </row>
    <row r="227" spans="1:4" x14ac:dyDescent="0.3">
      <c r="A227" t="s">
        <v>15</v>
      </c>
      <c r="B227">
        <v>2</v>
      </c>
      <c r="C227">
        <f>Comparison!C227</f>
        <v>2</v>
      </c>
      <c r="D227">
        <f t="shared" si="3"/>
        <v>0</v>
      </c>
    </row>
    <row r="228" spans="1:4" x14ac:dyDescent="0.3">
      <c r="A228" t="s">
        <v>16</v>
      </c>
      <c r="B228">
        <v>1</v>
      </c>
      <c r="C228">
        <f>Comparison!C228</f>
        <v>1</v>
      </c>
      <c r="D228">
        <f t="shared" si="3"/>
        <v>0</v>
      </c>
    </row>
    <row r="229" spans="1:4" x14ac:dyDescent="0.3">
      <c r="A229" t="s">
        <v>17</v>
      </c>
      <c r="B229">
        <v>1</v>
      </c>
      <c r="C229">
        <f>Comparison!C229</f>
        <v>1</v>
      </c>
      <c r="D229">
        <f t="shared" si="3"/>
        <v>0</v>
      </c>
    </row>
    <row r="230" spans="1:4" x14ac:dyDescent="0.3">
      <c r="A230" t="s">
        <v>18</v>
      </c>
      <c r="B230">
        <v>1</v>
      </c>
      <c r="C230">
        <f>Comparison!C230</f>
        <v>1</v>
      </c>
      <c r="D230">
        <f t="shared" si="3"/>
        <v>0</v>
      </c>
    </row>
    <row r="231" spans="1:4" x14ac:dyDescent="0.3">
      <c r="A231" t="s">
        <v>19</v>
      </c>
      <c r="B231">
        <v>0.2</v>
      </c>
      <c r="C231">
        <f>Comparison!C231</f>
        <v>0.2</v>
      </c>
      <c r="D231">
        <f t="shared" si="3"/>
        <v>0</v>
      </c>
    </row>
    <row r="232" spans="1:4" x14ac:dyDescent="0.3">
      <c r="A232" t="s">
        <v>20</v>
      </c>
      <c r="B232">
        <v>0.2</v>
      </c>
      <c r="C232">
        <f>Comparison!C232</f>
        <v>0.2</v>
      </c>
      <c r="D232">
        <f t="shared" si="3"/>
        <v>0</v>
      </c>
    </row>
    <row r="233" spans="1:4" x14ac:dyDescent="0.3">
      <c r="A233" t="s">
        <v>61</v>
      </c>
      <c r="B233">
        <v>19.399999999999999</v>
      </c>
      <c r="C233">
        <f>Comparison!C233</f>
        <v>19.399999999999999</v>
      </c>
      <c r="D233">
        <f t="shared" si="3"/>
        <v>0</v>
      </c>
    </row>
    <row r="234" spans="1:4" x14ac:dyDescent="0.3">
      <c r="A234" t="s">
        <v>10</v>
      </c>
      <c r="B234">
        <v>3</v>
      </c>
      <c r="C234">
        <f>Comparison!C234</f>
        <v>2</v>
      </c>
      <c r="D234">
        <f t="shared" si="3"/>
        <v>-1</v>
      </c>
    </row>
    <row r="235" spans="1:4" x14ac:dyDescent="0.3">
      <c r="A235" t="s">
        <v>11</v>
      </c>
      <c r="B235">
        <v>3</v>
      </c>
      <c r="C235">
        <f>Comparison!C235</f>
        <v>3</v>
      </c>
      <c r="D235">
        <f t="shared" si="3"/>
        <v>0</v>
      </c>
    </row>
    <row r="236" spans="1:4" x14ac:dyDescent="0.3">
      <c r="A236" t="s">
        <v>12</v>
      </c>
      <c r="B236">
        <v>2</v>
      </c>
      <c r="C236">
        <f>Comparison!C236</f>
        <v>2</v>
      </c>
      <c r="D236">
        <f t="shared" si="3"/>
        <v>0</v>
      </c>
    </row>
    <row r="237" spans="1:4" x14ac:dyDescent="0.3">
      <c r="A237" t="s">
        <v>13</v>
      </c>
      <c r="B237">
        <v>2</v>
      </c>
      <c r="C237">
        <f>Comparison!C237</f>
        <v>3</v>
      </c>
      <c r="D237">
        <f t="shared" si="3"/>
        <v>1</v>
      </c>
    </row>
    <row r="238" spans="1:4" x14ac:dyDescent="0.3">
      <c r="A238" t="s">
        <v>14</v>
      </c>
      <c r="B238">
        <v>3</v>
      </c>
      <c r="C238">
        <f>Comparison!C238</f>
        <v>3</v>
      </c>
      <c r="D238">
        <f t="shared" si="3"/>
        <v>0</v>
      </c>
    </row>
    <row r="239" spans="1:4" x14ac:dyDescent="0.3">
      <c r="A239" t="s">
        <v>15</v>
      </c>
      <c r="B239">
        <v>3</v>
      </c>
      <c r="C239">
        <f>Comparison!C239</f>
        <v>3</v>
      </c>
      <c r="D239">
        <f t="shared" si="3"/>
        <v>0</v>
      </c>
    </row>
    <row r="240" spans="1:4" x14ac:dyDescent="0.3">
      <c r="A240" t="s">
        <v>16</v>
      </c>
      <c r="B240">
        <v>1</v>
      </c>
      <c r="C240">
        <f>Comparison!C240</f>
        <v>1</v>
      </c>
      <c r="D240">
        <f t="shared" si="3"/>
        <v>0</v>
      </c>
    </row>
    <row r="241" spans="1:4" x14ac:dyDescent="0.3">
      <c r="A241" t="s">
        <v>17</v>
      </c>
      <c r="B241">
        <v>1</v>
      </c>
      <c r="C241">
        <f>Comparison!C241</f>
        <v>1</v>
      </c>
      <c r="D241">
        <f t="shared" si="3"/>
        <v>0</v>
      </c>
    </row>
    <row r="242" spans="1:4" x14ac:dyDescent="0.3">
      <c r="A242" t="s">
        <v>18</v>
      </c>
      <c r="B242">
        <v>1</v>
      </c>
      <c r="C242">
        <f>Comparison!C242</f>
        <v>1</v>
      </c>
      <c r="D242">
        <f t="shared" si="3"/>
        <v>0</v>
      </c>
    </row>
    <row r="243" spans="1:4" x14ac:dyDescent="0.3">
      <c r="A243" t="s">
        <v>19</v>
      </c>
      <c r="B243">
        <v>0.2</v>
      </c>
      <c r="C243">
        <f>Comparison!C243</f>
        <v>0.2</v>
      </c>
      <c r="D243">
        <f t="shared" si="3"/>
        <v>0</v>
      </c>
    </row>
    <row r="244" spans="1:4" x14ac:dyDescent="0.3">
      <c r="A244" t="s">
        <v>20</v>
      </c>
      <c r="B244">
        <v>0.2</v>
      </c>
      <c r="C244">
        <f>Comparison!C244</f>
        <v>0.2</v>
      </c>
      <c r="D244">
        <f t="shared" si="3"/>
        <v>0</v>
      </c>
    </row>
    <row r="245" spans="1:4" x14ac:dyDescent="0.3">
      <c r="A245" t="s">
        <v>62</v>
      </c>
      <c r="B245">
        <v>985.8</v>
      </c>
      <c r="C245">
        <f>Comparison!C245</f>
        <v>992.19999999999993</v>
      </c>
      <c r="D245">
        <f t="shared" si="3"/>
        <v>6.3999999999999773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opLeftCell="A10" workbookViewId="0">
      <selection activeCell="L12" sqref="L12"/>
    </sheetView>
  </sheetViews>
  <sheetFormatPr defaultRowHeight="14.4" x14ac:dyDescent="0.3"/>
  <cols>
    <col min="1" max="1" width="13.44140625" bestFit="1" customWidth="1"/>
    <col min="2" max="3" width="13.44140625" customWidth="1"/>
    <col min="4" max="4" width="17.44140625" style="3" bestFit="1" customWidth="1"/>
    <col min="5" max="5" width="14.44140625" bestFit="1" customWidth="1"/>
    <col min="6" max="6" width="10.44140625" bestFit="1" customWidth="1"/>
    <col min="7" max="8" width="5" bestFit="1" customWidth="1"/>
    <col min="9" max="9" width="12" bestFit="1" customWidth="1"/>
    <col min="12" max="12" width="10.44140625" bestFit="1" customWidth="1"/>
  </cols>
  <sheetData>
    <row r="1" spans="1:13" x14ac:dyDescent="0.3">
      <c r="A1" t="s">
        <v>0</v>
      </c>
      <c r="B1" t="s">
        <v>69</v>
      </c>
      <c r="C1" t="s">
        <v>108</v>
      </c>
      <c r="D1" s="3" t="s">
        <v>102</v>
      </c>
      <c r="E1" t="s">
        <v>103</v>
      </c>
      <c r="F1" t="s">
        <v>3</v>
      </c>
    </row>
    <row r="2" spans="1:13" x14ac:dyDescent="0.3">
      <c r="A2" s="2" t="s">
        <v>89</v>
      </c>
      <c r="B2" s="2">
        <f>SUM(Comparison!C3:C8)</f>
        <v>23</v>
      </c>
      <c r="C2" s="2">
        <v>591</v>
      </c>
      <c r="D2" s="3">
        <f>C2/B2</f>
        <v>25.695652173913043</v>
      </c>
      <c r="E2">
        <v>27.5</v>
      </c>
      <c r="F2" s="3">
        <f>D2-E2</f>
        <v>-1.804347826086957</v>
      </c>
    </row>
    <row r="3" spans="1:13" x14ac:dyDescent="0.3">
      <c r="A3" s="2" t="s">
        <v>85</v>
      </c>
      <c r="B3" s="2">
        <f>SUM(Comparison!C26:C31)</f>
        <v>22</v>
      </c>
      <c r="C3" s="2">
        <v>552</v>
      </c>
      <c r="D3" s="3">
        <f>C3/B3</f>
        <v>25.09090909090909</v>
      </c>
      <c r="E3">
        <v>27.5</v>
      </c>
      <c r="F3" s="3">
        <f t="shared" ref="F3:F17" si="0">D3-E3</f>
        <v>-2.4090909090909101</v>
      </c>
    </row>
    <row r="4" spans="1:13" x14ac:dyDescent="0.3">
      <c r="A4" s="2" t="s">
        <v>75</v>
      </c>
      <c r="B4" s="2">
        <f>SUM(Comparison!C50:C55)</f>
        <v>24</v>
      </c>
      <c r="C4" s="2">
        <v>592</v>
      </c>
      <c r="D4" s="3">
        <f>C4/B4</f>
        <v>24.666666666666668</v>
      </c>
      <c r="E4">
        <v>27.5</v>
      </c>
      <c r="F4" s="3">
        <f t="shared" si="0"/>
        <v>-2.8333333333333321</v>
      </c>
    </row>
    <row r="5" spans="1:13" x14ac:dyDescent="0.3">
      <c r="A5" s="2" t="s">
        <v>90</v>
      </c>
      <c r="B5" s="2">
        <f>SUM(Comparison!C76:C81)</f>
        <v>20</v>
      </c>
      <c r="C5" s="2">
        <v>464</v>
      </c>
      <c r="D5" s="3">
        <f>C5/B5</f>
        <v>23.2</v>
      </c>
      <c r="E5">
        <v>27.5</v>
      </c>
      <c r="F5" s="3">
        <f t="shared" si="0"/>
        <v>-4.3000000000000007</v>
      </c>
    </row>
    <row r="6" spans="1:13" x14ac:dyDescent="0.3">
      <c r="A6" s="2" t="s">
        <v>82</v>
      </c>
      <c r="B6" s="2">
        <f>SUM(Comparison!C90:C95)</f>
        <v>17</v>
      </c>
      <c r="C6" s="2">
        <v>416</v>
      </c>
      <c r="D6" s="3">
        <f>C6/B6</f>
        <v>24.470588235294116</v>
      </c>
      <c r="E6">
        <v>27.5</v>
      </c>
      <c r="F6" s="3">
        <f t="shared" si="0"/>
        <v>-3.029411764705884</v>
      </c>
    </row>
    <row r="7" spans="1:13" x14ac:dyDescent="0.3">
      <c r="A7" s="2" t="s">
        <v>80</v>
      </c>
      <c r="B7" s="2">
        <f>SUM(Comparison!C102:C107)</f>
        <v>33</v>
      </c>
      <c r="C7" s="2">
        <f>902-18</f>
        <v>884</v>
      </c>
      <c r="D7" s="3">
        <f t="shared" ref="D7:D17" si="1">C7/B7</f>
        <v>26.787878787878789</v>
      </c>
      <c r="E7">
        <v>27.5</v>
      </c>
      <c r="F7" s="3">
        <f t="shared" si="0"/>
        <v>-0.71212121212121104</v>
      </c>
    </row>
    <row r="8" spans="1:13" x14ac:dyDescent="0.3">
      <c r="A8" s="2" t="s">
        <v>77</v>
      </c>
      <c r="B8" s="2">
        <f>SUM(Comparison!C115:C121)</f>
        <v>20</v>
      </c>
      <c r="C8" s="2">
        <v>478</v>
      </c>
      <c r="D8" s="3">
        <f t="shared" si="1"/>
        <v>23.9</v>
      </c>
      <c r="E8">
        <v>27.5</v>
      </c>
      <c r="F8" s="3">
        <f t="shared" si="0"/>
        <v>-3.6000000000000014</v>
      </c>
    </row>
    <row r="9" spans="1:13" x14ac:dyDescent="0.3">
      <c r="A9" s="2" t="s">
        <v>86</v>
      </c>
      <c r="B9" s="2">
        <f>SUM(Comparison!C128:C133)</f>
        <v>20</v>
      </c>
      <c r="C9" s="2">
        <v>483</v>
      </c>
      <c r="D9" s="3">
        <f t="shared" si="1"/>
        <v>24.15</v>
      </c>
      <c r="E9">
        <v>27.5</v>
      </c>
      <c r="F9" s="3">
        <f t="shared" si="0"/>
        <v>-3.3500000000000014</v>
      </c>
    </row>
    <row r="10" spans="1:13" x14ac:dyDescent="0.3">
      <c r="A10" s="2" t="s">
        <v>81</v>
      </c>
      <c r="B10" s="2">
        <f>SUM(Comparison!C142:C147)</f>
        <v>14</v>
      </c>
      <c r="C10" s="2">
        <f>335-21</f>
        <v>314</v>
      </c>
      <c r="D10" s="3">
        <f t="shared" si="1"/>
        <v>22.428571428571427</v>
      </c>
      <c r="E10">
        <v>27.5</v>
      </c>
      <c r="F10" s="3">
        <f t="shared" si="0"/>
        <v>-5.071428571428573</v>
      </c>
      <c r="L10" s="8"/>
      <c r="M10" s="8"/>
    </row>
    <row r="11" spans="1:13" x14ac:dyDescent="0.3">
      <c r="A11" s="2" t="s">
        <v>79</v>
      </c>
      <c r="B11" s="2">
        <f>SUM(Comparison!C154:C159)</f>
        <v>23</v>
      </c>
      <c r="C11" s="2">
        <v>518</v>
      </c>
      <c r="D11" s="3">
        <f t="shared" si="1"/>
        <v>22.521739130434781</v>
      </c>
      <c r="E11">
        <v>27.5</v>
      </c>
      <c r="F11" s="3">
        <f t="shared" si="0"/>
        <v>-4.9782608695652186</v>
      </c>
      <c r="L11" s="8"/>
      <c r="M11" s="8"/>
    </row>
    <row r="12" spans="1:13" x14ac:dyDescent="0.3">
      <c r="A12" s="2" t="s">
        <v>84</v>
      </c>
      <c r="B12" s="2">
        <f>SUM(Comparison!C166:C174)</f>
        <v>22</v>
      </c>
      <c r="C12" s="2">
        <v>497</v>
      </c>
      <c r="D12" s="3">
        <f t="shared" si="1"/>
        <v>22.59090909090909</v>
      </c>
      <c r="E12">
        <v>27.5</v>
      </c>
      <c r="F12" s="3">
        <f t="shared" si="0"/>
        <v>-4.9090909090909101</v>
      </c>
      <c r="L12" s="8"/>
      <c r="M12" s="8"/>
    </row>
    <row r="13" spans="1:13" x14ac:dyDescent="0.3">
      <c r="A13" s="2" t="s">
        <v>88</v>
      </c>
      <c r="B13" s="2">
        <f>SUM(Comparison!C181:C188)</f>
        <v>15</v>
      </c>
      <c r="C13" s="2">
        <f>440-58</f>
        <v>382</v>
      </c>
      <c r="D13" s="3">
        <f t="shared" si="1"/>
        <v>25.466666666666665</v>
      </c>
      <c r="E13">
        <v>27.5</v>
      </c>
      <c r="F13" s="3">
        <f t="shared" si="0"/>
        <v>-2.033333333333335</v>
      </c>
      <c r="L13" s="8"/>
      <c r="M13" s="8"/>
    </row>
    <row r="14" spans="1:13" x14ac:dyDescent="0.3">
      <c r="A14" s="2" t="s">
        <v>87</v>
      </c>
      <c r="B14" s="2">
        <f>SUM(Comparison!C196:C201)</f>
        <v>19</v>
      </c>
      <c r="C14" s="2">
        <v>478</v>
      </c>
      <c r="D14" s="3">
        <f t="shared" si="1"/>
        <v>25.157894736842106</v>
      </c>
      <c r="E14">
        <v>27.5</v>
      </c>
      <c r="F14" s="3">
        <f t="shared" si="0"/>
        <v>-2.3421052631578938</v>
      </c>
      <c r="L14" s="8"/>
      <c r="M14" s="8"/>
    </row>
    <row r="15" spans="1:13" x14ac:dyDescent="0.3">
      <c r="A15" s="2" t="s">
        <v>76</v>
      </c>
      <c r="B15" s="2">
        <f>SUM(Comparison!C209:C214)</f>
        <v>25</v>
      </c>
      <c r="C15" s="2">
        <f>731-94</f>
        <v>637</v>
      </c>
      <c r="D15" s="3">
        <f t="shared" si="1"/>
        <v>25.48</v>
      </c>
      <c r="E15">
        <v>27.5</v>
      </c>
      <c r="F15" s="3">
        <f t="shared" si="0"/>
        <v>-2.0199999999999996</v>
      </c>
      <c r="L15" s="8"/>
      <c r="M15" s="8"/>
    </row>
    <row r="16" spans="1:13" x14ac:dyDescent="0.3">
      <c r="A16" s="2" t="s">
        <v>78</v>
      </c>
      <c r="B16" s="2">
        <f>SUM(Comparison!C222:C227)</f>
        <v>12</v>
      </c>
      <c r="C16" s="2">
        <f>347-46</f>
        <v>301</v>
      </c>
      <c r="D16" s="3">
        <f t="shared" si="1"/>
        <v>25.083333333333332</v>
      </c>
      <c r="E16">
        <v>27.5</v>
      </c>
      <c r="F16" s="3">
        <f t="shared" si="0"/>
        <v>-2.4166666666666679</v>
      </c>
      <c r="L16" s="8"/>
      <c r="M16" s="8"/>
    </row>
    <row r="17" spans="1:13" x14ac:dyDescent="0.3">
      <c r="A17" s="2" t="s">
        <v>83</v>
      </c>
      <c r="B17" s="2">
        <f>SUM(Comparison!C234:C239)</f>
        <v>16</v>
      </c>
      <c r="C17" s="2">
        <f>387-40</f>
        <v>347</v>
      </c>
      <c r="D17" s="3">
        <f t="shared" si="1"/>
        <v>21.6875</v>
      </c>
      <c r="E17">
        <v>27.5</v>
      </c>
      <c r="F17" s="3">
        <f t="shared" si="0"/>
        <v>-5.8125</v>
      </c>
      <c r="L17" s="8"/>
      <c r="M17" s="8"/>
    </row>
    <row r="18" spans="1:13" x14ac:dyDescent="0.3">
      <c r="A18" s="7" t="s">
        <v>110</v>
      </c>
      <c r="B18" s="2"/>
      <c r="C18" s="2"/>
      <c r="F18" s="6">
        <f>AVERAGE(F2:F17)</f>
        <v>-3.2263556661613055</v>
      </c>
      <c r="L18" s="8"/>
      <c r="M18" s="8"/>
    </row>
    <row r="19" spans="1:13" x14ac:dyDescent="0.3">
      <c r="L19" s="8"/>
      <c r="M19" s="8"/>
    </row>
    <row r="20" spans="1:13" x14ac:dyDescent="0.3">
      <c r="L20" s="8"/>
      <c r="M20" s="8"/>
    </row>
    <row r="21" spans="1:13" x14ac:dyDescent="0.3">
      <c r="L21" s="8"/>
      <c r="M21" s="8"/>
    </row>
  </sheetData>
  <sortState ref="A2:C30">
    <sortCondition ref="A20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F11" sqref="F11"/>
    </sheetView>
  </sheetViews>
  <sheetFormatPr defaultRowHeight="14.4" x14ac:dyDescent="0.3"/>
  <cols>
    <col min="1" max="1" width="13.44140625" bestFit="1" customWidth="1"/>
    <col min="2" max="2" width="4" bestFit="1" customWidth="1"/>
    <col min="4" max="4" width="17.44140625" style="3" bestFit="1" customWidth="1"/>
    <col min="5" max="5" width="14.44140625" bestFit="1" customWidth="1"/>
  </cols>
  <sheetData>
    <row r="1" spans="1:6" x14ac:dyDescent="0.3">
      <c r="A1" t="s">
        <v>0</v>
      </c>
      <c r="B1" t="s">
        <v>69</v>
      </c>
      <c r="C1" t="s">
        <v>108</v>
      </c>
      <c r="D1" s="3" t="s">
        <v>102</v>
      </c>
      <c r="E1" t="s">
        <v>103</v>
      </c>
      <c r="F1" t="s">
        <v>3</v>
      </c>
    </row>
    <row r="2" spans="1:6" x14ac:dyDescent="0.3">
      <c r="A2" t="s">
        <v>113</v>
      </c>
      <c r="B2">
        <f>SUM(Comparison!C15:C17)</f>
        <v>13</v>
      </c>
      <c r="C2">
        <f>341-5</f>
        <v>336</v>
      </c>
      <c r="D2" s="3">
        <f>C2/B2</f>
        <v>25.846153846153847</v>
      </c>
      <c r="E2">
        <v>27.5</v>
      </c>
      <c r="F2" s="3">
        <f>D2-E2</f>
        <v>-1.6538461538461533</v>
      </c>
    </row>
    <row r="3" spans="1:6" x14ac:dyDescent="0.3">
      <c r="A3" t="s">
        <v>111</v>
      </c>
      <c r="B3">
        <f>SUM(Comparison!C38:C43)</f>
        <v>24</v>
      </c>
      <c r="C3">
        <v>646</v>
      </c>
      <c r="D3" s="3">
        <f>C3/B3</f>
        <v>26.916666666666668</v>
      </c>
      <c r="E3">
        <v>27.5</v>
      </c>
      <c r="F3" s="3">
        <f>D3-E3</f>
        <v>-0.58333333333333215</v>
      </c>
    </row>
    <row r="4" spans="1:6" x14ac:dyDescent="0.3">
      <c r="A4" t="s">
        <v>112</v>
      </c>
      <c r="B4">
        <f>SUM(Comparison!C63:C68)</f>
        <v>26</v>
      </c>
      <c r="C4">
        <f>645-2</f>
        <v>643</v>
      </c>
      <c r="D4" s="3">
        <f>C4/B4</f>
        <v>24.73076923076923</v>
      </c>
      <c r="E4">
        <v>27.5</v>
      </c>
      <c r="F4" s="3">
        <f>D4-E4</f>
        <v>-2.7692307692307701</v>
      </c>
    </row>
    <row r="6" spans="1:6" x14ac:dyDescent="0.3">
      <c r="A6" t="s">
        <v>114</v>
      </c>
      <c r="B6">
        <v>4.8</v>
      </c>
      <c r="C6">
        <f>128-4</f>
        <v>124</v>
      </c>
      <c r="D6" s="3">
        <f>((C6*6)/(B6*5))</f>
        <v>31</v>
      </c>
      <c r="E6">
        <v>33</v>
      </c>
      <c r="F6" s="3">
        <f>D6-E6</f>
        <v>-2</v>
      </c>
    </row>
    <row r="7" spans="1:6" x14ac:dyDescent="0.3">
      <c r="A7" t="s">
        <v>115</v>
      </c>
      <c r="B7">
        <v>14.4</v>
      </c>
      <c r="C7">
        <v>358</v>
      </c>
      <c r="D7" s="3">
        <f>((C7*7)/(B7*6))</f>
        <v>29.004629629629626</v>
      </c>
      <c r="E7">
        <v>33</v>
      </c>
      <c r="F7" s="3">
        <f t="shared" ref="F7" si="0">D7-E7</f>
        <v>-3.9953703703703738</v>
      </c>
    </row>
    <row r="8" spans="1:6" x14ac:dyDescent="0.3">
      <c r="A8" t="s">
        <v>116</v>
      </c>
      <c r="B8">
        <v>18</v>
      </c>
      <c r="C8">
        <f>449-8</f>
        <v>441</v>
      </c>
      <c r="D8" s="3">
        <f>((C8*6)/(B8*5))</f>
        <v>29.4</v>
      </c>
      <c r="E8">
        <v>33</v>
      </c>
      <c r="F8" s="3">
        <f>D8-E8</f>
        <v>-3.6000000000000014</v>
      </c>
    </row>
    <row r="10" spans="1:6" x14ac:dyDescent="0.3">
      <c r="A10" s="5" t="s">
        <v>110</v>
      </c>
      <c r="F10" s="6">
        <f>AVERAGE(F2:F8)</f>
        <v>-2.4336301044634383</v>
      </c>
    </row>
    <row r="12" spans="1:6" x14ac:dyDescent="0.3">
      <c r="D12"/>
    </row>
    <row r="13" spans="1:6" x14ac:dyDescent="0.3">
      <c r="D13"/>
    </row>
    <row r="14" spans="1:6" x14ac:dyDescent="0.3">
      <c r="D14"/>
    </row>
    <row r="15" spans="1:6" x14ac:dyDescent="0.3">
      <c r="D1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H9" sqref="H9"/>
    </sheetView>
  </sheetViews>
  <sheetFormatPr defaultRowHeight="14.4" x14ac:dyDescent="0.3"/>
  <cols>
    <col min="1" max="1" width="13.44140625" bestFit="1" customWidth="1"/>
    <col min="2" max="5" width="13.44140625" customWidth="1"/>
    <col min="6" max="6" width="17.44140625" bestFit="1" customWidth="1"/>
    <col min="7" max="7" width="14.44140625" bestFit="1" customWidth="1"/>
    <col min="8" max="8" width="10.44140625" bestFit="1" customWidth="1"/>
  </cols>
  <sheetData>
    <row r="1" spans="1:8" x14ac:dyDescent="0.3">
      <c r="A1" t="s">
        <v>0</v>
      </c>
      <c r="B1" t="s">
        <v>118</v>
      </c>
      <c r="C1" t="s">
        <v>117</v>
      </c>
      <c r="D1" t="s">
        <v>119</v>
      </c>
      <c r="E1" t="s">
        <v>108</v>
      </c>
      <c r="F1" s="3" t="s">
        <v>102</v>
      </c>
      <c r="G1" t="s">
        <v>103</v>
      </c>
      <c r="H1" t="s">
        <v>3</v>
      </c>
    </row>
    <row r="2" spans="1:8" x14ac:dyDescent="0.3">
      <c r="A2" t="s">
        <v>96</v>
      </c>
      <c r="B2">
        <f>Comparison!C61</f>
        <v>36.4</v>
      </c>
      <c r="C2">
        <v>2</v>
      </c>
      <c r="D2">
        <v>1</v>
      </c>
      <c r="E2">
        <v>916</v>
      </c>
      <c r="F2" s="3">
        <f>((E2*6)/(((B2-(C2+D2))*5)))</f>
        <v>32.91017964071856</v>
      </c>
      <c r="G2">
        <v>33</v>
      </c>
      <c r="H2" s="3">
        <f t="shared" ref="H2:H7" si="0">F2-G2</f>
        <v>-8.9820359281439721E-2</v>
      </c>
    </row>
    <row r="3" spans="1:8" x14ac:dyDescent="0.3">
      <c r="A3" t="s">
        <v>92</v>
      </c>
      <c r="B3">
        <f>Comparison!C87</f>
        <v>22.6</v>
      </c>
      <c r="C3">
        <v>1.2</v>
      </c>
      <c r="D3">
        <v>1</v>
      </c>
      <c r="E3">
        <v>495</v>
      </c>
      <c r="F3" s="3">
        <f t="shared" ref="F3:F7" si="1">((E3*6)/(((B3-(C3+D3))*5)))</f>
        <v>29.117647058823525</v>
      </c>
      <c r="G3">
        <v>33</v>
      </c>
      <c r="H3" s="3">
        <f t="shared" si="0"/>
        <v>-3.8823529411764746</v>
      </c>
    </row>
    <row r="4" spans="1:8" x14ac:dyDescent="0.3">
      <c r="A4" t="s">
        <v>93</v>
      </c>
      <c r="B4">
        <f>Comparison!C113</f>
        <v>31.9</v>
      </c>
      <c r="C4">
        <v>1.8</v>
      </c>
      <c r="D4">
        <v>1</v>
      </c>
      <c r="E4">
        <v>731</v>
      </c>
      <c r="F4" s="3">
        <f t="shared" si="1"/>
        <v>30.144329896907216</v>
      </c>
      <c r="G4">
        <v>33</v>
      </c>
      <c r="H4" s="3">
        <f t="shared" si="0"/>
        <v>-2.855670103092784</v>
      </c>
    </row>
    <row r="5" spans="1:8" x14ac:dyDescent="0.3">
      <c r="A5" t="s">
        <v>95</v>
      </c>
      <c r="B5">
        <f>Comparison!C139</f>
        <v>32.6</v>
      </c>
      <c r="C5">
        <v>1.8</v>
      </c>
      <c r="D5">
        <v>1</v>
      </c>
      <c r="E5">
        <v>745</v>
      </c>
      <c r="F5" s="3">
        <f t="shared" si="1"/>
        <v>30</v>
      </c>
      <c r="G5">
        <v>33</v>
      </c>
      <c r="H5" s="3">
        <f t="shared" si="0"/>
        <v>-3</v>
      </c>
    </row>
    <row r="6" spans="1:8" x14ac:dyDescent="0.3">
      <c r="A6" t="s">
        <v>94</v>
      </c>
      <c r="B6">
        <f>Comparison!C140</f>
        <v>29.4</v>
      </c>
      <c r="C6">
        <v>1.6</v>
      </c>
      <c r="D6">
        <v>1</v>
      </c>
      <c r="E6">
        <v>692</v>
      </c>
      <c r="F6" s="3">
        <f t="shared" si="1"/>
        <v>30.985074626865671</v>
      </c>
      <c r="G6">
        <v>33</v>
      </c>
      <c r="H6" s="3">
        <f t="shared" si="0"/>
        <v>-2.0149253731343286</v>
      </c>
    </row>
    <row r="7" spans="1:8" x14ac:dyDescent="0.3">
      <c r="A7" t="s">
        <v>91</v>
      </c>
      <c r="B7">
        <f>Comparison!C207</f>
        <v>27.2</v>
      </c>
      <c r="C7">
        <v>1.6</v>
      </c>
      <c r="D7">
        <v>1</v>
      </c>
      <c r="E7">
        <v>645</v>
      </c>
      <c r="F7" s="3">
        <f t="shared" si="1"/>
        <v>31.463414634146346</v>
      </c>
      <c r="G7">
        <v>33</v>
      </c>
      <c r="H7" s="3">
        <f t="shared" si="0"/>
        <v>-1.5365853658536537</v>
      </c>
    </row>
    <row r="9" spans="1:8" x14ac:dyDescent="0.3">
      <c r="A9" s="5" t="s">
        <v>110</v>
      </c>
      <c r="H9" s="6">
        <f>AVERAGE(H2:H7)</f>
        <v>-2.22989235708978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G9" sqref="G9"/>
    </sheetView>
  </sheetViews>
  <sheetFormatPr defaultRowHeight="14.4" x14ac:dyDescent="0.3"/>
  <cols>
    <col min="1" max="1" width="9.5546875" bestFit="1" customWidth="1"/>
    <col min="2" max="8" width="9.6640625" customWidth="1"/>
    <col min="9" max="9" width="17.44140625" bestFit="1" customWidth="1"/>
    <col min="11" max="11" width="10.44140625" bestFit="1" customWidth="1"/>
  </cols>
  <sheetData>
    <row r="1" spans="1:11" x14ac:dyDescent="0.3">
      <c r="A1" t="s">
        <v>0</v>
      </c>
      <c r="B1" s="4" t="s">
        <v>104</v>
      </c>
      <c r="C1" s="4" t="s">
        <v>105</v>
      </c>
      <c r="D1" s="4" t="s">
        <v>106</v>
      </c>
      <c r="E1" s="4" t="s">
        <v>119</v>
      </c>
      <c r="F1" s="4" t="s">
        <v>117</v>
      </c>
      <c r="G1" s="4" t="s">
        <v>107</v>
      </c>
      <c r="H1" s="4" t="s">
        <v>108</v>
      </c>
      <c r="I1" s="4" t="s">
        <v>102</v>
      </c>
      <c r="J1" s="4" t="s">
        <v>109</v>
      </c>
      <c r="K1" s="4" t="s">
        <v>3</v>
      </c>
    </row>
    <row r="2" spans="1:11" x14ac:dyDescent="0.3">
      <c r="A2" s="2" t="s">
        <v>97</v>
      </c>
      <c r="B2">
        <f>Comparison!C23</f>
        <v>63.2</v>
      </c>
      <c r="C2">
        <v>5.8</v>
      </c>
      <c r="D2">
        <v>2</v>
      </c>
      <c r="E2">
        <v>1</v>
      </c>
      <c r="F2">
        <v>3.8</v>
      </c>
      <c r="G2">
        <f>(B2+C2+D2)-(E2+F2)</f>
        <v>66.2</v>
      </c>
      <c r="H2">
        <v>1810</v>
      </c>
      <c r="I2" s="3">
        <f>((H2*5.75)/(G2*5))</f>
        <v>31.442598187311177</v>
      </c>
      <c r="J2">
        <v>33</v>
      </c>
      <c r="K2" s="3">
        <f>I2-J2</f>
        <v>-1.5574018126888234</v>
      </c>
    </row>
    <row r="3" spans="1:11" x14ac:dyDescent="0.3">
      <c r="A3" s="2" t="s">
        <v>100</v>
      </c>
      <c r="B3">
        <f>Comparison!C24</f>
        <v>76.2</v>
      </c>
      <c r="C3">
        <v>4.5999999999999996</v>
      </c>
      <c r="D3">
        <v>2</v>
      </c>
      <c r="E3">
        <v>1</v>
      </c>
      <c r="F3">
        <v>4.8</v>
      </c>
      <c r="G3">
        <f t="shared" ref="G3:G6" si="0">(B3+C3+D3)-(E3+F3)</f>
        <v>77</v>
      </c>
      <c r="H3">
        <v>2152</v>
      </c>
      <c r="I3" s="3">
        <f>((H3*5.75)/(G3*5))</f>
        <v>32.140259740259744</v>
      </c>
      <c r="J3">
        <v>33</v>
      </c>
      <c r="K3" s="3">
        <f t="shared" ref="K3:K6" si="1">I3-J3</f>
        <v>-0.85974025974025636</v>
      </c>
    </row>
    <row r="4" spans="1:11" x14ac:dyDescent="0.3">
      <c r="A4" s="2" t="s">
        <v>98</v>
      </c>
      <c r="B4">
        <f>Comparison!C74</f>
        <v>37.200000000000003</v>
      </c>
      <c r="C4">
        <v>1.8</v>
      </c>
      <c r="D4">
        <v>2</v>
      </c>
      <c r="E4">
        <v>1</v>
      </c>
      <c r="F4">
        <v>2.4</v>
      </c>
      <c r="G4">
        <f t="shared" si="0"/>
        <v>37.6</v>
      </c>
      <c r="H4">
        <v>1017</v>
      </c>
      <c r="I4" s="3">
        <f>((H4*5.75)/(G4*5))</f>
        <v>31.105053191489361</v>
      </c>
      <c r="J4">
        <v>33</v>
      </c>
      <c r="K4" s="3">
        <f t="shared" si="1"/>
        <v>-1.8949468085106389</v>
      </c>
    </row>
    <row r="5" spans="1:11" x14ac:dyDescent="0.3">
      <c r="A5" s="2" t="s">
        <v>101</v>
      </c>
      <c r="B5">
        <f>Comparison!C88</f>
        <v>84.200000000000017</v>
      </c>
      <c r="C5">
        <v>6</v>
      </c>
      <c r="D5">
        <v>2</v>
      </c>
      <c r="F5">
        <v>5</v>
      </c>
      <c r="G5">
        <f t="shared" si="0"/>
        <v>87.200000000000017</v>
      </c>
      <c r="H5">
        <v>2280</v>
      </c>
      <c r="I5" s="3">
        <f>((H5*5.75)/(G5*5))</f>
        <v>30.068807339449535</v>
      </c>
      <c r="J5">
        <v>33</v>
      </c>
      <c r="K5" s="3">
        <f t="shared" si="1"/>
        <v>-2.9311926605504652</v>
      </c>
    </row>
    <row r="6" spans="1:11" x14ac:dyDescent="0.3">
      <c r="A6" s="2" t="s">
        <v>99</v>
      </c>
      <c r="B6">
        <f>Comparison!C194</f>
        <v>49.20000000000001</v>
      </c>
      <c r="C6">
        <v>2.8</v>
      </c>
      <c r="D6">
        <v>2</v>
      </c>
      <c r="E6">
        <v>1</v>
      </c>
      <c r="F6">
        <v>3</v>
      </c>
      <c r="G6">
        <f t="shared" si="0"/>
        <v>50.000000000000007</v>
      </c>
      <c r="H6">
        <v>1271</v>
      </c>
      <c r="I6" s="3">
        <f>((H6*5.75)/(G6*5))</f>
        <v>29.232999999999997</v>
      </c>
      <c r="J6">
        <v>33</v>
      </c>
      <c r="K6" s="3">
        <f t="shared" si="1"/>
        <v>-3.767000000000003</v>
      </c>
    </row>
    <row r="8" spans="1:11" x14ac:dyDescent="0.3">
      <c r="J8" t="s">
        <v>110</v>
      </c>
      <c r="K8" s="3">
        <f>AVERAGE(K2:K6)</f>
        <v>-2.2020563082980376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Comparison</vt:lpstr>
      <vt:lpstr>Summary</vt:lpstr>
      <vt:lpstr>Change</vt:lpstr>
      <vt:lpstr>Elementary</vt:lpstr>
      <vt:lpstr>K-8</vt:lpstr>
      <vt:lpstr>Middle</vt:lpstr>
      <vt:lpstr>High</vt:lpstr>
    </vt:vector>
  </TitlesOfParts>
  <Company>SUSD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Amanda Holleb</cp:lastModifiedBy>
  <cp:lastPrinted>2015-08-19T14:15:43Z</cp:lastPrinted>
  <dcterms:created xsi:type="dcterms:W3CDTF">2015-05-28T21:31:51Z</dcterms:created>
  <dcterms:modified xsi:type="dcterms:W3CDTF">2015-08-19T14:16:11Z</dcterms:modified>
</cp:coreProperties>
</file>