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tomaheducation-my.sharepoint.com/personal/jessebender_tomah_education/Documents/4 Coulee Region Group/23-24/Prime Vendor 23-24/Prime Vendor Sent/"/>
    </mc:Choice>
  </mc:AlternateContent>
  <xr:revisionPtr revIDLastSave="36" documentId="8_{E3142B3D-3164-47E0-B9CE-A250644E7CA6}" xr6:coauthVersionLast="45" xr6:coauthVersionMax="45" xr10:uidLastSave="{1B871968-2BB0-4531-A5A2-D15838355FE2}"/>
  <bookViews>
    <workbookView xWindow="9503" yWindow="-98" windowWidth="21795" windowHeight="13875" tabRatio="857" xr2:uid="{00000000-000D-0000-FFFF-FFFF00000000}"/>
  </bookViews>
  <sheets>
    <sheet name="Market Basket Directions" sheetId="9" r:id="rId1"/>
    <sheet name="TAB A DD&amp;Brand Spec" sheetId="4" r:id="rId2"/>
    <sheet name="TAB B Distrib Choice" sheetId="8" r:id="rId3"/>
    <sheet name="TAB C Produce" sheetId="5" r:id="rId4"/>
    <sheet name="TAB D Supply" sheetId="7" r:id="rId5"/>
  </sheets>
  <definedNames>
    <definedName name="_xlnm.Print_Area" localSheetId="1">'TAB A DD&amp;Brand Spec'!$A$1:$T$52</definedName>
    <definedName name="_xlnm.Print_Area" localSheetId="2">'TAB B Distrib Choice'!$A$1:$S$74</definedName>
    <definedName name="_xlnm.Print_Area" localSheetId="3">'TAB C Produce'!$A$1:$Z$31</definedName>
    <definedName name="_xlnm.Print_Area" localSheetId="4">'TAB D Supply'!$A$1:$Z$13</definedName>
    <definedName name="_xlnm.Print_Titles" localSheetId="1">'TAB A DD&amp;Brand Spec'!$1:$1</definedName>
    <definedName name="_xlnm.Print_Titles" localSheetId="2">'TAB B Distrib Choice'!$1:$1</definedName>
    <definedName name="_xlnm.Print_Titles" localSheetId="3">'TAB C Produce'!$1:$1</definedName>
    <definedName name="_xlnm.Print_Titles" localSheetId="4">'TAB D Supply'!$1:$1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4" l="1"/>
  <c r="R12" i="4" s="1"/>
  <c r="K12" i="4"/>
  <c r="R11" i="4"/>
  <c r="Q11" i="4"/>
  <c r="K11" i="4"/>
  <c r="R10" i="4"/>
  <c r="Q10" i="4"/>
  <c r="K10" i="4"/>
  <c r="R9" i="4"/>
  <c r="Q9" i="4"/>
  <c r="K9" i="4"/>
  <c r="Q8" i="4"/>
  <c r="R8" i="4" s="1"/>
  <c r="K8" i="4"/>
  <c r="Q7" i="4"/>
  <c r="R7" i="4" s="1"/>
  <c r="K7" i="4"/>
  <c r="Q6" i="4"/>
  <c r="R6" i="4" s="1"/>
  <c r="K6" i="4"/>
  <c r="Q3" i="7" l="1"/>
  <c r="R3" i="7" s="1"/>
  <c r="Q4" i="7"/>
  <c r="R4" i="7" s="1"/>
  <c r="Q5" i="7"/>
  <c r="R5" i="7" s="1"/>
  <c r="Q6" i="7"/>
  <c r="R6" i="7"/>
  <c r="Q7" i="7"/>
  <c r="R7" i="7" s="1"/>
  <c r="Q8" i="7"/>
  <c r="R8" i="7"/>
  <c r="Q9" i="7"/>
  <c r="R9" i="7" s="1"/>
  <c r="Q10" i="7"/>
  <c r="R10" i="7" s="1"/>
  <c r="Q11" i="7"/>
  <c r="R11" i="7" s="1"/>
  <c r="Q12" i="7"/>
  <c r="R12" i="7" s="1"/>
  <c r="Q13" i="7"/>
  <c r="R13" i="7" s="1"/>
  <c r="Q14" i="7"/>
  <c r="R14" i="7" s="1"/>
  <c r="Q15" i="7"/>
  <c r="R15" i="7" s="1"/>
  <c r="Q16" i="7"/>
  <c r="R16" i="7" s="1"/>
  <c r="Q17" i="7"/>
  <c r="R17" i="7" s="1"/>
  <c r="Q18" i="7"/>
  <c r="R18" i="7"/>
  <c r="Q19" i="7"/>
  <c r="R19" i="7" s="1"/>
  <c r="Q20" i="7"/>
  <c r="R20" i="7"/>
  <c r="Q21" i="7"/>
  <c r="R21" i="7" s="1"/>
  <c r="Q22" i="7"/>
  <c r="R22" i="7" s="1"/>
  <c r="Q23" i="7"/>
  <c r="R23" i="7" s="1"/>
  <c r="Q24" i="7"/>
  <c r="R24" i="7" s="1"/>
  <c r="Q25" i="7"/>
  <c r="R25" i="7" s="1"/>
  <c r="Q26" i="7"/>
  <c r="R26" i="7" s="1"/>
  <c r="Q2" i="7"/>
  <c r="R2" i="7" s="1"/>
  <c r="R27" i="7" l="1"/>
  <c r="D16" i="9" s="1"/>
  <c r="Q3" i="5"/>
  <c r="R3" i="5" s="1"/>
  <c r="Q4" i="5"/>
  <c r="R4" i="5" s="1"/>
  <c r="Q5" i="5"/>
  <c r="R5" i="5" s="1"/>
  <c r="Q6" i="5"/>
  <c r="R6" i="5" s="1"/>
  <c r="Q7" i="5"/>
  <c r="R7" i="5" s="1"/>
  <c r="Q8" i="5"/>
  <c r="R8" i="5" s="1"/>
  <c r="Q9" i="5"/>
  <c r="R9" i="5"/>
  <c r="Q10" i="5"/>
  <c r="R10" i="5" s="1"/>
  <c r="Q11" i="5"/>
  <c r="R11" i="5"/>
  <c r="Q12" i="5"/>
  <c r="R12" i="5" s="1"/>
  <c r="Q13" i="5"/>
  <c r="R13" i="5"/>
  <c r="Q14" i="5"/>
  <c r="R14" i="5" s="1"/>
  <c r="Q15" i="5"/>
  <c r="R15" i="5" s="1"/>
  <c r="Q16" i="5"/>
  <c r="R16" i="5" s="1"/>
  <c r="Q17" i="5"/>
  <c r="R17" i="5" s="1"/>
  <c r="Q18" i="5"/>
  <c r="R18" i="5"/>
  <c r="Q19" i="5"/>
  <c r="R19" i="5" s="1"/>
  <c r="Q20" i="5"/>
  <c r="R20" i="5" s="1"/>
  <c r="Q21" i="5"/>
  <c r="R21" i="5" s="1"/>
  <c r="Q22" i="5"/>
  <c r="R22" i="5" s="1"/>
  <c r="Q23" i="5"/>
  <c r="R23" i="5" s="1"/>
  <c r="Q24" i="5"/>
  <c r="R24" i="5" s="1"/>
  <c r="Q25" i="5"/>
  <c r="R25" i="5"/>
  <c r="Q26" i="5"/>
  <c r="R26" i="5" s="1"/>
  <c r="Q27" i="5"/>
  <c r="R27" i="5" s="1"/>
  <c r="Q28" i="5"/>
  <c r="R28" i="5" s="1"/>
  <c r="Q29" i="5"/>
  <c r="R29" i="5" s="1"/>
  <c r="Q30" i="5"/>
  <c r="R30" i="5" s="1"/>
  <c r="Q31" i="5"/>
  <c r="R31" i="5"/>
  <c r="Q32" i="5"/>
  <c r="R32" i="5" s="1"/>
  <c r="Q33" i="5"/>
  <c r="R33" i="5"/>
  <c r="Q34" i="5"/>
  <c r="R34" i="5" s="1"/>
  <c r="Q35" i="5"/>
  <c r="R35" i="5" s="1"/>
  <c r="Q36" i="5"/>
  <c r="R36" i="5" s="1"/>
  <c r="Q37" i="5"/>
  <c r="R37" i="5"/>
  <c r="Q38" i="5"/>
  <c r="R38" i="5"/>
  <c r="Q39" i="5"/>
  <c r="R39" i="5" s="1"/>
  <c r="Q40" i="5"/>
  <c r="R40" i="5" s="1"/>
  <c r="Q41" i="5"/>
  <c r="R41" i="5" s="1"/>
  <c r="Q42" i="5"/>
  <c r="R42" i="5"/>
  <c r="Q2" i="5"/>
  <c r="R2" i="5" s="1"/>
  <c r="Q3" i="4"/>
  <c r="R3" i="4" s="1"/>
  <c r="Q4" i="4"/>
  <c r="R4" i="4"/>
  <c r="Q5" i="4"/>
  <c r="R5" i="4"/>
  <c r="Q13" i="4"/>
  <c r="R13" i="4" s="1"/>
  <c r="Q14" i="4"/>
  <c r="R14" i="4" s="1"/>
  <c r="Q15" i="4"/>
  <c r="R15" i="4" s="1"/>
  <c r="Q16" i="4"/>
  <c r="R16" i="4" s="1"/>
  <c r="Q17" i="4"/>
  <c r="R17" i="4"/>
  <c r="Q18" i="4"/>
  <c r="R18" i="4" s="1"/>
  <c r="Q19" i="4"/>
  <c r="R19" i="4"/>
  <c r="Q20" i="4"/>
  <c r="R20" i="4" s="1"/>
  <c r="Q21" i="4"/>
  <c r="R21" i="4" s="1"/>
  <c r="Q22" i="4"/>
  <c r="R22" i="4" s="1"/>
  <c r="Q23" i="4"/>
  <c r="R23" i="4"/>
  <c r="Q24" i="4"/>
  <c r="R24" i="4" s="1"/>
  <c r="Q25" i="4"/>
  <c r="R25" i="4"/>
  <c r="Q26" i="4"/>
  <c r="R26" i="4" s="1"/>
  <c r="Q27" i="4"/>
  <c r="R27" i="4" s="1"/>
  <c r="Q28" i="4"/>
  <c r="R28" i="4" s="1"/>
  <c r="Q29" i="4"/>
  <c r="R29" i="4" s="1"/>
  <c r="Q30" i="4"/>
  <c r="R30" i="4" s="1"/>
  <c r="Q31" i="4"/>
  <c r="R31" i="4" s="1"/>
  <c r="Q32" i="4"/>
  <c r="R32" i="4" s="1"/>
  <c r="Q33" i="4"/>
  <c r="R33" i="4" s="1"/>
  <c r="Q34" i="4"/>
  <c r="R34" i="4" s="1"/>
  <c r="Q35" i="4"/>
  <c r="R35" i="4" s="1"/>
  <c r="Q36" i="4"/>
  <c r="R36" i="4" s="1"/>
  <c r="Q37" i="4"/>
  <c r="R37" i="4" s="1"/>
  <c r="Q38" i="4"/>
  <c r="R38" i="4" s="1"/>
  <c r="Q39" i="4"/>
  <c r="R39" i="4" s="1"/>
  <c r="Q40" i="4"/>
  <c r="R40" i="4" s="1"/>
  <c r="Q41" i="4"/>
  <c r="R41" i="4" s="1"/>
  <c r="Q42" i="4"/>
  <c r="R42" i="4" s="1"/>
  <c r="Q43" i="4"/>
  <c r="R43" i="4" s="1"/>
  <c r="Q44" i="4"/>
  <c r="R44" i="4" s="1"/>
  <c r="Q45" i="4"/>
  <c r="R45" i="4" s="1"/>
  <c r="Q46" i="4"/>
  <c r="R46" i="4" s="1"/>
  <c r="Q47" i="4"/>
  <c r="R47" i="4" s="1"/>
  <c r="Q48" i="4"/>
  <c r="R48" i="4" s="1"/>
  <c r="Q49" i="4"/>
  <c r="R49" i="4" s="1"/>
  <c r="Q50" i="4"/>
  <c r="R50" i="4" s="1"/>
  <c r="Q51" i="4"/>
  <c r="R51" i="4" s="1"/>
  <c r="Q52" i="4"/>
  <c r="R52" i="4" s="1"/>
  <c r="Q53" i="4"/>
  <c r="R53" i="4" s="1"/>
  <c r="Q54" i="4"/>
  <c r="R54" i="4" s="1"/>
  <c r="Q55" i="4"/>
  <c r="R55" i="4" s="1"/>
  <c r="Q56" i="4"/>
  <c r="R56" i="4" s="1"/>
  <c r="Q57" i="4"/>
  <c r="R57" i="4"/>
  <c r="Q58" i="4"/>
  <c r="R58" i="4" s="1"/>
  <c r="Q59" i="4"/>
  <c r="R59" i="4" s="1"/>
  <c r="Q60" i="4"/>
  <c r="R60" i="4" s="1"/>
  <c r="Q61" i="4"/>
  <c r="R61" i="4" s="1"/>
  <c r="Q62" i="4"/>
  <c r="R62" i="4" s="1"/>
  <c r="Q63" i="4"/>
  <c r="R63" i="4" s="1"/>
  <c r="Q64" i="4"/>
  <c r="R64" i="4" s="1"/>
  <c r="Q65" i="4"/>
  <c r="R65" i="4"/>
  <c r="Q66" i="4"/>
  <c r="R66" i="4" s="1"/>
  <c r="Q67" i="4"/>
  <c r="R67" i="4" s="1"/>
  <c r="Q68" i="4"/>
  <c r="R68" i="4" s="1"/>
  <c r="Q69" i="4"/>
  <c r="R69" i="4" s="1"/>
  <c r="Q70" i="4"/>
  <c r="R70" i="4" s="1"/>
  <c r="Q71" i="4"/>
  <c r="R71" i="4" s="1"/>
  <c r="Q72" i="4"/>
  <c r="R72" i="4" s="1"/>
  <c r="Q73" i="4"/>
  <c r="R73" i="4"/>
  <c r="Q74" i="4"/>
  <c r="R74" i="4" s="1"/>
  <c r="Q75" i="4"/>
  <c r="R75" i="4" s="1"/>
  <c r="Q76" i="4"/>
  <c r="R76" i="4" s="1"/>
  <c r="Q77" i="4"/>
  <c r="R77" i="4" s="1"/>
  <c r="Q78" i="4"/>
  <c r="R78" i="4" s="1"/>
  <c r="Q79" i="4"/>
  <c r="R79" i="4" s="1"/>
  <c r="Q80" i="4"/>
  <c r="R80" i="4" s="1"/>
  <c r="Q81" i="4"/>
  <c r="R81" i="4" s="1"/>
  <c r="Q82" i="4"/>
  <c r="R82" i="4" s="1"/>
  <c r="Q83" i="4"/>
  <c r="R83" i="4" s="1"/>
  <c r="Q84" i="4"/>
  <c r="R84" i="4" s="1"/>
  <c r="Q85" i="4"/>
  <c r="R85" i="4"/>
  <c r="Q86" i="4"/>
  <c r="R86" i="4" s="1"/>
  <c r="Q87" i="4"/>
  <c r="R87" i="4" s="1"/>
  <c r="Q88" i="4"/>
  <c r="R88" i="4" s="1"/>
  <c r="Q89" i="4"/>
  <c r="R89" i="4"/>
  <c r="Q90" i="4"/>
  <c r="R90" i="4" s="1"/>
  <c r="Q91" i="4"/>
  <c r="R91" i="4" s="1"/>
  <c r="Q92" i="4"/>
  <c r="R92" i="4" s="1"/>
  <c r="Q93" i="4"/>
  <c r="R93" i="4" s="1"/>
  <c r="Q94" i="4"/>
  <c r="R94" i="4" s="1"/>
  <c r="Q95" i="4"/>
  <c r="R95" i="4" s="1"/>
  <c r="Q96" i="4"/>
  <c r="R96" i="4" s="1"/>
  <c r="Q97" i="4"/>
  <c r="R97" i="4" s="1"/>
  <c r="Q98" i="4"/>
  <c r="R98" i="4" s="1"/>
  <c r="Q99" i="4"/>
  <c r="R99" i="4" s="1"/>
  <c r="Q100" i="4"/>
  <c r="R100" i="4" s="1"/>
  <c r="Q101" i="4"/>
  <c r="R101" i="4" s="1"/>
  <c r="Q102" i="4"/>
  <c r="R102" i="4" s="1"/>
  <c r="Q103" i="4"/>
  <c r="R103" i="4" s="1"/>
  <c r="Q104" i="4"/>
  <c r="R104" i="4" s="1"/>
  <c r="Q105" i="4"/>
  <c r="R105" i="4" s="1"/>
  <c r="Q106" i="4"/>
  <c r="R106" i="4" s="1"/>
  <c r="Q107" i="4"/>
  <c r="R107" i="4" s="1"/>
  <c r="Q108" i="4"/>
  <c r="R108" i="4" s="1"/>
  <c r="Q109" i="4"/>
  <c r="R109" i="4" s="1"/>
  <c r="Q110" i="4"/>
  <c r="R110" i="4" s="1"/>
  <c r="Q111" i="4"/>
  <c r="R111" i="4" s="1"/>
  <c r="Q112" i="4"/>
  <c r="R112" i="4" s="1"/>
  <c r="Q113" i="4"/>
  <c r="R113" i="4" s="1"/>
  <c r="Q114" i="4"/>
  <c r="R114" i="4" s="1"/>
  <c r="Q115" i="4"/>
  <c r="R115" i="4" s="1"/>
  <c r="Q116" i="4"/>
  <c r="R116" i="4" s="1"/>
  <c r="Q117" i="4"/>
  <c r="R117" i="4" s="1"/>
  <c r="Q118" i="4"/>
  <c r="R118" i="4" s="1"/>
  <c r="Q119" i="4"/>
  <c r="R119" i="4" s="1"/>
  <c r="Q120" i="4"/>
  <c r="R120" i="4" s="1"/>
  <c r="Q121" i="4"/>
  <c r="R121" i="4" s="1"/>
  <c r="Q122" i="4"/>
  <c r="R122" i="4" s="1"/>
  <c r="Q123" i="4"/>
  <c r="R123" i="4" s="1"/>
  <c r="Q124" i="4"/>
  <c r="R124" i="4" s="1"/>
  <c r="Q125" i="4"/>
  <c r="R125" i="4" s="1"/>
  <c r="Q126" i="4"/>
  <c r="R126" i="4" s="1"/>
  <c r="Q127" i="4"/>
  <c r="R127" i="4" s="1"/>
  <c r="Q128" i="4"/>
  <c r="R128" i="4" s="1"/>
  <c r="Q129" i="4"/>
  <c r="R129" i="4" s="1"/>
  <c r="Q130" i="4"/>
  <c r="R130" i="4" s="1"/>
  <c r="Q131" i="4"/>
  <c r="R131" i="4" s="1"/>
  <c r="Q132" i="4"/>
  <c r="R132" i="4" s="1"/>
  <c r="Q133" i="4"/>
  <c r="R133" i="4" s="1"/>
  <c r="Q2" i="4"/>
  <c r="R2" i="4" s="1"/>
  <c r="R87" i="8"/>
  <c r="Q3" i="8"/>
  <c r="R3" i="8" s="1"/>
  <c r="Q4" i="8"/>
  <c r="R4" i="8" s="1"/>
  <c r="Q5" i="8"/>
  <c r="R5" i="8" s="1"/>
  <c r="Q6" i="8"/>
  <c r="R6" i="8" s="1"/>
  <c r="Q7" i="8"/>
  <c r="R7" i="8" s="1"/>
  <c r="Q8" i="8"/>
  <c r="R8" i="8" s="1"/>
  <c r="Q9" i="8"/>
  <c r="R9" i="8" s="1"/>
  <c r="Q10" i="8"/>
  <c r="R10" i="8" s="1"/>
  <c r="Q11" i="8"/>
  <c r="R11" i="8" s="1"/>
  <c r="Q12" i="8"/>
  <c r="R12" i="8" s="1"/>
  <c r="Q13" i="8"/>
  <c r="R13" i="8" s="1"/>
  <c r="Q14" i="8"/>
  <c r="R14" i="8" s="1"/>
  <c r="Q15" i="8"/>
  <c r="R15" i="8" s="1"/>
  <c r="Q16" i="8"/>
  <c r="R16" i="8" s="1"/>
  <c r="Q17" i="8"/>
  <c r="R17" i="8" s="1"/>
  <c r="Q18" i="8"/>
  <c r="R18" i="8" s="1"/>
  <c r="Q19" i="8"/>
  <c r="R19" i="8" s="1"/>
  <c r="Q20" i="8"/>
  <c r="R20" i="8" s="1"/>
  <c r="Q21" i="8"/>
  <c r="R21" i="8" s="1"/>
  <c r="Q22" i="8"/>
  <c r="R22" i="8" s="1"/>
  <c r="Q23" i="8"/>
  <c r="R23" i="8" s="1"/>
  <c r="Q24" i="8"/>
  <c r="R24" i="8" s="1"/>
  <c r="Q25" i="8"/>
  <c r="R25" i="8" s="1"/>
  <c r="Q26" i="8"/>
  <c r="R26" i="8" s="1"/>
  <c r="Q27" i="8"/>
  <c r="R27" i="8" s="1"/>
  <c r="Q28" i="8"/>
  <c r="R28" i="8" s="1"/>
  <c r="Q29" i="8"/>
  <c r="R29" i="8" s="1"/>
  <c r="Q30" i="8"/>
  <c r="R30" i="8" s="1"/>
  <c r="Q31" i="8"/>
  <c r="R31" i="8" s="1"/>
  <c r="Q32" i="8"/>
  <c r="R32" i="8" s="1"/>
  <c r="Q33" i="8"/>
  <c r="R33" i="8" s="1"/>
  <c r="Q34" i="8"/>
  <c r="R34" i="8" s="1"/>
  <c r="Q35" i="8"/>
  <c r="R35" i="8" s="1"/>
  <c r="Q36" i="8"/>
  <c r="R36" i="8" s="1"/>
  <c r="Q37" i="8"/>
  <c r="R37" i="8" s="1"/>
  <c r="Q38" i="8"/>
  <c r="R38" i="8" s="1"/>
  <c r="Q39" i="8"/>
  <c r="Q40" i="8"/>
  <c r="R40" i="8" s="1"/>
  <c r="Q41" i="8"/>
  <c r="R41" i="8" s="1"/>
  <c r="Q42" i="8"/>
  <c r="R42" i="8" s="1"/>
  <c r="Q43" i="8"/>
  <c r="R43" i="8" s="1"/>
  <c r="Q44" i="8"/>
  <c r="R44" i="8" s="1"/>
  <c r="Q45" i="8"/>
  <c r="R45" i="8" s="1"/>
  <c r="Q46" i="8"/>
  <c r="R46" i="8" s="1"/>
  <c r="Q47" i="8"/>
  <c r="R47" i="8" s="1"/>
  <c r="Q48" i="8"/>
  <c r="R48" i="8" s="1"/>
  <c r="Q49" i="8"/>
  <c r="R49" i="8" s="1"/>
  <c r="Q50" i="8"/>
  <c r="R50" i="8" s="1"/>
  <c r="Q51" i="8"/>
  <c r="R51" i="8" s="1"/>
  <c r="Q52" i="8"/>
  <c r="R52" i="8" s="1"/>
  <c r="Q53" i="8"/>
  <c r="R53" i="8" s="1"/>
  <c r="Q54" i="8"/>
  <c r="R54" i="8" s="1"/>
  <c r="Q55" i="8"/>
  <c r="R55" i="8" s="1"/>
  <c r="Q56" i="8"/>
  <c r="R56" i="8" s="1"/>
  <c r="Q57" i="8"/>
  <c r="R57" i="8" s="1"/>
  <c r="Q58" i="8"/>
  <c r="R58" i="8" s="1"/>
  <c r="Q59" i="8"/>
  <c r="R59" i="8" s="1"/>
  <c r="Q60" i="8"/>
  <c r="R60" i="8" s="1"/>
  <c r="Q61" i="8"/>
  <c r="R61" i="8" s="1"/>
  <c r="Q62" i="8"/>
  <c r="R62" i="8" s="1"/>
  <c r="Q63" i="8"/>
  <c r="R63" i="8" s="1"/>
  <c r="Q64" i="8"/>
  <c r="R64" i="8" s="1"/>
  <c r="Q65" i="8"/>
  <c r="R65" i="8" s="1"/>
  <c r="Q66" i="8"/>
  <c r="R66" i="8" s="1"/>
  <c r="Q67" i="8"/>
  <c r="R67" i="8" s="1"/>
  <c r="Q68" i="8"/>
  <c r="R68" i="8" s="1"/>
  <c r="Q69" i="8"/>
  <c r="R69" i="8" s="1"/>
  <c r="Q70" i="8"/>
  <c r="R70" i="8" s="1"/>
  <c r="Q71" i="8"/>
  <c r="R71" i="8" s="1"/>
  <c r="Q72" i="8"/>
  <c r="R72" i="8" s="1"/>
  <c r="Q73" i="8"/>
  <c r="R73" i="8" s="1"/>
  <c r="Q74" i="8"/>
  <c r="R74" i="8" s="1"/>
  <c r="Q75" i="8"/>
  <c r="R75" i="8" s="1"/>
  <c r="Q76" i="8"/>
  <c r="R76" i="8" s="1"/>
  <c r="Q77" i="8"/>
  <c r="R77" i="8" s="1"/>
  <c r="Q78" i="8"/>
  <c r="R78" i="8" s="1"/>
  <c r="Q79" i="8"/>
  <c r="R79" i="8" s="1"/>
  <c r="Q80" i="8"/>
  <c r="R80" i="8" s="1"/>
  <c r="Q81" i="8"/>
  <c r="R81" i="8" s="1"/>
  <c r="Q82" i="8"/>
  <c r="R82" i="8" s="1"/>
  <c r="Q83" i="8"/>
  <c r="R83" i="8" s="1"/>
  <c r="Q84" i="8"/>
  <c r="R84" i="8" s="1"/>
  <c r="Q85" i="8"/>
  <c r="R85" i="8" s="1"/>
  <c r="Q86" i="8"/>
  <c r="R86" i="8" s="1"/>
  <c r="Q87" i="8"/>
  <c r="Q88" i="8"/>
  <c r="R88" i="8" s="1"/>
  <c r="Q89" i="8"/>
  <c r="R89" i="8" s="1"/>
  <c r="Q90" i="8"/>
  <c r="R90" i="8" s="1"/>
  <c r="Q91" i="8"/>
  <c r="R91" i="8" s="1"/>
  <c r="Q92" i="8"/>
  <c r="R92" i="8" s="1"/>
  <c r="Q93" i="8"/>
  <c r="R93" i="8" s="1"/>
  <c r="Q94" i="8"/>
  <c r="R94" i="8" s="1"/>
  <c r="Q95" i="8"/>
  <c r="R95" i="8" s="1"/>
  <c r="Q96" i="8"/>
  <c r="R96" i="8" s="1"/>
  <c r="Q97" i="8"/>
  <c r="R97" i="8" s="1"/>
  <c r="Q98" i="8"/>
  <c r="R98" i="8" s="1"/>
  <c r="Q99" i="8"/>
  <c r="R99" i="8" s="1"/>
  <c r="Q100" i="8"/>
  <c r="R100" i="8" s="1"/>
  <c r="Q101" i="8"/>
  <c r="R101" i="8" s="1"/>
  <c r="Q102" i="8"/>
  <c r="R102" i="8" s="1"/>
  <c r="Q103" i="8"/>
  <c r="R103" i="8" s="1"/>
  <c r="Q104" i="8"/>
  <c r="R104" i="8" s="1"/>
  <c r="Q105" i="8"/>
  <c r="R105" i="8" s="1"/>
  <c r="Q106" i="8"/>
  <c r="R106" i="8" s="1"/>
  <c r="Q107" i="8"/>
  <c r="R107" i="8" s="1"/>
  <c r="Q108" i="8"/>
  <c r="R108" i="8" s="1"/>
  <c r="Q109" i="8"/>
  <c r="R109" i="8" s="1"/>
  <c r="Q110" i="8"/>
  <c r="R110" i="8" s="1"/>
  <c r="Q111" i="8"/>
  <c r="R111" i="8" s="1"/>
  <c r="Q112" i="8"/>
  <c r="R112" i="8" s="1"/>
  <c r="Q113" i="8"/>
  <c r="R113" i="8" s="1"/>
  <c r="Q114" i="8"/>
  <c r="R114" i="8" s="1"/>
  <c r="Q115" i="8"/>
  <c r="R115" i="8" s="1"/>
  <c r="Q116" i="8"/>
  <c r="R116" i="8" s="1"/>
  <c r="Q117" i="8"/>
  <c r="R117" i="8" s="1"/>
  <c r="Q118" i="8"/>
  <c r="R118" i="8" s="1"/>
  <c r="Q119" i="8"/>
  <c r="R119" i="8" s="1"/>
  <c r="Q120" i="8"/>
  <c r="R120" i="8" s="1"/>
  <c r="Q121" i="8"/>
  <c r="R121" i="8" s="1"/>
  <c r="Q122" i="8"/>
  <c r="R122" i="8" s="1"/>
  <c r="Q123" i="8"/>
  <c r="R123" i="8" s="1"/>
  <c r="Q124" i="8"/>
  <c r="R124" i="8" s="1"/>
  <c r="Q125" i="8"/>
  <c r="R125" i="8" s="1"/>
  <c r="Q126" i="8"/>
  <c r="R126" i="8" s="1"/>
  <c r="Q127" i="8"/>
  <c r="R127" i="8" s="1"/>
  <c r="Q128" i="8"/>
  <c r="R128" i="8" s="1"/>
  <c r="Q129" i="8"/>
  <c r="R129" i="8" s="1"/>
  <c r="Q130" i="8"/>
  <c r="R130" i="8" s="1"/>
  <c r="Q131" i="8"/>
  <c r="R131" i="8" s="1"/>
  <c r="Q132" i="8"/>
  <c r="R132" i="8" s="1"/>
  <c r="Q133" i="8"/>
  <c r="R133" i="8" s="1"/>
  <c r="Q134" i="8"/>
  <c r="R134" i="8" s="1"/>
  <c r="Q135" i="8"/>
  <c r="R135" i="8" s="1"/>
  <c r="Q136" i="8"/>
  <c r="R136" i="8" s="1"/>
  <c r="Q2" i="8"/>
  <c r="R2" i="8" s="1"/>
  <c r="R134" i="4" l="1"/>
  <c r="D13" i="9" s="1"/>
  <c r="R43" i="5"/>
  <c r="D15" i="9" s="1"/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" i="7"/>
  <c r="H19" i="7"/>
  <c r="H18" i="7"/>
  <c r="H6" i="7"/>
  <c r="H12" i="7"/>
  <c r="H2" i="7"/>
  <c r="H17" i="5" l="1"/>
  <c r="K35" i="5" l="1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6" i="5"/>
  <c r="K37" i="5"/>
  <c r="K38" i="5"/>
  <c r="K39" i="5"/>
  <c r="K40" i="5"/>
  <c r="K41" i="5"/>
  <c r="K42" i="5"/>
  <c r="K2" i="5"/>
  <c r="H133" i="4"/>
  <c r="K133" i="4" s="1"/>
  <c r="K81" i="4"/>
  <c r="K82" i="4"/>
  <c r="K70" i="4"/>
  <c r="K69" i="4"/>
  <c r="H67" i="4"/>
  <c r="K67" i="4"/>
  <c r="H61" i="4"/>
  <c r="K61" i="4" s="1"/>
  <c r="K59" i="4"/>
  <c r="K64" i="4"/>
  <c r="K63" i="4"/>
  <c r="K58" i="4"/>
  <c r="K57" i="4"/>
  <c r="H56" i="4"/>
  <c r="K56" i="4"/>
  <c r="K48" i="4"/>
  <c r="K36" i="4"/>
  <c r="K26" i="4"/>
  <c r="K27" i="4"/>
  <c r="K28" i="4"/>
  <c r="K29" i="4"/>
  <c r="K30" i="4"/>
  <c r="K31" i="4"/>
  <c r="K32" i="4"/>
  <c r="K33" i="4"/>
  <c r="K34" i="4"/>
  <c r="K35" i="4"/>
  <c r="K37" i="4"/>
  <c r="K38" i="4"/>
  <c r="K39" i="4"/>
  <c r="K40" i="4"/>
  <c r="K41" i="4"/>
  <c r="K42" i="4"/>
  <c r="K43" i="4"/>
  <c r="K44" i="4"/>
  <c r="K45" i="4"/>
  <c r="K46" i="4"/>
  <c r="K47" i="4"/>
  <c r="K49" i="4"/>
  <c r="K50" i="4"/>
  <c r="K51" i="4"/>
  <c r="K52" i="4"/>
  <c r="K53" i="4"/>
  <c r="K54" i="4"/>
  <c r="K55" i="4"/>
  <c r="K60" i="4"/>
  <c r="K62" i="4"/>
  <c r="K65" i="4"/>
  <c r="K66" i="4"/>
  <c r="K68" i="4"/>
  <c r="K71" i="4"/>
  <c r="K72" i="4"/>
  <c r="K73" i="4"/>
  <c r="K74" i="4"/>
  <c r="K75" i="4"/>
  <c r="K76" i="4"/>
  <c r="K77" i="4"/>
  <c r="K78" i="4"/>
  <c r="K79" i="4"/>
  <c r="K80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3" i="4"/>
  <c r="K4" i="4"/>
  <c r="K5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" i="4"/>
  <c r="K136" i="8"/>
  <c r="K134" i="8"/>
  <c r="K127" i="8"/>
  <c r="K128" i="8"/>
  <c r="K135" i="8"/>
  <c r="K119" i="8"/>
  <c r="K104" i="8"/>
  <c r="K103" i="8"/>
  <c r="K97" i="8"/>
  <c r="K92" i="8"/>
  <c r="K91" i="8"/>
  <c r="K88" i="8"/>
  <c r="K84" i="8"/>
  <c r="K83" i="8"/>
  <c r="K78" i="8"/>
  <c r="K75" i="8"/>
  <c r="K74" i="8"/>
  <c r="K58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6" i="8"/>
  <c r="K77" i="8"/>
  <c r="K79" i="8"/>
  <c r="K80" i="8"/>
  <c r="K81" i="8"/>
  <c r="K82" i="8"/>
  <c r="K85" i="8"/>
  <c r="K86" i="8"/>
  <c r="K87" i="8"/>
  <c r="K89" i="8"/>
  <c r="K90" i="8"/>
  <c r="K93" i="8"/>
  <c r="K94" i="8"/>
  <c r="K95" i="8"/>
  <c r="K96" i="8"/>
  <c r="K98" i="8"/>
  <c r="K99" i="8"/>
  <c r="K100" i="8"/>
  <c r="K101" i="8"/>
  <c r="K102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20" i="8"/>
  <c r="K121" i="8"/>
  <c r="K122" i="8"/>
  <c r="K123" i="8"/>
  <c r="K124" i="8"/>
  <c r="K125" i="8"/>
  <c r="K126" i="8"/>
  <c r="K129" i="8"/>
  <c r="K130" i="8"/>
  <c r="K131" i="8"/>
  <c r="K132" i="8"/>
  <c r="K133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" i="8"/>
  <c r="H16" i="4" l="1"/>
  <c r="H13" i="4" l="1"/>
  <c r="L39" i="8" l="1"/>
  <c r="L2" i="7"/>
  <c r="K39" i="8" l="1"/>
  <c r="R39" i="8"/>
  <c r="R137" i="8" s="1"/>
  <c r="D14" i="9" s="1"/>
  <c r="D19" i="9" s="1"/>
</calcChain>
</file>

<file path=xl/sharedStrings.xml><?xml version="1.0" encoding="utf-8"?>
<sst xmlns="http://schemas.openxmlformats.org/spreadsheetml/2006/main" count="1678" uniqueCount="901">
  <si>
    <t>Four tabs have sheets to be filled in and returned: MFG Specific, Distributor Choice, Produce and Supply.</t>
  </si>
  <si>
    <t xml:space="preserve">Fill in all of the cells that are blank. </t>
  </si>
  <si>
    <t>On MFG Specific, do not change any of the cells with pre-printed information.</t>
  </si>
  <si>
    <t xml:space="preserve">On Distributor Choice and Produce, if your pack size varies, please change the pack so the value of the per unit column still populates with the correct amount. </t>
  </si>
  <si>
    <t xml:space="preserve">When possible, the closest possible pack size should be used. </t>
  </si>
  <si>
    <t xml:space="preserve">Do not change any formula. </t>
  </si>
  <si>
    <t xml:space="preserve">MFG Allowances should be good for the 24-25 school year. </t>
  </si>
  <si>
    <t>Do not use USDA allowances.</t>
  </si>
  <si>
    <t>Include the Market Basket with your bid submission</t>
  </si>
  <si>
    <t>Total Value</t>
  </si>
  <si>
    <t>MFG Specific</t>
  </si>
  <si>
    <t>Distributor Choice</t>
  </si>
  <si>
    <t>Produce</t>
  </si>
  <si>
    <t xml:space="preserve">Supply </t>
  </si>
  <si>
    <t>Any Discount not listed</t>
  </si>
  <si>
    <t xml:space="preserve"> </t>
  </si>
  <si>
    <t>Prod#</t>
  </si>
  <si>
    <t>Description</t>
  </si>
  <si>
    <t>Description2</t>
  </si>
  <si>
    <t>Size</t>
  </si>
  <si>
    <t>Serving Size</t>
  </si>
  <si>
    <t>servings Per Case</t>
  </si>
  <si>
    <t>Manuf Code</t>
  </si>
  <si>
    <t>Brand</t>
  </si>
  <si>
    <t>yearly Servings</t>
  </si>
  <si>
    <t>Est Case Per year</t>
  </si>
  <si>
    <t>Case Cost</t>
  </si>
  <si>
    <t>Fixed Fee</t>
  </si>
  <si>
    <t xml:space="preserve">MFG Allowance Per Case </t>
  </si>
  <si>
    <t>Vendor Allowance</t>
  </si>
  <si>
    <t>Final Case Cost To Coulee Group</t>
  </si>
  <si>
    <t>Estimated Yearly Cost to Coulee Group</t>
  </si>
  <si>
    <t>Vendor Name</t>
  </si>
  <si>
    <t>Comments</t>
  </si>
  <si>
    <t/>
  </si>
  <si>
    <t>SANDWICH P/BUTR JELLY GRP</t>
  </si>
  <si>
    <t>WGR UNCRUSTABLES FZ MSR</t>
  </si>
  <si>
    <t>72/2.6OZ</t>
  </si>
  <si>
    <t>SMUCKR</t>
  </si>
  <si>
    <t>JM SMUCKER FZ</t>
  </si>
  <si>
    <t>SANDWICH P/BUTR STRBY WHT</t>
  </si>
  <si>
    <t>WHLGRN UNCRUSTABLE FZ MSR</t>
  </si>
  <si>
    <t>SANDWICH PBJ GRAPE 5.3 OZ</t>
  </si>
  <si>
    <t>ON WHT UNCRUSTABLE FZ MSR</t>
  </si>
  <si>
    <t>72/5.3OZ</t>
  </si>
  <si>
    <t>CORN DOG CHICK .67 OZ</t>
  </si>
  <si>
    <t>MINI WHLGRN FZ MSR</t>
  </si>
  <si>
    <t>2/5 LB</t>
  </si>
  <si>
    <t>4pc</t>
  </si>
  <si>
    <t>FOSTER</t>
  </si>
  <si>
    <t>FOSTER POULTRY FARMS</t>
  </si>
  <si>
    <t>CHICK PCORN BRD WHLGRN FC</t>
  </si>
  <si>
    <t>SMACKERS AVG 1080/.44 MSR</t>
  </si>
  <si>
    <t>6/5 LB</t>
  </si>
  <si>
    <t>10pc</t>
  </si>
  <si>
    <t>GLDKST</t>
  </si>
  <si>
    <t>PILGRIMS PRIDE DULUTH GA*</t>
  </si>
  <si>
    <t>CHICK PCORN DK MEAT BRD</t>
  </si>
  <si>
    <t>WHLGRN FC SMACKERS FZ MSR</t>
  </si>
  <si>
    <t>CHICK STRIP BRD H/STY FC</t>
  </si>
  <si>
    <t>WGR 1.02 OZ N/DWE FZ MSR</t>
  </si>
  <si>
    <t>3pc</t>
  </si>
  <si>
    <t>CHICKEN BRST BRD N/BNSK</t>
  </si>
  <si>
    <t>STRIP FC FZ MSR</t>
  </si>
  <si>
    <t>CHICK BRST PTY BRD WHLGRN</t>
  </si>
  <si>
    <t>FC AVG 120/4 OZ FZ MSR</t>
  </si>
  <si>
    <t>GK/PRC</t>
  </si>
  <si>
    <t>CHICK NUG BRD H/STY FC</t>
  </si>
  <si>
    <t>WGR .608 OZ N/DWE FZ MSR</t>
  </si>
  <si>
    <t>6pc</t>
  </si>
  <si>
    <t>CHICK BITE BRD WHLGRN FC</t>
  </si>
  <si>
    <t>WHOLE MUSCLE FZ MSR</t>
  </si>
  <si>
    <t>128/3.75</t>
  </si>
  <si>
    <t>4-5pc</t>
  </si>
  <si>
    <t>CHICK BRD GENERAL TSO'S</t>
  </si>
  <si>
    <t>FC W/ SCE FZ</t>
  </si>
  <si>
    <t>3.6oz</t>
  </si>
  <si>
    <t>15563-0</t>
  </si>
  <si>
    <t>YANG5</t>
  </si>
  <si>
    <t>YANGS 5TH TASTE</t>
  </si>
  <si>
    <t>CHICKEN MANDRN ORG KIT</t>
  </si>
  <si>
    <t>W/ SCE ZTF FZ</t>
  </si>
  <si>
    <t>15552-4</t>
  </si>
  <si>
    <t>CHICK STRIP FAJITA 1/2"</t>
  </si>
  <si>
    <t>FC W/ RIB &amp; DK MEAT FZ</t>
  </si>
  <si>
    <t>2.5oz</t>
  </si>
  <si>
    <t>CHICK DC 1/2" FC MARI W&amp;D</t>
  </si>
  <si>
    <t>PR/P FZ</t>
  </si>
  <si>
    <t>CHICK PTY BRD H/STY FC</t>
  </si>
  <si>
    <t>WGR 3.05 OZ N/DWE FZ MSR</t>
  </si>
  <si>
    <t>1patty</t>
  </si>
  <si>
    <t>CHICK DRMSTK AVG 60 CNT</t>
  </si>
  <si>
    <t>FC FAST FINISH FZ</t>
  </si>
  <si>
    <t>2 legs</t>
  </si>
  <si>
    <t>TYSON</t>
  </si>
  <si>
    <t>TYSON FOODS CHICKEN</t>
  </si>
  <si>
    <t>PIZZA CHEESE MOZZ 4X6</t>
  </si>
  <si>
    <t>WHLWHT PARBAKED FZ MSR</t>
  </si>
  <si>
    <t>96/5 OZ</t>
  </si>
  <si>
    <t>1slice</t>
  </si>
  <si>
    <t>96WW2 4X6</t>
  </si>
  <si>
    <t>NARDON</t>
  </si>
  <si>
    <t>NARDONE BROTHERS BAKING</t>
  </si>
  <si>
    <t>PIZZA SAU 4x6 WHLWHT FZ</t>
  </si>
  <si>
    <t>MSR</t>
  </si>
  <si>
    <t>96WWS24X6</t>
  </si>
  <si>
    <t>PIZZA PEPRN 4x6 WHLWHT FZ</t>
  </si>
  <si>
    <t>96WWP24X6</t>
  </si>
  <si>
    <t>PIZZA TKYPEP 16" RTB RND</t>
  </si>
  <si>
    <t>8 CT 51%WG PRIMO FZ MSR</t>
  </si>
  <si>
    <t>9/5.18OZ</t>
  </si>
  <si>
    <t>BIGDAD</t>
  </si>
  <si>
    <t>SCHWANS FOOD SERVICE</t>
  </si>
  <si>
    <t>PIZZA CHSE 16" RND WHLWHT</t>
  </si>
  <si>
    <t>RTB FZ MSR</t>
  </si>
  <si>
    <t>8/40 OZ</t>
  </si>
  <si>
    <t>16WPS2</t>
  </si>
  <si>
    <t>PIZZA PEPRN 16" WHLWHT</t>
  </si>
  <si>
    <t>RND FZ MSR</t>
  </si>
  <si>
    <t>8/42 OZ</t>
  </si>
  <si>
    <t>16WPSP2</t>
  </si>
  <si>
    <t>PIZZA CHEESE 16" R/E FZ</t>
  </si>
  <si>
    <t>9/CNT</t>
  </si>
  <si>
    <t>PIZZA PEPRN 8" WHLWHT</t>
  </si>
  <si>
    <t>STUFFED CRUST WDG FZ MSR</t>
  </si>
  <si>
    <t>70/4.95</t>
  </si>
  <si>
    <t>72WWSCMP2</t>
  </si>
  <si>
    <t>PIZZA CHEESE 8" WHLWHT</t>
  </si>
  <si>
    <t>72WWSCM2</t>
  </si>
  <si>
    <t>PIZZA BREAKFAST SAUSAGE</t>
  </si>
  <si>
    <t>WHLWHT FZ MSR</t>
  </si>
  <si>
    <t>80/3.3OZ</t>
  </si>
  <si>
    <t>80WS100</t>
  </si>
  <si>
    <t>PIZZA 12" BRKFST EGG SAU</t>
  </si>
  <si>
    <t>BAC CHSC S/RSG WWT FZ MSR</t>
  </si>
  <si>
    <t>12/29.4</t>
  </si>
  <si>
    <t>12WBR</t>
  </si>
  <si>
    <t>PIZZA GAR FRCH BRD 8"</t>
  </si>
  <si>
    <t>60/4.5OZ</t>
  </si>
  <si>
    <t>60WGUM2</t>
  </si>
  <si>
    <t>PIZZA 6" RND COIN PEPRN</t>
  </si>
  <si>
    <t>5.5 OZ WHLWHT FZ MSR</t>
  </si>
  <si>
    <t>1/60 CNT</t>
  </si>
  <si>
    <t>C625WRMP2</t>
  </si>
  <si>
    <t>PIZZA 6" RND CHEESE 5.4oz</t>
  </si>
  <si>
    <t>60/5.4OZ</t>
  </si>
  <si>
    <t>625WRM2</t>
  </si>
  <si>
    <t>PIZZA BAGEL BRKFST SAU</t>
  </si>
  <si>
    <t>3.7 OZ WHLWHT I/W FZ MSR</t>
  </si>
  <si>
    <t>1/96 CNT</t>
  </si>
  <si>
    <t>M96WBBS</t>
  </si>
  <si>
    <t>QUESADILLA CHSE MOZZ</t>
  </si>
  <si>
    <t>WGR O/R LIVESMART FZ MSR</t>
  </si>
  <si>
    <t>96/4.4OZ</t>
  </si>
  <si>
    <t>2 tri's</t>
  </si>
  <si>
    <t>COYOTE</t>
  </si>
  <si>
    <t>Breadstick Mozz Fill Twist</t>
  </si>
  <si>
    <t>144/2oz</t>
  </si>
  <si>
    <t>Tasty Brand</t>
  </si>
  <si>
    <t>CHEESE MOZZ LMPS FTHR</t>
  </si>
  <si>
    <t>SHRED REF</t>
  </si>
  <si>
    <t>4/5 LB</t>
  </si>
  <si>
    <t>1oz</t>
  </si>
  <si>
    <t>BONGRD</t>
  </si>
  <si>
    <t>BONGARDS CREAMERIES *</t>
  </si>
  <si>
    <t>CHEESE CHD FTHR SHD REF</t>
  </si>
  <si>
    <t>CHEESE STRING I/W REF</t>
  </si>
  <si>
    <t>168/1 OZ</t>
  </si>
  <si>
    <t>CHEESE AM YEL SLCD 160</t>
  </si>
  <si>
    <t>PROCESSED R/SOD R/F</t>
  </si>
  <si>
    <t>MACARONI &amp; THREE CHSE WGR</t>
  </si>
  <si>
    <t>FZ MSR</t>
  </si>
  <si>
    <t>7.25oz</t>
  </si>
  <si>
    <t>JTM</t>
  </si>
  <si>
    <t>JTM PROVISIONS COMMODITY</t>
  </si>
  <si>
    <t>SAUCE ALFREDO POUCH</t>
  </si>
  <si>
    <t>6/64 OZ</t>
  </si>
  <si>
    <t>2oz</t>
  </si>
  <si>
    <t>LOL</t>
  </si>
  <si>
    <t>LAND O'LAKES FOODSERVICE</t>
  </si>
  <si>
    <t>POLLOCK BRD NUG 1oz PTO</t>
  </si>
  <si>
    <t>CRH WHLGRN F/O AK FZ MSR</t>
  </si>
  <si>
    <t>1/10 LB</t>
  </si>
  <si>
    <t>4 pc</t>
  </si>
  <si>
    <t>06551C</t>
  </si>
  <si>
    <t>HLINER</t>
  </si>
  <si>
    <t>HIGH LINER FOODS *</t>
  </si>
  <si>
    <t>POLLOCK BRD FIL 3.6oz PTO</t>
  </si>
  <si>
    <t>CRH WHLGRN AK TWFZ MSR</t>
  </si>
  <si>
    <t>1/10.35#</t>
  </si>
  <si>
    <t>1 fillet</t>
  </si>
  <si>
    <t>06533C</t>
  </si>
  <si>
    <t>FRENCH TOAST CINN STCK</t>
  </si>
  <si>
    <t>GLZD 2.9 OZ WGR FZ MSR</t>
  </si>
  <si>
    <t>1/100CNT</t>
  </si>
  <si>
    <t>SUNNY</t>
  </si>
  <si>
    <t>CARGILL KITCHEN SOLUTIONS</t>
  </si>
  <si>
    <t>EGG HARD CKD WHL PEELED</t>
  </si>
  <si>
    <t>PILLOW PACK REF</t>
  </si>
  <si>
    <t>8/18 CNT</t>
  </si>
  <si>
    <t>OMELET Colby CHEESE FZ</t>
  </si>
  <si>
    <t>SKILLET OMELET</t>
  </si>
  <si>
    <t>225/2.1</t>
  </si>
  <si>
    <t>EGG PATTY 1.25 OZ SCRMBLD</t>
  </si>
  <si>
    <t>GRLD FZ</t>
  </si>
  <si>
    <t>300/1.25</t>
  </si>
  <si>
    <t>EGG SCRAMBLED P/CKD FZ</t>
  </si>
  <si>
    <t>PORK TACO FILLING R/F</t>
  </si>
  <si>
    <t>FC FZ</t>
  </si>
  <si>
    <t>CP5205</t>
  </si>
  <si>
    <t>PORK BBQ CHPD L/SOD IN</t>
  </si>
  <si>
    <t>TX WSTRN SCE BAG FZ</t>
  </si>
  <si>
    <t>4oz</t>
  </si>
  <si>
    <t>BRKWD</t>
  </si>
  <si>
    <t>BROOKWOOD FARMS</t>
  </si>
  <si>
    <t>SAUCE SPAGHETTI PORK R/F</t>
  </si>
  <si>
    <t>FZ</t>
  </si>
  <si>
    <t>6oz</t>
  </si>
  <si>
    <t>CP5521</t>
  </si>
  <si>
    <t>TURKEY COMBO PK SL .5 OZ</t>
  </si>
  <si>
    <t>95% XLN HAM SALAMI BLGNA</t>
  </si>
  <si>
    <t>12/1 LB</t>
  </si>
  <si>
    <t>4slice</t>
  </si>
  <si>
    <t>JENIEO</t>
  </si>
  <si>
    <t>HORMEL JENNIE O</t>
  </si>
  <si>
    <t>TURKEY BRST SL .5oz O/RST</t>
  </si>
  <si>
    <t>RND SHAPE FZ</t>
  </si>
  <si>
    <t>TURKEY HAM SLCD .5 OZ</t>
  </si>
  <si>
    <t>UNCURED ALLNAT FZ</t>
  </si>
  <si>
    <t>12/1.5LB</t>
  </si>
  <si>
    <t>BEEF PTY CHARB FC AVG</t>
  </si>
  <si>
    <t>240/2oz FZ</t>
  </si>
  <si>
    <t>30/LB</t>
  </si>
  <si>
    <t>75156-93320</t>
  </si>
  <si>
    <t>MDRITE</t>
  </si>
  <si>
    <t>MAID RITE STEAK CO</t>
  </si>
  <si>
    <t>BEEF PTY 3 OZ FC FZ</t>
  </si>
  <si>
    <t>3oz patty</t>
  </si>
  <si>
    <t>1/30 LB</t>
  </si>
  <si>
    <t>75156-93330</t>
  </si>
  <si>
    <t>BEEF MTBLL G/F SOY FREE</t>
  </si>
  <si>
    <t>4mb</t>
  </si>
  <si>
    <t>75156-94675</t>
  </si>
  <si>
    <t>BEEF SALISBURY STK FC FZ</t>
  </si>
  <si>
    <t>CN</t>
  </si>
  <si>
    <t>160/2.6</t>
  </si>
  <si>
    <t>75156-93626</t>
  </si>
  <si>
    <t>BEEF PATTY RIB SHAPE BBQ</t>
  </si>
  <si>
    <t>208/2.4</t>
  </si>
  <si>
    <t>75156-95124</t>
  </si>
  <si>
    <t>FRIES PTOWDG 8 CT GRD A</t>
  </si>
  <si>
    <t>BAT F/C/O RDSTNE CNYN FZ</t>
  </si>
  <si>
    <t>4oz ish</t>
  </si>
  <si>
    <t>MCX03626</t>
  </si>
  <si>
    <t>MCCAIN</t>
  </si>
  <si>
    <t>MCCAIN FOODS USA</t>
  </si>
  <si>
    <t>POTATO TRNGL F/O 2oz ZTF</t>
  </si>
  <si>
    <t>OIF00049A</t>
  </si>
  <si>
    <t>OREIDA</t>
  </si>
  <si>
    <t>FRIES SPRL GRD A BAT F/C</t>
  </si>
  <si>
    <t>RDSTNE CNYN FZ</t>
  </si>
  <si>
    <t>6/4 LB</t>
  </si>
  <si>
    <t>MCL03622</t>
  </si>
  <si>
    <t>FRIES WAFL GRD A SEAS ZTF</t>
  </si>
  <si>
    <t>F/C CRO TRAX RDSTNE CNYN</t>
  </si>
  <si>
    <t>6/4.5 LB</t>
  </si>
  <si>
    <t>MCL03623</t>
  </si>
  <si>
    <t>POTATO TATER TOT GRD A</t>
  </si>
  <si>
    <t>F/C ZTF VERSITOTS FZ</t>
  </si>
  <si>
    <t>OIF00215A</t>
  </si>
  <si>
    <t>POTATO BAT SMILES F/O</t>
  </si>
  <si>
    <t>26 CNT PER/ LB ZTF FZ</t>
  </si>
  <si>
    <t>OIF03456</t>
  </si>
  <si>
    <t>FRIES KK 3/8" LNG FCY</t>
  </si>
  <si>
    <t>GRD A F/C ZTF OVATIONS FZ</t>
  </si>
  <si>
    <t>MCF03761</t>
  </si>
  <si>
    <t>FRIES SC 3/8" BAT FZ</t>
  </si>
  <si>
    <t>INCREDICRISP</t>
  </si>
  <si>
    <t>POTATO INST MASHED REAL</t>
  </si>
  <si>
    <t>12/26 OZ</t>
  </si>
  <si>
    <t>1/2c</t>
  </si>
  <si>
    <t>IDAHON</t>
  </si>
  <si>
    <t>IDAHOAN FOODS *</t>
  </si>
  <si>
    <t>POTATO INSTANT MASHED</t>
  </si>
  <si>
    <t>W/ VIT C</t>
  </si>
  <si>
    <t>SALSA MILD DIPPING CUP</t>
  </si>
  <si>
    <t>84/3 OZ</t>
  </si>
  <si>
    <t>REDGLD</t>
  </si>
  <si>
    <t>IPAP - RED GOLD ALEXANDRI</t>
  </si>
  <si>
    <t>SAUCE MARINARA DCUP 2.5</t>
  </si>
  <si>
    <t>OZ</t>
  </si>
  <si>
    <t>84/2.5OZ</t>
  </si>
  <si>
    <t>KETCHUP FCY 33% 9 GM PKT</t>
  </si>
  <si>
    <t>1000/CNT</t>
  </si>
  <si>
    <t>KETCHUP FCY 33% DSPNSR</t>
  </si>
  <si>
    <t>POUCH</t>
  </si>
  <si>
    <t>2/1.5GAL</t>
  </si>
  <si>
    <t>KETCHUP FANCY 33%</t>
  </si>
  <si>
    <t>6/#10CAN</t>
  </si>
  <si>
    <t>1/8c</t>
  </si>
  <si>
    <t>SALSA MILD</t>
  </si>
  <si>
    <t>1/4c</t>
  </si>
  <si>
    <t>SAUCE MARINARA ITAL STY</t>
  </si>
  <si>
    <t>REDPCK</t>
  </si>
  <si>
    <t>SAUCE SPAGHETTI</t>
  </si>
  <si>
    <t>CORN DOG CHICK L/F</t>
  </si>
  <si>
    <t>WHOLE GRAIN BRD FZ MSR</t>
  </si>
  <si>
    <t>72/4 OZ</t>
  </si>
  <si>
    <t>PANCAKE MAPLE TURKEY WRAP</t>
  </si>
  <si>
    <t>100% WHLGRN O/STCK 2.85oz</t>
  </si>
  <si>
    <t>56/2.85</t>
  </si>
  <si>
    <t>PANCAKE WRAP MINI TURKEY</t>
  </si>
  <si>
    <t>MPLFLV .85 Oz WHLGRN MSR</t>
  </si>
  <si>
    <t>188/.85</t>
  </si>
  <si>
    <t>CHIP NACHO CHEESE</t>
  </si>
  <si>
    <t>R/F TOP N GO MSR</t>
  </si>
  <si>
    <t>44/1 CNT</t>
  </si>
  <si>
    <t>DORITO</t>
  </si>
  <si>
    <t>FRITO LAY *</t>
  </si>
  <si>
    <t>xxxx</t>
  </si>
  <si>
    <t>CHIP TORTILLA COOL RANCH</t>
  </si>
  <si>
    <t>R/F ZTF MSR</t>
  </si>
  <si>
    <t>72/1 OZ</t>
  </si>
  <si>
    <t>CHIP TORTILLA NACHO CHSE</t>
  </si>
  <si>
    <t>xx</t>
  </si>
  <si>
    <t>CHIP DORITO SPICY SWEET</t>
  </si>
  <si>
    <t>CHILI R/F MSR</t>
  </si>
  <si>
    <t>CHIP PTO BKD S/CRM &amp; ONN</t>
  </si>
  <si>
    <t>ZTF 1.125 OZ</t>
  </si>
  <si>
    <t>64/1.125</t>
  </si>
  <si>
    <t>LAYS</t>
  </si>
  <si>
    <t>CHIP GARDEN SALSA MLTGRAN</t>
  </si>
  <si>
    <t>ZTF MSR</t>
  </si>
  <si>
    <t>104/1 OZ</t>
  </si>
  <si>
    <t>SUNCHP</t>
  </si>
  <si>
    <t>CHIP ORIGINAL MLTGRAN ZTF</t>
  </si>
  <si>
    <t>CHIP POTATO BKD ORIG</t>
  </si>
  <si>
    <t>BIG GRAB ZTF 1.125 OZ</t>
  </si>
  <si>
    <t>CHIP POTATO BBQ BKD</t>
  </si>
  <si>
    <t>CHIP PTO RIPL CHD S/CRM</t>
  </si>
  <si>
    <t>BKD 1.125 OZ</t>
  </si>
  <si>
    <t>RUFFLE</t>
  </si>
  <si>
    <t>CHIP CORN REGULAR MSR</t>
  </si>
  <si>
    <t>104/1CNT</t>
  </si>
  <si>
    <t>FRITO</t>
  </si>
  <si>
    <t>x</t>
  </si>
  <si>
    <t>CHIP TORTILLA BKD SCOOPS</t>
  </si>
  <si>
    <t>.875 OZ MSR</t>
  </si>
  <si>
    <t>72/.875</t>
  </si>
  <si>
    <t>TSTITO</t>
  </si>
  <si>
    <t>CHIP TRTLA YEL REST RND</t>
  </si>
  <si>
    <t>36/3 OZ</t>
  </si>
  <si>
    <t>SHEARR</t>
  </si>
  <si>
    <t>SHEARER'S FOODS</t>
  </si>
  <si>
    <t>CHIP HARVEST CHD MLTGRAN</t>
  </si>
  <si>
    <t>POPCORN CHEDDAR WHITE</t>
  </si>
  <si>
    <t>64/1 OZ</t>
  </si>
  <si>
    <t>SMRTFD</t>
  </si>
  <si>
    <t>JUICE APPLE 100% BOX ASEP</t>
  </si>
  <si>
    <t>CALCIUM FORTIFIED</t>
  </si>
  <si>
    <t>44/4.23</t>
  </si>
  <si>
    <t>ARDMOR</t>
  </si>
  <si>
    <t>COUNTRY PURE FOODS</t>
  </si>
  <si>
    <t>JUICE APPLE 100% FZ</t>
  </si>
  <si>
    <t>96/4 OZ</t>
  </si>
  <si>
    <t>CITRSN</t>
  </si>
  <si>
    <t>CITRUS SYSTEMS *</t>
  </si>
  <si>
    <t>JUICE TROP PUNCH 100%</t>
  </si>
  <si>
    <t>CALCIUM FORTIFIED ASEP BX</t>
  </si>
  <si>
    <t>JUICE GRAPE BLND 100% BOX</t>
  </si>
  <si>
    <t>ASEP CALCIUM FORTIFIED</t>
  </si>
  <si>
    <t>JUICE ORANGE 100% FZ</t>
  </si>
  <si>
    <t>JUICE ORG 100% BOX ASEP</t>
  </si>
  <si>
    <t>JUICE GRAPE 100% FZ</t>
  </si>
  <si>
    <t>CITRUS</t>
  </si>
  <si>
    <t>JUICE APPLE 100% SPLASH</t>
  </si>
  <si>
    <t>FRUIT WAVE</t>
  </si>
  <si>
    <t>40/6 OZ</t>
  </si>
  <si>
    <t>CAPRI</t>
  </si>
  <si>
    <t>KRAFT FOODS GROUP DRY</t>
  </si>
  <si>
    <t>JUICE FRUIT PUNCH 100% FZ</t>
  </si>
  <si>
    <t>JUICE P/APLE ORG BLND</t>
  </si>
  <si>
    <t>100% FZ</t>
  </si>
  <si>
    <t>JUICE BERRY BREEZE 100%</t>
  </si>
  <si>
    <t>6oz POUCH FRUIT WAVE</t>
  </si>
  <si>
    <t>SLUSHIE BLU RASP LMN CUP</t>
  </si>
  <si>
    <t>100% JUICE FZ</t>
  </si>
  <si>
    <t>84/4.4OZ</t>
  </si>
  <si>
    <t>SDEKCK</t>
  </si>
  <si>
    <t>SLUSHIE STRBY KIWI CUP</t>
  </si>
  <si>
    <t>JUICE SPARKLING APPLE</t>
  </si>
  <si>
    <t>70%</t>
  </si>
  <si>
    <t>24/8.4OZ</t>
  </si>
  <si>
    <t>IZZE</t>
  </si>
  <si>
    <t>QUAKER-IZZE-GATR-TRO DRY</t>
  </si>
  <si>
    <t>SAUSAGE PTY FC BROWNED</t>
  </si>
  <si>
    <t>MILD AVG 107/1.5 OZ FZ</t>
  </si>
  <si>
    <t>107/1.5</t>
  </si>
  <si>
    <t>JONES</t>
  </si>
  <si>
    <t>JONES DAIRY FARM *</t>
  </si>
  <si>
    <t>SANDWICH JAMMER GRP JELLY</t>
  </si>
  <si>
    <t>WOW SOY BTR TS FZ MSR</t>
  </si>
  <si>
    <t>72/2.4OZ</t>
  </si>
  <si>
    <t>ALBIES</t>
  </si>
  <si>
    <t>ALBIE'S FOOD PRODUCTS</t>
  </si>
  <si>
    <t>CALZONE PIZZA PEPRN CHSE</t>
  </si>
  <si>
    <t>SAUCE WHLGRN FZ MSR</t>
  </si>
  <si>
    <t>48/4.5OZ</t>
  </si>
  <si>
    <t>FRANK ALLMT 6" 8-1 SKNLS</t>
  </si>
  <si>
    <t>BUK L/SOD FZ</t>
  </si>
  <si>
    <t>KLEMEN</t>
  </si>
  <si>
    <t>KLEMENT SAUSAGE</t>
  </si>
  <si>
    <t>COOKIE TCHOC FILD WGR BKD</t>
  </si>
  <si>
    <t>W/ HERSHEY'S FZ MSR</t>
  </si>
  <si>
    <t>120/1.7</t>
  </si>
  <si>
    <t>Rich's</t>
  </si>
  <si>
    <t>Rich's Products</t>
  </si>
  <si>
    <t>SmartSnacks</t>
  </si>
  <si>
    <t>CHOW MEIN WGR NOODLE</t>
  </si>
  <si>
    <t>NOODLE 4-16 OZ FZ MSR</t>
  </si>
  <si>
    <t>4/2.5 LB</t>
  </si>
  <si>
    <t>Vendor Prod#</t>
  </si>
  <si>
    <t>Case Size/Pack</t>
  </si>
  <si>
    <t>Serving Per Case</t>
  </si>
  <si>
    <t>JUICE APPLE 100% PLST</t>
  </si>
  <si>
    <t>BOTTLE</t>
  </si>
  <si>
    <t>24/10 OZ</t>
  </si>
  <si>
    <t>JUICE GRAPE 100% PLST</t>
  </si>
  <si>
    <t>JUICE ORANGE 100%</t>
  </si>
  <si>
    <t>SEASONS BEST PLST BTL</t>
  </si>
  <si>
    <t>WATER PURIFIED 16.9oz</t>
  </si>
  <si>
    <t>PLST BOTTLE</t>
  </si>
  <si>
    <t>24/16.9</t>
  </si>
  <si>
    <t>WATER SPRING .25 LTR</t>
  </si>
  <si>
    <t>PLASTIC BOTTLE</t>
  </si>
  <si>
    <t>48/8 OZ</t>
  </si>
  <si>
    <t>CEREAL LUCKY CHARMS B/P</t>
  </si>
  <si>
    <t>96/1 OZ</t>
  </si>
  <si>
    <t>Whole Grain</t>
  </si>
  <si>
    <t>CEREAL COCOA PUFFS SPEC</t>
  </si>
  <si>
    <t>EDITION B/P 1.06 OZ MSR</t>
  </si>
  <si>
    <t>96/1.06</t>
  </si>
  <si>
    <t>CEREAL FRUIT LOOPS R/SGR</t>
  </si>
  <si>
    <t>B/P MSR</t>
  </si>
  <si>
    <t>CEREAL CINN TOAST CRUNCH</t>
  </si>
  <si>
    <t>WGR R/SGR B/P MSR</t>
  </si>
  <si>
    <t>CEREAL CHEERIOS HNYNT B/P</t>
  </si>
  <si>
    <t>CEREAL TRIX B/P SPEC</t>
  </si>
  <si>
    <t>EDITION MSR</t>
  </si>
  <si>
    <t>CEREAL FST MINIWHEAT B/P</t>
  </si>
  <si>
    <t>CHIP TORTILLA TRAD ROUND</t>
  </si>
  <si>
    <t>WHITE CORN ZTF</t>
  </si>
  <si>
    <t>8/16 OZ</t>
  </si>
  <si>
    <t>ORANGE MANDARIN WHL SEG</t>
  </si>
  <si>
    <t>IN JUICE</t>
  </si>
  <si>
    <t>PINEAPPLE TIDBIT I/ JC</t>
  </si>
  <si>
    <t>IMPORT</t>
  </si>
  <si>
    <t>PEACH SLICED THICK I/ JC</t>
  </si>
  <si>
    <t>CHOICE CLINGSTONE</t>
  </si>
  <si>
    <t>PEAR SLICED I/ JC CHOICE</t>
  </si>
  <si>
    <t>APPLESAUCE SWTN FANCY</t>
  </si>
  <si>
    <t>FRUIT COCKTAIL IN JUICE</t>
  </si>
  <si>
    <t>CHOICE</t>
  </si>
  <si>
    <t>PEACH DICED IN 100% JC</t>
  </si>
  <si>
    <t>36/4 OZ</t>
  </si>
  <si>
    <t>PEAR DICED IN JUICE</t>
  </si>
  <si>
    <t>FRUIT MIXED IN 100% JUICE</t>
  </si>
  <si>
    <t>PINEAPPLE TIDBITS I/ JC</t>
  </si>
  <si>
    <t>FRUIT CUP P/APLE TIDBIT</t>
  </si>
  <si>
    <t>I/ JC</t>
  </si>
  <si>
    <t>FRUIT CUP MNDORG I/ JC</t>
  </si>
  <si>
    <t>BLUEBERRY IQF</t>
  </si>
  <si>
    <t>STRAWBERRY DICED 1/2" IQF</t>
  </si>
  <si>
    <t>CHEF READY CUTS</t>
  </si>
  <si>
    <t>APPLESAUCE UNSWTN 4.5 OZ</t>
  </si>
  <si>
    <t>CUP</t>
  </si>
  <si>
    <t>96/4.5OZ</t>
  </si>
  <si>
    <t>CRAISIN CHERRY 1.16 Oz</t>
  </si>
  <si>
    <t>1/200CNT</t>
  </si>
  <si>
    <t>CRAISIN DRIED CRAN SWTN</t>
  </si>
  <si>
    <t>ORANGE 1.16oz</t>
  </si>
  <si>
    <t>CRAISIN STRBY 1.16 Oz</t>
  </si>
  <si>
    <t>YOGURT CHERRY VANILLA</t>
  </si>
  <si>
    <t>NON FAT REF</t>
  </si>
  <si>
    <t>48/4 OZ</t>
  </si>
  <si>
    <t>YOGURT BLUEBERRY NON FAT</t>
  </si>
  <si>
    <t>G/F REF</t>
  </si>
  <si>
    <t>YOGURT RASPBERRY NON FAT</t>
  </si>
  <si>
    <t>REF</t>
  </si>
  <si>
    <t>YOGURT STRAWBERRY NON FAT</t>
  </si>
  <si>
    <t>YOGURT STRAWBERRY BANANA</t>
  </si>
  <si>
    <t>YOGURT PEACH NON FAT REF</t>
  </si>
  <si>
    <t>YOGURT VANILLA NON FAT</t>
  </si>
  <si>
    <t>MILK SKIM WHITE SELECT</t>
  </si>
  <si>
    <t>PLST REF</t>
  </si>
  <si>
    <t>4/1 GAL</t>
  </si>
  <si>
    <t>8oz</t>
  </si>
  <si>
    <t>ROLL MINI CINN 4 CNT PKG</t>
  </si>
  <si>
    <t>I/W FTO FZ MSR</t>
  </si>
  <si>
    <t>72/2.29</t>
  </si>
  <si>
    <t>BREADSTICK WHT GAR 6" WGR</t>
  </si>
  <si>
    <t>168/PCS BRN&amp;S FZ MSR</t>
  </si>
  <si>
    <t>168/1.26</t>
  </si>
  <si>
    <t>CROISSANT WHLGRN SL 2.5oz</t>
  </si>
  <si>
    <t>SNDWCH SQ FZ MSR</t>
  </si>
  <si>
    <t>60/2.5OZ</t>
  </si>
  <si>
    <t>MUFFIN BAN 2oz W/WHLGRN</t>
  </si>
  <si>
    <t>BKD I/W TS BUK FZ MSR</t>
  </si>
  <si>
    <t>72/2 OZ</t>
  </si>
  <si>
    <t>MUFFIN CHOC CHOCHIP 2oz</t>
  </si>
  <si>
    <t>BKD WHLGRN I/W TS FZ MSR</t>
  </si>
  <si>
    <t>MUFFIN BLB 2oz W/WHLGRN</t>
  </si>
  <si>
    <t>BKD I/W TS FZ MSR</t>
  </si>
  <si>
    <t>MUFFIN CORN 2.125 OZ FZ</t>
  </si>
  <si>
    <t>4/24 CNT</t>
  </si>
  <si>
    <t>MUFFIN CHOC CHCHP 4oz BKD</t>
  </si>
  <si>
    <t>W/WHLGRN I/W TS FZ MSR</t>
  </si>
  <si>
    <t>MUFFIN BLB 4oz W/WHLGRN</t>
  </si>
  <si>
    <t>BKD I/W TS FZ</t>
  </si>
  <si>
    <t>MUFFIN APPCIN 2oz BKD</t>
  </si>
  <si>
    <t>BREAD BAN CHOCHIP W/ DRZL</t>
  </si>
  <si>
    <t>SNACK I/W  MSR FZ</t>
  </si>
  <si>
    <t>81/2.45</t>
  </si>
  <si>
    <t>BREAD BLB SNACK I/W</t>
  </si>
  <si>
    <t>81/2.4OZ</t>
  </si>
  <si>
    <t>BREAD BAN SL WHL WHT I/W</t>
  </si>
  <si>
    <t>75/3.45</t>
  </si>
  <si>
    <t>BREAD PMPKN SUPER SL I/W</t>
  </si>
  <si>
    <t>TS FZ MSR</t>
  </si>
  <si>
    <t>75/3.4OZ</t>
  </si>
  <si>
    <t>DONUT HOLE YEAST RAISED</t>
  </si>
  <si>
    <t>.41 OZ WGR FZ MSR</t>
  </si>
  <si>
    <t>384/.41</t>
  </si>
  <si>
    <t>5hole</t>
  </si>
  <si>
    <t>DONUT LONG JOHN WHLGRN</t>
  </si>
  <si>
    <t>2.2 oz RTI FZ MSR</t>
  </si>
  <si>
    <t>96/2.2OZ</t>
  </si>
  <si>
    <t>DOUGH ROLL CINN 2.5oz</t>
  </si>
  <si>
    <t>W/ WHLGRN FZ MSR</t>
  </si>
  <si>
    <t>120/2.5</t>
  </si>
  <si>
    <t>FRENCH TOAST SNACKBREAD</t>
  </si>
  <si>
    <t>100%WW I/W FZ MSR</t>
  </si>
  <si>
    <t>81/2.3OZ</t>
  </si>
  <si>
    <t>BAGEL STRBY CREAMY CHSE</t>
  </si>
  <si>
    <t>MINI 2.43 OZ I/W FZ MSR</t>
  </si>
  <si>
    <t>72/2.43</t>
  </si>
  <si>
    <t>BAR BRKFST CTC SOFT FILD</t>
  </si>
  <si>
    <t>72/2.36</t>
  </si>
  <si>
    <t>BREAKFAST BAR CHOCHIP</t>
  </si>
  <si>
    <t>OATML WHLGRN BENEFT MSR</t>
  </si>
  <si>
    <t>48/2.5OZ</t>
  </si>
  <si>
    <t>WAFFLE CINN MINI 2.64 OZ</t>
  </si>
  <si>
    <t>I/W FZ MSR</t>
  </si>
  <si>
    <t>72/2.65</t>
  </si>
  <si>
    <t>WAFFLE MAPLE MADNESS MINI</t>
  </si>
  <si>
    <t>WHLGRN POUCH HS FZ MSR</t>
  </si>
  <si>
    <t>72/2.47</t>
  </si>
  <si>
    <t>WAFFLE BLB BASH MINI</t>
  </si>
  <si>
    <t>WAFFLE WHLGRN BELGIAN</t>
  </si>
  <si>
    <t>STICK .77 OZ FZ</t>
  </si>
  <si>
    <t>216/.78</t>
  </si>
  <si>
    <t>WAFFLE EMOJI EGGO FZ</t>
  </si>
  <si>
    <t>12/14.8</t>
  </si>
  <si>
    <t>2pc</t>
  </si>
  <si>
    <t>BISCUIT WHLGRN BKD 2oz</t>
  </si>
  <si>
    <t>EASY SPLIT FZ MSR</t>
  </si>
  <si>
    <t>120/2 OZ</t>
  </si>
  <si>
    <t>POP TART BRSG CINN L/F</t>
  </si>
  <si>
    <t>FST W/WHLGRN 1/POUCH MSR</t>
  </si>
  <si>
    <t>12/10CNT</t>
  </si>
  <si>
    <t>POP TART STRBY L/F FST</t>
  </si>
  <si>
    <t>W/WHLGRN 1/POUCH MSR</t>
  </si>
  <si>
    <t>DONUT CAKE MINI WHLGRN</t>
  </si>
  <si>
    <t>W/ CINN SGR PKT FZ MSR</t>
  </si>
  <si>
    <t>144/.5OZ</t>
  </si>
  <si>
    <t>DONUT RSD APP FILD W/</t>
  </si>
  <si>
    <t>WWT MAGC RNG I/W FZ MSR</t>
  </si>
  <si>
    <t>48/2.75</t>
  </si>
  <si>
    <t>BAR BRKFST BAN CHOCNK</t>
  </si>
  <si>
    <t>2.5 OZ FZ BENEFIT MSR</t>
  </si>
  <si>
    <t>PANCAKE WHLGRN 3.75"</t>
  </si>
  <si>
    <t>1.2 OZ FZ MSR</t>
  </si>
  <si>
    <t>144/1.2</t>
  </si>
  <si>
    <t>KNOT GARLIC NY STY FZ MSR</t>
  </si>
  <si>
    <t>162/2 OZ</t>
  </si>
  <si>
    <t>Crackers Cheddar</t>
  </si>
  <si>
    <t>I/W 100-200 per case</t>
  </si>
  <si>
    <t>150/1oz</t>
  </si>
  <si>
    <t>BUN HB WHTE WHT 4" SL</t>
  </si>
  <si>
    <t>AVG 2oz FZ MSR</t>
  </si>
  <si>
    <t>10/12CNT</t>
  </si>
  <si>
    <t>Graham Crackers I/W</t>
  </si>
  <si>
    <t>1oz-1.25oz bags</t>
  </si>
  <si>
    <t>210cnt/1oz</t>
  </si>
  <si>
    <t>TOAST GARLIC MINI WHL GRA</t>
  </si>
  <si>
    <t>BRN &amp; SERVE FZ MSR</t>
  </si>
  <si>
    <t>276/1 OZ</t>
  </si>
  <si>
    <t>ROLL DINNER WHEAT PARBKD</t>
  </si>
  <si>
    <t>1.5 OZ W/WHLGRN FZ MSR</t>
  </si>
  <si>
    <t>120/1.5</t>
  </si>
  <si>
    <t>HOAGIE BUN WHEAT 3 GRA</t>
  </si>
  <si>
    <t>6-7" BKD HNGD SL FZ</t>
  </si>
  <si>
    <t>6/6 CNT</t>
  </si>
  <si>
    <t>PASTA ROTINI WHLWHT</t>
  </si>
  <si>
    <t>WHLGRN P/CKD Frozen</t>
  </si>
  <si>
    <t>4/3 LB</t>
  </si>
  <si>
    <t>PASTA ROTINI 100% WHLGRN</t>
  </si>
  <si>
    <t>2/10 LB</t>
  </si>
  <si>
    <t>PRETZEL SOFT REG BKD</t>
  </si>
  <si>
    <t>100/2.2</t>
  </si>
  <si>
    <t>BREAD GARLIC TOAST BKD SL</t>
  </si>
  <si>
    <t>AVG 120/1.4 OZ FZ</t>
  </si>
  <si>
    <t>1/10.5LB</t>
  </si>
  <si>
    <t>RICE BRN WHLGRN PARBLD</t>
  </si>
  <si>
    <t>ENRICHED MSR</t>
  </si>
  <si>
    <t>1/25 LB</t>
  </si>
  <si>
    <t>TORTILLA FLR 100% WHLWHT</t>
  </si>
  <si>
    <t>6" PRESSED LS FZ MSR</t>
  </si>
  <si>
    <t>12/24CNT</t>
  </si>
  <si>
    <t>1shell</t>
  </si>
  <si>
    <t>9" PRESSED SMART FZ MSR</t>
  </si>
  <si>
    <t>12/12CNT</t>
  </si>
  <si>
    <t>BAGEL WHITE WHLGRN 2oz</t>
  </si>
  <si>
    <t>PSLCD FZ MSR</t>
  </si>
  <si>
    <t>CROUTON CHSE GAR WHLGRN</t>
  </si>
  <si>
    <t>CNTRY CUT MSR</t>
  </si>
  <si>
    <t>PEA GREEN GARDEN GRD A</t>
  </si>
  <si>
    <t>IQF</t>
  </si>
  <si>
    <t>1/20 LB</t>
  </si>
  <si>
    <t>3oz</t>
  </si>
  <si>
    <t>CARROT SLICED KK GRD A</t>
  </si>
  <si>
    <t>IQF DOMESTIC</t>
  </si>
  <si>
    <t>12/2 LB</t>
  </si>
  <si>
    <t>BEAN GREEN 1" CUT GRD A</t>
  </si>
  <si>
    <t>VEGETABLE BLND STIRFRY</t>
  </si>
  <si>
    <t>BROC SSPEA CR WCHSNT IQF</t>
  </si>
  <si>
    <t>BROCCOLI FLORETS PREMIUM</t>
  </si>
  <si>
    <t>GRD A IQF</t>
  </si>
  <si>
    <t>ASPARAGUS CUTS &amp; TIPS</t>
  </si>
  <si>
    <t>6/2.5 LB</t>
  </si>
  <si>
    <t>CORN CUT SWEET SUPER VRTY</t>
  </si>
  <si>
    <t>GRD A BULK FZ</t>
  </si>
  <si>
    <t>POTATO WISCONSIN FUSION</t>
  </si>
  <si>
    <t>BLEND RED YELLOW WHTE FZ</t>
  </si>
  <si>
    <t>20/LB</t>
  </si>
  <si>
    <t xml:space="preserve">BEAN BAKED </t>
  </si>
  <si>
    <t>BEAN POT ORIGINAL</t>
  </si>
  <si>
    <t>6/117 OZ</t>
  </si>
  <si>
    <t>SAUCE ORANGE ZESTY RTU</t>
  </si>
  <si>
    <t>4/.5 GAL</t>
  </si>
  <si>
    <t>SAUCE BBQ ORIGINAL</t>
  </si>
  <si>
    <t>PORTION CUP</t>
  </si>
  <si>
    <t>100/1.5</t>
  </si>
  <si>
    <t>SOUR CREAM PKT REF</t>
  </si>
  <si>
    <t>100/1 OZ</t>
  </si>
  <si>
    <t>DRESSING RANCH BTRMLK PC</t>
  </si>
  <si>
    <t>DRESSING RANCH EZ POUR</t>
  </si>
  <si>
    <t>6/32 OZ</t>
  </si>
  <si>
    <t>DRESSING RANCH BTRMLK</t>
  </si>
  <si>
    <t>DRESSING FRENCH HONEY PKT</t>
  </si>
  <si>
    <t>MAYONNAISE LIGHT 7/16 OZ</t>
  </si>
  <si>
    <t>PC</t>
  </si>
  <si>
    <t>SOUR CREAM PCUP REF</t>
  </si>
  <si>
    <t>MAYONNAISE PACKET</t>
  </si>
  <si>
    <t>200/12GM</t>
  </si>
  <si>
    <t>SYRUP BRKFST MAPLE IMIT</t>
  </si>
  <si>
    <t>1.4 OZ PCUP</t>
  </si>
  <si>
    <t>100/1.4</t>
  </si>
  <si>
    <t>PICKLE DILL HB SLCD 1/8"</t>
  </si>
  <si>
    <t>KK AVG 2250 CNT</t>
  </si>
  <si>
    <t>1/5 GAL</t>
  </si>
  <si>
    <t>SEED SNFLWR KERNAL RSTD</t>
  </si>
  <si>
    <t>SLT</t>
  </si>
  <si>
    <t>1/5 LB</t>
  </si>
  <si>
    <t>GEL STRBY FRUIT JUICE</t>
  </si>
  <si>
    <t>36/4.3OZ</t>
  </si>
  <si>
    <t>ICE CREAM SNDWCH VAN 3oz</t>
  </si>
  <si>
    <t>SMART SNACK FZ</t>
  </si>
  <si>
    <t>ICE CREAM CUP CHOC 4 OZ</t>
  </si>
  <si>
    <t>R/F FZ</t>
  </si>
  <si>
    <t>ICE CREAM BAR FUDGE 3oz</t>
  </si>
  <si>
    <t>48/3 OZ</t>
  </si>
  <si>
    <t>FRUIT SNACK SCOOBY DOO</t>
  </si>
  <si>
    <t>96/.9 OZ</t>
  </si>
  <si>
    <t>TREAT RK 1.59 OZ</t>
  </si>
  <si>
    <t>CHOCOLATEY CHIP  WGR MSR</t>
  </si>
  <si>
    <t>80/1.59</t>
  </si>
  <si>
    <t>TREAT RK SQ 1.41 OZ I/W</t>
  </si>
  <si>
    <t>W/WHLGRN MSR</t>
  </si>
  <si>
    <t>80/1.41</t>
  </si>
  <si>
    <t>FRUIT ROLL-UP HOT COLORS</t>
  </si>
  <si>
    <t>BLASTIN BERRY R/SGR</t>
  </si>
  <si>
    <t>96/.5 OZ</t>
  </si>
  <si>
    <t>COOKIE CHOCHIP M&amp;M 2 OZ</t>
  </si>
  <si>
    <t>BKD I/W TS ZTF FZ</t>
  </si>
  <si>
    <t>48/2 OZ</t>
  </si>
  <si>
    <t>DOUGH CKY CHOCHIP 1.75 OZ</t>
  </si>
  <si>
    <t>SMART SNACK FZ MSR</t>
  </si>
  <si>
    <t>180/1.75</t>
  </si>
  <si>
    <t>DOUGH CKY M&amp;M 1.75 OZ</t>
  </si>
  <si>
    <t>SMART SNACK WHLWHT FZ MSR</t>
  </si>
  <si>
    <t>COOKIE CONFETTI CAKE</t>
  </si>
  <si>
    <t>FILLED WHLGRN I/W FZ MSR</t>
  </si>
  <si>
    <t>PASTRY APPLE FRUDEL</t>
  </si>
  <si>
    <t>WHLGRN BKD I/W FZ MSR</t>
  </si>
  <si>
    <t>SALAMI GENOA BRDRDY SLCD</t>
  </si>
  <si>
    <t>8 CNT/OZ REF</t>
  </si>
  <si>
    <t>6/2 LB</t>
  </si>
  <si>
    <t>CN Label</t>
  </si>
  <si>
    <t>BURRITO BFT EGG CHSE GRN</t>
  </si>
  <si>
    <t>CHILE FZ MSR</t>
  </si>
  <si>
    <t>72/3.75</t>
  </si>
  <si>
    <t>BREAD CHEESY PAPRT MINI</t>
  </si>
  <si>
    <t>ITAL GARLIC FZ</t>
  </si>
  <si>
    <t>72/3.88</t>
  </si>
  <si>
    <t>BEEF SAUSAGE STICK .8 OZ</t>
  </si>
  <si>
    <t>I/W</t>
  </si>
  <si>
    <t>2/26 CNT</t>
  </si>
  <si>
    <t>SAUSAGE LINK SKNLS CKD</t>
  </si>
  <si>
    <t>MILD AVG 160/1 OZ G/F FZ</t>
  </si>
  <si>
    <t>SAUSAGE CHICK LNK FC</t>
  </si>
  <si>
    <t>BRWND AVG .75 OZ FZ</t>
  </si>
  <si>
    <t>214/.75</t>
  </si>
  <si>
    <t>CRISPITO CHICK CHILI FLR</t>
  </si>
  <si>
    <t>TRTLA FC FZ</t>
  </si>
  <si>
    <t>72/3.25</t>
  </si>
  <si>
    <t>SANDWICH BRKFST BAC EGG</t>
  </si>
  <si>
    <t>CHSE ON BISC BTCHRWRP FZ</t>
  </si>
  <si>
    <t>12/3.6OZ</t>
  </si>
  <si>
    <t>HAM HONEY CKD SHNGL SL</t>
  </si>
  <si>
    <t>.67 OZ REF</t>
  </si>
  <si>
    <t>4slices</t>
  </si>
  <si>
    <t>BACON TKY SLCD FC FZ</t>
  </si>
  <si>
    <t>12/50 SL</t>
  </si>
  <si>
    <t>2slices</t>
  </si>
  <si>
    <t>TORNADO SAU EGG CHSE 3 OZ</t>
  </si>
  <si>
    <t>BREAKFAST FZ</t>
  </si>
  <si>
    <t>24/3 OZ</t>
  </si>
  <si>
    <t>COMBO BAR HAM EGG CHSE</t>
  </si>
  <si>
    <t>MSR FZ</t>
  </si>
  <si>
    <t>80/2 OZ</t>
  </si>
  <si>
    <t>EGG ROLL PORK/VEG 1.5 OZ</t>
  </si>
  <si>
    <t>144/1.5</t>
  </si>
  <si>
    <t>CHICK PTY BRD FC HT/SPCY</t>
  </si>
  <si>
    <t>AVG 148/3.54oz WGR FZ MSR</t>
  </si>
  <si>
    <t>CHICK BRST CUTLET GRL FC</t>
  </si>
  <si>
    <t>AVG 64/3 OZ FZ</t>
  </si>
  <si>
    <t>2/6 LB</t>
  </si>
  <si>
    <t>BEEF CRUMBLE FC FZ</t>
  </si>
  <si>
    <t>8/5 LB</t>
  </si>
  <si>
    <t>CHICK WING NKD UNBRD FC</t>
  </si>
  <si>
    <t>1&amp;2JTS AVG 7-11 CNT/LB FZ</t>
  </si>
  <si>
    <t>COTTAGE CHEESE SM CURD 2%</t>
  </si>
  <si>
    <t>BANANA PETITE STAGE #3-4</t>
  </si>
  <si>
    <t>FRESH</t>
  </si>
  <si>
    <t>150/CNT</t>
  </si>
  <si>
    <t>CUCUMBER SEL MED/LARGE</t>
  </si>
  <si>
    <t>1/24 CNT</t>
  </si>
  <si>
    <t>CARROT BABY PLD FRESH</t>
  </si>
  <si>
    <t>CARROT BABY CARROTEENIES</t>
  </si>
  <si>
    <t>100/2 OZ</t>
  </si>
  <si>
    <t>APPLE SLCD W/ PEEL FRESH</t>
  </si>
  <si>
    <t>5/2 LB</t>
  </si>
  <si>
    <t>1/2c=3oz</t>
  </si>
  <si>
    <t>APPLE SLICED FRESH</t>
  </si>
  <si>
    <t>200/2 OZ</t>
  </si>
  <si>
    <t>APPLE GALA WA EXTRA</t>
  </si>
  <si>
    <t>FANCY FR</t>
  </si>
  <si>
    <t>1/125CNT</t>
  </si>
  <si>
    <t>1/2apple</t>
  </si>
  <si>
    <t>LETTUCE ROMAINE CHPD FR</t>
  </si>
  <si>
    <t>1c=1oz</t>
  </si>
  <si>
    <t>LETTUCE ROMAINE SHRED</t>
  </si>
  <si>
    <t>1/4" FR</t>
  </si>
  <si>
    <t>ROMAINE BABY FRESH</t>
  </si>
  <si>
    <t>20/CNT</t>
  </si>
  <si>
    <t>LETTUCE ICEBERG CHPD</t>
  </si>
  <si>
    <t>1.5x1" FR</t>
  </si>
  <si>
    <t>LETTUCE SPRING MIX</t>
  </si>
  <si>
    <t>UNWASHED ORGNC FR</t>
  </si>
  <si>
    <t>4/1 LB</t>
  </si>
  <si>
    <t>SUPFRS</t>
  </si>
  <si>
    <t>RUBY - SUPERIOR FRESH</t>
  </si>
  <si>
    <t>SALAD AMERICAN BLEND RI</t>
  </si>
  <si>
    <t>CR RDSH ICE/ROM LETTUCE</t>
  </si>
  <si>
    <t>SPINACH DESTEMMED WSH/TRM</t>
  </si>
  <si>
    <t>FR</t>
  </si>
  <si>
    <t>1/2.5 LB</t>
  </si>
  <si>
    <t>GRAPE RED LNCH BNCH 150</t>
  </si>
  <si>
    <t>Cnt CLS 2-4 Oz EACH FR</t>
  </si>
  <si>
    <t>1/21 LB</t>
  </si>
  <si>
    <t>CLEMENTINE FRESH</t>
  </si>
  <si>
    <t>5/LB</t>
  </si>
  <si>
    <t>CAULIFLOWER FLORETS SALAD</t>
  </si>
  <si>
    <t>BAR FRESH</t>
  </si>
  <si>
    <t>2/3 LB</t>
  </si>
  <si>
    <t>WATERMELON SEEDLESS FRESH</t>
  </si>
  <si>
    <t>1/1 CNT</t>
  </si>
  <si>
    <t>1/2C</t>
  </si>
  <si>
    <t>FRUIT MEDLEY D/PACK CNK</t>
  </si>
  <si>
    <t>P/APLE CNTLP HNYDW GRP FR</t>
  </si>
  <si>
    <t>STRAWBERRY CLAMSHELL</t>
  </si>
  <si>
    <t>8/1 LB</t>
  </si>
  <si>
    <t>BROCCOLI FLORETS FR</t>
  </si>
  <si>
    <t>ORANGE CHOICE FR</t>
  </si>
  <si>
    <t>1/113CNT</t>
  </si>
  <si>
    <t>PEPPER RD YEL GRN US #1</t>
  </si>
  <si>
    <t>TRICOLOR FR</t>
  </si>
  <si>
    <t>PEPPER BELL GREEN LG FR</t>
  </si>
  <si>
    <t>PEPPER BELL RED MED #1</t>
  </si>
  <si>
    <t>PINEAPPLE GOLDEN RIPE</t>
  </si>
  <si>
    <t>7/CNT</t>
  </si>
  <si>
    <t>PEAR BARTLETT 90 CNTAVG</t>
  </si>
  <si>
    <t>44/LB</t>
  </si>
  <si>
    <t>1pear</t>
  </si>
  <si>
    <t>WATERMELON CUBED 3/4"</t>
  </si>
  <si>
    <t>1/2C/3oz</t>
  </si>
  <si>
    <t>PINEAPPLE CHUNK 1/2"</t>
  </si>
  <si>
    <t>BLUEBERRY 1/2 PINT</t>
  </si>
  <si>
    <t>12/.5 PT</t>
  </si>
  <si>
    <t>ONION RED JUMBO US #1</t>
  </si>
  <si>
    <t>COLESLAW MIX 1/8" W/ SEPR</t>
  </si>
  <si>
    <t>COLOR CABBAGE SHD FR</t>
  </si>
  <si>
    <t>CANTALOUPE CUBED 3/4"</t>
  </si>
  <si>
    <t>KIWI FR</t>
  </si>
  <si>
    <t>117/CNT</t>
  </si>
  <si>
    <t>CELERY STALK 30/36 SIZE</t>
  </si>
  <si>
    <t>1/3 CNT</t>
  </si>
  <si>
    <t>CELERY STICKS STRGHT 3"</t>
  </si>
  <si>
    <t>CANTALOUPE 12-15 CNT</t>
  </si>
  <si>
    <t>35/LB</t>
  </si>
  <si>
    <t>TOMATO RND DC 3/8" FRESH</t>
  </si>
  <si>
    <t>2/2.5 LB</t>
  </si>
  <si>
    <t>TOMATO GRAPE BULK FR</t>
  </si>
  <si>
    <t>TOMATO CHERRY BULK FRESH</t>
  </si>
  <si>
    <t>10/LB</t>
  </si>
  <si>
    <t>TOMATO RND RED 5x6 LG</t>
  </si>
  <si>
    <t>STG5LR FRESH</t>
  </si>
  <si>
    <t>SPOON PLST P/P MEDWT 5.6"</t>
  </si>
  <si>
    <t>BULK WHTE</t>
  </si>
  <si>
    <t>10/100</t>
  </si>
  <si>
    <t>TRAY FOAM 5 CMPT SCHOOL</t>
  </si>
  <si>
    <t>8.25x10.25 BLK</t>
  </si>
  <si>
    <t>4/125CNT</t>
  </si>
  <si>
    <t>TRAY FOOD PAPER 5LB KRAFT</t>
  </si>
  <si>
    <t>2/250CNT</t>
  </si>
  <si>
    <t>TRAY PAPR FOOD 3 LB</t>
  </si>
  <si>
    <t>GRSEPF ECOCRAFT NAT</t>
  </si>
  <si>
    <t>500/CNT</t>
  </si>
  <si>
    <t>FORK PLST P/S MEDWT</t>
  </si>
  <si>
    <t>TRI TOWER</t>
  </si>
  <si>
    <t>24/40CNT</t>
  </si>
  <si>
    <t>TRAY PAPR FOOD 2 LB</t>
  </si>
  <si>
    <t>GLOVE VINYL DISP LG</t>
  </si>
  <si>
    <t>P/FREE NON MDCL</t>
  </si>
  <si>
    <t>4/100CNT</t>
  </si>
  <si>
    <t>LINER PAN QUILON</t>
  </si>
  <si>
    <t>16 3/8"x24 3/8"</t>
  </si>
  <si>
    <t>1/1000</t>
  </si>
  <si>
    <t>ADDITIVE RINSE DISH MECH</t>
  </si>
  <si>
    <t>BLUE</t>
  </si>
  <si>
    <t>2/3100ML</t>
  </si>
  <si>
    <t>DETERGENT MECH WAREWASH</t>
  </si>
  <si>
    <t>NAPKIN 2PL INTFLD 9.8x6.5</t>
  </si>
  <si>
    <t>WHI DXULESNP F/ 54527A</t>
  </si>
  <si>
    <t>24/250</t>
  </si>
  <si>
    <t>CUTLERY KIT PLST MEDWT</t>
  </si>
  <si>
    <t>SPORK NAP STW I/W WHITE</t>
  </si>
  <si>
    <t>TRAY FOOD PAPER 8OZ KRAFT</t>
  </si>
  <si>
    <t>4/250CNT</t>
  </si>
  <si>
    <t>BAG PAPR GROCERY 4lb K</t>
  </si>
  <si>
    <t>5x3.125x9.75</t>
  </si>
  <si>
    <t>1/500CNT</t>
  </si>
  <si>
    <t>KFSN S&amp;P I/W WHTE</t>
  </si>
  <si>
    <t>1/250CNT</t>
  </si>
  <si>
    <t>DETERGENT MECH METAL SAFE</t>
  </si>
  <si>
    <t>MINIMAX</t>
  </si>
  <si>
    <t>CUP PLST P/S SUFLE 4OZ</t>
  </si>
  <si>
    <t>TRANSL F- YLS3FRPROPAK</t>
  </si>
  <si>
    <t>15/200</t>
  </si>
  <si>
    <t>BOWL FOAM 12oz N/LAM WHTE</t>
  </si>
  <si>
    <t>8/125CNT</t>
  </si>
  <si>
    <t>WINDSOR spoon  DINNER MEDWT</t>
  </si>
  <si>
    <t>24cnt</t>
  </si>
  <si>
    <t>WINDSOR FORK DINNER MEDWT</t>
  </si>
  <si>
    <t>24/CNT</t>
  </si>
  <si>
    <t>GLOVE VINYL DISP LG P/PWD</t>
  </si>
  <si>
    <t>NON MDCL</t>
  </si>
  <si>
    <t>BOWL PLST 16oz BLK MICRO</t>
  </si>
  <si>
    <t>INCREDI-BOWLS F-4335802</t>
  </si>
  <si>
    <t>1/252CNT</t>
  </si>
  <si>
    <t>DELIMER LIME SOLVENT HVY</t>
  </si>
  <si>
    <t>DTY</t>
  </si>
  <si>
    <t>2/1 GAL</t>
  </si>
  <si>
    <t>BAG PLST PLYETH BREAD LG</t>
  </si>
  <si>
    <t>5x5x19</t>
  </si>
  <si>
    <t>TRAY FBR 5 CMPT 10.24x825</t>
  </si>
  <si>
    <t>CARRY SAFE NAT</t>
  </si>
  <si>
    <t>Attachment E</t>
  </si>
  <si>
    <t>Gen mills</t>
  </si>
  <si>
    <t>Kellloggs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</si>
</sst>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0;[Black]\-#0"/>
    <numFmt numFmtId="165" formatCode="&quot;$&quot;#,##0.00"/>
    <numFmt numFmtId="166" formatCode="_([$$-409]* #,##0.00_);_([$$-409]* \(#,##0.00\);_([$$-409]* &quot;-&quot;??_);_(@_)"/>
  </numFmts>
  <fonts count="10" x14ac:knownFonts="1">
    <font>
      <sz val="10"/>
      <name val="Arial"/>
    </font>
    <font>
      <sz val="8"/>
      <name val="Arial"/>
    </font>
    <font>
      <b/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</font>
    <font>
      <sz val="12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6" fillId="0" borderId="0" xfId="1" applyFont="1"/>
    <xf numFmtId="165" fontId="6" fillId="0" borderId="0" xfId="1" applyNumberFormat="1" applyFont="1"/>
    <xf numFmtId="0" fontId="7" fillId="0" borderId="0" xfId="1" applyFont="1"/>
    <xf numFmtId="0" fontId="8" fillId="0" borderId="0" xfId="1" applyFont="1"/>
    <xf numFmtId="44" fontId="1" fillId="3" borderId="1" xfId="2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66" fontId="1" fillId="3" borderId="1" xfId="3" applyNumberFormat="1" applyFont="1" applyFill="1" applyBorder="1" applyAlignment="1">
      <alignment horizontal="center"/>
    </xf>
    <xf numFmtId="166" fontId="1" fillId="3" borderId="1" xfId="2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left"/>
    </xf>
    <xf numFmtId="0" fontId="9" fillId="0" borderId="0" xfId="1" applyFont="1"/>
  </cellXfs>
  <cellStyles count="4">
    <cellStyle name="Currency" xfId="2" builtinId="4"/>
    <cellStyle name="Normal" xfId="0" builtinId="0"/>
    <cellStyle name="Normal 2" xfId="1" xr:uid="{77AC1656-5B5E-491A-91D6-1274F5878CFC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7FAA9-4D8B-4557-970E-0BD237242114}">
  <dimension ref="A1:D23"/>
  <sheetViews>
    <sheetView tabSelected="1" zoomScale="120" zoomScaleNormal="120" workbookViewId="0">
      <selection activeCell="C16" sqref="C16"/>
    </sheetView>
  </sheetViews>
  <sheetFormatPr defaultColWidth="10.85546875" defaultRowHeight="15" x14ac:dyDescent="0.2"/>
  <cols>
    <col min="1" max="1" width="10.85546875" style="21"/>
    <col min="2" max="2" width="19.28515625" style="21" customWidth="1"/>
    <col min="3" max="3" width="21" style="21" customWidth="1"/>
    <col min="4" max="4" width="16.140625" style="22" bestFit="1" customWidth="1"/>
    <col min="5" max="16384" width="10.85546875" style="21"/>
  </cols>
  <sheetData>
    <row r="1" spans="1:4" ht="18" x14ac:dyDescent="0.25">
      <c r="B1" s="34" t="s">
        <v>898</v>
      </c>
    </row>
    <row r="2" spans="1:4" x14ac:dyDescent="0.2">
      <c r="A2" s="21">
        <v>1</v>
      </c>
      <c r="B2" s="21" t="s">
        <v>0</v>
      </c>
    </row>
    <row r="3" spans="1:4" x14ac:dyDescent="0.2">
      <c r="A3" s="21">
        <v>2</v>
      </c>
      <c r="B3" s="21" t="s">
        <v>1</v>
      </c>
    </row>
    <row r="4" spans="1:4" x14ac:dyDescent="0.2">
      <c r="A4" s="21">
        <v>3</v>
      </c>
      <c r="B4" s="21" t="s">
        <v>2</v>
      </c>
    </row>
    <row r="5" spans="1:4" x14ac:dyDescent="0.2">
      <c r="A5" s="21">
        <v>4</v>
      </c>
      <c r="B5" s="21" t="s">
        <v>3</v>
      </c>
    </row>
    <row r="6" spans="1:4" x14ac:dyDescent="0.2">
      <c r="A6" s="21">
        <v>5</v>
      </c>
      <c r="B6" s="21" t="s">
        <v>4</v>
      </c>
    </row>
    <row r="7" spans="1:4" x14ac:dyDescent="0.2">
      <c r="A7" s="21">
        <v>6</v>
      </c>
      <c r="B7" s="21" t="s">
        <v>5</v>
      </c>
    </row>
    <row r="8" spans="1:4" x14ac:dyDescent="0.2">
      <c r="A8" s="21">
        <v>7</v>
      </c>
      <c r="B8" s="21" t="s">
        <v>6</v>
      </c>
    </row>
    <row r="9" spans="1:4" x14ac:dyDescent="0.2">
      <c r="A9" s="21">
        <v>8</v>
      </c>
      <c r="B9" s="21" t="s">
        <v>7</v>
      </c>
    </row>
    <row r="10" spans="1:4" x14ac:dyDescent="0.2">
      <c r="A10" s="21">
        <v>9</v>
      </c>
      <c r="B10" s="21" t="s">
        <v>8</v>
      </c>
    </row>
    <row r="12" spans="1:4" x14ac:dyDescent="0.2">
      <c r="D12" s="22" t="s">
        <v>9</v>
      </c>
    </row>
    <row r="13" spans="1:4" x14ac:dyDescent="0.2">
      <c r="B13" s="21" t="s">
        <v>10</v>
      </c>
      <c r="D13" s="22">
        <f>'TAB A DD&amp;Brand Spec'!R134</f>
        <v>0</v>
      </c>
    </row>
    <row r="14" spans="1:4" x14ac:dyDescent="0.2">
      <c r="B14" s="21" t="s">
        <v>11</v>
      </c>
      <c r="D14" s="22">
        <f>'TAB B Distrib Choice'!R137</f>
        <v>0</v>
      </c>
    </row>
    <row r="15" spans="1:4" x14ac:dyDescent="0.2">
      <c r="B15" s="21" t="s">
        <v>12</v>
      </c>
      <c r="D15" s="22">
        <f>'TAB C Produce'!R43</f>
        <v>0</v>
      </c>
    </row>
    <row r="16" spans="1:4" x14ac:dyDescent="0.2">
      <c r="B16" s="21" t="s">
        <v>13</v>
      </c>
      <c r="D16" s="22">
        <f>'TAB D Supply'!R27</f>
        <v>0</v>
      </c>
    </row>
    <row r="17" spans="2:4" x14ac:dyDescent="0.2">
      <c r="B17" s="21" t="s">
        <v>14</v>
      </c>
    </row>
    <row r="19" spans="2:4" x14ac:dyDescent="0.2">
      <c r="B19" s="21" t="s">
        <v>9</v>
      </c>
      <c r="D19" s="22">
        <f>SUM(D13:D16)</f>
        <v>0</v>
      </c>
    </row>
    <row r="21" spans="2:4" ht="15.75" x14ac:dyDescent="0.25">
      <c r="B21" s="23"/>
      <c r="C21" s="24"/>
    </row>
    <row r="23" spans="2:4" x14ac:dyDescent="0.2">
      <c r="D23" s="22" t="s">
        <v>15</v>
      </c>
    </row>
  </sheetData>
  <printOptions horizontalCentered="1" gridLines="1"/>
  <pageMargins left="0.2" right="0.2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B513-3C9D-4847-993B-64080CC4932E}">
  <sheetPr>
    <tabColor rgb="FF00B050"/>
    <pageSetUpPr fitToPage="1"/>
  </sheetPr>
  <dimension ref="A1:T134"/>
  <sheetViews>
    <sheetView topLeftCell="C1" zoomScale="90" zoomScaleNormal="90" workbookViewId="0">
      <pane ySplit="1" topLeftCell="A2" activePane="bottomLeft" state="frozen"/>
      <selection pane="bottomLeft" activeCell="J7" sqref="J7"/>
    </sheetView>
  </sheetViews>
  <sheetFormatPr defaultColWidth="9.140625" defaultRowHeight="12.75" x14ac:dyDescent="0.2"/>
  <cols>
    <col min="1" max="2" width="9.140625" style="3" hidden="1" customWidth="1"/>
    <col min="3" max="3" width="6.140625" style="33" bestFit="1" customWidth="1"/>
    <col min="4" max="4" width="25.5703125" style="33" bestFit="1" customWidth="1"/>
    <col min="5" max="5" width="25.5703125" style="33" customWidth="1"/>
    <col min="6" max="6" width="8" style="30" bestFit="1" customWidth="1"/>
    <col min="7" max="7" width="7.5703125" style="30" customWidth="1"/>
    <col min="8" max="8" width="8" style="30" customWidth="1"/>
    <col min="9" max="9" width="12.85546875" style="30" bestFit="1" customWidth="1"/>
    <col min="10" max="10" width="10.7109375" style="30" customWidth="1"/>
    <col min="11" max="11" width="9.42578125" style="30" customWidth="1"/>
    <col min="12" max="14" width="9.140625" style="30" customWidth="1"/>
    <col min="15" max="15" width="10.7109375" style="30" customWidth="1"/>
    <col min="16" max="16" width="10.140625" style="30" customWidth="1"/>
    <col min="17" max="17" width="15" style="17" customWidth="1"/>
    <col min="18" max="18" width="14.5703125" style="17" customWidth="1"/>
    <col min="19" max="19" width="24.5703125" style="17" bestFit="1" customWidth="1"/>
    <col min="20" max="20" width="12.42578125" style="17" bestFit="1" customWidth="1"/>
    <col min="21" max="16384" width="9.140625" style="3"/>
  </cols>
  <sheetData>
    <row r="1" spans="1:20" s="11" customFormat="1" ht="39.75" customHeight="1" x14ac:dyDescent="0.2">
      <c r="A1" s="10"/>
      <c r="B1" s="10"/>
      <c r="C1" s="31" t="s">
        <v>16</v>
      </c>
      <c r="D1" s="31" t="s">
        <v>17</v>
      </c>
      <c r="E1" s="31" t="s">
        <v>18</v>
      </c>
      <c r="F1" s="32" t="s">
        <v>19</v>
      </c>
      <c r="G1" s="29" t="s">
        <v>20</v>
      </c>
      <c r="H1" s="29" t="s">
        <v>21</v>
      </c>
      <c r="I1" s="32" t="s">
        <v>22</v>
      </c>
      <c r="J1" s="32" t="s">
        <v>23</v>
      </c>
      <c r="K1" s="32" t="s">
        <v>24</v>
      </c>
      <c r="L1" s="29" t="s">
        <v>25</v>
      </c>
      <c r="M1" s="29" t="s">
        <v>26</v>
      </c>
      <c r="N1" s="32" t="s">
        <v>27</v>
      </c>
      <c r="O1" s="32" t="s">
        <v>28</v>
      </c>
      <c r="P1" s="32" t="s">
        <v>29</v>
      </c>
      <c r="Q1" s="12" t="s">
        <v>30</v>
      </c>
      <c r="R1" s="12" t="s">
        <v>31</v>
      </c>
      <c r="S1" s="12" t="s">
        <v>32</v>
      </c>
      <c r="T1" s="12" t="s">
        <v>33</v>
      </c>
    </row>
    <row r="2" spans="1:20" ht="18" customHeight="1" x14ac:dyDescent="0.2">
      <c r="A2" s="1" t="s">
        <v>34</v>
      </c>
      <c r="C2" s="7"/>
      <c r="D2" s="7" t="s">
        <v>35</v>
      </c>
      <c r="E2" s="7" t="s">
        <v>36</v>
      </c>
      <c r="F2" s="14" t="s">
        <v>37</v>
      </c>
      <c r="G2" s="14">
        <v>1</v>
      </c>
      <c r="H2" s="14">
        <v>72</v>
      </c>
      <c r="I2" s="14">
        <v>5150006960</v>
      </c>
      <c r="J2" s="14" t="s">
        <v>38</v>
      </c>
      <c r="K2" s="14">
        <f>L2*H2</f>
        <v>191160</v>
      </c>
      <c r="L2" s="15">
        <v>2655</v>
      </c>
      <c r="M2" s="25"/>
      <c r="N2" s="25"/>
      <c r="O2" s="25"/>
      <c r="P2" s="25"/>
      <c r="Q2" s="25">
        <f>M2+N2-O2-P2</f>
        <v>0</v>
      </c>
      <c r="R2" s="25">
        <f>L2*Q2</f>
        <v>0</v>
      </c>
      <c r="S2" s="14" t="s">
        <v>39</v>
      </c>
      <c r="T2" s="16"/>
    </row>
    <row r="3" spans="1:20" x14ac:dyDescent="0.2">
      <c r="A3" s="1" t="s">
        <v>34</v>
      </c>
      <c r="C3" s="7"/>
      <c r="D3" s="7" t="s">
        <v>40</v>
      </c>
      <c r="E3" s="7" t="s">
        <v>41</v>
      </c>
      <c r="F3" s="14" t="s">
        <v>37</v>
      </c>
      <c r="G3" s="14">
        <v>1</v>
      </c>
      <c r="H3" s="14">
        <v>72</v>
      </c>
      <c r="I3" s="14">
        <v>5150006961</v>
      </c>
      <c r="J3" s="14" t="s">
        <v>38</v>
      </c>
      <c r="K3" s="14">
        <f t="shared" ref="K3:K73" si="0">L3*H3</f>
        <v>98064</v>
      </c>
      <c r="L3" s="15">
        <v>1362</v>
      </c>
      <c r="M3" s="25"/>
      <c r="N3" s="25"/>
      <c r="O3" s="25"/>
      <c r="P3" s="25"/>
      <c r="Q3" s="25">
        <f t="shared" ref="Q3:Q73" si="1">M3+N3-O3-P3</f>
        <v>0</v>
      </c>
      <c r="R3" s="25">
        <f t="shared" ref="R3:R73" si="2">L3*Q3</f>
        <v>0</v>
      </c>
      <c r="S3" s="14" t="s">
        <v>39</v>
      </c>
      <c r="T3" s="16"/>
    </row>
    <row r="4" spans="1:20" x14ac:dyDescent="0.2">
      <c r="C4" s="7"/>
      <c r="D4" s="7" t="s">
        <v>42</v>
      </c>
      <c r="E4" s="7" t="s">
        <v>43</v>
      </c>
      <c r="F4" s="14" t="s">
        <v>44</v>
      </c>
      <c r="G4" s="14">
        <v>1</v>
      </c>
      <c r="H4" s="14">
        <v>72</v>
      </c>
      <c r="I4" s="14">
        <v>5150021027</v>
      </c>
      <c r="J4" s="14" t="s">
        <v>38</v>
      </c>
      <c r="K4" s="14">
        <f t="shared" si="0"/>
        <v>8136</v>
      </c>
      <c r="L4" s="15">
        <v>113</v>
      </c>
      <c r="M4" s="25"/>
      <c r="N4" s="25"/>
      <c r="O4" s="25"/>
      <c r="P4" s="25"/>
      <c r="Q4" s="25">
        <f t="shared" si="1"/>
        <v>0</v>
      </c>
      <c r="R4" s="25">
        <f t="shared" si="2"/>
        <v>0</v>
      </c>
      <c r="S4" s="14" t="s">
        <v>39</v>
      </c>
      <c r="T4" s="16"/>
    </row>
    <row r="5" spans="1:20" x14ac:dyDescent="0.2">
      <c r="A5" s="1" t="s">
        <v>34</v>
      </c>
      <c r="C5" s="7"/>
      <c r="D5" s="7" t="s">
        <v>45</v>
      </c>
      <c r="E5" s="7" t="s">
        <v>46</v>
      </c>
      <c r="F5" s="14" t="s">
        <v>47</v>
      </c>
      <c r="G5" s="19" t="s">
        <v>48</v>
      </c>
      <c r="H5" s="14">
        <v>40</v>
      </c>
      <c r="I5" s="14">
        <v>96086</v>
      </c>
      <c r="J5" s="14" t="s">
        <v>49</v>
      </c>
      <c r="K5" s="14">
        <f t="shared" si="0"/>
        <v>70000</v>
      </c>
      <c r="L5" s="15">
        <v>1750</v>
      </c>
      <c r="M5" s="25"/>
      <c r="N5" s="25"/>
      <c r="O5" s="25"/>
      <c r="P5" s="25"/>
      <c r="Q5" s="25">
        <f t="shared" si="1"/>
        <v>0</v>
      </c>
      <c r="R5" s="25">
        <f t="shared" si="2"/>
        <v>0</v>
      </c>
      <c r="S5" s="14" t="s">
        <v>50</v>
      </c>
      <c r="T5" s="16"/>
    </row>
    <row r="6" spans="1:20" x14ac:dyDescent="0.2">
      <c r="A6" s="1"/>
      <c r="C6" s="7"/>
      <c r="D6" s="7" t="s">
        <v>436</v>
      </c>
      <c r="E6" s="7" t="s">
        <v>104</v>
      </c>
      <c r="F6" s="14" t="s">
        <v>437</v>
      </c>
      <c r="G6" s="14">
        <v>1</v>
      </c>
      <c r="H6" s="14">
        <v>96</v>
      </c>
      <c r="I6" s="14">
        <v>31917</v>
      </c>
      <c r="J6" s="19" t="s">
        <v>899</v>
      </c>
      <c r="K6" s="14">
        <f t="shared" si="0"/>
        <v>66144</v>
      </c>
      <c r="L6" s="15">
        <v>689</v>
      </c>
      <c r="M6" s="25"/>
      <c r="N6" s="25"/>
      <c r="O6" s="25"/>
      <c r="P6" s="25"/>
      <c r="Q6" s="25">
        <f t="shared" si="1"/>
        <v>0</v>
      </c>
      <c r="R6" s="25">
        <f t="shared" si="2"/>
        <v>0</v>
      </c>
      <c r="S6" s="6" t="s">
        <v>438</v>
      </c>
      <c r="T6" s="16"/>
    </row>
    <row r="7" spans="1:20" x14ac:dyDescent="0.2">
      <c r="A7" s="1"/>
      <c r="C7" s="7"/>
      <c r="D7" s="7" t="s">
        <v>439</v>
      </c>
      <c r="E7" s="7" t="s">
        <v>440</v>
      </c>
      <c r="F7" s="14" t="s">
        <v>441</v>
      </c>
      <c r="G7" s="14">
        <v>1</v>
      </c>
      <c r="H7" s="14">
        <v>96</v>
      </c>
      <c r="I7" s="14">
        <v>31888000</v>
      </c>
      <c r="J7" s="19" t="s">
        <v>899</v>
      </c>
      <c r="K7" s="14">
        <f t="shared" si="0"/>
        <v>50592</v>
      </c>
      <c r="L7" s="15">
        <v>527</v>
      </c>
      <c r="M7" s="25"/>
      <c r="N7" s="25"/>
      <c r="O7" s="25"/>
      <c r="P7" s="25"/>
      <c r="Q7" s="25">
        <f t="shared" si="1"/>
        <v>0</v>
      </c>
      <c r="R7" s="25">
        <f t="shared" si="2"/>
        <v>0</v>
      </c>
      <c r="S7" s="6" t="s">
        <v>438</v>
      </c>
      <c r="T7" s="16"/>
    </row>
    <row r="8" spans="1:20" x14ac:dyDescent="0.2">
      <c r="A8" s="1"/>
      <c r="C8" s="7"/>
      <c r="D8" s="7" t="s">
        <v>442</v>
      </c>
      <c r="E8" s="7" t="s">
        <v>443</v>
      </c>
      <c r="F8" s="14" t="s">
        <v>437</v>
      </c>
      <c r="G8" s="14">
        <v>1</v>
      </c>
      <c r="H8" s="14">
        <v>96</v>
      </c>
      <c r="I8" s="14">
        <v>3800078788</v>
      </c>
      <c r="J8" s="19" t="s">
        <v>900</v>
      </c>
      <c r="K8" s="14">
        <f t="shared" si="0"/>
        <v>42816</v>
      </c>
      <c r="L8" s="15">
        <v>446</v>
      </c>
      <c r="M8" s="25"/>
      <c r="N8" s="25"/>
      <c r="O8" s="25"/>
      <c r="P8" s="25"/>
      <c r="Q8" s="25">
        <f t="shared" si="1"/>
        <v>0</v>
      </c>
      <c r="R8" s="25">
        <f t="shared" si="2"/>
        <v>0</v>
      </c>
      <c r="S8" s="6" t="s">
        <v>438</v>
      </c>
      <c r="T8" s="16"/>
    </row>
    <row r="9" spans="1:20" x14ac:dyDescent="0.2">
      <c r="A9" s="1"/>
      <c r="C9" s="7"/>
      <c r="D9" s="7" t="s">
        <v>444</v>
      </c>
      <c r="E9" s="7" t="s">
        <v>445</v>
      </c>
      <c r="F9" s="14" t="s">
        <v>437</v>
      </c>
      <c r="G9" s="14">
        <v>1</v>
      </c>
      <c r="H9" s="14">
        <v>96</v>
      </c>
      <c r="I9" s="14">
        <v>29444</v>
      </c>
      <c r="J9" s="19" t="s">
        <v>899</v>
      </c>
      <c r="K9" s="14">
        <f t="shared" si="0"/>
        <v>82560</v>
      </c>
      <c r="L9" s="15">
        <v>860</v>
      </c>
      <c r="M9" s="25"/>
      <c r="N9" s="25"/>
      <c r="O9" s="25"/>
      <c r="P9" s="25"/>
      <c r="Q9" s="25">
        <f t="shared" si="1"/>
        <v>0</v>
      </c>
      <c r="R9" s="25">
        <f t="shared" si="2"/>
        <v>0</v>
      </c>
      <c r="S9" s="6" t="s">
        <v>438</v>
      </c>
      <c r="T9" s="16"/>
    </row>
    <row r="10" spans="1:20" x14ac:dyDescent="0.2">
      <c r="A10" s="1"/>
      <c r="C10" s="7"/>
      <c r="D10" s="7" t="s">
        <v>446</v>
      </c>
      <c r="E10" s="7" t="s">
        <v>104</v>
      </c>
      <c r="F10" s="14" t="s">
        <v>437</v>
      </c>
      <c r="G10" s="14">
        <v>1</v>
      </c>
      <c r="H10" s="14">
        <v>96</v>
      </c>
      <c r="I10" s="14">
        <v>11918</v>
      </c>
      <c r="J10" s="19" t="s">
        <v>899</v>
      </c>
      <c r="K10" s="14">
        <f t="shared" si="0"/>
        <v>26208</v>
      </c>
      <c r="L10" s="15">
        <v>273</v>
      </c>
      <c r="M10" s="25"/>
      <c r="N10" s="25"/>
      <c r="O10" s="25"/>
      <c r="P10" s="25"/>
      <c r="Q10" s="25">
        <f t="shared" si="1"/>
        <v>0</v>
      </c>
      <c r="R10" s="25">
        <f t="shared" si="2"/>
        <v>0</v>
      </c>
      <c r="S10" s="6" t="s">
        <v>438</v>
      </c>
      <c r="T10" s="16"/>
    </row>
    <row r="11" spans="1:20" x14ac:dyDescent="0.2">
      <c r="A11" s="1"/>
      <c r="C11" s="7"/>
      <c r="D11" s="7" t="s">
        <v>447</v>
      </c>
      <c r="E11" s="7" t="s">
        <v>448</v>
      </c>
      <c r="F11" s="14" t="s">
        <v>437</v>
      </c>
      <c r="G11" s="14">
        <v>1</v>
      </c>
      <c r="H11" s="14">
        <v>96</v>
      </c>
      <c r="I11" s="14">
        <v>1600031922</v>
      </c>
      <c r="J11" s="19" t="s">
        <v>899</v>
      </c>
      <c r="K11" s="14">
        <f t="shared" si="0"/>
        <v>26112</v>
      </c>
      <c r="L11" s="15">
        <v>272</v>
      </c>
      <c r="M11" s="25"/>
      <c r="N11" s="25"/>
      <c r="O11" s="25"/>
      <c r="P11" s="25"/>
      <c r="Q11" s="25">
        <f t="shared" si="1"/>
        <v>0</v>
      </c>
      <c r="R11" s="25">
        <f t="shared" si="2"/>
        <v>0</v>
      </c>
      <c r="S11" s="6" t="s">
        <v>438</v>
      </c>
      <c r="T11" s="16"/>
    </row>
    <row r="12" spans="1:20" x14ac:dyDescent="0.2">
      <c r="A12" s="1"/>
      <c r="C12" s="7"/>
      <c r="D12" s="7" t="s">
        <v>449</v>
      </c>
      <c r="E12" s="7" t="s">
        <v>104</v>
      </c>
      <c r="F12" s="14" t="s">
        <v>437</v>
      </c>
      <c r="G12" s="14">
        <v>1</v>
      </c>
      <c r="H12" s="14">
        <v>96</v>
      </c>
      <c r="I12" s="14">
        <v>3800004996</v>
      </c>
      <c r="J12" s="19" t="s">
        <v>900</v>
      </c>
      <c r="K12" s="14">
        <f t="shared" si="0"/>
        <v>18336</v>
      </c>
      <c r="L12" s="15">
        <v>191</v>
      </c>
      <c r="M12" s="25"/>
      <c r="N12" s="25"/>
      <c r="O12" s="25"/>
      <c r="P12" s="25"/>
      <c r="Q12" s="25">
        <f t="shared" si="1"/>
        <v>0</v>
      </c>
      <c r="R12" s="25">
        <f t="shared" si="2"/>
        <v>0</v>
      </c>
      <c r="S12" s="6" t="s">
        <v>438</v>
      </c>
      <c r="T12" s="16"/>
    </row>
    <row r="13" spans="1:20" x14ac:dyDescent="0.2">
      <c r="A13" s="1" t="s">
        <v>34</v>
      </c>
      <c r="C13" s="7"/>
      <c r="D13" s="7" t="s">
        <v>51</v>
      </c>
      <c r="E13" s="7" t="s">
        <v>52</v>
      </c>
      <c r="F13" s="14" t="s">
        <v>53</v>
      </c>
      <c r="G13" s="19" t="s">
        <v>54</v>
      </c>
      <c r="H13" s="14">
        <f>1080/10</f>
        <v>108</v>
      </c>
      <c r="I13" s="14">
        <v>110452</v>
      </c>
      <c r="J13" s="14" t="s">
        <v>55</v>
      </c>
      <c r="K13" s="14">
        <f t="shared" si="0"/>
        <v>135000</v>
      </c>
      <c r="L13" s="15">
        <v>1250</v>
      </c>
      <c r="M13" s="25"/>
      <c r="N13" s="25"/>
      <c r="O13" s="25"/>
      <c r="P13" s="25"/>
      <c r="Q13" s="25">
        <f t="shared" si="1"/>
        <v>0</v>
      </c>
      <c r="R13" s="25">
        <f t="shared" si="2"/>
        <v>0</v>
      </c>
      <c r="S13" s="14" t="s">
        <v>56</v>
      </c>
      <c r="T13" s="16"/>
    </row>
    <row r="14" spans="1:20" x14ac:dyDescent="0.2">
      <c r="A14" s="1" t="s">
        <v>34</v>
      </c>
      <c r="C14" s="7"/>
      <c r="D14" s="7" t="s">
        <v>57</v>
      </c>
      <c r="E14" s="7" t="s">
        <v>58</v>
      </c>
      <c r="F14" s="14" t="s">
        <v>53</v>
      </c>
      <c r="G14" s="19" t="s">
        <v>54</v>
      </c>
      <c r="H14" s="14">
        <v>108</v>
      </c>
      <c r="I14" s="14">
        <v>110458</v>
      </c>
      <c r="J14" s="14" t="s">
        <v>55</v>
      </c>
      <c r="K14" s="14">
        <f t="shared" si="0"/>
        <v>64800</v>
      </c>
      <c r="L14" s="15">
        <v>600</v>
      </c>
      <c r="M14" s="25"/>
      <c r="N14" s="25"/>
      <c r="O14" s="25"/>
      <c r="P14" s="25"/>
      <c r="Q14" s="25">
        <f t="shared" si="1"/>
        <v>0</v>
      </c>
      <c r="R14" s="25">
        <f t="shared" si="2"/>
        <v>0</v>
      </c>
      <c r="S14" s="14" t="s">
        <v>56</v>
      </c>
      <c r="T14" s="16"/>
    </row>
    <row r="15" spans="1:20" x14ac:dyDescent="0.2">
      <c r="A15" s="1" t="s">
        <v>34</v>
      </c>
      <c r="C15" s="7"/>
      <c r="D15" s="7" t="s">
        <v>59</v>
      </c>
      <c r="E15" s="7" t="s">
        <v>60</v>
      </c>
      <c r="F15" s="14" t="s">
        <v>53</v>
      </c>
      <c r="G15" s="19" t="s">
        <v>61</v>
      </c>
      <c r="H15" s="14">
        <v>156</v>
      </c>
      <c r="I15" s="14">
        <v>625300</v>
      </c>
      <c r="J15" s="14" t="s">
        <v>55</v>
      </c>
      <c r="K15" s="14">
        <f t="shared" si="0"/>
        <v>117780</v>
      </c>
      <c r="L15" s="15">
        <v>755</v>
      </c>
      <c r="M15" s="25"/>
      <c r="N15" s="25"/>
      <c r="O15" s="25"/>
      <c r="P15" s="25"/>
      <c r="Q15" s="25">
        <f t="shared" si="1"/>
        <v>0</v>
      </c>
      <c r="R15" s="25">
        <f t="shared" si="2"/>
        <v>0</v>
      </c>
      <c r="S15" s="14" t="s">
        <v>56</v>
      </c>
      <c r="T15" s="16"/>
    </row>
    <row r="16" spans="1:20" x14ac:dyDescent="0.2">
      <c r="A16" s="1" t="s">
        <v>34</v>
      </c>
      <c r="C16" s="7"/>
      <c r="D16" s="7" t="s">
        <v>62</v>
      </c>
      <c r="E16" s="7" t="s">
        <v>63</v>
      </c>
      <c r="F16" s="14" t="s">
        <v>53</v>
      </c>
      <c r="G16" s="19" t="s">
        <v>61</v>
      </c>
      <c r="H16" s="14">
        <f>15*6</f>
        <v>90</v>
      </c>
      <c r="I16" s="14">
        <v>7527</v>
      </c>
      <c r="J16" s="14" t="s">
        <v>55</v>
      </c>
      <c r="K16" s="14">
        <f t="shared" si="0"/>
        <v>27000</v>
      </c>
      <c r="L16" s="15">
        <v>300</v>
      </c>
      <c r="M16" s="25"/>
      <c r="N16" s="25"/>
      <c r="O16" s="25"/>
      <c r="P16" s="25"/>
      <c r="Q16" s="25">
        <f t="shared" si="1"/>
        <v>0</v>
      </c>
      <c r="R16" s="25">
        <f t="shared" si="2"/>
        <v>0</v>
      </c>
      <c r="S16" s="14" t="s">
        <v>56</v>
      </c>
      <c r="T16" s="16"/>
    </row>
    <row r="17" spans="1:20" x14ac:dyDescent="0.2">
      <c r="A17" s="1" t="s">
        <v>34</v>
      </c>
      <c r="C17" s="7"/>
      <c r="D17" s="7" t="s">
        <v>64</v>
      </c>
      <c r="E17" s="7" t="s">
        <v>65</v>
      </c>
      <c r="F17" s="14" t="s">
        <v>53</v>
      </c>
      <c r="G17" s="14">
        <v>1</v>
      </c>
      <c r="H17" s="14">
        <v>120</v>
      </c>
      <c r="I17" s="14">
        <v>7516</v>
      </c>
      <c r="J17" s="14" t="s">
        <v>66</v>
      </c>
      <c r="K17" s="14">
        <f t="shared" si="0"/>
        <v>97200</v>
      </c>
      <c r="L17" s="15">
        <v>810</v>
      </c>
      <c r="M17" s="25"/>
      <c r="N17" s="25"/>
      <c r="O17" s="25"/>
      <c r="P17" s="25"/>
      <c r="Q17" s="25">
        <f t="shared" si="1"/>
        <v>0</v>
      </c>
      <c r="R17" s="25">
        <f t="shared" si="2"/>
        <v>0</v>
      </c>
      <c r="S17" s="14" t="s">
        <v>56</v>
      </c>
      <c r="T17" s="16"/>
    </row>
    <row r="18" spans="1:20" x14ac:dyDescent="0.2">
      <c r="A18" s="1" t="s">
        <v>34</v>
      </c>
      <c r="C18" s="7"/>
      <c r="D18" s="7" t="s">
        <v>67</v>
      </c>
      <c r="E18" s="7" t="s">
        <v>68</v>
      </c>
      <c r="F18" s="14" t="s">
        <v>53</v>
      </c>
      <c r="G18" s="19" t="s">
        <v>69</v>
      </c>
      <c r="H18" s="14">
        <v>130</v>
      </c>
      <c r="I18" s="14">
        <v>615300</v>
      </c>
      <c r="J18" s="14" t="s">
        <v>55</v>
      </c>
      <c r="K18" s="14">
        <f t="shared" si="0"/>
        <v>85800</v>
      </c>
      <c r="L18" s="15">
        <v>660</v>
      </c>
      <c r="M18" s="25"/>
      <c r="N18" s="25"/>
      <c r="O18" s="25"/>
      <c r="P18" s="25"/>
      <c r="Q18" s="25">
        <f t="shared" si="1"/>
        <v>0</v>
      </c>
      <c r="R18" s="25">
        <f t="shared" si="2"/>
        <v>0</v>
      </c>
      <c r="S18" s="14" t="s">
        <v>56</v>
      </c>
      <c r="T18" s="16"/>
    </row>
    <row r="19" spans="1:20" x14ac:dyDescent="0.2">
      <c r="A19" s="4" t="s">
        <v>34</v>
      </c>
      <c r="B19" s="5"/>
      <c r="C19" s="7"/>
      <c r="D19" s="7" t="s">
        <v>70</v>
      </c>
      <c r="E19" s="7" t="s">
        <v>71</v>
      </c>
      <c r="F19" s="14" t="s">
        <v>72</v>
      </c>
      <c r="G19" s="19" t="s">
        <v>73</v>
      </c>
      <c r="H19" s="14">
        <v>128</v>
      </c>
      <c r="I19" s="14">
        <v>7518</v>
      </c>
      <c r="J19" s="14" t="s">
        <v>66</v>
      </c>
      <c r="K19" s="14">
        <f t="shared" si="0"/>
        <v>38400</v>
      </c>
      <c r="L19" s="15">
        <v>300</v>
      </c>
      <c r="M19" s="25"/>
      <c r="N19" s="25"/>
      <c r="O19" s="25"/>
      <c r="P19" s="25"/>
      <c r="Q19" s="25">
        <f t="shared" si="1"/>
        <v>0</v>
      </c>
      <c r="R19" s="25">
        <f t="shared" si="2"/>
        <v>0</v>
      </c>
      <c r="S19" s="14" t="s">
        <v>56</v>
      </c>
      <c r="T19" s="16"/>
    </row>
    <row r="20" spans="1:20" x14ac:dyDescent="0.2">
      <c r="C20" s="7"/>
      <c r="D20" s="7" t="s">
        <v>74</v>
      </c>
      <c r="E20" s="7" t="s">
        <v>75</v>
      </c>
      <c r="F20" s="14" t="s">
        <v>53</v>
      </c>
      <c r="G20" s="19" t="s">
        <v>76</v>
      </c>
      <c r="H20" s="14">
        <v>125</v>
      </c>
      <c r="I20" s="14" t="s">
        <v>77</v>
      </c>
      <c r="J20" s="14" t="s">
        <v>78</v>
      </c>
      <c r="K20" s="14">
        <f t="shared" si="0"/>
        <v>20875</v>
      </c>
      <c r="L20" s="15">
        <v>167</v>
      </c>
      <c r="M20" s="25"/>
      <c r="N20" s="25"/>
      <c r="O20" s="25"/>
      <c r="P20" s="25"/>
      <c r="Q20" s="25">
        <f t="shared" si="1"/>
        <v>0</v>
      </c>
      <c r="R20" s="25">
        <f t="shared" si="2"/>
        <v>0</v>
      </c>
      <c r="S20" s="14" t="s">
        <v>79</v>
      </c>
      <c r="T20" s="16"/>
    </row>
    <row r="21" spans="1:20" x14ac:dyDescent="0.2">
      <c r="A21" s="1" t="s">
        <v>34</v>
      </c>
      <c r="C21" s="7"/>
      <c r="D21" s="7" t="s">
        <v>80</v>
      </c>
      <c r="E21" s="7" t="s">
        <v>81</v>
      </c>
      <c r="F21" s="14" t="s">
        <v>53</v>
      </c>
      <c r="G21" s="19" t="s">
        <v>76</v>
      </c>
      <c r="H21" s="14">
        <v>125</v>
      </c>
      <c r="I21" s="14" t="s">
        <v>82</v>
      </c>
      <c r="J21" s="14" t="s">
        <v>78</v>
      </c>
      <c r="K21" s="14">
        <f t="shared" si="0"/>
        <v>64625</v>
      </c>
      <c r="L21" s="15">
        <v>517</v>
      </c>
      <c r="M21" s="25"/>
      <c r="N21" s="25"/>
      <c r="O21" s="25"/>
      <c r="P21" s="25"/>
      <c r="Q21" s="25">
        <f t="shared" si="1"/>
        <v>0</v>
      </c>
      <c r="R21" s="25">
        <f t="shared" si="2"/>
        <v>0</v>
      </c>
      <c r="S21" s="14" t="s">
        <v>79</v>
      </c>
      <c r="T21" s="16"/>
    </row>
    <row r="22" spans="1:20" x14ac:dyDescent="0.2">
      <c r="C22" s="7"/>
      <c r="D22" s="7" t="s">
        <v>83</v>
      </c>
      <c r="E22" s="7" t="s">
        <v>84</v>
      </c>
      <c r="F22" s="14" t="s">
        <v>53</v>
      </c>
      <c r="G22" s="19" t="s">
        <v>85</v>
      </c>
      <c r="H22" s="14">
        <v>192</v>
      </c>
      <c r="I22" s="14">
        <v>1250</v>
      </c>
      <c r="J22" s="14" t="s">
        <v>66</v>
      </c>
      <c r="K22" s="14">
        <f t="shared" si="0"/>
        <v>36096</v>
      </c>
      <c r="L22" s="15">
        <v>188</v>
      </c>
      <c r="M22" s="25"/>
      <c r="N22" s="25"/>
      <c r="O22" s="25"/>
      <c r="P22" s="25"/>
      <c r="Q22" s="25">
        <f t="shared" si="1"/>
        <v>0</v>
      </c>
      <c r="R22" s="25">
        <f t="shared" si="2"/>
        <v>0</v>
      </c>
      <c r="S22" s="14" t="s">
        <v>56</v>
      </c>
      <c r="T22" s="16"/>
    </row>
    <row r="23" spans="1:20" x14ac:dyDescent="0.2">
      <c r="A23" s="1" t="s">
        <v>34</v>
      </c>
      <c r="C23" s="7"/>
      <c r="D23" s="7" t="s">
        <v>86</v>
      </c>
      <c r="E23" s="7" t="s">
        <v>87</v>
      </c>
      <c r="F23" s="14" t="s">
        <v>53</v>
      </c>
      <c r="G23" s="19" t="s">
        <v>85</v>
      </c>
      <c r="H23" s="14">
        <v>192</v>
      </c>
      <c r="I23" s="14">
        <v>1230</v>
      </c>
      <c r="J23" s="14" t="s">
        <v>66</v>
      </c>
      <c r="K23" s="14">
        <f t="shared" si="0"/>
        <v>76800</v>
      </c>
      <c r="L23" s="15">
        <v>400</v>
      </c>
      <c r="M23" s="25"/>
      <c r="N23" s="25"/>
      <c r="O23" s="25"/>
      <c r="P23" s="25"/>
      <c r="Q23" s="25">
        <f t="shared" si="1"/>
        <v>0</v>
      </c>
      <c r="R23" s="25">
        <f t="shared" si="2"/>
        <v>0</v>
      </c>
      <c r="S23" s="14" t="s">
        <v>56</v>
      </c>
      <c r="T23" s="16"/>
    </row>
    <row r="24" spans="1:20" x14ac:dyDescent="0.2">
      <c r="A24" s="1" t="s">
        <v>34</v>
      </c>
      <c r="C24" s="7"/>
      <c r="D24" s="7" t="s">
        <v>88</v>
      </c>
      <c r="E24" s="7" t="s">
        <v>89</v>
      </c>
      <c r="F24" s="14" t="s">
        <v>53</v>
      </c>
      <c r="G24" s="19" t="s">
        <v>90</v>
      </c>
      <c r="H24" s="14">
        <v>120</v>
      </c>
      <c r="I24" s="14">
        <v>665400</v>
      </c>
      <c r="J24" s="14" t="s">
        <v>55</v>
      </c>
      <c r="K24" s="14">
        <f t="shared" si="0"/>
        <v>72360</v>
      </c>
      <c r="L24" s="15">
        <v>603</v>
      </c>
      <c r="M24" s="25"/>
      <c r="N24" s="25"/>
      <c r="O24" s="25"/>
      <c r="P24" s="25"/>
      <c r="Q24" s="25">
        <f t="shared" si="1"/>
        <v>0</v>
      </c>
      <c r="R24" s="25">
        <f t="shared" si="2"/>
        <v>0</v>
      </c>
      <c r="S24" s="14" t="s">
        <v>56</v>
      </c>
      <c r="T24" s="16"/>
    </row>
    <row r="25" spans="1:20" x14ac:dyDescent="0.2">
      <c r="A25" s="1" t="s">
        <v>34</v>
      </c>
      <c r="C25" s="7"/>
      <c r="D25" s="7" t="s">
        <v>91</v>
      </c>
      <c r="E25" s="7" t="s">
        <v>92</v>
      </c>
      <c r="F25" s="14" t="s">
        <v>47</v>
      </c>
      <c r="G25" s="19" t="s">
        <v>93</v>
      </c>
      <c r="H25" s="14">
        <v>30</v>
      </c>
      <c r="I25" s="14">
        <v>10030410928</v>
      </c>
      <c r="J25" s="14" t="s">
        <v>94</v>
      </c>
      <c r="K25" s="14">
        <f t="shared" si="0"/>
        <v>7560</v>
      </c>
      <c r="L25" s="15">
        <v>252</v>
      </c>
      <c r="M25" s="25"/>
      <c r="N25" s="25"/>
      <c r="O25" s="25"/>
      <c r="P25" s="25"/>
      <c r="Q25" s="25">
        <f t="shared" si="1"/>
        <v>0</v>
      </c>
      <c r="R25" s="25">
        <f t="shared" si="2"/>
        <v>0</v>
      </c>
      <c r="S25" s="14" t="s">
        <v>95</v>
      </c>
      <c r="T25" s="16"/>
    </row>
    <row r="26" spans="1:20" x14ac:dyDescent="0.2">
      <c r="A26" s="1" t="s">
        <v>34</v>
      </c>
      <c r="C26" s="7"/>
      <c r="D26" s="7" t="s">
        <v>96</v>
      </c>
      <c r="E26" s="7" t="s">
        <v>97</v>
      </c>
      <c r="F26" s="14" t="s">
        <v>98</v>
      </c>
      <c r="G26" s="19" t="s">
        <v>99</v>
      </c>
      <c r="H26" s="14">
        <v>96</v>
      </c>
      <c r="I26" s="14" t="s">
        <v>100</v>
      </c>
      <c r="J26" s="14" t="s">
        <v>101</v>
      </c>
      <c r="K26" s="14">
        <f t="shared" si="0"/>
        <v>168768</v>
      </c>
      <c r="L26" s="15">
        <v>1758</v>
      </c>
      <c r="M26" s="25"/>
      <c r="N26" s="25"/>
      <c r="O26" s="25"/>
      <c r="P26" s="25"/>
      <c r="Q26" s="25">
        <f t="shared" si="1"/>
        <v>0</v>
      </c>
      <c r="R26" s="25">
        <f t="shared" si="2"/>
        <v>0</v>
      </c>
      <c r="S26" s="14" t="s">
        <v>102</v>
      </c>
      <c r="T26" s="16"/>
    </row>
    <row r="27" spans="1:20" x14ac:dyDescent="0.2">
      <c r="A27" s="1" t="s">
        <v>34</v>
      </c>
      <c r="C27" s="7"/>
      <c r="D27" s="7" t="s">
        <v>103</v>
      </c>
      <c r="E27" s="7" t="s">
        <v>104</v>
      </c>
      <c r="F27" s="14" t="s">
        <v>98</v>
      </c>
      <c r="G27" s="19" t="s">
        <v>99</v>
      </c>
      <c r="H27" s="14">
        <v>96</v>
      </c>
      <c r="I27" s="14" t="s">
        <v>105</v>
      </c>
      <c r="J27" s="14" t="s">
        <v>101</v>
      </c>
      <c r="K27" s="14">
        <f t="shared" si="0"/>
        <v>28128</v>
      </c>
      <c r="L27" s="15">
        <v>293</v>
      </c>
      <c r="M27" s="25"/>
      <c r="N27" s="25"/>
      <c r="O27" s="25"/>
      <c r="P27" s="25"/>
      <c r="Q27" s="25">
        <f t="shared" si="1"/>
        <v>0</v>
      </c>
      <c r="R27" s="25">
        <f t="shared" si="2"/>
        <v>0</v>
      </c>
      <c r="S27" s="14" t="s">
        <v>102</v>
      </c>
      <c r="T27" s="16"/>
    </row>
    <row r="28" spans="1:20" x14ac:dyDescent="0.2">
      <c r="A28" s="4" t="s">
        <v>34</v>
      </c>
      <c r="B28" s="5"/>
      <c r="C28" s="7"/>
      <c r="D28" s="7" t="s">
        <v>106</v>
      </c>
      <c r="E28" s="7" t="s">
        <v>104</v>
      </c>
      <c r="F28" s="14" t="s">
        <v>98</v>
      </c>
      <c r="G28" s="19" t="s">
        <v>99</v>
      </c>
      <c r="H28" s="14">
        <v>96</v>
      </c>
      <c r="I28" s="14" t="s">
        <v>107</v>
      </c>
      <c r="J28" s="14" t="s">
        <v>101</v>
      </c>
      <c r="K28" s="14">
        <f t="shared" si="0"/>
        <v>116736</v>
      </c>
      <c r="L28" s="15">
        <v>1216</v>
      </c>
      <c r="M28" s="25"/>
      <c r="N28" s="25"/>
      <c r="O28" s="25"/>
      <c r="P28" s="25"/>
      <c r="Q28" s="25">
        <f t="shared" si="1"/>
        <v>0</v>
      </c>
      <c r="R28" s="25">
        <f t="shared" si="2"/>
        <v>0</v>
      </c>
      <c r="S28" s="14" t="s">
        <v>102</v>
      </c>
      <c r="T28" s="16"/>
    </row>
    <row r="29" spans="1:20" x14ac:dyDescent="0.2">
      <c r="A29" s="1" t="s">
        <v>34</v>
      </c>
      <c r="C29" s="7"/>
      <c r="D29" s="7" t="s">
        <v>108</v>
      </c>
      <c r="E29" s="7" t="s">
        <v>109</v>
      </c>
      <c r="F29" s="14" t="s">
        <v>110</v>
      </c>
      <c r="G29" s="19" t="s">
        <v>99</v>
      </c>
      <c r="H29" s="14">
        <v>64</v>
      </c>
      <c r="I29" s="14">
        <v>78638</v>
      </c>
      <c r="J29" s="14" t="s">
        <v>111</v>
      </c>
      <c r="K29" s="14">
        <f t="shared" si="0"/>
        <v>30208</v>
      </c>
      <c r="L29" s="15">
        <v>472</v>
      </c>
      <c r="M29" s="25"/>
      <c r="N29" s="25"/>
      <c r="O29" s="25"/>
      <c r="P29" s="25"/>
      <c r="Q29" s="25">
        <f t="shared" si="1"/>
        <v>0</v>
      </c>
      <c r="R29" s="25">
        <f t="shared" si="2"/>
        <v>0</v>
      </c>
      <c r="S29" s="14" t="s">
        <v>112</v>
      </c>
      <c r="T29" s="16"/>
    </row>
    <row r="30" spans="1:20" x14ac:dyDescent="0.2">
      <c r="A30" s="1" t="s">
        <v>34</v>
      </c>
      <c r="C30" s="7"/>
      <c r="D30" s="7" t="s">
        <v>113</v>
      </c>
      <c r="E30" s="7" t="s">
        <v>114</v>
      </c>
      <c r="F30" s="14" t="s">
        <v>115</v>
      </c>
      <c r="G30" s="19" t="s">
        <v>99</v>
      </c>
      <c r="H30" s="14">
        <v>64</v>
      </c>
      <c r="I30" s="14" t="s">
        <v>116</v>
      </c>
      <c r="J30" s="14" t="s">
        <v>101</v>
      </c>
      <c r="K30" s="14">
        <f t="shared" si="0"/>
        <v>21504</v>
      </c>
      <c r="L30" s="15">
        <v>336</v>
      </c>
      <c r="M30" s="25"/>
      <c r="N30" s="25"/>
      <c r="O30" s="25"/>
      <c r="P30" s="25"/>
      <c r="Q30" s="25">
        <f t="shared" si="1"/>
        <v>0</v>
      </c>
      <c r="R30" s="25">
        <f t="shared" si="2"/>
        <v>0</v>
      </c>
      <c r="S30" s="14" t="s">
        <v>102</v>
      </c>
      <c r="T30" s="16"/>
    </row>
    <row r="31" spans="1:20" x14ac:dyDescent="0.2">
      <c r="A31" s="4" t="s">
        <v>34</v>
      </c>
      <c r="B31" s="5"/>
      <c r="C31" s="7"/>
      <c r="D31" s="7" t="s">
        <v>117</v>
      </c>
      <c r="E31" s="7" t="s">
        <v>118</v>
      </c>
      <c r="F31" s="14" t="s">
        <v>119</v>
      </c>
      <c r="G31" s="19" t="s">
        <v>99</v>
      </c>
      <c r="H31" s="14">
        <v>64</v>
      </c>
      <c r="I31" s="14" t="s">
        <v>120</v>
      </c>
      <c r="J31" s="14" t="s">
        <v>101</v>
      </c>
      <c r="K31" s="14">
        <f t="shared" si="0"/>
        <v>14016</v>
      </c>
      <c r="L31" s="15">
        <v>219</v>
      </c>
      <c r="M31" s="25"/>
      <c r="N31" s="25"/>
      <c r="O31" s="25"/>
      <c r="P31" s="25"/>
      <c r="Q31" s="25">
        <f t="shared" si="1"/>
        <v>0</v>
      </c>
      <c r="R31" s="25">
        <f t="shared" si="2"/>
        <v>0</v>
      </c>
      <c r="S31" s="14" t="s">
        <v>102</v>
      </c>
      <c r="T31" s="16"/>
    </row>
    <row r="32" spans="1:20" x14ac:dyDescent="0.2">
      <c r="A32" s="1" t="s">
        <v>34</v>
      </c>
      <c r="C32" s="7"/>
      <c r="D32" s="7" t="s">
        <v>121</v>
      </c>
      <c r="E32" s="8"/>
      <c r="F32" s="14" t="s">
        <v>122</v>
      </c>
      <c r="G32" s="19" t="s">
        <v>99</v>
      </c>
      <c r="H32" s="14">
        <v>72</v>
      </c>
      <c r="I32" s="14">
        <v>73142</v>
      </c>
      <c r="J32" s="14" t="s">
        <v>111</v>
      </c>
      <c r="K32" s="14">
        <f t="shared" si="0"/>
        <v>24192</v>
      </c>
      <c r="L32" s="15">
        <v>336</v>
      </c>
      <c r="M32" s="25"/>
      <c r="N32" s="25"/>
      <c r="O32" s="25"/>
      <c r="P32" s="25"/>
      <c r="Q32" s="25">
        <f t="shared" si="1"/>
        <v>0</v>
      </c>
      <c r="R32" s="25">
        <f t="shared" si="2"/>
        <v>0</v>
      </c>
      <c r="S32" s="14" t="s">
        <v>112</v>
      </c>
      <c r="T32" s="16"/>
    </row>
    <row r="33" spans="1:20" x14ac:dyDescent="0.2">
      <c r="A33" s="1" t="s">
        <v>34</v>
      </c>
      <c r="C33" s="7"/>
      <c r="D33" s="7" t="s">
        <v>123</v>
      </c>
      <c r="E33" s="7" t="s">
        <v>124</v>
      </c>
      <c r="F33" s="14" t="s">
        <v>125</v>
      </c>
      <c r="G33" s="19" t="s">
        <v>99</v>
      </c>
      <c r="H33" s="14">
        <v>70</v>
      </c>
      <c r="I33" s="14" t="s">
        <v>126</v>
      </c>
      <c r="J33" s="14" t="s">
        <v>101</v>
      </c>
      <c r="K33" s="14">
        <f t="shared" si="0"/>
        <v>30380</v>
      </c>
      <c r="L33" s="15">
        <v>434</v>
      </c>
      <c r="M33" s="25"/>
      <c r="N33" s="25"/>
      <c r="O33" s="25"/>
      <c r="P33" s="25"/>
      <c r="Q33" s="25">
        <f t="shared" si="1"/>
        <v>0</v>
      </c>
      <c r="R33" s="25">
        <f t="shared" si="2"/>
        <v>0</v>
      </c>
      <c r="S33" s="14" t="s">
        <v>102</v>
      </c>
      <c r="T33" s="16"/>
    </row>
    <row r="34" spans="1:20" x14ac:dyDescent="0.2">
      <c r="A34" s="1" t="s">
        <v>34</v>
      </c>
      <c r="C34" s="7"/>
      <c r="D34" s="7" t="s">
        <v>127</v>
      </c>
      <c r="E34" s="7" t="s">
        <v>124</v>
      </c>
      <c r="F34" s="14" t="s">
        <v>125</v>
      </c>
      <c r="G34" s="19" t="s">
        <v>99</v>
      </c>
      <c r="H34" s="14">
        <v>70</v>
      </c>
      <c r="I34" s="14" t="s">
        <v>128</v>
      </c>
      <c r="J34" s="14" t="s">
        <v>101</v>
      </c>
      <c r="K34" s="14">
        <f t="shared" si="0"/>
        <v>22890</v>
      </c>
      <c r="L34" s="15">
        <v>327</v>
      </c>
      <c r="M34" s="25"/>
      <c r="N34" s="25"/>
      <c r="O34" s="25"/>
      <c r="P34" s="25"/>
      <c r="Q34" s="25">
        <f t="shared" si="1"/>
        <v>0</v>
      </c>
      <c r="R34" s="25">
        <f t="shared" si="2"/>
        <v>0</v>
      </c>
      <c r="S34" s="14" t="s">
        <v>102</v>
      </c>
      <c r="T34" s="16"/>
    </row>
    <row r="35" spans="1:20" x14ac:dyDescent="0.2">
      <c r="A35" s="1" t="s">
        <v>34</v>
      </c>
      <c r="C35" s="7"/>
      <c r="D35" s="7" t="s">
        <v>129</v>
      </c>
      <c r="E35" s="7" t="s">
        <v>130</v>
      </c>
      <c r="F35" s="14" t="s">
        <v>131</v>
      </c>
      <c r="G35" s="19" t="s">
        <v>99</v>
      </c>
      <c r="H35" s="14">
        <v>80</v>
      </c>
      <c r="I35" s="14" t="s">
        <v>132</v>
      </c>
      <c r="J35" s="14" t="s">
        <v>101</v>
      </c>
      <c r="K35" s="14">
        <f t="shared" si="0"/>
        <v>23200</v>
      </c>
      <c r="L35" s="15">
        <v>290</v>
      </c>
      <c r="M35" s="25"/>
      <c r="N35" s="25"/>
      <c r="O35" s="25"/>
      <c r="P35" s="25"/>
      <c r="Q35" s="25">
        <f t="shared" si="1"/>
        <v>0</v>
      </c>
      <c r="R35" s="25">
        <f t="shared" si="2"/>
        <v>0</v>
      </c>
      <c r="S35" s="14" t="s">
        <v>102</v>
      </c>
      <c r="T35" s="16"/>
    </row>
    <row r="36" spans="1:20" x14ac:dyDescent="0.2">
      <c r="A36" s="1" t="s">
        <v>34</v>
      </c>
      <c r="C36" s="7"/>
      <c r="D36" s="7" t="s">
        <v>133</v>
      </c>
      <c r="E36" s="7" t="s">
        <v>134</v>
      </c>
      <c r="F36" s="14" t="s">
        <v>135</v>
      </c>
      <c r="G36" s="19" t="s">
        <v>99</v>
      </c>
      <c r="H36" s="14">
        <v>96</v>
      </c>
      <c r="I36" s="14" t="s">
        <v>136</v>
      </c>
      <c r="J36" s="14" t="s">
        <v>101</v>
      </c>
      <c r="K36" s="14">
        <f t="shared" si="0"/>
        <v>34080</v>
      </c>
      <c r="L36" s="15">
        <v>355</v>
      </c>
      <c r="M36" s="25"/>
      <c r="N36" s="25"/>
      <c r="O36" s="25"/>
      <c r="P36" s="25"/>
      <c r="Q36" s="25">
        <f t="shared" si="1"/>
        <v>0</v>
      </c>
      <c r="R36" s="25">
        <f t="shared" si="2"/>
        <v>0</v>
      </c>
      <c r="S36" s="14" t="s">
        <v>102</v>
      </c>
      <c r="T36" s="16"/>
    </row>
    <row r="37" spans="1:20" x14ac:dyDescent="0.2">
      <c r="C37" s="7"/>
      <c r="D37" s="7" t="s">
        <v>137</v>
      </c>
      <c r="E37" s="7" t="s">
        <v>130</v>
      </c>
      <c r="F37" s="14" t="s">
        <v>138</v>
      </c>
      <c r="G37" s="19" t="s">
        <v>99</v>
      </c>
      <c r="H37" s="14">
        <v>60</v>
      </c>
      <c r="I37" s="14" t="s">
        <v>139</v>
      </c>
      <c r="J37" s="14" t="s">
        <v>101</v>
      </c>
      <c r="K37" s="14">
        <f t="shared" si="0"/>
        <v>105000</v>
      </c>
      <c r="L37" s="15">
        <v>1750</v>
      </c>
      <c r="M37" s="25"/>
      <c r="N37" s="25"/>
      <c r="O37" s="25"/>
      <c r="P37" s="25"/>
      <c r="Q37" s="25">
        <f t="shared" si="1"/>
        <v>0</v>
      </c>
      <c r="R37" s="25">
        <f t="shared" si="2"/>
        <v>0</v>
      </c>
      <c r="S37" s="14" t="s">
        <v>102</v>
      </c>
      <c r="T37" s="16"/>
    </row>
    <row r="38" spans="1:20" x14ac:dyDescent="0.2">
      <c r="A38" s="1" t="s">
        <v>34</v>
      </c>
      <c r="C38" s="7"/>
      <c r="D38" s="7" t="s">
        <v>140</v>
      </c>
      <c r="E38" s="7" t="s">
        <v>141</v>
      </c>
      <c r="F38" s="14" t="s">
        <v>142</v>
      </c>
      <c r="G38" s="19" t="s">
        <v>99</v>
      </c>
      <c r="H38" s="14">
        <v>60</v>
      </c>
      <c r="I38" s="14" t="s">
        <v>143</v>
      </c>
      <c r="J38" s="14" t="s">
        <v>101</v>
      </c>
      <c r="K38" s="14">
        <f t="shared" si="0"/>
        <v>20160</v>
      </c>
      <c r="L38" s="15">
        <v>336</v>
      </c>
      <c r="M38" s="25"/>
      <c r="N38" s="25"/>
      <c r="O38" s="25"/>
      <c r="P38" s="25"/>
      <c r="Q38" s="25">
        <f t="shared" si="1"/>
        <v>0</v>
      </c>
      <c r="R38" s="25">
        <f t="shared" si="2"/>
        <v>0</v>
      </c>
      <c r="S38" s="14" t="s">
        <v>102</v>
      </c>
      <c r="T38" s="16"/>
    </row>
    <row r="39" spans="1:20" x14ac:dyDescent="0.2">
      <c r="A39" s="1" t="s">
        <v>34</v>
      </c>
      <c r="C39" s="7"/>
      <c r="D39" s="7" t="s">
        <v>144</v>
      </c>
      <c r="E39" s="7" t="s">
        <v>130</v>
      </c>
      <c r="F39" s="14" t="s">
        <v>145</v>
      </c>
      <c r="G39" s="19" t="s">
        <v>99</v>
      </c>
      <c r="H39" s="14">
        <v>60</v>
      </c>
      <c r="I39" s="14" t="s">
        <v>146</v>
      </c>
      <c r="J39" s="14" t="s">
        <v>101</v>
      </c>
      <c r="K39" s="14">
        <f t="shared" si="0"/>
        <v>23460</v>
      </c>
      <c r="L39" s="15">
        <v>391</v>
      </c>
      <c r="M39" s="25"/>
      <c r="N39" s="25"/>
      <c r="O39" s="25"/>
      <c r="P39" s="25"/>
      <c r="Q39" s="25">
        <f t="shared" si="1"/>
        <v>0</v>
      </c>
      <c r="R39" s="25">
        <f t="shared" si="2"/>
        <v>0</v>
      </c>
      <c r="S39" s="14" t="s">
        <v>102</v>
      </c>
      <c r="T39" s="16"/>
    </row>
    <row r="40" spans="1:20" x14ac:dyDescent="0.2">
      <c r="A40" s="1" t="s">
        <v>34</v>
      </c>
      <c r="C40" s="7"/>
      <c r="D40" s="7" t="s">
        <v>147</v>
      </c>
      <c r="E40" s="7" t="s">
        <v>148</v>
      </c>
      <c r="F40" s="14" t="s">
        <v>149</v>
      </c>
      <c r="G40" s="19" t="s">
        <v>99</v>
      </c>
      <c r="H40" s="14">
        <v>96</v>
      </c>
      <c r="I40" s="14" t="s">
        <v>150</v>
      </c>
      <c r="J40" s="14" t="s">
        <v>101</v>
      </c>
      <c r="K40" s="14">
        <f t="shared" si="0"/>
        <v>25920</v>
      </c>
      <c r="L40" s="15">
        <v>270</v>
      </c>
      <c r="M40" s="25"/>
      <c r="N40" s="25"/>
      <c r="O40" s="25"/>
      <c r="P40" s="25"/>
      <c r="Q40" s="25">
        <f t="shared" si="1"/>
        <v>0</v>
      </c>
      <c r="R40" s="25">
        <f t="shared" si="2"/>
        <v>0</v>
      </c>
      <c r="S40" s="14" t="s">
        <v>102</v>
      </c>
      <c r="T40" s="16"/>
    </row>
    <row r="41" spans="1:20" x14ac:dyDescent="0.2">
      <c r="C41" s="7"/>
      <c r="D41" s="7" t="s">
        <v>151</v>
      </c>
      <c r="E41" s="7" t="s">
        <v>152</v>
      </c>
      <c r="F41" s="14" t="s">
        <v>153</v>
      </c>
      <c r="G41" s="19" t="s">
        <v>154</v>
      </c>
      <c r="H41" s="14">
        <v>96</v>
      </c>
      <c r="I41" s="14">
        <v>78372</v>
      </c>
      <c r="J41" s="14" t="s">
        <v>155</v>
      </c>
      <c r="K41" s="14">
        <f t="shared" si="0"/>
        <v>63936</v>
      </c>
      <c r="L41" s="20">
        <v>666</v>
      </c>
      <c r="M41" s="25"/>
      <c r="N41" s="25"/>
      <c r="O41" s="25"/>
      <c r="P41" s="25"/>
      <c r="Q41" s="25">
        <f t="shared" si="1"/>
        <v>0</v>
      </c>
      <c r="R41" s="25">
        <f t="shared" si="2"/>
        <v>0</v>
      </c>
      <c r="S41" s="14" t="s">
        <v>112</v>
      </c>
      <c r="T41" s="16"/>
    </row>
    <row r="42" spans="1:20" x14ac:dyDescent="0.2">
      <c r="C42" s="9"/>
      <c r="D42" s="9" t="s">
        <v>156</v>
      </c>
      <c r="E42" s="9"/>
      <c r="F42" s="19" t="s">
        <v>157</v>
      </c>
      <c r="G42" s="19">
        <v>2</v>
      </c>
      <c r="H42" s="19">
        <v>72</v>
      </c>
      <c r="I42" s="19">
        <v>62001</v>
      </c>
      <c r="J42" s="19" t="s">
        <v>158</v>
      </c>
      <c r="K42" s="14">
        <f t="shared" si="0"/>
        <v>108000</v>
      </c>
      <c r="L42" s="19">
        <v>1500</v>
      </c>
      <c r="M42" s="25"/>
      <c r="N42" s="25"/>
      <c r="O42" s="25"/>
      <c r="P42" s="25"/>
      <c r="Q42" s="25">
        <f t="shared" si="1"/>
        <v>0</v>
      </c>
      <c r="R42" s="25">
        <f t="shared" si="2"/>
        <v>0</v>
      </c>
      <c r="S42" s="19" t="s">
        <v>158</v>
      </c>
      <c r="T42" s="16"/>
    </row>
    <row r="43" spans="1:20" x14ac:dyDescent="0.2">
      <c r="A43" s="1" t="s">
        <v>34</v>
      </c>
      <c r="C43" s="7"/>
      <c r="D43" s="7" t="s">
        <v>159</v>
      </c>
      <c r="E43" s="7" t="s">
        <v>160</v>
      </c>
      <c r="F43" s="14" t="s">
        <v>161</v>
      </c>
      <c r="G43" s="19" t="s">
        <v>162</v>
      </c>
      <c r="H43" s="14">
        <v>320</v>
      </c>
      <c r="I43" s="14">
        <v>755071</v>
      </c>
      <c r="J43" s="14" t="s">
        <v>163</v>
      </c>
      <c r="K43" s="14">
        <f t="shared" si="0"/>
        <v>128320</v>
      </c>
      <c r="L43" s="15">
        <v>401</v>
      </c>
      <c r="M43" s="25"/>
      <c r="N43" s="25"/>
      <c r="O43" s="25"/>
      <c r="P43" s="25"/>
      <c r="Q43" s="25">
        <f t="shared" si="1"/>
        <v>0</v>
      </c>
      <c r="R43" s="25">
        <f t="shared" si="2"/>
        <v>0</v>
      </c>
      <c r="S43" s="14" t="s">
        <v>164</v>
      </c>
      <c r="T43" s="16"/>
    </row>
    <row r="44" spans="1:20" x14ac:dyDescent="0.2">
      <c r="A44" s="4" t="s">
        <v>34</v>
      </c>
      <c r="B44" s="5"/>
      <c r="C44" s="7"/>
      <c r="D44" s="7" t="s">
        <v>165</v>
      </c>
      <c r="E44" s="8"/>
      <c r="F44" s="14" t="s">
        <v>161</v>
      </c>
      <c r="G44" s="19" t="s">
        <v>162</v>
      </c>
      <c r="H44" s="14">
        <v>320</v>
      </c>
      <c r="I44" s="14">
        <v>755191</v>
      </c>
      <c r="J44" s="14" t="s">
        <v>163</v>
      </c>
      <c r="K44" s="14">
        <f t="shared" si="0"/>
        <v>258560</v>
      </c>
      <c r="L44" s="15">
        <v>808</v>
      </c>
      <c r="M44" s="25"/>
      <c r="N44" s="25"/>
      <c r="O44" s="25"/>
      <c r="P44" s="25"/>
      <c r="Q44" s="25">
        <f t="shared" si="1"/>
        <v>0</v>
      </c>
      <c r="R44" s="25">
        <f t="shared" si="2"/>
        <v>0</v>
      </c>
      <c r="S44" s="14" t="s">
        <v>164</v>
      </c>
      <c r="T44" s="16"/>
    </row>
    <row r="45" spans="1:20" x14ac:dyDescent="0.2">
      <c r="A45" s="1" t="s">
        <v>34</v>
      </c>
      <c r="C45" s="7"/>
      <c r="D45" s="7" t="s">
        <v>166</v>
      </c>
      <c r="E45" s="8"/>
      <c r="F45" s="14" t="s">
        <v>167</v>
      </c>
      <c r="G45" s="19">
        <v>1</v>
      </c>
      <c r="H45" s="14">
        <v>168</v>
      </c>
      <c r="I45" s="14">
        <v>402951</v>
      </c>
      <c r="J45" s="14" t="s">
        <v>163</v>
      </c>
      <c r="K45" s="14">
        <f t="shared" si="0"/>
        <v>247632</v>
      </c>
      <c r="L45" s="15">
        <v>1474</v>
      </c>
      <c r="M45" s="25"/>
      <c r="N45" s="25"/>
      <c r="O45" s="25"/>
      <c r="P45" s="25"/>
      <c r="Q45" s="25">
        <f t="shared" si="1"/>
        <v>0</v>
      </c>
      <c r="R45" s="25">
        <f t="shared" si="2"/>
        <v>0</v>
      </c>
      <c r="S45" s="14" t="s">
        <v>164</v>
      </c>
      <c r="T45" s="16"/>
    </row>
    <row r="46" spans="1:20" x14ac:dyDescent="0.2">
      <c r="A46" s="1" t="s">
        <v>34</v>
      </c>
      <c r="C46" s="7"/>
      <c r="D46" s="7" t="s">
        <v>168</v>
      </c>
      <c r="E46" s="7" t="s">
        <v>169</v>
      </c>
      <c r="F46" s="14" t="s">
        <v>161</v>
      </c>
      <c r="G46" s="19" t="s">
        <v>99</v>
      </c>
      <c r="H46" s="14">
        <v>640</v>
      </c>
      <c r="I46" s="14">
        <v>110541</v>
      </c>
      <c r="J46" s="14" t="s">
        <v>163</v>
      </c>
      <c r="K46" s="14">
        <f t="shared" si="0"/>
        <v>440320</v>
      </c>
      <c r="L46" s="15">
        <v>688</v>
      </c>
      <c r="M46" s="25"/>
      <c r="N46" s="25"/>
      <c r="O46" s="25"/>
      <c r="P46" s="25"/>
      <c r="Q46" s="25">
        <f t="shared" si="1"/>
        <v>0</v>
      </c>
      <c r="R46" s="25">
        <f t="shared" si="2"/>
        <v>0</v>
      </c>
      <c r="S46" s="14" t="s">
        <v>164</v>
      </c>
      <c r="T46" s="16"/>
    </row>
    <row r="47" spans="1:20" x14ac:dyDescent="0.2">
      <c r="A47" s="1" t="s">
        <v>34</v>
      </c>
      <c r="C47" s="7"/>
      <c r="D47" s="7" t="s">
        <v>170</v>
      </c>
      <c r="E47" s="7" t="s">
        <v>171</v>
      </c>
      <c r="F47" s="14" t="s">
        <v>53</v>
      </c>
      <c r="G47" s="19" t="s">
        <v>172</v>
      </c>
      <c r="H47" s="14">
        <v>66</v>
      </c>
      <c r="I47" s="14">
        <v>5773</v>
      </c>
      <c r="J47" s="14" t="s">
        <v>173</v>
      </c>
      <c r="K47" s="14">
        <f t="shared" si="0"/>
        <v>85800</v>
      </c>
      <c r="L47" s="15">
        <v>1300</v>
      </c>
      <c r="M47" s="25"/>
      <c r="N47" s="25"/>
      <c r="O47" s="25"/>
      <c r="P47" s="25"/>
      <c r="Q47" s="25">
        <f t="shared" si="1"/>
        <v>0</v>
      </c>
      <c r="R47" s="25">
        <f t="shared" si="2"/>
        <v>0</v>
      </c>
      <c r="S47" s="14" t="s">
        <v>174</v>
      </c>
      <c r="T47" s="16"/>
    </row>
    <row r="48" spans="1:20" x14ac:dyDescent="0.2">
      <c r="A48" s="1" t="s">
        <v>34</v>
      </c>
      <c r="C48" s="7"/>
      <c r="D48" s="7" t="s">
        <v>175</v>
      </c>
      <c r="E48" s="8"/>
      <c r="F48" s="14" t="s">
        <v>176</v>
      </c>
      <c r="G48" s="14" t="s">
        <v>177</v>
      </c>
      <c r="H48" s="14">
        <v>192</v>
      </c>
      <c r="I48" s="14">
        <v>39453</v>
      </c>
      <c r="J48" s="14" t="s">
        <v>178</v>
      </c>
      <c r="K48" s="14">
        <f t="shared" si="0"/>
        <v>101760</v>
      </c>
      <c r="L48" s="15">
        <v>530</v>
      </c>
      <c r="M48" s="25"/>
      <c r="N48" s="25"/>
      <c r="O48" s="25"/>
      <c r="P48" s="25"/>
      <c r="Q48" s="25">
        <f t="shared" si="1"/>
        <v>0</v>
      </c>
      <c r="R48" s="25">
        <f t="shared" si="2"/>
        <v>0</v>
      </c>
      <c r="S48" s="14" t="s">
        <v>179</v>
      </c>
      <c r="T48" s="16"/>
    </row>
    <row r="49" spans="1:20" x14ac:dyDescent="0.2">
      <c r="A49" s="1" t="s">
        <v>34</v>
      </c>
      <c r="C49" s="7"/>
      <c r="D49" s="7" t="s">
        <v>180</v>
      </c>
      <c r="E49" s="7" t="s">
        <v>181</v>
      </c>
      <c r="F49" s="14" t="s">
        <v>182</v>
      </c>
      <c r="G49" s="14" t="s">
        <v>183</v>
      </c>
      <c r="H49" s="14">
        <v>40</v>
      </c>
      <c r="I49" s="14" t="s">
        <v>184</v>
      </c>
      <c r="J49" s="14" t="s">
        <v>185</v>
      </c>
      <c r="K49" s="14">
        <f t="shared" si="0"/>
        <v>17280</v>
      </c>
      <c r="L49" s="15">
        <v>432</v>
      </c>
      <c r="M49" s="25"/>
      <c r="N49" s="25"/>
      <c r="O49" s="25"/>
      <c r="P49" s="25"/>
      <c r="Q49" s="25">
        <f t="shared" si="1"/>
        <v>0</v>
      </c>
      <c r="R49" s="25">
        <f t="shared" si="2"/>
        <v>0</v>
      </c>
      <c r="S49" s="14" t="s">
        <v>186</v>
      </c>
      <c r="T49" s="16"/>
    </row>
    <row r="50" spans="1:20" x14ac:dyDescent="0.2">
      <c r="A50" s="1" t="s">
        <v>34</v>
      </c>
      <c r="C50" s="7"/>
      <c r="D50" s="7" t="s">
        <v>187</v>
      </c>
      <c r="E50" s="7" t="s">
        <v>188</v>
      </c>
      <c r="F50" s="14" t="s">
        <v>189</v>
      </c>
      <c r="G50" s="14" t="s">
        <v>190</v>
      </c>
      <c r="H50" s="14">
        <v>45</v>
      </c>
      <c r="I50" s="14" t="s">
        <v>191</v>
      </c>
      <c r="J50" s="14" t="s">
        <v>185</v>
      </c>
      <c r="K50" s="14">
        <f t="shared" si="0"/>
        <v>19530</v>
      </c>
      <c r="L50" s="15">
        <v>434</v>
      </c>
      <c r="M50" s="25"/>
      <c r="N50" s="25"/>
      <c r="O50" s="25"/>
      <c r="P50" s="25"/>
      <c r="Q50" s="25">
        <f t="shared" si="1"/>
        <v>0</v>
      </c>
      <c r="R50" s="25">
        <f t="shared" si="2"/>
        <v>0</v>
      </c>
      <c r="S50" s="14" t="s">
        <v>186</v>
      </c>
      <c r="T50" s="16"/>
    </row>
    <row r="51" spans="1:20" x14ac:dyDescent="0.2">
      <c r="A51" s="1" t="s">
        <v>34</v>
      </c>
      <c r="C51" s="7"/>
      <c r="D51" s="7" t="s">
        <v>192</v>
      </c>
      <c r="E51" s="7" t="s">
        <v>193</v>
      </c>
      <c r="F51" s="14" t="s">
        <v>194</v>
      </c>
      <c r="G51" s="14" t="s">
        <v>61</v>
      </c>
      <c r="H51" s="14">
        <v>100</v>
      </c>
      <c r="I51" s="14">
        <v>110034448</v>
      </c>
      <c r="J51" s="14" t="s">
        <v>195</v>
      </c>
      <c r="K51" s="14">
        <f t="shared" si="0"/>
        <v>125000</v>
      </c>
      <c r="L51" s="15">
        <v>1250</v>
      </c>
      <c r="M51" s="25"/>
      <c r="N51" s="25"/>
      <c r="O51" s="25"/>
      <c r="P51" s="25"/>
      <c r="Q51" s="25">
        <f t="shared" si="1"/>
        <v>0</v>
      </c>
      <c r="R51" s="25">
        <f t="shared" si="2"/>
        <v>0</v>
      </c>
      <c r="S51" s="14" t="s">
        <v>196</v>
      </c>
      <c r="T51" s="16"/>
    </row>
    <row r="52" spans="1:20" x14ac:dyDescent="0.2">
      <c r="A52" s="1" t="s">
        <v>34</v>
      </c>
      <c r="C52" s="7"/>
      <c r="D52" s="7" t="s">
        <v>197</v>
      </c>
      <c r="E52" s="7" t="s">
        <v>198</v>
      </c>
      <c r="F52" s="14" t="s">
        <v>199</v>
      </c>
      <c r="G52" s="14">
        <v>1</v>
      </c>
      <c r="H52" s="14">
        <v>144</v>
      </c>
      <c r="I52" s="14">
        <v>100008180</v>
      </c>
      <c r="J52" s="14" t="s">
        <v>195</v>
      </c>
      <c r="K52" s="14">
        <f t="shared" si="0"/>
        <v>67680</v>
      </c>
      <c r="L52" s="15">
        <v>470</v>
      </c>
      <c r="M52" s="25"/>
      <c r="N52" s="25"/>
      <c r="O52" s="25"/>
      <c r="P52" s="25"/>
      <c r="Q52" s="25">
        <f t="shared" si="1"/>
        <v>0</v>
      </c>
      <c r="R52" s="25">
        <f t="shared" si="2"/>
        <v>0</v>
      </c>
      <c r="S52" s="14" t="s">
        <v>196</v>
      </c>
      <c r="T52" s="16"/>
    </row>
    <row r="53" spans="1:20" x14ac:dyDescent="0.2">
      <c r="C53" s="7"/>
      <c r="D53" s="7" t="s">
        <v>200</v>
      </c>
      <c r="E53" s="7" t="s">
        <v>201</v>
      </c>
      <c r="F53" s="14" t="s">
        <v>202</v>
      </c>
      <c r="G53" s="14">
        <v>1</v>
      </c>
      <c r="H53" s="14">
        <v>225</v>
      </c>
      <c r="I53" s="14">
        <v>100008161</v>
      </c>
      <c r="J53" s="14" t="s">
        <v>195</v>
      </c>
      <c r="K53" s="14">
        <f t="shared" si="0"/>
        <v>51300</v>
      </c>
      <c r="L53" s="15">
        <v>228</v>
      </c>
      <c r="M53" s="25"/>
      <c r="N53" s="25"/>
      <c r="O53" s="25"/>
      <c r="P53" s="25"/>
      <c r="Q53" s="25">
        <f t="shared" si="1"/>
        <v>0</v>
      </c>
      <c r="R53" s="25">
        <f t="shared" si="2"/>
        <v>0</v>
      </c>
      <c r="S53" s="14" t="s">
        <v>196</v>
      </c>
      <c r="T53" s="16"/>
    </row>
    <row r="54" spans="1:20" x14ac:dyDescent="0.2">
      <c r="C54" s="7"/>
      <c r="D54" s="7" t="s">
        <v>203</v>
      </c>
      <c r="E54" s="7" t="s">
        <v>204</v>
      </c>
      <c r="F54" s="14" t="s">
        <v>205</v>
      </c>
      <c r="G54" s="14">
        <v>1</v>
      </c>
      <c r="H54" s="14">
        <v>300</v>
      </c>
      <c r="I54" s="14">
        <v>110037382</v>
      </c>
      <c r="J54" s="14" t="s">
        <v>195</v>
      </c>
      <c r="K54" s="14">
        <f t="shared" si="0"/>
        <v>57300</v>
      </c>
      <c r="L54" s="15">
        <v>191</v>
      </c>
      <c r="M54" s="25"/>
      <c r="N54" s="25"/>
      <c r="O54" s="25"/>
      <c r="P54" s="25"/>
      <c r="Q54" s="25">
        <f t="shared" si="1"/>
        <v>0</v>
      </c>
      <c r="R54" s="25">
        <f t="shared" si="2"/>
        <v>0</v>
      </c>
      <c r="S54" s="14" t="s">
        <v>196</v>
      </c>
      <c r="T54" s="16"/>
    </row>
    <row r="55" spans="1:20" x14ac:dyDescent="0.2">
      <c r="A55" s="1" t="s">
        <v>34</v>
      </c>
      <c r="C55" s="7"/>
      <c r="D55" s="7" t="s">
        <v>206</v>
      </c>
      <c r="E55" s="8"/>
      <c r="F55" s="14" t="s">
        <v>161</v>
      </c>
      <c r="G55" s="14" t="s">
        <v>177</v>
      </c>
      <c r="H55" s="14">
        <v>160</v>
      </c>
      <c r="I55" s="14">
        <v>110026384</v>
      </c>
      <c r="J55" s="14" t="s">
        <v>195</v>
      </c>
      <c r="K55" s="14">
        <f t="shared" si="0"/>
        <v>46720</v>
      </c>
      <c r="L55" s="15">
        <v>292</v>
      </c>
      <c r="M55" s="25"/>
      <c r="N55" s="25"/>
      <c r="O55" s="25"/>
      <c r="P55" s="25"/>
      <c r="Q55" s="25">
        <f t="shared" si="1"/>
        <v>0</v>
      </c>
      <c r="R55" s="25">
        <f t="shared" si="2"/>
        <v>0</v>
      </c>
      <c r="S55" s="14" t="s">
        <v>196</v>
      </c>
      <c r="T55" s="16"/>
    </row>
    <row r="56" spans="1:20" x14ac:dyDescent="0.2">
      <c r="A56" s="1" t="s">
        <v>34</v>
      </c>
      <c r="C56" s="7"/>
      <c r="D56" s="7" t="s">
        <v>207</v>
      </c>
      <c r="E56" s="7" t="s">
        <v>208</v>
      </c>
      <c r="F56" s="14" t="s">
        <v>53</v>
      </c>
      <c r="G56" s="14" t="s">
        <v>76</v>
      </c>
      <c r="H56" s="14">
        <f>6*24</f>
        <v>144</v>
      </c>
      <c r="I56" s="14" t="s">
        <v>209</v>
      </c>
      <c r="J56" s="14" t="s">
        <v>173</v>
      </c>
      <c r="K56" s="14">
        <f t="shared" si="0"/>
        <v>161280</v>
      </c>
      <c r="L56" s="15">
        <v>1120</v>
      </c>
      <c r="M56" s="25"/>
      <c r="N56" s="25"/>
      <c r="O56" s="25"/>
      <c r="P56" s="25"/>
      <c r="Q56" s="25">
        <f t="shared" si="1"/>
        <v>0</v>
      </c>
      <c r="R56" s="25">
        <f t="shared" si="2"/>
        <v>0</v>
      </c>
      <c r="S56" s="14" t="s">
        <v>174</v>
      </c>
      <c r="T56" s="16"/>
    </row>
    <row r="57" spans="1:20" x14ac:dyDescent="0.2">
      <c r="A57" s="4" t="s">
        <v>34</v>
      </c>
      <c r="B57" s="5"/>
      <c r="C57" s="7"/>
      <c r="D57" s="7" t="s">
        <v>210</v>
      </c>
      <c r="E57" s="7" t="s">
        <v>211</v>
      </c>
      <c r="F57" s="14" t="s">
        <v>161</v>
      </c>
      <c r="G57" s="14" t="s">
        <v>212</v>
      </c>
      <c r="H57" s="14">
        <v>80</v>
      </c>
      <c r="I57" s="14">
        <v>12307</v>
      </c>
      <c r="J57" s="14" t="s">
        <v>213</v>
      </c>
      <c r="K57" s="14">
        <f t="shared" si="0"/>
        <v>35520</v>
      </c>
      <c r="L57" s="15">
        <v>444</v>
      </c>
      <c r="M57" s="25"/>
      <c r="N57" s="25"/>
      <c r="O57" s="25"/>
      <c r="P57" s="25"/>
      <c r="Q57" s="25">
        <f t="shared" si="1"/>
        <v>0</v>
      </c>
      <c r="R57" s="25">
        <f t="shared" si="2"/>
        <v>0</v>
      </c>
      <c r="S57" s="14" t="s">
        <v>214</v>
      </c>
      <c r="T57" s="16"/>
    </row>
    <row r="58" spans="1:20" x14ac:dyDescent="0.2">
      <c r="C58" s="7"/>
      <c r="D58" s="7" t="s">
        <v>215</v>
      </c>
      <c r="E58" s="7" t="s">
        <v>216</v>
      </c>
      <c r="F58" s="14" t="s">
        <v>53</v>
      </c>
      <c r="G58" s="14" t="s">
        <v>217</v>
      </c>
      <c r="H58" s="14">
        <v>80</v>
      </c>
      <c r="I58" s="14" t="s">
        <v>218</v>
      </c>
      <c r="J58" s="14" t="s">
        <v>173</v>
      </c>
      <c r="K58" s="14">
        <f t="shared" si="0"/>
        <v>8720</v>
      </c>
      <c r="L58" s="15">
        <v>109</v>
      </c>
      <c r="M58" s="25"/>
      <c r="N58" s="25"/>
      <c r="O58" s="25"/>
      <c r="P58" s="25"/>
      <c r="Q58" s="25">
        <f t="shared" si="1"/>
        <v>0</v>
      </c>
      <c r="R58" s="25">
        <f t="shared" si="2"/>
        <v>0</v>
      </c>
      <c r="S58" s="14" t="s">
        <v>174</v>
      </c>
      <c r="T58" s="16"/>
    </row>
    <row r="59" spans="1:20" x14ac:dyDescent="0.2">
      <c r="C59" s="7"/>
      <c r="D59" s="7" t="s">
        <v>219</v>
      </c>
      <c r="E59" s="7" t="s">
        <v>220</v>
      </c>
      <c r="F59" s="14" t="s">
        <v>221</v>
      </c>
      <c r="G59" s="14" t="s">
        <v>222</v>
      </c>
      <c r="H59" s="14">
        <v>96</v>
      </c>
      <c r="I59" s="14">
        <v>209503</v>
      </c>
      <c r="J59" s="14" t="s">
        <v>223</v>
      </c>
      <c r="K59" s="14">
        <f t="shared" si="0"/>
        <v>9600</v>
      </c>
      <c r="L59" s="15">
        <v>100</v>
      </c>
      <c r="M59" s="25"/>
      <c r="N59" s="25"/>
      <c r="O59" s="25"/>
      <c r="P59" s="25"/>
      <c r="Q59" s="25">
        <f t="shared" si="1"/>
        <v>0</v>
      </c>
      <c r="R59" s="25">
        <f t="shared" si="2"/>
        <v>0</v>
      </c>
      <c r="S59" s="14" t="s">
        <v>224</v>
      </c>
      <c r="T59" s="16"/>
    </row>
    <row r="60" spans="1:20" x14ac:dyDescent="0.2">
      <c r="A60" s="1" t="s">
        <v>34</v>
      </c>
      <c r="C60" s="7"/>
      <c r="D60" s="7" t="s">
        <v>225</v>
      </c>
      <c r="E60" s="7" t="s">
        <v>226</v>
      </c>
      <c r="F60" s="14" t="s">
        <v>221</v>
      </c>
      <c r="G60" s="14" t="s">
        <v>222</v>
      </c>
      <c r="H60" s="14">
        <v>96</v>
      </c>
      <c r="I60" s="14">
        <v>209903</v>
      </c>
      <c r="J60" s="14" t="s">
        <v>223</v>
      </c>
      <c r="K60" s="14">
        <f t="shared" si="0"/>
        <v>60288</v>
      </c>
      <c r="L60" s="15">
        <v>628</v>
      </c>
      <c r="M60" s="25"/>
      <c r="N60" s="25"/>
      <c r="O60" s="25"/>
      <c r="P60" s="25"/>
      <c r="Q60" s="25">
        <f t="shared" si="1"/>
        <v>0</v>
      </c>
      <c r="R60" s="25">
        <f t="shared" si="2"/>
        <v>0</v>
      </c>
      <c r="S60" s="14" t="s">
        <v>224</v>
      </c>
      <c r="T60" s="16"/>
    </row>
    <row r="61" spans="1:20" x14ac:dyDescent="0.2">
      <c r="A61" s="1" t="s">
        <v>34</v>
      </c>
      <c r="C61" s="7"/>
      <c r="D61" s="7" t="s">
        <v>227</v>
      </c>
      <c r="E61" s="7" t="s">
        <v>228</v>
      </c>
      <c r="F61" s="14" t="s">
        <v>229</v>
      </c>
      <c r="G61" s="14" t="s">
        <v>222</v>
      </c>
      <c r="H61" s="14">
        <f>576/4</f>
        <v>144</v>
      </c>
      <c r="I61" s="14">
        <v>256818</v>
      </c>
      <c r="J61" s="14" t="s">
        <v>223</v>
      </c>
      <c r="K61" s="14">
        <f t="shared" si="0"/>
        <v>58320</v>
      </c>
      <c r="L61" s="15">
        <v>405</v>
      </c>
      <c r="M61" s="25"/>
      <c r="N61" s="25"/>
      <c r="O61" s="25"/>
      <c r="P61" s="25"/>
      <c r="Q61" s="25">
        <f t="shared" si="1"/>
        <v>0</v>
      </c>
      <c r="R61" s="25">
        <f t="shared" si="2"/>
        <v>0</v>
      </c>
      <c r="S61" s="14" t="s">
        <v>224</v>
      </c>
      <c r="T61" s="16"/>
    </row>
    <row r="62" spans="1:20" x14ac:dyDescent="0.2">
      <c r="A62" s="1" t="s">
        <v>34</v>
      </c>
      <c r="C62" s="7"/>
      <c r="D62" s="7" t="s">
        <v>230</v>
      </c>
      <c r="E62" s="7" t="s">
        <v>231</v>
      </c>
      <c r="F62" s="14" t="s">
        <v>232</v>
      </c>
      <c r="G62" s="14">
        <v>1</v>
      </c>
      <c r="H62" s="14">
        <v>240</v>
      </c>
      <c r="I62" s="14" t="s">
        <v>233</v>
      </c>
      <c r="J62" s="14" t="s">
        <v>234</v>
      </c>
      <c r="K62" s="14">
        <f t="shared" si="0"/>
        <v>112320</v>
      </c>
      <c r="L62" s="15">
        <v>468</v>
      </c>
      <c r="M62" s="25"/>
      <c r="N62" s="25"/>
      <c r="O62" s="25"/>
      <c r="P62" s="25"/>
      <c r="Q62" s="25">
        <f t="shared" si="1"/>
        <v>0</v>
      </c>
      <c r="R62" s="25">
        <f t="shared" si="2"/>
        <v>0</v>
      </c>
      <c r="S62" s="14" t="s">
        <v>235</v>
      </c>
      <c r="T62" s="16"/>
    </row>
    <row r="63" spans="1:20" x14ac:dyDescent="0.2">
      <c r="A63" s="1" t="s">
        <v>34</v>
      </c>
      <c r="C63" s="7"/>
      <c r="D63" s="7" t="s">
        <v>236</v>
      </c>
      <c r="E63" s="8" t="s">
        <v>237</v>
      </c>
      <c r="F63" s="14" t="s">
        <v>238</v>
      </c>
      <c r="G63" s="14">
        <v>1</v>
      </c>
      <c r="H63" s="14">
        <v>160</v>
      </c>
      <c r="I63" s="14" t="s">
        <v>239</v>
      </c>
      <c r="J63" s="14" t="s">
        <v>234</v>
      </c>
      <c r="K63" s="14">
        <f t="shared" si="0"/>
        <v>90400</v>
      </c>
      <c r="L63" s="15">
        <v>565</v>
      </c>
      <c r="M63" s="25"/>
      <c r="N63" s="25"/>
      <c r="O63" s="25"/>
      <c r="P63" s="25"/>
      <c r="Q63" s="25">
        <f t="shared" si="1"/>
        <v>0</v>
      </c>
      <c r="R63" s="25">
        <f t="shared" si="2"/>
        <v>0</v>
      </c>
      <c r="S63" s="14" t="s">
        <v>235</v>
      </c>
      <c r="T63" s="16"/>
    </row>
    <row r="64" spans="1:20" x14ac:dyDescent="0.2">
      <c r="C64" s="7"/>
      <c r="D64" s="7" t="s">
        <v>240</v>
      </c>
      <c r="E64" s="7" t="s">
        <v>208</v>
      </c>
      <c r="F64" s="14" t="s">
        <v>53</v>
      </c>
      <c r="G64" s="14" t="s">
        <v>241</v>
      </c>
      <c r="H64" s="14">
        <v>177</v>
      </c>
      <c r="I64" s="14" t="s">
        <v>242</v>
      </c>
      <c r="J64" s="14" t="s">
        <v>234</v>
      </c>
      <c r="K64" s="14">
        <f t="shared" si="0"/>
        <v>81420</v>
      </c>
      <c r="L64" s="15">
        <v>460</v>
      </c>
      <c r="M64" s="25"/>
      <c r="N64" s="25"/>
      <c r="O64" s="25"/>
      <c r="P64" s="25"/>
      <c r="Q64" s="25">
        <f t="shared" si="1"/>
        <v>0</v>
      </c>
      <c r="R64" s="25">
        <f t="shared" si="2"/>
        <v>0</v>
      </c>
      <c r="S64" s="14" t="s">
        <v>235</v>
      </c>
      <c r="T64" s="16"/>
    </row>
    <row r="65" spans="1:20" x14ac:dyDescent="0.2">
      <c r="C65" s="7"/>
      <c r="D65" s="7" t="s">
        <v>243</v>
      </c>
      <c r="E65" s="7" t="s">
        <v>244</v>
      </c>
      <c r="F65" s="14" t="s">
        <v>245</v>
      </c>
      <c r="G65" s="14">
        <v>1</v>
      </c>
      <c r="H65" s="14">
        <v>160</v>
      </c>
      <c r="I65" s="14" t="s">
        <v>246</v>
      </c>
      <c r="J65" s="14" t="s">
        <v>234</v>
      </c>
      <c r="K65" s="14">
        <f t="shared" si="0"/>
        <v>16800</v>
      </c>
      <c r="L65" s="15">
        <v>105</v>
      </c>
      <c r="M65" s="25"/>
      <c r="N65" s="25"/>
      <c r="O65" s="25"/>
      <c r="P65" s="25"/>
      <c r="Q65" s="25">
        <f t="shared" si="1"/>
        <v>0</v>
      </c>
      <c r="R65" s="25">
        <f t="shared" si="2"/>
        <v>0</v>
      </c>
      <c r="S65" s="14" t="s">
        <v>235</v>
      </c>
      <c r="T65" s="16"/>
    </row>
    <row r="66" spans="1:20" x14ac:dyDescent="0.2">
      <c r="C66" s="7"/>
      <c r="D66" s="7" t="s">
        <v>247</v>
      </c>
      <c r="E66" s="7" t="s">
        <v>208</v>
      </c>
      <c r="F66" s="14" t="s">
        <v>248</v>
      </c>
      <c r="G66" s="14">
        <v>1</v>
      </c>
      <c r="H66" s="14">
        <v>208</v>
      </c>
      <c r="I66" s="14" t="s">
        <v>249</v>
      </c>
      <c r="J66" s="14" t="s">
        <v>234</v>
      </c>
      <c r="K66" s="14">
        <f t="shared" si="0"/>
        <v>17888</v>
      </c>
      <c r="L66" s="15">
        <v>86</v>
      </c>
      <c r="M66" s="25"/>
      <c r="N66" s="25"/>
      <c r="O66" s="25"/>
      <c r="P66" s="25"/>
      <c r="Q66" s="25">
        <f t="shared" si="1"/>
        <v>0</v>
      </c>
      <c r="R66" s="25">
        <f t="shared" si="2"/>
        <v>0</v>
      </c>
      <c r="S66" s="14" t="s">
        <v>235</v>
      </c>
      <c r="T66" s="16"/>
    </row>
    <row r="67" spans="1:20" x14ac:dyDescent="0.2">
      <c r="C67" s="7"/>
      <c r="D67" s="7" t="s">
        <v>250</v>
      </c>
      <c r="E67" s="7" t="s">
        <v>251</v>
      </c>
      <c r="F67" s="14" t="s">
        <v>53</v>
      </c>
      <c r="G67" s="14" t="s">
        <v>252</v>
      </c>
      <c r="H67" s="14">
        <f>480/4</f>
        <v>120</v>
      </c>
      <c r="I67" s="14" t="s">
        <v>253</v>
      </c>
      <c r="J67" s="14" t="s">
        <v>254</v>
      </c>
      <c r="K67" s="14">
        <f t="shared" si="0"/>
        <v>30960</v>
      </c>
      <c r="L67" s="15">
        <v>258</v>
      </c>
      <c r="M67" s="25"/>
      <c r="N67" s="25"/>
      <c r="O67" s="25"/>
      <c r="P67" s="25"/>
      <c r="Q67" s="25">
        <f t="shared" si="1"/>
        <v>0</v>
      </c>
      <c r="R67" s="25">
        <f t="shared" si="2"/>
        <v>0</v>
      </c>
      <c r="S67" s="14" t="s">
        <v>255</v>
      </c>
      <c r="T67" s="16"/>
    </row>
    <row r="68" spans="1:20" x14ac:dyDescent="0.2">
      <c r="C68" s="7"/>
      <c r="D68" s="7" t="s">
        <v>256</v>
      </c>
      <c r="E68" s="7" t="s">
        <v>216</v>
      </c>
      <c r="F68" s="14" t="s">
        <v>53</v>
      </c>
      <c r="G68" s="14">
        <v>1</v>
      </c>
      <c r="H68" s="14">
        <v>240</v>
      </c>
      <c r="I68" s="14" t="s">
        <v>257</v>
      </c>
      <c r="J68" s="14" t="s">
        <v>258</v>
      </c>
      <c r="K68" s="14">
        <f t="shared" si="0"/>
        <v>178080</v>
      </c>
      <c r="L68" s="15">
        <v>742</v>
      </c>
      <c r="M68" s="25"/>
      <c r="N68" s="25"/>
      <c r="O68" s="25"/>
      <c r="P68" s="25"/>
      <c r="Q68" s="25">
        <f t="shared" si="1"/>
        <v>0</v>
      </c>
      <c r="R68" s="25">
        <f t="shared" si="2"/>
        <v>0</v>
      </c>
      <c r="S68" s="14" t="s">
        <v>255</v>
      </c>
      <c r="T68" s="16"/>
    </row>
    <row r="69" spans="1:20" x14ac:dyDescent="0.2">
      <c r="A69" s="1" t="s">
        <v>34</v>
      </c>
      <c r="C69" s="7"/>
      <c r="D69" s="7" t="s">
        <v>259</v>
      </c>
      <c r="E69" s="7" t="s">
        <v>260</v>
      </c>
      <c r="F69" s="14" t="s">
        <v>261</v>
      </c>
      <c r="G69" s="14" t="s">
        <v>252</v>
      </c>
      <c r="H69" s="14">
        <v>96</v>
      </c>
      <c r="I69" s="14" t="s">
        <v>262</v>
      </c>
      <c r="J69" s="14" t="s">
        <v>254</v>
      </c>
      <c r="K69" s="14">
        <f t="shared" si="0"/>
        <v>23616</v>
      </c>
      <c r="L69" s="15">
        <v>246</v>
      </c>
      <c r="M69" s="25"/>
      <c r="N69" s="25"/>
      <c r="O69" s="25"/>
      <c r="P69" s="25"/>
      <c r="Q69" s="25">
        <f t="shared" si="1"/>
        <v>0</v>
      </c>
      <c r="R69" s="25">
        <f t="shared" si="2"/>
        <v>0</v>
      </c>
      <c r="S69" s="14" t="s">
        <v>255</v>
      </c>
      <c r="T69" s="16"/>
    </row>
    <row r="70" spans="1:20" x14ac:dyDescent="0.2">
      <c r="A70" s="1" t="s">
        <v>34</v>
      </c>
      <c r="C70" s="7"/>
      <c r="D70" s="7" t="s">
        <v>263</v>
      </c>
      <c r="E70" s="7" t="s">
        <v>264</v>
      </c>
      <c r="F70" s="14" t="s">
        <v>265</v>
      </c>
      <c r="G70" s="14" t="s">
        <v>252</v>
      </c>
      <c r="H70" s="14">
        <v>180</v>
      </c>
      <c r="I70" s="14" t="s">
        <v>266</v>
      </c>
      <c r="J70" s="14" t="s">
        <v>254</v>
      </c>
      <c r="K70" s="14">
        <f t="shared" si="0"/>
        <v>66420</v>
      </c>
      <c r="L70" s="15">
        <v>369</v>
      </c>
      <c r="M70" s="25"/>
      <c r="N70" s="25"/>
      <c r="O70" s="25"/>
      <c r="P70" s="25"/>
      <c r="Q70" s="25">
        <f t="shared" si="1"/>
        <v>0</v>
      </c>
      <c r="R70" s="25">
        <f t="shared" si="2"/>
        <v>0</v>
      </c>
      <c r="S70" s="14" t="s">
        <v>255</v>
      </c>
      <c r="T70" s="16"/>
    </row>
    <row r="71" spans="1:20" x14ac:dyDescent="0.2">
      <c r="A71" s="1" t="s">
        <v>34</v>
      </c>
      <c r="C71" s="7"/>
      <c r="D71" s="7" t="s">
        <v>267</v>
      </c>
      <c r="E71" s="7" t="s">
        <v>268</v>
      </c>
      <c r="F71" s="14" t="s">
        <v>53</v>
      </c>
      <c r="G71" s="14" t="s">
        <v>252</v>
      </c>
      <c r="H71" s="14">
        <v>120</v>
      </c>
      <c r="I71" s="14" t="s">
        <v>269</v>
      </c>
      <c r="J71" s="14" t="s">
        <v>258</v>
      </c>
      <c r="K71" s="14">
        <f t="shared" si="0"/>
        <v>64560</v>
      </c>
      <c r="L71" s="15">
        <v>538</v>
      </c>
      <c r="M71" s="25"/>
      <c r="N71" s="25"/>
      <c r="O71" s="25"/>
      <c r="P71" s="25"/>
      <c r="Q71" s="25">
        <f t="shared" si="1"/>
        <v>0</v>
      </c>
      <c r="R71" s="25">
        <f t="shared" si="2"/>
        <v>0</v>
      </c>
      <c r="S71" s="14" t="s">
        <v>255</v>
      </c>
      <c r="T71" s="16"/>
    </row>
    <row r="72" spans="1:20" x14ac:dyDescent="0.2">
      <c r="A72" s="1" t="s">
        <v>34</v>
      </c>
      <c r="C72" s="7"/>
      <c r="D72" s="7" t="s">
        <v>270</v>
      </c>
      <c r="E72" s="7" t="s">
        <v>271</v>
      </c>
      <c r="F72" s="14" t="s">
        <v>261</v>
      </c>
      <c r="G72" s="14" t="s">
        <v>212</v>
      </c>
      <c r="H72" s="14">
        <v>120</v>
      </c>
      <c r="I72" s="14" t="s">
        <v>272</v>
      </c>
      <c r="J72" s="14" t="s">
        <v>254</v>
      </c>
      <c r="K72" s="14">
        <f t="shared" si="0"/>
        <v>60720</v>
      </c>
      <c r="L72" s="15">
        <v>506</v>
      </c>
      <c r="M72" s="25"/>
      <c r="N72" s="25"/>
      <c r="O72" s="25"/>
      <c r="P72" s="25"/>
      <c r="Q72" s="25">
        <f t="shared" si="1"/>
        <v>0</v>
      </c>
      <c r="R72" s="25">
        <f t="shared" si="2"/>
        <v>0</v>
      </c>
      <c r="S72" s="14" t="s">
        <v>255</v>
      </c>
      <c r="T72" s="16"/>
    </row>
    <row r="73" spans="1:20" x14ac:dyDescent="0.2">
      <c r="A73" s="1" t="s">
        <v>34</v>
      </c>
      <c r="C73" s="7"/>
      <c r="D73" s="7" t="s">
        <v>273</v>
      </c>
      <c r="E73" s="7" t="s">
        <v>274</v>
      </c>
      <c r="F73" s="14" t="s">
        <v>53</v>
      </c>
      <c r="G73" s="14" t="s">
        <v>212</v>
      </c>
      <c r="H73" s="14">
        <v>120</v>
      </c>
      <c r="I73" s="14" t="s">
        <v>275</v>
      </c>
      <c r="J73" s="14" t="s">
        <v>254</v>
      </c>
      <c r="K73" s="14">
        <f t="shared" si="0"/>
        <v>60240</v>
      </c>
      <c r="L73" s="15">
        <v>502</v>
      </c>
      <c r="M73" s="25"/>
      <c r="N73" s="25"/>
      <c r="O73" s="25"/>
      <c r="P73" s="25"/>
      <c r="Q73" s="25">
        <f t="shared" si="1"/>
        <v>0</v>
      </c>
      <c r="R73" s="25">
        <f t="shared" si="2"/>
        <v>0</v>
      </c>
      <c r="S73" s="14" t="s">
        <v>255</v>
      </c>
      <c r="T73" s="16"/>
    </row>
    <row r="74" spans="1:20" x14ac:dyDescent="0.2">
      <c r="C74" s="7"/>
      <c r="D74" s="7" t="s">
        <v>276</v>
      </c>
      <c r="E74" s="7" t="s">
        <v>277</v>
      </c>
      <c r="F74" s="14" t="s">
        <v>53</v>
      </c>
      <c r="G74" s="14" t="s">
        <v>212</v>
      </c>
      <c r="H74" s="14">
        <v>120</v>
      </c>
      <c r="I74" s="14">
        <v>1000001223</v>
      </c>
      <c r="J74" s="14" t="s">
        <v>254</v>
      </c>
      <c r="K74" s="14">
        <f t="shared" ref="K74:K133" si="3">L74*H74</f>
        <v>61200</v>
      </c>
      <c r="L74" s="15">
        <v>510</v>
      </c>
      <c r="M74" s="25"/>
      <c r="N74" s="25"/>
      <c r="O74" s="25"/>
      <c r="P74" s="25"/>
      <c r="Q74" s="25">
        <f t="shared" ref="Q74:Q133" si="4">M74+N74-O74-P74</f>
        <v>0</v>
      </c>
      <c r="R74" s="25">
        <f t="shared" ref="R74:R133" si="5">L74*Q74</f>
        <v>0</v>
      </c>
      <c r="S74" s="14" t="s">
        <v>255</v>
      </c>
      <c r="T74" s="16"/>
    </row>
    <row r="75" spans="1:20" x14ac:dyDescent="0.2">
      <c r="C75" s="7"/>
      <c r="D75" s="7" t="s">
        <v>278</v>
      </c>
      <c r="E75" s="8"/>
      <c r="F75" s="14" t="s">
        <v>279</v>
      </c>
      <c r="G75" s="14" t="s">
        <v>280</v>
      </c>
      <c r="H75" s="14">
        <v>252</v>
      </c>
      <c r="I75" s="14">
        <v>2970000313</v>
      </c>
      <c r="J75" s="14" t="s">
        <v>281</v>
      </c>
      <c r="K75" s="14">
        <f t="shared" si="3"/>
        <v>48888</v>
      </c>
      <c r="L75" s="15">
        <v>194</v>
      </c>
      <c r="M75" s="25"/>
      <c r="N75" s="25"/>
      <c r="O75" s="25"/>
      <c r="P75" s="25"/>
      <c r="Q75" s="25">
        <f t="shared" si="4"/>
        <v>0</v>
      </c>
      <c r="R75" s="25">
        <f t="shared" si="5"/>
        <v>0</v>
      </c>
      <c r="S75" s="14" t="s">
        <v>282</v>
      </c>
      <c r="T75" s="16"/>
    </row>
    <row r="76" spans="1:20" x14ac:dyDescent="0.2">
      <c r="C76" s="7"/>
      <c r="D76" s="7" t="s">
        <v>283</v>
      </c>
      <c r="E76" s="7" t="s">
        <v>284</v>
      </c>
      <c r="F76" s="14" t="s">
        <v>279</v>
      </c>
      <c r="G76" s="14" t="s">
        <v>280</v>
      </c>
      <c r="H76" s="14">
        <v>252</v>
      </c>
      <c r="I76" s="14">
        <v>2970022313</v>
      </c>
      <c r="J76" s="14" t="s">
        <v>281</v>
      </c>
      <c r="K76" s="14">
        <f t="shared" si="3"/>
        <v>56196</v>
      </c>
      <c r="L76" s="15">
        <v>223</v>
      </c>
      <c r="M76" s="25"/>
      <c r="N76" s="25"/>
      <c r="O76" s="25"/>
      <c r="P76" s="25"/>
      <c r="Q76" s="25">
        <f t="shared" si="4"/>
        <v>0</v>
      </c>
      <c r="R76" s="25">
        <f t="shared" si="5"/>
        <v>0</v>
      </c>
      <c r="S76" s="14" t="s">
        <v>282</v>
      </c>
      <c r="T76" s="16"/>
    </row>
    <row r="77" spans="1:20" x14ac:dyDescent="0.2">
      <c r="A77" s="1" t="s">
        <v>34</v>
      </c>
      <c r="C77" s="7"/>
      <c r="D77" s="7" t="s">
        <v>285</v>
      </c>
      <c r="E77" s="8"/>
      <c r="F77" s="14" t="s">
        <v>286</v>
      </c>
      <c r="G77" s="14">
        <v>1</v>
      </c>
      <c r="H77" s="14">
        <v>84</v>
      </c>
      <c r="I77" s="14">
        <v>11139</v>
      </c>
      <c r="J77" s="14" t="s">
        <v>287</v>
      </c>
      <c r="K77" s="14">
        <f t="shared" si="3"/>
        <v>33432</v>
      </c>
      <c r="L77" s="15">
        <v>398</v>
      </c>
      <c r="M77" s="25"/>
      <c r="N77" s="25"/>
      <c r="O77" s="25"/>
      <c r="P77" s="25"/>
      <c r="Q77" s="25">
        <f t="shared" si="4"/>
        <v>0</v>
      </c>
      <c r="R77" s="25">
        <f t="shared" si="5"/>
        <v>0</v>
      </c>
      <c r="S77" s="14" t="s">
        <v>288</v>
      </c>
      <c r="T77" s="16"/>
    </row>
    <row r="78" spans="1:20" x14ac:dyDescent="0.2">
      <c r="A78" s="1" t="s">
        <v>34</v>
      </c>
      <c r="C78" s="7"/>
      <c r="D78" s="7" t="s">
        <v>289</v>
      </c>
      <c r="E78" s="7" t="s">
        <v>290</v>
      </c>
      <c r="F78" s="14" t="s">
        <v>291</v>
      </c>
      <c r="G78" s="14">
        <v>1</v>
      </c>
      <c r="H78" s="14">
        <v>84</v>
      </c>
      <c r="I78" s="14">
        <v>82207</v>
      </c>
      <c r="J78" s="14" t="s">
        <v>287</v>
      </c>
      <c r="K78" s="14">
        <f t="shared" si="3"/>
        <v>99876</v>
      </c>
      <c r="L78" s="15">
        <v>1189</v>
      </c>
      <c r="M78" s="25"/>
      <c r="N78" s="25"/>
      <c r="O78" s="25"/>
      <c r="P78" s="25"/>
      <c r="Q78" s="25">
        <f t="shared" si="4"/>
        <v>0</v>
      </c>
      <c r="R78" s="25">
        <f t="shared" si="5"/>
        <v>0</v>
      </c>
      <c r="S78" s="14" t="s">
        <v>288</v>
      </c>
      <c r="T78" s="16"/>
    </row>
    <row r="79" spans="1:20" x14ac:dyDescent="0.2">
      <c r="A79" s="1" t="s">
        <v>34</v>
      </c>
      <c r="C79" s="7"/>
      <c r="D79" s="7" t="s">
        <v>292</v>
      </c>
      <c r="E79" s="8"/>
      <c r="F79" s="14" t="s">
        <v>293</v>
      </c>
      <c r="G79" s="14">
        <v>1</v>
      </c>
      <c r="H79" s="14">
        <v>1000</v>
      </c>
      <c r="I79" s="14">
        <v>11581</v>
      </c>
      <c r="J79" s="14" t="s">
        <v>287</v>
      </c>
      <c r="K79" s="14">
        <f t="shared" si="3"/>
        <v>1060000</v>
      </c>
      <c r="L79" s="15">
        <v>1060</v>
      </c>
      <c r="M79" s="25"/>
      <c r="N79" s="25"/>
      <c r="O79" s="25"/>
      <c r="P79" s="25"/>
      <c r="Q79" s="25">
        <f t="shared" si="4"/>
        <v>0</v>
      </c>
      <c r="R79" s="25">
        <f t="shared" si="5"/>
        <v>0</v>
      </c>
      <c r="S79" s="14" t="s">
        <v>288</v>
      </c>
      <c r="T79" s="16"/>
    </row>
    <row r="80" spans="1:20" x14ac:dyDescent="0.2">
      <c r="C80" s="7"/>
      <c r="D80" s="7" t="s">
        <v>294</v>
      </c>
      <c r="E80" s="7" t="s">
        <v>295</v>
      </c>
      <c r="F80" s="14" t="s">
        <v>296</v>
      </c>
      <c r="G80" s="14" t="s">
        <v>162</v>
      </c>
      <c r="H80" s="16">
        <v>384</v>
      </c>
      <c r="I80" s="14">
        <v>11563</v>
      </c>
      <c r="J80" s="14" t="s">
        <v>287</v>
      </c>
      <c r="K80" s="14">
        <f t="shared" si="3"/>
        <v>99840</v>
      </c>
      <c r="L80" s="15">
        <v>260</v>
      </c>
      <c r="M80" s="25"/>
      <c r="N80" s="25"/>
      <c r="O80" s="25"/>
      <c r="P80" s="25"/>
      <c r="Q80" s="25">
        <f t="shared" si="4"/>
        <v>0</v>
      </c>
      <c r="R80" s="25">
        <f t="shared" si="5"/>
        <v>0</v>
      </c>
      <c r="S80" s="14" t="s">
        <v>288</v>
      </c>
      <c r="T80" s="16"/>
    </row>
    <row r="81" spans="1:20" x14ac:dyDescent="0.2">
      <c r="A81" s="1" t="s">
        <v>34</v>
      </c>
      <c r="C81" s="7"/>
      <c r="D81" s="7" t="s">
        <v>297</v>
      </c>
      <c r="E81" s="8"/>
      <c r="F81" s="14" t="s">
        <v>298</v>
      </c>
      <c r="G81" s="14" t="s">
        <v>299</v>
      </c>
      <c r="H81" s="14">
        <v>576</v>
      </c>
      <c r="I81" s="14">
        <v>11002</v>
      </c>
      <c r="J81" s="14" t="s">
        <v>287</v>
      </c>
      <c r="K81" s="14">
        <f t="shared" si="3"/>
        <v>137088</v>
      </c>
      <c r="L81" s="15">
        <v>238</v>
      </c>
      <c r="M81" s="25"/>
      <c r="N81" s="25"/>
      <c r="O81" s="25"/>
      <c r="P81" s="25"/>
      <c r="Q81" s="25">
        <f t="shared" si="4"/>
        <v>0</v>
      </c>
      <c r="R81" s="25">
        <f t="shared" si="5"/>
        <v>0</v>
      </c>
      <c r="S81" s="14" t="s">
        <v>288</v>
      </c>
      <c r="T81" s="16"/>
    </row>
    <row r="82" spans="1:20" x14ac:dyDescent="0.2">
      <c r="C82" s="7"/>
      <c r="D82" s="7" t="s">
        <v>300</v>
      </c>
      <c r="E82" s="8"/>
      <c r="F82" s="14" t="s">
        <v>298</v>
      </c>
      <c r="G82" s="14" t="s">
        <v>301</v>
      </c>
      <c r="H82" s="16">
        <v>288</v>
      </c>
      <c r="I82" s="14">
        <v>11005</v>
      </c>
      <c r="J82" s="14" t="s">
        <v>287</v>
      </c>
      <c r="K82" s="14">
        <f t="shared" si="3"/>
        <v>38016</v>
      </c>
      <c r="L82" s="15">
        <v>132</v>
      </c>
      <c r="M82" s="25"/>
      <c r="N82" s="25"/>
      <c r="O82" s="25"/>
      <c r="P82" s="25"/>
      <c r="Q82" s="25">
        <f t="shared" si="4"/>
        <v>0</v>
      </c>
      <c r="R82" s="25">
        <f t="shared" si="5"/>
        <v>0</v>
      </c>
      <c r="S82" s="14" t="s">
        <v>288</v>
      </c>
      <c r="T82" s="16"/>
    </row>
    <row r="83" spans="1:20" x14ac:dyDescent="0.2">
      <c r="A83" s="1" t="s">
        <v>34</v>
      </c>
      <c r="C83" s="7"/>
      <c r="D83" s="7" t="s">
        <v>302</v>
      </c>
      <c r="E83" s="8"/>
      <c r="F83" s="14" t="s">
        <v>298</v>
      </c>
      <c r="G83" s="14" t="s">
        <v>301</v>
      </c>
      <c r="H83" s="14">
        <v>288</v>
      </c>
      <c r="I83" s="14">
        <v>82200</v>
      </c>
      <c r="J83" s="14" t="s">
        <v>303</v>
      </c>
      <c r="K83" s="14">
        <f t="shared" si="3"/>
        <v>114624</v>
      </c>
      <c r="L83" s="15">
        <v>398</v>
      </c>
      <c r="M83" s="25"/>
      <c r="N83" s="25"/>
      <c r="O83" s="25"/>
      <c r="P83" s="25"/>
      <c r="Q83" s="25">
        <f t="shared" si="4"/>
        <v>0</v>
      </c>
      <c r="R83" s="25">
        <f t="shared" si="5"/>
        <v>0</v>
      </c>
      <c r="S83" s="14" t="s">
        <v>288</v>
      </c>
      <c r="T83" s="16"/>
    </row>
    <row r="84" spans="1:20" x14ac:dyDescent="0.2">
      <c r="C84" s="7"/>
      <c r="D84" s="7" t="s">
        <v>304</v>
      </c>
      <c r="E84" s="8"/>
      <c r="F84" s="14" t="s">
        <v>298</v>
      </c>
      <c r="G84" s="14" t="s">
        <v>301</v>
      </c>
      <c r="H84" s="16">
        <v>288</v>
      </c>
      <c r="I84" s="14">
        <v>82100</v>
      </c>
      <c r="J84" s="14" t="s">
        <v>303</v>
      </c>
      <c r="K84" s="14">
        <f t="shared" si="3"/>
        <v>77760</v>
      </c>
      <c r="L84" s="15">
        <v>270</v>
      </c>
      <c r="M84" s="25"/>
      <c r="N84" s="25"/>
      <c r="O84" s="25"/>
      <c r="P84" s="25"/>
      <c r="Q84" s="25">
        <f t="shared" si="4"/>
        <v>0</v>
      </c>
      <c r="R84" s="25">
        <f t="shared" si="5"/>
        <v>0</v>
      </c>
      <c r="S84" s="14" t="s">
        <v>288</v>
      </c>
      <c r="T84" s="16"/>
    </row>
    <row r="85" spans="1:20" x14ac:dyDescent="0.2">
      <c r="C85" s="7"/>
      <c r="D85" s="7" t="s">
        <v>305</v>
      </c>
      <c r="E85" s="7" t="s">
        <v>306</v>
      </c>
      <c r="F85" s="14" t="s">
        <v>307</v>
      </c>
      <c r="G85" s="14">
        <v>1</v>
      </c>
      <c r="H85" s="16">
        <v>72</v>
      </c>
      <c r="I85" s="14">
        <v>95150</v>
      </c>
      <c r="J85" s="14" t="s">
        <v>49</v>
      </c>
      <c r="K85" s="14">
        <f t="shared" si="3"/>
        <v>55440</v>
      </c>
      <c r="L85" s="15">
        <v>770</v>
      </c>
      <c r="M85" s="25"/>
      <c r="N85" s="25"/>
      <c r="O85" s="25"/>
      <c r="P85" s="25"/>
      <c r="Q85" s="25">
        <f t="shared" si="4"/>
        <v>0</v>
      </c>
      <c r="R85" s="25">
        <f t="shared" si="5"/>
        <v>0</v>
      </c>
      <c r="S85" s="14" t="s">
        <v>50</v>
      </c>
      <c r="T85" s="16"/>
    </row>
    <row r="86" spans="1:20" x14ac:dyDescent="0.2">
      <c r="C86" s="7"/>
      <c r="D86" s="7" t="s">
        <v>308</v>
      </c>
      <c r="E86" s="7" t="s">
        <v>309</v>
      </c>
      <c r="F86" s="14" t="s">
        <v>310</v>
      </c>
      <c r="G86" s="14">
        <v>1</v>
      </c>
      <c r="H86" s="16">
        <v>56</v>
      </c>
      <c r="I86" s="14">
        <v>95121</v>
      </c>
      <c r="J86" s="14" t="s">
        <v>49</v>
      </c>
      <c r="K86" s="14">
        <f t="shared" si="3"/>
        <v>47152</v>
      </c>
      <c r="L86" s="15">
        <v>842</v>
      </c>
      <c r="M86" s="25"/>
      <c r="N86" s="25"/>
      <c r="O86" s="25"/>
      <c r="P86" s="25"/>
      <c r="Q86" s="25">
        <f t="shared" si="4"/>
        <v>0</v>
      </c>
      <c r="R86" s="25">
        <f t="shared" si="5"/>
        <v>0</v>
      </c>
      <c r="S86" s="14" t="s">
        <v>50</v>
      </c>
      <c r="T86" s="16"/>
    </row>
    <row r="87" spans="1:20" x14ac:dyDescent="0.2">
      <c r="C87" s="7"/>
      <c r="D87" s="7" t="s">
        <v>311</v>
      </c>
      <c r="E87" s="7" t="s">
        <v>312</v>
      </c>
      <c r="F87" s="14" t="s">
        <v>313</v>
      </c>
      <c r="G87" s="14" t="s">
        <v>48</v>
      </c>
      <c r="H87" s="16">
        <v>47</v>
      </c>
      <c r="I87" s="14">
        <v>96169</v>
      </c>
      <c r="J87" s="14" t="s">
        <v>49</v>
      </c>
      <c r="K87" s="14">
        <f t="shared" si="3"/>
        <v>11092</v>
      </c>
      <c r="L87" s="15">
        <v>236</v>
      </c>
      <c r="M87" s="25"/>
      <c r="N87" s="25"/>
      <c r="O87" s="25"/>
      <c r="P87" s="25"/>
      <c r="Q87" s="25">
        <f t="shared" si="4"/>
        <v>0</v>
      </c>
      <c r="R87" s="25">
        <f t="shared" si="5"/>
        <v>0</v>
      </c>
      <c r="S87" s="14" t="s">
        <v>50</v>
      </c>
      <c r="T87" s="16"/>
    </row>
    <row r="88" spans="1:20" x14ac:dyDescent="0.2">
      <c r="C88" s="7"/>
      <c r="D88" s="7" t="s">
        <v>314</v>
      </c>
      <c r="E88" s="7" t="s">
        <v>315</v>
      </c>
      <c r="F88" s="14" t="s">
        <v>316</v>
      </c>
      <c r="G88" s="14">
        <v>1</v>
      </c>
      <c r="H88" s="14">
        <v>44</v>
      </c>
      <c r="I88" s="14">
        <v>284002051</v>
      </c>
      <c r="J88" s="14" t="s">
        <v>317</v>
      </c>
      <c r="K88" s="14">
        <f t="shared" si="3"/>
        <v>29040</v>
      </c>
      <c r="L88" s="15">
        <v>660</v>
      </c>
      <c r="M88" s="25"/>
      <c r="N88" s="25"/>
      <c r="O88" s="25"/>
      <c r="P88" s="25"/>
      <c r="Q88" s="25">
        <f t="shared" si="4"/>
        <v>0</v>
      </c>
      <c r="R88" s="25">
        <f t="shared" si="5"/>
        <v>0</v>
      </c>
      <c r="S88" s="14" t="s">
        <v>318</v>
      </c>
      <c r="T88" s="16" t="s">
        <v>319</v>
      </c>
    </row>
    <row r="89" spans="1:20" x14ac:dyDescent="0.2">
      <c r="C89" s="7"/>
      <c r="D89" s="7" t="s">
        <v>320</v>
      </c>
      <c r="E89" s="7" t="s">
        <v>321</v>
      </c>
      <c r="F89" s="14" t="s">
        <v>322</v>
      </c>
      <c r="G89" s="14">
        <v>1</v>
      </c>
      <c r="H89" s="14">
        <v>72</v>
      </c>
      <c r="I89" s="14">
        <v>284003609</v>
      </c>
      <c r="J89" s="14" t="s">
        <v>317</v>
      </c>
      <c r="K89" s="14">
        <f t="shared" si="3"/>
        <v>46440</v>
      </c>
      <c r="L89" s="15">
        <v>645</v>
      </c>
      <c r="M89" s="25"/>
      <c r="N89" s="25"/>
      <c r="O89" s="25"/>
      <c r="P89" s="25"/>
      <c r="Q89" s="25">
        <f t="shared" si="4"/>
        <v>0</v>
      </c>
      <c r="R89" s="25">
        <f t="shared" si="5"/>
        <v>0</v>
      </c>
      <c r="S89" s="14" t="s">
        <v>318</v>
      </c>
      <c r="T89" s="16" t="s">
        <v>15</v>
      </c>
    </row>
    <row r="90" spans="1:20" x14ac:dyDescent="0.2">
      <c r="C90" s="7"/>
      <c r="D90" s="7" t="s">
        <v>323</v>
      </c>
      <c r="E90" s="7" t="s">
        <v>321</v>
      </c>
      <c r="F90" s="14" t="s">
        <v>322</v>
      </c>
      <c r="G90" s="14">
        <v>1</v>
      </c>
      <c r="H90" s="14">
        <v>72</v>
      </c>
      <c r="I90" s="14">
        <v>31748</v>
      </c>
      <c r="J90" s="14" t="s">
        <v>317</v>
      </c>
      <c r="K90" s="14">
        <f t="shared" si="3"/>
        <v>90000</v>
      </c>
      <c r="L90" s="15">
        <v>1250</v>
      </c>
      <c r="M90" s="25"/>
      <c r="N90" s="25"/>
      <c r="O90" s="25"/>
      <c r="P90" s="25"/>
      <c r="Q90" s="25">
        <f t="shared" si="4"/>
        <v>0</v>
      </c>
      <c r="R90" s="25">
        <f t="shared" si="5"/>
        <v>0</v>
      </c>
      <c r="S90" s="14" t="s">
        <v>318</v>
      </c>
      <c r="T90" s="16" t="s">
        <v>324</v>
      </c>
    </row>
    <row r="91" spans="1:20" x14ac:dyDescent="0.2">
      <c r="C91" s="7"/>
      <c r="D91" s="7" t="s">
        <v>325</v>
      </c>
      <c r="E91" s="7" t="s">
        <v>326</v>
      </c>
      <c r="F91" s="14" t="s">
        <v>322</v>
      </c>
      <c r="G91" s="14">
        <v>1</v>
      </c>
      <c r="H91" s="14">
        <v>72</v>
      </c>
      <c r="I91" s="14">
        <v>49093</v>
      </c>
      <c r="J91" s="14" t="s">
        <v>317</v>
      </c>
      <c r="K91" s="14">
        <f t="shared" si="3"/>
        <v>20808</v>
      </c>
      <c r="L91" s="15">
        <v>289</v>
      </c>
      <c r="M91" s="25"/>
      <c r="N91" s="25"/>
      <c r="O91" s="25"/>
      <c r="P91" s="25"/>
      <c r="Q91" s="25">
        <f t="shared" si="4"/>
        <v>0</v>
      </c>
      <c r="R91" s="25">
        <f t="shared" si="5"/>
        <v>0</v>
      </c>
      <c r="S91" s="14" t="s">
        <v>318</v>
      </c>
      <c r="T91" s="16"/>
    </row>
    <row r="92" spans="1:20" x14ac:dyDescent="0.2">
      <c r="C92" s="7"/>
      <c r="D92" s="7" t="s">
        <v>327</v>
      </c>
      <c r="E92" s="7" t="s">
        <v>328</v>
      </c>
      <c r="F92" s="14" t="s">
        <v>329</v>
      </c>
      <c r="G92" s="14">
        <v>1</v>
      </c>
      <c r="H92" s="14">
        <v>64</v>
      </c>
      <c r="I92" s="14">
        <v>284004439</v>
      </c>
      <c r="J92" s="14" t="s">
        <v>330</v>
      </c>
      <c r="K92" s="14">
        <f t="shared" si="3"/>
        <v>15680</v>
      </c>
      <c r="L92" s="15">
        <v>245</v>
      </c>
      <c r="M92" s="25"/>
      <c r="N92" s="25"/>
      <c r="O92" s="25"/>
      <c r="P92" s="25"/>
      <c r="Q92" s="25">
        <f t="shared" si="4"/>
        <v>0</v>
      </c>
      <c r="R92" s="25">
        <f t="shared" si="5"/>
        <v>0</v>
      </c>
      <c r="S92" s="14" t="s">
        <v>318</v>
      </c>
      <c r="T92" s="16"/>
    </row>
    <row r="93" spans="1:20" x14ac:dyDescent="0.2">
      <c r="C93" s="7"/>
      <c r="D93" s="7" t="s">
        <v>331</v>
      </c>
      <c r="E93" s="7" t="s">
        <v>332</v>
      </c>
      <c r="F93" s="14" t="s">
        <v>333</v>
      </c>
      <c r="G93" s="14">
        <v>1</v>
      </c>
      <c r="H93" s="14">
        <v>104</v>
      </c>
      <c r="I93" s="14">
        <v>36445</v>
      </c>
      <c r="J93" s="14" t="s">
        <v>334</v>
      </c>
      <c r="K93" s="14">
        <f t="shared" si="3"/>
        <v>46800</v>
      </c>
      <c r="L93" s="15">
        <v>450</v>
      </c>
      <c r="M93" s="25"/>
      <c r="N93" s="25"/>
      <c r="O93" s="25"/>
      <c r="P93" s="25"/>
      <c r="Q93" s="25">
        <f t="shared" si="4"/>
        <v>0</v>
      </c>
      <c r="R93" s="25">
        <f t="shared" si="5"/>
        <v>0</v>
      </c>
      <c r="S93" s="14" t="s">
        <v>318</v>
      </c>
      <c r="T93" s="16"/>
    </row>
    <row r="94" spans="1:20" x14ac:dyDescent="0.2">
      <c r="C94" s="7"/>
      <c r="D94" s="7" t="s">
        <v>335</v>
      </c>
      <c r="E94" s="7" t="s">
        <v>104</v>
      </c>
      <c r="F94" s="14" t="s">
        <v>333</v>
      </c>
      <c r="G94" s="14">
        <v>1</v>
      </c>
      <c r="H94" s="14">
        <v>104</v>
      </c>
      <c r="I94" s="14">
        <v>11151</v>
      </c>
      <c r="J94" s="14" t="s">
        <v>334</v>
      </c>
      <c r="K94" s="14">
        <f t="shared" si="3"/>
        <v>20800</v>
      </c>
      <c r="L94" s="15">
        <v>200</v>
      </c>
      <c r="M94" s="25"/>
      <c r="N94" s="25"/>
      <c r="O94" s="25"/>
      <c r="P94" s="25"/>
      <c r="Q94" s="25">
        <f t="shared" si="4"/>
        <v>0</v>
      </c>
      <c r="R94" s="25">
        <f t="shared" si="5"/>
        <v>0</v>
      </c>
      <c r="S94" s="14" t="s">
        <v>318</v>
      </c>
      <c r="T94" s="16"/>
    </row>
    <row r="95" spans="1:20" x14ac:dyDescent="0.2">
      <c r="C95" s="7"/>
      <c r="D95" s="7" t="s">
        <v>336</v>
      </c>
      <c r="E95" s="7" t="s">
        <v>337</v>
      </c>
      <c r="F95" s="14" t="s">
        <v>329</v>
      </c>
      <c r="G95" s="14">
        <v>1</v>
      </c>
      <c r="H95" s="14">
        <v>64</v>
      </c>
      <c r="I95" s="14">
        <v>44396</v>
      </c>
      <c r="J95" s="14" t="s">
        <v>330</v>
      </c>
      <c r="K95" s="14">
        <f t="shared" si="3"/>
        <v>27712</v>
      </c>
      <c r="L95" s="15">
        <v>433</v>
      </c>
      <c r="M95" s="25"/>
      <c r="N95" s="25"/>
      <c r="O95" s="25"/>
      <c r="P95" s="25"/>
      <c r="Q95" s="25">
        <f t="shared" si="4"/>
        <v>0</v>
      </c>
      <c r="R95" s="25">
        <f t="shared" si="5"/>
        <v>0</v>
      </c>
      <c r="S95" s="14" t="s">
        <v>318</v>
      </c>
      <c r="T95" s="16"/>
    </row>
    <row r="96" spans="1:20" x14ac:dyDescent="0.2">
      <c r="C96" s="7"/>
      <c r="D96" s="7" t="s">
        <v>338</v>
      </c>
      <c r="E96" s="7" t="s">
        <v>337</v>
      </c>
      <c r="F96" s="14" t="s">
        <v>329</v>
      </c>
      <c r="G96" s="14">
        <v>1</v>
      </c>
      <c r="H96" s="14">
        <v>64</v>
      </c>
      <c r="I96" s="14">
        <v>284004439</v>
      </c>
      <c r="J96" s="14" t="s">
        <v>330</v>
      </c>
      <c r="K96" s="14">
        <f t="shared" si="3"/>
        <v>12864</v>
      </c>
      <c r="L96" s="15">
        <v>201</v>
      </c>
      <c r="M96" s="25"/>
      <c r="N96" s="25"/>
      <c r="O96" s="25"/>
      <c r="P96" s="25"/>
      <c r="Q96" s="25">
        <f t="shared" si="4"/>
        <v>0</v>
      </c>
      <c r="R96" s="25">
        <f t="shared" si="5"/>
        <v>0</v>
      </c>
      <c r="S96" s="14" t="s">
        <v>318</v>
      </c>
      <c r="T96" s="16"/>
    </row>
    <row r="97" spans="3:20" x14ac:dyDescent="0.2">
      <c r="C97" s="7"/>
      <c r="D97" s="7" t="s">
        <v>339</v>
      </c>
      <c r="E97" s="7" t="s">
        <v>340</v>
      </c>
      <c r="F97" s="14" t="s">
        <v>329</v>
      </c>
      <c r="G97" s="14">
        <v>1</v>
      </c>
      <c r="H97" s="14">
        <v>64</v>
      </c>
      <c r="I97" s="14">
        <v>284004440</v>
      </c>
      <c r="J97" s="14" t="s">
        <v>341</v>
      </c>
      <c r="K97" s="14">
        <f t="shared" si="3"/>
        <v>28352</v>
      </c>
      <c r="L97" s="15">
        <v>443</v>
      </c>
      <c r="M97" s="25"/>
      <c r="N97" s="25"/>
      <c r="O97" s="25"/>
      <c r="P97" s="25"/>
      <c r="Q97" s="25">
        <f t="shared" si="4"/>
        <v>0</v>
      </c>
      <c r="R97" s="25">
        <f t="shared" si="5"/>
        <v>0</v>
      </c>
      <c r="S97" s="14" t="s">
        <v>318</v>
      </c>
      <c r="T97" s="16"/>
    </row>
    <row r="98" spans="3:20" x14ac:dyDescent="0.2">
      <c r="C98" s="7"/>
      <c r="D98" s="7" t="s">
        <v>342</v>
      </c>
      <c r="E98" s="8"/>
      <c r="F98" s="14" t="s">
        <v>343</v>
      </c>
      <c r="G98" s="14">
        <v>1</v>
      </c>
      <c r="H98" s="14">
        <v>104</v>
      </c>
      <c r="I98" s="14">
        <v>284003240</v>
      </c>
      <c r="J98" s="14" t="s">
        <v>344</v>
      </c>
      <c r="K98" s="14">
        <f t="shared" si="3"/>
        <v>26312</v>
      </c>
      <c r="L98" s="15">
        <v>253</v>
      </c>
      <c r="M98" s="25"/>
      <c r="N98" s="25"/>
      <c r="O98" s="25"/>
      <c r="P98" s="25"/>
      <c r="Q98" s="25">
        <f t="shared" si="4"/>
        <v>0</v>
      </c>
      <c r="R98" s="25">
        <f t="shared" si="5"/>
        <v>0</v>
      </c>
      <c r="S98" s="14" t="s">
        <v>318</v>
      </c>
      <c r="T98" s="16" t="s">
        <v>345</v>
      </c>
    </row>
    <row r="99" spans="3:20" x14ac:dyDescent="0.2">
      <c r="C99" s="7"/>
      <c r="D99" s="7" t="s">
        <v>346</v>
      </c>
      <c r="E99" s="7" t="s">
        <v>347</v>
      </c>
      <c r="F99" s="14" t="s">
        <v>348</v>
      </c>
      <c r="G99" s="14">
        <v>1</v>
      </c>
      <c r="H99" s="14">
        <v>72</v>
      </c>
      <c r="I99" s="14">
        <v>284004253</v>
      </c>
      <c r="J99" s="14" t="s">
        <v>349</v>
      </c>
      <c r="K99" s="14">
        <f t="shared" si="3"/>
        <v>36432</v>
      </c>
      <c r="L99" s="15">
        <v>506</v>
      </c>
      <c r="M99" s="25"/>
      <c r="N99" s="25"/>
      <c r="O99" s="25"/>
      <c r="P99" s="25"/>
      <c r="Q99" s="25">
        <f t="shared" si="4"/>
        <v>0</v>
      </c>
      <c r="R99" s="25">
        <f t="shared" si="5"/>
        <v>0</v>
      </c>
      <c r="S99" s="14" t="s">
        <v>318</v>
      </c>
      <c r="T99" s="16"/>
    </row>
    <row r="100" spans="3:20" x14ac:dyDescent="0.2">
      <c r="C100" s="7"/>
      <c r="D100" s="7" t="s">
        <v>350</v>
      </c>
      <c r="E100" s="8"/>
      <c r="F100" s="14" t="s">
        <v>351</v>
      </c>
      <c r="G100" s="14">
        <v>1</v>
      </c>
      <c r="H100" s="14">
        <v>36</v>
      </c>
      <c r="I100" s="14">
        <v>203480312</v>
      </c>
      <c r="J100" s="14" t="s">
        <v>352</v>
      </c>
      <c r="K100" s="14">
        <f t="shared" si="3"/>
        <v>9792</v>
      </c>
      <c r="L100" s="15">
        <v>272</v>
      </c>
      <c r="M100" s="25"/>
      <c r="N100" s="25"/>
      <c r="O100" s="25"/>
      <c r="P100" s="25"/>
      <c r="Q100" s="25">
        <f t="shared" si="4"/>
        <v>0</v>
      </c>
      <c r="R100" s="25">
        <f t="shared" si="5"/>
        <v>0</v>
      </c>
      <c r="S100" s="14" t="s">
        <v>353</v>
      </c>
      <c r="T100" s="16"/>
    </row>
    <row r="101" spans="3:20" x14ac:dyDescent="0.2">
      <c r="C101" s="7"/>
      <c r="D101" s="7" t="s">
        <v>354</v>
      </c>
      <c r="E101" s="7" t="s">
        <v>332</v>
      </c>
      <c r="F101" s="14" t="s">
        <v>333</v>
      </c>
      <c r="G101" s="14">
        <v>1</v>
      </c>
      <c r="H101" s="14">
        <v>104</v>
      </c>
      <c r="I101" s="14">
        <v>11152</v>
      </c>
      <c r="J101" s="14" t="s">
        <v>334</v>
      </c>
      <c r="K101" s="14">
        <f t="shared" si="3"/>
        <v>67600</v>
      </c>
      <c r="L101" s="15">
        <v>650</v>
      </c>
      <c r="M101" s="25"/>
      <c r="N101" s="25"/>
      <c r="O101" s="25"/>
      <c r="P101" s="25"/>
      <c r="Q101" s="25">
        <f t="shared" si="4"/>
        <v>0</v>
      </c>
      <c r="R101" s="25">
        <f t="shared" si="5"/>
        <v>0</v>
      </c>
      <c r="S101" s="14" t="s">
        <v>318</v>
      </c>
      <c r="T101" s="16"/>
    </row>
    <row r="102" spans="3:20" x14ac:dyDescent="0.2">
      <c r="C102" s="7"/>
      <c r="D102" s="7" t="s">
        <v>355</v>
      </c>
      <c r="E102" s="8"/>
      <c r="F102" s="14" t="s">
        <v>356</v>
      </c>
      <c r="G102" s="14">
        <v>1</v>
      </c>
      <c r="H102" s="14">
        <v>64</v>
      </c>
      <c r="I102" s="14">
        <v>44439</v>
      </c>
      <c r="J102" s="14" t="s">
        <v>357</v>
      </c>
      <c r="K102" s="14">
        <f t="shared" si="3"/>
        <v>20672</v>
      </c>
      <c r="L102" s="15">
        <v>323</v>
      </c>
      <c r="M102" s="25"/>
      <c r="N102" s="25"/>
      <c r="O102" s="25"/>
      <c r="P102" s="25"/>
      <c r="Q102" s="25">
        <f t="shared" si="4"/>
        <v>0</v>
      </c>
      <c r="R102" s="25">
        <f t="shared" si="5"/>
        <v>0</v>
      </c>
      <c r="S102" s="14" t="s">
        <v>318</v>
      </c>
      <c r="T102" s="16"/>
    </row>
    <row r="103" spans="3:20" x14ac:dyDescent="0.2">
      <c r="C103" s="7"/>
      <c r="D103" s="7" t="s">
        <v>358</v>
      </c>
      <c r="E103" s="7" t="s">
        <v>359</v>
      </c>
      <c r="F103" s="14" t="s">
        <v>360</v>
      </c>
      <c r="G103" s="14">
        <v>1</v>
      </c>
      <c r="H103" s="14">
        <v>44</v>
      </c>
      <c r="I103" s="14">
        <v>62001</v>
      </c>
      <c r="J103" s="14" t="s">
        <v>361</v>
      </c>
      <c r="K103" s="14">
        <f t="shared" si="3"/>
        <v>244068</v>
      </c>
      <c r="L103" s="15">
        <v>5547</v>
      </c>
      <c r="M103" s="25"/>
      <c r="N103" s="25"/>
      <c r="O103" s="25"/>
      <c r="P103" s="25"/>
      <c r="Q103" s="25">
        <f t="shared" si="4"/>
        <v>0</v>
      </c>
      <c r="R103" s="25">
        <f t="shared" si="5"/>
        <v>0</v>
      </c>
      <c r="S103" s="14" t="s">
        <v>362</v>
      </c>
      <c r="T103" s="16"/>
    </row>
    <row r="104" spans="3:20" x14ac:dyDescent="0.2">
      <c r="C104" s="7"/>
      <c r="D104" s="7" t="s">
        <v>363</v>
      </c>
      <c r="E104" s="8"/>
      <c r="F104" s="14" t="s">
        <v>364</v>
      </c>
      <c r="G104" s="14">
        <v>1</v>
      </c>
      <c r="H104" s="14">
        <v>96</v>
      </c>
      <c r="I104" s="14">
        <v>610009</v>
      </c>
      <c r="J104" s="14" t="s">
        <v>365</v>
      </c>
      <c r="K104" s="14">
        <f t="shared" si="3"/>
        <v>288000</v>
      </c>
      <c r="L104" s="15">
        <v>3000</v>
      </c>
      <c r="M104" s="25"/>
      <c r="N104" s="25"/>
      <c r="O104" s="25"/>
      <c r="P104" s="25"/>
      <c r="Q104" s="25">
        <f t="shared" si="4"/>
        <v>0</v>
      </c>
      <c r="R104" s="25">
        <f t="shared" si="5"/>
        <v>0</v>
      </c>
      <c r="S104" s="14" t="s">
        <v>366</v>
      </c>
      <c r="T104" s="16"/>
    </row>
    <row r="105" spans="3:20" x14ac:dyDescent="0.2">
      <c r="C105" s="7"/>
      <c r="D105" s="7" t="s">
        <v>367</v>
      </c>
      <c r="E105" s="7" t="s">
        <v>368</v>
      </c>
      <c r="F105" s="14" t="s">
        <v>360</v>
      </c>
      <c r="G105" s="14">
        <v>1</v>
      </c>
      <c r="H105" s="14">
        <v>44</v>
      </c>
      <c r="I105" s="14">
        <v>62008</v>
      </c>
      <c r="J105" s="14" t="s">
        <v>361</v>
      </c>
      <c r="K105" s="14">
        <f t="shared" si="3"/>
        <v>116600</v>
      </c>
      <c r="L105" s="15">
        <v>2650</v>
      </c>
      <c r="M105" s="25"/>
      <c r="N105" s="25"/>
      <c r="O105" s="25"/>
      <c r="P105" s="25"/>
      <c r="Q105" s="25">
        <f t="shared" si="4"/>
        <v>0</v>
      </c>
      <c r="R105" s="25">
        <f t="shared" si="5"/>
        <v>0</v>
      </c>
      <c r="S105" s="14" t="s">
        <v>362</v>
      </c>
      <c r="T105" s="16"/>
    </row>
    <row r="106" spans="3:20" x14ac:dyDescent="0.2">
      <c r="C106" s="7"/>
      <c r="D106" s="7" t="s">
        <v>369</v>
      </c>
      <c r="E106" s="7" t="s">
        <v>370</v>
      </c>
      <c r="F106" s="14" t="s">
        <v>360</v>
      </c>
      <c r="G106" s="14">
        <v>1</v>
      </c>
      <c r="H106" s="14">
        <v>44</v>
      </c>
      <c r="I106" s="14">
        <v>62002</v>
      </c>
      <c r="J106" s="14" t="s">
        <v>361</v>
      </c>
      <c r="K106" s="14">
        <f t="shared" si="3"/>
        <v>92048</v>
      </c>
      <c r="L106" s="15">
        <v>2092</v>
      </c>
      <c r="M106" s="25"/>
      <c r="N106" s="25"/>
      <c r="O106" s="25"/>
      <c r="P106" s="25"/>
      <c r="Q106" s="25">
        <f t="shared" si="4"/>
        <v>0</v>
      </c>
      <c r="R106" s="25">
        <f t="shared" si="5"/>
        <v>0</v>
      </c>
      <c r="S106" s="14" t="s">
        <v>362</v>
      </c>
      <c r="T106" s="16"/>
    </row>
    <row r="107" spans="3:20" x14ac:dyDescent="0.2">
      <c r="C107" s="7"/>
      <c r="D107" s="7" t="s">
        <v>371</v>
      </c>
      <c r="E107" s="8"/>
      <c r="F107" s="14" t="s">
        <v>364</v>
      </c>
      <c r="G107" s="14">
        <v>1</v>
      </c>
      <c r="H107" s="14">
        <v>96</v>
      </c>
      <c r="I107" s="14">
        <v>610001</v>
      </c>
      <c r="J107" s="14" t="s">
        <v>365</v>
      </c>
      <c r="K107" s="14">
        <f t="shared" si="3"/>
        <v>155136</v>
      </c>
      <c r="L107" s="15">
        <v>1616</v>
      </c>
      <c r="M107" s="25"/>
      <c r="N107" s="25"/>
      <c r="O107" s="25"/>
      <c r="P107" s="25"/>
      <c r="Q107" s="25">
        <f t="shared" si="4"/>
        <v>0</v>
      </c>
      <c r="R107" s="25">
        <f t="shared" si="5"/>
        <v>0</v>
      </c>
      <c r="S107" s="14" t="s">
        <v>366</v>
      </c>
      <c r="T107" s="16"/>
    </row>
    <row r="108" spans="3:20" x14ac:dyDescent="0.2">
      <c r="C108" s="7"/>
      <c r="D108" s="7" t="s">
        <v>372</v>
      </c>
      <c r="E108" s="8"/>
      <c r="F108" s="14" t="s">
        <v>360</v>
      </c>
      <c r="G108" s="14">
        <v>1</v>
      </c>
      <c r="H108" s="14">
        <v>44</v>
      </c>
      <c r="I108" s="14">
        <v>62000</v>
      </c>
      <c r="J108" s="14" t="s">
        <v>361</v>
      </c>
      <c r="K108" s="14">
        <f t="shared" si="3"/>
        <v>134068</v>
      </c>
      <c r="L108" s="15">
        <v>3047</v>
      </c>
      <c r="M108" s="25"/>
      <c r="N108" s="25"/>
      <c r="O108" s="25"/>
      <c r="P108" s="25"/>
      <c r="Q108" s="25">
        <f t="shared" si="4"/>
        <v>0</v>
      </c>
      <c r="R108" s="25">
        <f t="shared" si="5"/>
        <v>0</v>
      </c>
      <c r="S108" s="14" t="s">
        <v>362</v>
      </c>
      <c r="T108" s="16"/>
    </row>
    <row r="109" spans="3:20" x14ac:dyDescent="0.2">
      <c r="C109" s="7"/>
      <c r="D109" s="7" t="s">
        <v>373</v>
      </c>
      <c r="E109" s="8"/>
      <c r="F109" s="14" t="s">
        <v>364</v>
      </c>
      <c r="G109" s="14">
        <v>1</v>
      </c>
      <c r="H109" s="14">
        <v>96</v>
      </c>
      <c r="I109" s="14">
        <v>610018</v>
      </c>
      <c r="J109" s="14" t="s">
        <v>374</v>
      </c>
      <c r="K109" s="14">
        <f t="shared" si="3"/>
        <v>208800</v>
      </c>
      <c r="L109" s="15">
        <v>2175</v>
      </c>
      <c r="M109" s="25"/>
      <c r="N109" s="25"/>
      <c r="O109" s="25"/>
      <c r="P109" s="25"/>
      <c r="Q109" s="25">
        <f t="shared" si="4"/>
        <v>0</v>
      </c>
      <c r="R109" s="25">
        <f t="shared" si="5"/>
        <v>0</v>
      </c>
      <c r="S109" s="14" t="s">
        <v>366</v>
      </c>
      <c r="T109" s="16"/>
    </row>
    <row r="110" spans="3:20" x14ac:dyDescent="0.2">
      <c r="C110" s="7"/>
      <c r="D110" s="7" t="s">
        <v>375</v>
      </c>
      <c r="E110" s="7" t="s">
        <v>376</v>
      </c>
      <c r="F110" s="14" t="s">
        <v>377</v>
      </c>
      <c r="G110" s="14">
        <v>1</v>
      </c>
      <c r="H110" s="14">
        <v>40</v>
      </c>
      <c r="I110" s="14">
        <v>142</v>
      </c>
      <c r="J110" s="14" t="s">
        <v>378</v>
      </c>
      <c r="K110" s="14">
        <f t="shared" si="3"/>
        <v>49160</v>
      </c>
      <c r="L110" s="15">
        <v>1229</v>
      </c>
      <c r="M110" s="25"/>
      <c r="N110" s="25"/>
      <c r="O110" s="25"/>
      <c r="P110" s="25"/>
      <c r="Q110" s="25">
        <f t="shared" si="4"/>
        <v>0</v>
      </c>
      <c r="R110" s="25">
        <f t="shared" si="5"/>
        <v>0</v>
      </c>
      <c r="S110" s="14" t="s">
        <v>379</v>
      </c>
      <c r="T110" s="16"/>
    </row>
    <row r="111" spans="3:20" x14ac:dyDescent="0.2">
      <c r="C111" s="7"/>
      <c r="D111" s="7" t="s">
        <v>380</v>
      </c>
      <c r="E111" s="8"/>
      <c r="F111" s="14" t="s">
        <v>364</v>
      </c>
      <c r="G111" s="14">
        <v>1</v>
      </c>
      <c r="H111" s="14">
        <v>96</v>
      </c>
      <c r="I111" s="14">
        <v>610024</v>
      </c>
      <c r="J111" s="14" t="s">
        <v>374</v>
      </c>
      <c r="K111" s="14">
        <f t="shared" si="3"/>
        <v>90720</v>
      </c>
      <c r="L111" s="15">
        <v>945</v>
      </c>
      <c r="M111" s="25"/>
      <c r="N111" s="25"/>
      <c r="O111" s="25"/>
      <c r="P111" s="25"/>
      <c r="Q111" s="25">
        <f t="shared" si="4"/>
        <v>0</v>
      </c>
      <c r="R111" s="25">
        <f t="shared" si="5"/>
        <v>0</v>
      </c>
      <c r="S111" s="14" t="s">
        <v>366</v>
      </c>
      <c r="T111" s="16"/>
    </row>
    <row r="112" spans="3:20" x14ac:dyDescent="0.2">
      <c r="C112" s="7"/>
      <c r="D112" s="7" t="s">
        <v>381</v>
      </c>
      <c r="E112" s="7" t="s">
        <v>382</v>
      </c>
      <c r="F112" s="14" t="s">
        <v>364</v>
      </c>
      <c r="G112" s="14">
        <v>1</v>
      </c>
      <c r="H112" s="14">
        <v>96</v>
      </c>
      <c r="I112" s="14">
        <v>610036</v>
      </c>
      <c r="J112" s="14" t="s">
        <v>374</v>
      </c>
      <c r="K112" s="14">
        <f t="shared" si="3"/>
        <v>11520</v>
      </c>
      <c r="L112" s="15">
        <v>120</v>
      </c>
      <c r="M112" s="25"/>
      <c r="N112" s="25"/>
      <c r="O112" s="25"/>
      <c r="P112" s="25"/>
      <c r="Q112" s="25">
        <f t="shared" si="4"/>
        <v>0</v>
      </c>
      <c r="R112" s="25">
        <f t="shared" si="5"/>
        <v>0</v>
      </c>
      <c r="S112" s="14" t="s">
        <v>366</v>
      </c>
      <c r="T112" s="16"/>
    </row>
    <row r="113" spans="3:20" x14ac:dyDescent="0.2">
      <c r="C113" s="7"/>
      <c r="D113" s="7" t="s">
        <v>383</v>
      </c>
      <c r="E113" s="7" t="s">
        <v>384</v>
      </c>
      <c r="F113" s="14" t="s">
        <v>377</v>
      </c>
      <c r="G113" s="14">
        <v>1</v>
      </c>
      <c r="H113" s="14">
        <v>40</v>
      </c>
      <c r="I113" s="14">
        <v>144</v>
      </c>
      <c r="J113" s="14" t="s">
        <v>378</v>
      </c>
      <c r="K113" s="14">
        <f t="shared" si="3"/>
        <v>37880</v>
      </c>
      <c r="L113" s="15">
        <v>947</v>
      </c>
      <c r="M113" s="25"/>
      <c r="N113" s="25"/>
      <c r="O113" s="25"/>
      <c r="P113" s="25"/>
      <c r="Q113" s="25">
        <f t="shared" si="4"/>
        <v>0</v>
      </c>
      <c r="R113" s="25">
        <f t="shared" si="5"/>
        <v>0</v>
      </c>
      <c r="S113" s="14" t="s">
        <v>379</v>
      </c>
      <c r="T113" s="16"/>
    </row>
    <row r="114" spans="3:20" x14ac:dyDescent="0.2">
      <c r="C114" s="7"/>
      <c r="D114" s="7" t="s">
        <v>358</v>
      </c>
      <c r="E114" s="7" t="s">
        <v>359</v>
      </c>
      <c r="F114" s="14" t="s">
        <v>360</v>
      </c>
      <c r="G114" s="14">
        <v>1</v>
      </c>
      <c r="H114" s="14">
        <v>44</v>
      </c>
      <c r="I114" s="14">
        <v>62001</v>
      </c>
      <c r="J114" s="14" t="s">
        <v>361</v>
      </c>
      <c r="K114" s="14">
        <f t="shared" si="3"/>
        <v>244068</v>
      </c>
      <c r="L114" s="15">
        <v>5547</v>
      </c>
      <c r="M114" s="25"/>
      <c r="N114" s="25"/>
      <c r="O114" s="25"/>
      <c r="P114" s="25"/>
      <c r="Q114" s="25">
        <f t="shared" si="4"/>
        <v>0</v>
      </c>
      <c r="R114" s="25">
        <f t="shared" si="5"/>
        <v>0</v>
      </c>
      <c r="S114" s="14" t="s">
        <v>362</v>
      </c>
      <c r="T114" s="16"/>
    </row>
    <row r="115" spans="3:20" x14ac:dyDescent="0.2">
      <c r="C115" s="7"/>
      <c r="D115" s="7" t="s">
        <v>363</v>
      </c>
      <c r="E115" s="8"/>
      <c r="F115" s="14" t="s">
        <v>364</v>
      </c>
      <c r="G115" s="14">
        <v>1</v>
      </c>
      <c r="H115" s="14">
        <v>96</v>
      </c>
      <c r="I115" s="14">
        <v>610009</v>
      </c>
      <c r="J115" s="14" t="s">
        <v>365</v>
      </c>
      <c r="K115" s="14">
        <f t="shared" si="3"/>
        <v>288000</v>
      </c>
      <c r="L115" s="15">
        <v>3000</v>
      </c>
      <c r="M115" s="25"/>
      <c r="N115" s="25"/>
      <c r="O115" s="25"/>
      <c r="P115" s="25"/>
      <c r="Q115" s="25">
        <f t="shared" si="4"/>
        <v>0</v>
      </c>
      <c r="R115" s="25">
        <f t="shared" si="5"/>
        <v>0</v>
      </c>
      <c r="S115" s="14" t="s">
        <v>366</v>
      </c>
      <c r="T115" s="16"/>
    </row>
    <row r="116" spans="3:20" x14ac:dyDescent="0.2">
      <c r="C116" s="7"/>
      <c r="D116" s="7" t="s">
        <v>367</v>
      </c>
      <c r="E116" s="7" t="s">
        <v>368</v>
      </c>
      <c r="F116" s="14" t="s">
        <v>360</v>
      </c>
      <c r="G116" s="14">
        <v>1</v>
      </c>
      <c r="H116" s="14">
        <v>44</v>
      </c>
      <c r="I116" s="14">
        <v>62008</v>
      </c>
      <c r="J116" s="14" t="s">
        <v>361</v>
      </c>
      <c r="K116" s="14">
        <f t="shared" si="3"/>
        <v>116600</v>
      </c>
      <c r="L116" s="15">
        <v>2650</v>
      </c>
      <c r="M116" s="25"/>
      <c r="N116" s="25"/>
      <c r="O116" s="25"/>
      <c r="P116" s="25"/>
      <c r="Q116" s="25">
        <f t="shared" si="4"/>
        <v>0</v>
      </c>
      <c r="R116" s="25">
        <f t="shared" si="5"/>
        <v>0</v>
      </c>
      <c r="S116" s="14" t="s">
        <v>362</v>
      </c>
      <c r="T116" s="16"/>
    </row>
    <row r="117" spans="3:20" x14ac:dyDescent="0.2">
      <c r="C117" s="7"/>
      <c r="D117" s="7" t="s">
        <v>369</v>
      </c>
      <c r="E117" s="7" t="s">
        <v>370</v>
      </c>
      <c r="F117" s="14" t="s">
        <v>360</v>
      </c>
      <c r="G117" s="14">
        <v>1</v>
      </c>
      <c r="H117" s="14">
        <v>44</v>
      </c>
      <c r="I117" s="14">
        <v>62002</v>
      </c>
      <c r="J117" s="14" t="s">
        <v>361</v>
      </c>
      <c r="K117" s="14">
        <f t="shared" si="3"/>
        <v>92048</v>
      </c>
      <c r="L117" s="15">
        <v>2092</v>
      </c>
      <c r="M117" s="25"/>
      <c r="N117" s="25"/>
      <c r="O117" s="25"/>
      <c r="P117" s="25"/>
      <c r="Q117" s="25">
        <f t="shared" si="4"/>
        <v>0</v>
      </c>
      <c r="R117" s="25">
        <f t="shared" si="5"/>
        <v>0</v>
      </c>
      <c r="S117" s="14" t="s">
        <v>362</v>
      </c>
      <c r="T117" s="16"/>
    </row>
    <row r="118" spans="3:20" x14ac:dyDescent="0.2">
      <c r="C118" s="7"/>
      <c r="D118" s="7" t="s">
        <v>371</v>
      </c>
      <c r="E118" s="8"/>
      <c r="F118" s="14" t="s">
        <v>364</v>
      </c>
      <c r="G118" s="14">
        <v>1</v>
      </c>
      <c r="H118" s="14">
        <v>96</v>
      </c>
      <c r="I118" s="14">
        <v>610001</v>
      </c>
      <c r="J118" s="14" t="s">
        <v>365</v>
      </c>
      <c r="K118" s="14">
        <f t="shared" si="3"/>
        <v>155136</v>
      </c>
      <c r="L118" s="15">
        <v>1616</v>
      </c>
      <c r="M118" s="25"/>
      <c r="N118" s="25"/>
      <c r="O118" s="25"/>
      <c r="P118" s="25"/>
      <c r="Q118" s="25">
        <f t="shared" si="4"/>
        <v>0</v>
      </c>
      <c r="R118" s="25">
        <f t="shared" si="5"/>
        <v>0</v>
      </c>
      <c r="S118" s="14" t="s">
        <v>366</v>
      </c>
      <c r="T118" s="16"/>
    </row>
    <row r="119" spans="3:20" x14ac:dyDescent="0.2">
      <c r="C119" s="7"/>
      <c r="D119" s="7" t="s">
        <v>372</v>
      </c>
      <c r="E119" s="8"/>
      <c r="F119" s="14" t="s">
        <v>360</v>
      </c>
      <c r="G119" s="14">
        <v>1</v>
      </c>
      <c r="H119" s="14">
        <v>44</v>
      </c>
      <c r="I119" s="14">
        <v>62000</v>
      </c>
      <c r="J119" s="14" t="s">
        <v>361</v>
      </c>
      <c r="K119" s="14">
        <f t="shared" si="3"/>
        <v>134068</v>
      </c>
      <c r="L119" s="15">
        <v>3047</v>
      </c>
      <c r="M119" s="25"/>
      <c r="N119" s="25"/>
      <c r="O119" s="25"/>
      <c r="P119" s="25"/>
      <c r="Q119" s="25">
        <f t="shared" si="4"/>
        <v>0</v>
      </c>
      <c r="R119" s="25">
        <f t="shared" si="5"/>
        <v>0</v>
      </c>
      <c r="S119" s="14" t="s">
        <v>362</v>
      </c>
      <c r="T119" s="16"/>
    </row>
    <row r="120" spans="3:20" x14ac:dyDescent="0.2">
      <c r="C120" s="7"/>
      <c r="D120" s="7" t="s">
        <v>373</v>
      </c>
      <c r="E120" s="8"/>
      <c r="F120" s="14" t="s">
        <v>364</v>
      </c>
      <c r="G120" s="14">
        <v>1</v>
      </c>
      <c r="H120" s="14">
        <v>96</v>
      </c>
      <c r="I120" s="14">
        <v>610018</v>
      </c>
      <c r="J120" s="14" t="s">
        <v>374</v>
      </c>
      <c r="K120" s="14">
        <f t="shared" si="3"/>
        <v>208800</v>
      </c>
      <c r="L120" s="15">
        <v>2175</v>
      </c>
      <c r="M120" s="25"/>
      <c r="N120" s="25"/>
      <c r="O120" s="25"/>
      <c r="P120" s="25"/>
      <c r="Q120" s="25">
        <f t="shared" si="4"/>
        <v>0</v>
      </c>
      <c r="R120" s="25">
        <f t="shared" si="5"/>
        <v>0</v>
      </c>
      <c r="S120" s="14" t="s">
        <v>366</v>
      </c>
      <c r="T120" s="16"/>
    </row>
    <row r="121" spans="3:20" x14ac:dyDescent="0.2">
      <c r="C121" s="7"/>
      <c r="D121" s="7" t="s">
        <v>375</v>
      </c>
      <c r="E121" s="7" t="s">
        <v>376</v>
      </c>
      <c r="F121" s="14" t="s">
        <v>377</v>
      </c>
      <c r="G121" s="14">
        <v>1</v>
      </c>
      <c r="H121" s="14">
        <v>40</v>
      </c>
      <c r="I121" s="14">
        <v>142</v>
      </c>
      <c r="J121" s="14" t="s">
        <v>378</v>
      </c>
      <c r="K121" s="14">
        <f t="shared" si="3"/>
        <v>49160</v>
      </c>
      <c r="L121" s="15">
        <v>1229</v>
      </c>
      <c r="M121" s="25"/>
      <c r="N121" s="25"/>
      <c r="O121" s="25"/>
      <c r="P121" s="25"/>
      <c r="Q121" s="25">
        <f t="shared" si="4"/>
        <v>0</v>
      </c>
      <c r="R121" s="25">
        <f t="shared" si="5"/>
        <v>0</v>
      </c>
      <c r="S121" s="14" t="s">
        <v>379</v>
      </c>
      <c r="T121" s="16"/>
    </row>
    <row r="122" spans="3:20" x14ac:dyDescent="0.2">
      <c r="C122" s="7"/>
      <c r="D122" s="7" t="s">
        <v>380</v>
      </c>
      <c r="E122" s="8"/>
      <c r="F122" s="14" t="s">
        <v>364</v>
      </c>
      <c r="G122" s="14">
        <v>1</v>
      </c>
      <c r="H122" s="14">
        <v>96</v>
      </c>
      <c r="I122" s="14">
        <v>610024</v>
      </c>
      <c r="J122" s="14" t="s">
        <v>374</v>
      </c>
      <c r="K122" s="14">
        <f t="shared" si="3"/>
        <v>90720</v>
      </c>
      <c r="L122" s="15">
        <v>945</v>
      </c>
      <c r="M122" s="25"/>
      <c r="N122" s="25"/>
      <c r="O122" s="25"/>
      <c r="P122" s="25"/>
      <c r="Q122" s="25">
        <f t="shared" si="4"/>
        <v>0</v>
      </c>
      <c r="R122" s="25">
        <f t="shared" si="5"/>
        <v>0</v>
      </c>
      <c r="S122" s="14" t="s">
        <v>366</v>
      </c>
      <c r="T122" s="16"/>
    </row>
    <row r="123" spans="3:20" x14ac:dyDescent="0.2">
      <c r="C123" s="7"/>
      <c r="D123" s="7" t="s">
        <v>381</v>
      </c>
      <c r="E123" s="7" t="s">
        <v>382</v>
      </c>
      <c r="F123" s="14" t="s">
        <v>364</v>
      </c>
      <c r="G123" s="14">
        <v>1</v>
      </c>
      <c r="H123" s="14">
        <v>96</v>
      </c>
      <c r="I123" s="14">
        <v>610036</v>
      </c>
      <c r="J123" s="14" t="s">
        <v>374</v>
      </c>
      <c r="K123" s="14">
        <f t="shared" si="3"/>
        <v>11520</v>
      </c>
      <c r="L123" s="15">
        <v>120</v>
      </c>
      <c r="M123" s="25"/>
      <c r="N123" s="25"/>
      <c r="O123" s="25"/>
      <c r="P123" s="25"/>
      <c r="Q123" s="25">
        <f t="shared" si="4"/>
        <v>0</v>
      </c>
      <c r="R123" s="25">
        <f t="shared" si="5"/>
        <v>0</v>
      </c>
      <c r="S123" s="14" t="s">
        <v>366</v>
      </c>
      <c r="T123" s="16"/>
    </row>
    <row r="124" spans="3:20" x14ac:dyDescent="0.2">
      <c r="C124" s="7"/>
      <c r="D124" s="7" t="s">
        <v>383</v>
      </c>
      <c r="E124" s="7" t="s">
        <v>384</v>
      </c>
      <c r="F124" s="14" t="s">
        <v>377</v>
      </c>
      <c r="G124" s="14">
        <v>1</v>
      </c>
      <c r="H124" s="14">
        <v>40</v>
      </c>
      <c r="I124" s="14">
        <v>144</v>
      </c>
      <c r="J124" s="14" t="s">
        <v>378</v>
      </c>
      <c r="K124" s="14">
        <f t="shared" si="3"/>
        <v>37880</v>
      </c>
      <c r="L124" s="15">
        <v>947</v>
      </c>
      <c r="M124" s="25"/>
      <c r="N124" s="25"/>
      <c r="O124" s="25"/>
      <c r="P124" s="25"/>
      <c r="Q124" s="25">
        <f t="shared" si="4"/>
        <v>0</v>
      </c>
      <c r="R124" s="25">
        <f t="shared" si="5"/>
        <v>0</v>
      </c>
      <c r="S124" s="14" t="s">
        <v>379</v>
      </c>
      <c r="T124" s="16"/>
    </row>
    <row r="125" spans="3:20" x14ac:dyDescent="0.2">
      <c r="C125" s="7"/>
      <c r="D125" s="7" t="s">
        <v>385</v>
      </c>
      <c r="E125" s="7" t="s">
        <v>386</v>
      </c>
      <c r="F125" s="14" t="s">
        <v>387</v>
      </c>
      <c r="G125" s="14">
        <v>1</v>
      </c>
      <c r="H125" s="14">
        <v>84</v>
      </c>
      <c r="I125" s="14">
        <v>2009</v>
      </c>
      <c r="J125" s="14" t="s">
        <v>388</v>
      </c>
      <c r="K125" s="14">
        <f t="shared" si="3"/>
        <v>67620</v>
      </c>
      <c r="L125" s="15">
        <v>805</v>
      </c>
      <c r="M125" s="25"/>
      <c r="N125" s="25"/>
      <c r="O125" s="25"/>
      <c r="P125" s="25"/>
      <c r="Q125" s="25">
        <f t="shared" si="4"/>
        <v>0</v>
      </c>
      <c r="R125" s="25">
        <f t="shared" si="5"/>
        <v>0</v>
      </c>
      <c r="S125" s="14" t="s">
        <v>362</v>
      </c>
      <c r="T125" s="16"/>
    </row>
    <row r="126" spans="3:20" x14ac:dyDescent="0.2">
      <c r="C126" s="7"/>
      <c r="D126" s="7" t="s">
        <v>389</v>
      </c>
      <c r="E126" s="7" t="s">
        <v>386</v>
      </c>
      <c r="F126" s="14" t="s">
        <v>387</v>
      </c>
      <c r="G126" s="14">
        <v>1</v>
      </c>
      <c r="H126" s="14">
        <v>84</v>
      </c>
      <c r="I126" s="14">
        <v>2014</v>
      </c>
      <c r="J126" s="14" t="s">
        <v>388</v>
      </c>
      <c r="K126" s="14">
        <f t="shared" si="3"/>
        <v>36288</v>
      </c>
      <c r="L126" s="15">
        <v>432</v>
      </c>
      <c r="M126" s="25"/>
      <c r="N126" s="25"/>
      <c r="O126" s="25"/>
      <c r="P126" s="25"/>
      <c r="Q126" s="25">
        <f t="shared" si="4"/>
        <v>0</v>
      </c>
      <c r="R126" s="25">
        <f t="shared" si="5"/>
        <v>0</v>
      </c>
      <c r="S126" s="14" t="s">
        <v>362</v>
      </c>
      <c r="T126" s="16"/>
    </row>
    <row r="127" spans="3:20" x14ac:dyDescent="0.2">
      <c r="C127" s="7"/>
      <c r="D127" s="7" t="s">
        <v>390</v>
      </c>
      <c r="E127" s="7" t="s">
        <v>391</v>
      </c>
      <c r="F127" s="14" t="s">
        <v>392</v>
      </c>
      <c r="G127" s="14">
        <v>1</v>
      </c>
      <c r="H127" s="14">
        <v>24</v>
      </c>
      <c r="I127" s="14">
        <v>1507</v>
      </c>
      <c r="J127" s="14" t="s">
        <v>393</v>
      </c>
      <c r="K127" s="14">
        <f t="shared" si="3"/>
        <v>3768</v>
      </c>
      <c r="L127" s="15">
        <v>157</v>
      </c>
      <c r="M127" s="25"/>
      <c r="N127" s="25"/>
      <c r="O127" s="25"/>
      <c r="P127" s="25"/>
      <c r="Q127" s="25">
        <f t="shared" si="4"/>
        <v>0</v>
      </c>
      <c r="R127" s="25">
        <f t="shared" si="5"/>
        <v>0</v>
      </c>
      <c r="S127" s="14" t="s">
        <v>394</v>
      </c>
      <c r="T127" s="16"/>
    </row>
    <row r="128" spans="3:20" x14ac:dyDescent="0.2">
      <c r="C128" s="7"/>
      <c r="D128" s="7" t="s">
        <v>395</v>
      </c>
      <c r="E128" s="7" t="s">
        <v>396</v>
      </c>
      <c r="F128" s="14" t="s">
        <v>397</v>
      </c>
      <c r="G128" s="14">
        <v>1</v>
      </c>
      <c r="H128" s="14">
        <v>107</v>
      </c>
      <c r="I128" s="14">
        <v>18753</v>
      </c>
      <c r="J128" s="14" t="s">
        <v>398</v>
      </c>
      <c r="K128" s="14">
        <f t="shared" si="3"/>
        <v>61097</v>
      </c>
      <c r="L128" s="15">
        <v>571</v>
      </c>
      <c r="M128" s="25"/>
      <c r="N128" s="25"/>
      <c r="O128" s="25"/>
      <c r="P128" s="25"/>
      <c r="Q128" s="25">
        <f t="shared" si="4"/>
        <v>0</v>
      </c>
      <c r="R128" s="25">
        <f t="shared" si="5"/>
        <v>0</v>
      </c>
      <c r="S128" s="14" t="s">
        <v>399</v>
      </c>
      <c r="T128" s="16"/>
    </row>
    <row r="129" spans="3:20" x14ac:dyDescent="0.2">
      <c r="C129" s="7"/>
      <c r="D129" s="7" t="s">
        <v>400</v>
      </c>
      <c r="E129" s="7" t="s">
        <v>401</v>
      </c>
      <c r="F129" s="14" t="s">
        <v>402</v>
      </c>
      <c r="G129" s="14">
        <v>1</v>
      </c>
      <c r="H129" s="14">
        <v>72</v>
      </c>
      <c r="I129" s="14">
        <v>607</v>
      </c>
      <c r="J129" s="14" t="s">
        <v>403</v>
      </c>
      <c r="K129" s="14">
        <f t="shared" si="3"/>
        <v>31968</v>
      </c>
      <c r="L129" s="15">
        <v>444</v>
      </c>
      <c r="M129" s="25"/>
      <c r="N129" s="25"/>
      <c r="O129" s="25"/>
      <c r="P129" s="25"/>
      <c r="Q129" s="25">
        <f t="shared" si="4"/>
        <v>0</v>
      </c>
      <c r="R129" s="25">
        <f t="shared" si="5"/>
        <v>0</v>
      </c>
      <c r="S129" s="14" t="s">
        <v>404</v>
      </c>
      <c r="T129" s="16"/>
    </row>
    <row r="130" spans="3:20" x14ac:dyDescent="0.2">
      <c r="C130" s="7"/>
      <c r="D130" s="7" t="s">
        <v>405</v>
      </c>
      <c r="E130" s="7" t="s">
        <v>406</v>
      </c>
      <c r="F130" s="14" t="s">
        <v>407</v>
      </c>
      <c r="G130" s="14">
        <v>1</v>
      </c>
      <c r="H130" s="14">
        <v>48</v>
      </c>
      <c r="I130" s="14">
        <v>813</v>
      </c>
      <c r="J130" s="14" t="s">
        <v>403</v>
      </c>
      <c r="K130" s="14">
        <f t="shared" si="3"/>
        <v>16848</v>
      </c>
      <c r="L130" s="15">
        <v>351</v>
      </c>
      <c r="M130" s="25"/>
      <c r="N130" s="25"/>
      <c r="O130" s="25"/>
      <c r="P130" s="25"/>
      <c r="Q130" s="25">
        <f t="shared" si="4"/>
        <v>0</v>
      </c>
      <c r="R130" s="25">
        <f t="shared" si="5"/>
        <v>0</v>
      </c>
      <c r="S130" s="14" t="s">
        <v>404</v>
      </c>
      <c r="T130" s="16"/>
    </row>
    <row r="131" spans="3:20" x14ac:dyDescent="0.2">
      <c r="C131" s="7"/>
      <c r="D131" s="7" t="s">
        <v>408</v>
      </c>
      <c r="E131" s="7" t="s">
        <v>409</v>
      </c>
      <c r="F131" s="14" t="s">
        <v>47</v>
      </c>
      <c r="G131" s="14">
        <v>1</v>
      </c>
      <c r="H131" s="14">
        <v>80</v>
      </c>
      <c r="I131" s="14">
        <v>7140</v>
      </c>
      <c r="J131" s="14" t="s">
        <v>410</v>
      </c>
      <c r="K131" s="14">
        <f t="shared" si="3"/>
        <v>35040</v>
      </c>
      <c r="L131" s="15">
        <v>438</v>
      </c>
      <c r="M131" s="25"/>
      <c r="N131" s="25"/>
      <c r="O131" s="25"/>
      <c r="P131" s="25"/>
      <c r="Q131" s="25">
        <f t="shared" si="4"/>
        <v>0</v>
      </c>
      <c r="R131" s="25">
        <f t="shared" si="5"/>
        <v>0</v>
      </c>
      <c r="S131" s="14" t="s">
        <v>411</v>
      </c>
      <c r="T131" s="16"/>
    </row>
    <row r="132" spans="3:20" x14ac:dyDescent="0.2">
      <c r="C132" s="7"/>
      <c r="D132" s="7" t="s">
        <v>412</v>
      </c>
      <c r="E132" s="7" t="s">
        <v>413</v>
      </c>
      <c r="F132" s="14" t="s">
        <v>414</v>
      </c>
      <c r="G132" s="14">
        <v>1</v>
      </c>
      <c r="H132" s="14">
        <v>120</v>
      </c>
      <c r="I132" s="14">
        <v>3593</v>
      </c>
      <c r="J132" s="14" t="s">
        <v>415</v>
      </c>
      <c r="K132" s="14">
        <f t="shared" si="3"/>
        <v>122880</v>
      </c>
      <c r="L132" s="15">
        <v>1024</v>
      </c>
      <c r="M132" s="25"/>
      <c r="N132" s="25"/>
      <c r="O132" s="25"/>
      <c r="P132" s="25"/>
      <c r="Q132" s="25">
        <f t="shared" si="4"/>
        <v>0</v>
      </c>
      <c r="R132" s="25">
        <f t="shared" si="5"/>
        <v>0</v>
      </c>
      <c r="S132" s="14" t="s">
        <v>416</v>
      </c>
      <c r="T132" s="16" t="s">
        <v>417</v>
      </c>
    </row>
    <row r="133" spans="3:20" x14ac:dyDescent="0.2">
      <c r="C133" s="7"/>
      <c r="D133" s="7" t="s">
        <v>418</v>
      </c>
      <c r="E133" s="7" t="s">
        <v>419</v>
      </c>
      <c r="F133" s="14" t="s">
        <v>420</v>
      </c>
      <c r="G133" s="14" t="s">
        <v>177</v>
      </c>
      <c r="H133" s="14">
        <f>160/2</f>
        <v>80</v>
      </c>
      <c r="I133" s="14">
        <v>852724003016</v>
      </c>
      <c r="J133" s="14" t="s">
        <v>78</v>
      </c>
      <c r="K133" s="14">
        <f t="shared" si="3"/>
        <v>13360</v>
      </c>
      <c r="L133" s="15">
        <v>167</v>
      </c>
      <c r="M133" s="25"/>
      <c r="N133" s="25"/>
      <c r="O133" s="25"/>
      <c r="P133" s="25"/>
      <c r="Q133" s="25">
        <f t="shared" si="4"/>
        <v>0</v>
      </c>
      <c r="R133" s="25">
        <f t="shared" si="5"/>
        <v>0</v>
      </c>
      <c r="S133" s="14" t="s">
        <v>79</v>
      </c>
      <c r="T133" s="16"/>
    </row>
    <row r="134" spans="3:20" x14ac:dyDescent="0.2">
      <c r="R134" s="26">
        <f>SUM(R2:R133)</f>
        <v>0</v>
      </c>
    </row>
  </sheetData>
  <printOptions gridLines="1" gridLinesSet="0"/>
  <pageMargins left="0.75" right="0.75" top="1" bottom="1" header="0.5" footer="0.5"/>
  <pageSetup fitToHeight="0" orientation="landscape" r:id="rId1"/>
  <headerFooter alignWithMargins="0">
    <oddHeader>&amp;RDate: &amp;D &amp;T   Page: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67438-174A-4708-B030-46AEA4A31CC7}">
  <sheetPr>
    <tabColor rgb="FF00B050"/>
    <pageSetUpPr fitToPage="1"/>
  </sheetPr>
  <dimension ref="A1:T137"/>
  <sheetViews>
    <sheetView topLeftCell="C1" zoomScaleNormal="100" workbookViewId="0">
      <pane ySplit="1" topLeftCell="A128" activePane="bottomLeft" state="frozen"/>
      <selection activeCell="E140" sqref="E140"/>
      <selection pane="bottomLeft" activeCell="E23" sqref="E23"/>
    </sheetView>
  </sheetViews>
  <sheetFormatPr defaultColWidth="9.140625" defaultRowHeight="12.75" x14ac:dyDescent="0.2"/>
  <cols>
    <col min="1" max="2" width="9.140625" style="3" hidden="1" customWidth="1"/>
    <col min="3" max="3" width="6.5703125" style="3" customWidth="1"/>
    <col min="4" max="4" width="25" style="3" customWidth="1"/>
    <col min="5" max="5" width="24.42578125" style="3" customWidth="1"/>
    <col min="6" max="6" width="8.7109375" style="17" bestFit="1" customWidth="1"/>
    <col min="7" max="7" width="7" style="17" bestFit="1" customWidth="1"/>
    <col min="8" max="8" width="9.140625" style="17" customWidth="1"/>
    <col min="9" max="9" width="12.85546875" style="17" customWidth="1"/>
    <col min="10" max="11" width="10.7109375" style="17" customWidth="1"/>
    <col min="12" max="12" width="7.85546875" style="17" customWidth="1"/>
    <col min="13" max="13" width="8" style="30" customWidth="1"/>
    <col min="14" max="14" width="8" style="17" customWidth="1"/>
    <col min="15" max="16" width="9" style="17" customWidth="1"/>
    <col min="17" max="18" width="12.28515625" style="17" customWidth="1"/>
    <col min="19" max="19" width="12.28515625" style="3" bestFit="1" customWidth="1"/>
    <col min="20" max="16384" width="9.140625" style="3"/>
  </cols>
  <sheetData>
    <row r="1" spans="1:20" s="13" customFormat="1" ht="41.25" customHeight="1" x14ac:dyDescent="0.2">
      <c r="A1" s="12"/>
      <c r="B1" s="12"/>
      <c r="C1" s="12" t="s">
        <v>421</v>
      </c>
      <c r="D1" s="12" t="s">
        <v>17</v>
      </c>
      <c r="E1" s="12" t="s">
        <v>18</v>
      </c>
      <c r="F1" s="12" t="s">
        <v>422</v>
      </c>
      <c r="G1" s="18" t="s">
        <v>20</v>
      </c>
      <c r="H1" s="12" t="s">
        <v>423</v>
      </c>
      <c r="I1" s="12" t="s">
        <v>22</v>
      </c>
      <c r="J1" s="12" t="s">
        <v>23</v>
      </c>
      <c r="K1" s="12" t="s">
        <v>24</v>
      </c>
      <c r="L1" s="18" t="s">
        <v>25</v>
      </c>
      <c r="M1" s="29" t="s">
        <v>26</v>
      </c>
      <c r="N1" s="12" t="s">
        <v>27</v>
      </c>
      <c r="O1" s="12" t="s">
        <v>28</v>
      </c>
      <c r="P1" s="12" t="s">
        <v>29</v>
      </c>
      <c r="Q1" s="12" t="s">
        <v>30</v>
      </c>
      <c r="R1" s="12" t="s">
        <v>31</v>
      </c>
      <c r="S1" s="12" t="s">
        <v>33</v>
      </c>
    </row>
    <row r="2" spans="1:20" x14ac:dyDescent="0.2">
      <c r="A2" s="1" t="s">
        <v>34</v>
      </c>
      <c r="C2" s="7"/>
      <c r="D2" s="7" t="s">
        <v>424</v>
      </c>
      <c r="E2" s="7" t="s">
        <v>425</v>
      </c>
      <c r="F2" s="14" t="s">
        <v>426</v>
      </c>
      <c r="G2" s="14">
        <v>1</v>
      </c>
      <c r="H2" s="14">
        <v>24</v>
      </c>
      <c r="I2" s="14"/>
      <c r="J2" s="14"/>
      <c r="K2" s="14">
        <f>L2*H2</f>
        <v>18720</v>
      </c>
      <c r="L2" s="15">
        <v>780</v>
      </c>
      <c r="M2" s="25"/>
      <c r="N2" s="25"/>
      <c r="O2" s="25"/>
      <c r="P2" s="25"/>
      <c r="Q2" s="25">
        <f>M2+N2-O2-P2</f>
        <v>0</v>
      </c>
      <c r="R2" s="25">
        <f>L2*Q2</f>
        <v>0</v>
      </c>
      <c r="S2" s="6" t="s">
        <v>417</v>
      </c>
    </row>
    <row r="3" spans="1:20" x14ac:dyDescent="0.2">
      <c r="A3" s="1"/>
      <c r="C3" s="7"/>
      <c r="D3" s="7" t="s">
        <v>427</v>
      </c>
      <c r="E3" s="7" t="s">
        <v>425</v>
      </c>
      <c r="F3" s="14" t="s">
        <v>426</v>
      </c>
      <c r="G3" s="14">
        <v>1</v>
      </c>
      <c r="H3" s="14">
        <v>24</v>
      </c>
      <c r="I3" s="14"/>
      <c r="J3" s="14"/>
      <c r="K3" s="14">
        <f t="shared" ref="K3:K59" si="0">L3*H3</f>
        <v>5544</v>
      </c>
      <c r="L3" s="15">
        <v>231</v>
      </c>
      <c r="M3" s="25"/>
      <c r="N3" s="25"/>
      <c r="O3" s="25"/>
      <c r="P3" s="25"/>
      <c r="Q3" s="25">
        <f t="shared" ref="Q3:Q59" si="1">M3+N3-O3-P3</f>
        <v>0</v>
      </c>
      <c r="R3" s="25">
        <f t="shared" ref="R3:R59" si="2">L3*Q3</f>
        <v>0</v>
      </c>
      <c r="S3" s="6" t="s">
        <v>417</v>
      </c>
    </row>
    <row r="4" spans="1:20" x14ac:dyDescent="0.2">
      <c r="A4" s="1"/>
      <c r="C4" s="7"/>
      <c r="D4" s="7" t="s">
        <v>428</v>
      </c>
      <c r="E4" s="7" t="s">
        <v>429</v>
      </c>
      <c r="F4" s="14" t="s">
        <v>426</v>
      </c>
      <c r="G4" s="14">
        <v>1</v>
      </c>
      <c r="H4" s="14">
        <v>24</v>
      </c>
      <c r="I4" s="14"/>
      <c r="J4" s="14"/>
      <c r="K4" s="14">
        <f t="shared" si="0"/>
        <v>4128</v>
      </c>
      <c r="L4" s="15">
        <v>172</v>
      </c>
      <c r="M4" s="25"/>
      <c r="N4" s="25"/>
      <c r="O4" s="25"/>
      <c r="P4" s="25"/>
      <c r="Q4" s="25">
        <f t="shared" si="1"/>
        <v>0</v>
      </c>
      <c r="R4" s="25">
        <f t="shared" si="2"/>
        <v>0</v>
      </c>
      <c r="S4" s="6" t="s">
        <v>417</v>
      </c>
    </row>
    <row r="5" spans="1:20" x14ac:dyDescent="0.2">
      <c r="A5" s="1" t="s">
        <v>34</v>
      </c>
      <c r="C5" s="7"/>
      <c r="D5" s="7" t="s">
        <v>430</v>
      </c>
      <c r="E5" s="7" t="s">
        <v>431</v>
      </c>
      <c r="F5" s="14" t="s">
        <v>432</v>
      </c>
      <c r="G5" s="14">
        <v>1</v>
      </c>
      <c r="H5" s="14">
        <v>24</v>
      </c>
      <c r="I5" s="14"/>
      <c r="J5" s="14"/>
      <c r="K5" s="14">
        <f t="shared" si="0"/>
        <v>39144</v>
      </c>
      <c r="L5" s="15">
        <v>1631</v>
      </c>
      <c r="M5" s="25"/>
      <c r="N5" s="25"/>
      <c r="O5" s="25"/>
      <c r="P5" s="25"/>
      <c r="Q5" s="25">
        <f t="shared" si="1"/>
        <v>0</v>
      </c>
      <c r="R5" s="25">
        <f t="shared" si="2"/>
        <v>0</v>
      </c>
      <c r="S5" s="6"/>
    </row>
    <row r="6" spans="1:20" x14ac:dyDescent="0.2">
      <c r="A6" s="1" t="s">
        <v>34</v>
      </c>
      <c r="C6" s="7"/>
      <c r="D6" s="7" t="s">
        <v>433</v>
      </c>
      <c r="E6" s="7" t="s">
        <v>434</v>
      </c>
      <c r="F6" s="14" t="s">
        <v>435</v>
      </c>
      <c r="G6" s="14">
        <v>1</v>
      </c>
      <c r="H6" s="14">
        <v>48</v>
      </c>
      <c r="I6" s="14"/>
      <c r="J6" s="14"/>
      <c r="K6" s="14">
        <f t="shared" si="0"/>
        <v>19680</v>
      </c>
      <c r="L6" s="15">
        <v>410</v>
      </c>
      <c r="M6" s="25"/>
      <c r="N6" s="25"/>
      <c r="O6" s="25"/>
      <c r="P6" s="25"/>
      <c r="Q6" s="25">
        <f t="shared" si="1"/>
        <v>0</v>
      </c>
      <c r="R6" s="25">
        <f t="shared" si="2"/>
        <v>0</v>
      </c>
      <c r="S6" s="6"/>
    </row>
    <row r="7" spans="1:20" x14ac:dyDescent="0.2">
      <c r="A7" s="1" t="s">
        <v>34</v>
      </c>
      <c r="C7" s="7"/>
      <c r="D7" s="7" t="s">
        <v>450</v>
      </c>
      <c r="E7" s="7" t="s">
        <v>451</v>
      </c>
      <c r="F7" s="14" t="s">
        <v>452</v>
      </c>
      <c r="G7" s="19" t="s">
        <v>162</v>
      </c>
      <c r="H7" s="14">
        <v>128</v>
      </c>
      <c r="I7" s="14"/>
      <c r="J7" s="14"/>
      <c r="K7" s="14">
        <f t="shared" si="0"/>
        <v>59904</v>
      </c>
      <c r="L7" s="15">
        <v>468</v>
      </c>
      <c r="M7" s="25"/>
      <c r="N7" s="25"/>
      <c r="O7" s="25"/>
      <c r="P7" s="25"/>
      <c r="Q7" s="25">
        <f t="shared" si="1"/>
        <v>0</v>
      </c>
      <c r="R7" s="25">
        <f t="shared" si="2"/>
        <v>0</v>
      </c>
      <c r="S7" s="6" t="s">
        <v>438</v>
      </c>
      <c r="T7" s="3" t="s">
        <v>324</v>
      </c>
    </row>
    <row r="8" spans="1:20" x14ac:dyDescent="0.2">
      <c r="C8" s="7"/>
      <c r="D8" s="7" t="s">
        <v>453</v>
      </c>
      <c r="E8" s="7" t="s">
        <v>454</v>
      </c>
      <c r="F8" s="14" t="s">
        <v>298</v>
      </c>
      <c r="G8" s="19" t="s">
        <v>280</v>
      </c>
      <c r="H8" s="14">
        <v>132</v>
      </c>
      <c r="I8" s="14"/>
      <c r="J8" s="14"/>
      <c r="K8" s="14">
        <f t="shared" si="0"/>
        <v>219120</v>
      </c>
      <c r="L8" s="15">
        <v>1660</v>
      </c>
      <c r="M8" s="25"/>
      <c r="N8" s="25"/>
      <c r="O8" s="25"/>
      <c r="P8" s="25"/>
      <c r="Q8" s="25">
        <f t="shared" si="1"/>
        <v>0</v>
      </c>
      <c r="R8" s="25">
        <f t="shared" si="2"/>
        <v>0</v>
      </c>
      <c r="S8" s="6"/>
    </row>
    <row r="9" spans="1:20" x14ac:dyDescent="0.2">
      <c r="A9" s="1"/>
      <c r="C9" s="7"/>
      <c r="D9" s="7" t="s">
        <v>455</v>
      </c>
      <c r="E9" s="7" t="s">
        <v>456</v>
      </c>
      <c r="F9" s="14" t="s">
        <v>298</v>
      </c>
      <c r="G9" s="19" t="s">
        <v>280</v>
      </c>
      <c r="H9" s="14">
        <v>132</v>
      </c>
      <c r="I9" s="14"/>
      <c r="J9" s="14"/>
      <c r="K9" s="14">
        <f t="shared" si="0"/>
        <v>179520</v>
      </c>
      <c r="L9" s="15">
        <v>1360</v>
      </c>
      <c r="M9" s="25"/>
      <c r="N9" s="25"/>
      <c r="O9" s="25"/>
      <c r="P9" s="25"/>
      <c r="Q9" s="25">
        <f t="shared" si="1"/>
        <v>0</v>
      </c>
      <c r="R9" s="25">
        <f t="shared" si="2"/>
        <v>0</v>
      </c>
      <c r="S9" s="6"/>
    </row>
    <row r="10" spans="1:20" x14ac:dyDescent="0.2">
      <c r="A10" s="1"/>
      <c r="C10" s="7"/>
      <c r="D10" s="7" t="s">
        <v>457</v>
      </c>
      <c r="E10" s="7" t="s">
        <v>458</v>
      </c>
      <c r="F10" s="14" t="s">
        <v>298</v>
      </c>
      <c r="G10" s="19" t="s">
        <v>280</v>
      </c>
      <c r="H10" s="14">
        <v>132</v>
      </c>
      <c r="I10" s="14"/>
      <c r="J10" s="14"/>
      <c r="K10" s="14">
        <f t="shared" si="0"/>
        <v>139524</v>
      </c>
      <c r="L10" s="15">
        <v>1057</v>
      </c>
      <c r="M10" s="25"/>
      <c r="N10" s="25"/>
      <c r="O10" s="25"/>
      <c r="P10" s="25"/>
      <c r="Q10" s="25">
        <f t="shared" si="1"/>
        <v>0</v>
      </c>
      <c r="R10" s="25">
        <f t="shared" si="2"/>
        <v>0</v>
      </c>
      <c r="S10" s="6"/>
    </row>
    <row r="11" spans="1:20" x14ac:dyDescent="0.2">
      <c r="A11" s="1" t="s">
        <v>34</v>
      </c>
      <c r="C11" s="7"/>
      <c r="D11" s="7" t="s">
        <v>459</v>
      </c>
      <c r="E11" s="8"/>
      <c r="F11" s="14" t="s">
        <v>298</v>
      </c>
      <c r="G11" s="19" t="s">
        <v>280</v>
      </c>
      <c r="H11" s="14">
        <v>132</v>
      </c>
      <c r="I11" s="14"/>
      <c r="J11" s="14"/>
      <c r="K11" s="14">
        <f t="shared" si="0"/>
        <v>125136</v>
      </c>
      <c r="L11" s="15">
        <v>948</v>
      </c>
      <c r="M11" s="25"/>
      <c r="N11" s="25"/>
      <c r="O11" s="25"/>
      <c r="P11" s="25"/>
      <c r="Q11" s="25">
        <f t="shared" si="1"/>
        <v>0</v>
      </c>
      <c r="R11" s="25">
        <f t="shared" si="2"/>
        <v>0</v>
      </c>
      <c r="S11" s="6"/>
    </row>
    <row r="12" spans="1:20" x14ac:dyDescent="0.2">
      <c r="A12" s="1" t="s">
        <v>34</v>
      </c>
      <c r="C12" s="7"/>
      <c r="D12" s="7" t="s">
        <v>460</v>
      </c>
      <c r="E12" s="8"/>
      <c r="F12" s="14" t="s">
        <v>298</v>
      </c>
      <c r="G12" s="19" t="s">
        <v>280</v>
      </c>
      <c r="H12" s="14">
        <v>132</v>
      </c>
      <c r="I12" s="14"/>
      <c r="J12" s="14"/>
      <c r="K12" s="14">
        <f t="shared" si="0"/>
        <v>79200</v>
      </c>
      <c r="L12" s="15">
        <v>600</v>
      </c>
      <c r="M12" s="25"/>
      <c r="N12" s="25"/>
      <c r="O12" s="25"/>
      <c r="P12" s="25"/>
      <c r="Q12" s="25">
        <f t="shared" si="1"/>
        <v>0</v>
      </c>
      <c r="R12" s="25">
        <f t="shared" si="2"/>
        <v>0</v>
      </c>
      <c r="S12" s="6"/>
    </row>
    <row r="13" spans="1:20" x14ac:dyDescent="0.2">
      <c r="A13" s="1" t="s">
        <v>34</v>
      </c>
      <c r="C13" s="7"/>
      <c r="D13" s="7" t="s">
        <v>461</v>
      </c>
      <c r="E13" s="7" t="s">
        <v>462</v>
      </c>
      <c r="F13" s="14" t="s">
        <v>298</v>
      </c>
      <c r="G13" s="19" t="s">
        <v>280</v>
      </c>
      <c r="H13" s="14">
        <v>132</v>
      </c>
      <c r="I13" s="14"/>
      <c r="J13" s="14"/>
      <c r="K13" s="14">
        <f t="shared" si="0"/>
        <v>44748</v>
      </c>
      <c r="L13" s="15">
        <v>339</v>
      </c>
      <c r="M13" s="25"/>
      <c r="N13" s="25"/>
      <c r="O13" s="25"/>
      <c r="P13" s="25"/>
      <c r="Q13" s="25">
        <f t="shared" si="1"/>
        <v>0</v>
      </c>
      <c r="R13" s="25">
        <f t="shared" si="2"/>
        <v>0</v>
      </c>
      <c r="S13" s="6"/>
    </row>
    <row r="14" spans="1:20" x14ac:dyDescent="0.2">
      <c r="C14" s="7"/>
      <c r="D14" s="7" t="s">
        <v>463</v>
      </c>
      <c r="E14" s="8"/>
      <c r="F14" s="14" t="s">
        <v>464</v>
      </c>
      <c r="G14" s="14">
        <v>1</v>
      </c>
      <c r="H14" s="14">
        <v>36</v>
      </c>
      <c r="I14" s="14"/>
      <c r="J14" s="14"/>
      <c r="K14" s="14">
        <f t="shared" si="0"/>
        <v>30168</v>
      </c>
      <c r="L14" s="15">
        <v>838</v>
      </c>
      <c r="M14" s="25"/>
      <c r="N14" s="25"/>
      <c r="O14" s="25"/>
      <c r="P14" s="25"/>
      <c r="Q14" s="25">
        <f t="shared" si="1"/>
        <v>0</v>
      </c>
      <c r="R14" s="25">
        <f t="shared" si="2"/>
        <v>0</v>
      </c>
      <c r="S14" s="6"/>
    </row>
    <row r="15" spans="1:20" x14ac:dyDescent="0.2">
      <c r="A15" s="1" t="s">
        <v>34</v>
      </c>
      <c r="C15" s="7"/>
      <c r="D15" s="7" t="s">
        <v>465</v>
      </c>
      <c r="E15" s="8"/>
      <c r="F15" s="14" t="s">
        <v>464</v>
      </c>
      <c r="G15" s="14">
        <v>1</v>
      </c>
      <c r="H15" s="14">
        <v>36</v>
      </c>
      <c r="I15" s="14"/>
      <c r="J15" s="14"/>
      <c r="K15" s="14">
        <f t="shared" si="0"/>
        <v>24984</v>
      </c>
      <c r="L15" s="15">
        <v>694</v>
      </c>
      <c r="M15" s="25"/>
      <c r="N15" s="25"/>
      <c r="O15" s="25"/>
      <c r="P15" s="25"/>
      <c r="Q15" s="25">
        <f t="shared" si="1"/>
        <v>0</v>
      </c>
      <c r="R15" s="25">
        <f t="shared" si="2"/>
        <v>0</v>
      </c>
      <c r="S15" s="6"/>
    </row>
    <row r="16" spans="1:20" x14ac:dyDescent="0.2">
      <c r="A16" s="1"/>
      <c r="C16" s="7"/>
      <c r="D16" s="7" t="s">
        <v>466</v>
      </c>
      <c r="E16" s="8"/>
      <c r="F16" s="14" t="s">
        <v>464</v>
      </c>
      <c r="G16" s="14">
        <v>1</v>
      </c>
      <c r="H16" s="14">
        <v>36</v>
      </c>
      <c r="I16" s="14"/>
      <c r="J16" s="14"/>
      <c r="K16" s="14">
        <f t="shared" si="0"/>
        <v>24120</v>
      </c>
      <c r="L16" s="15">
        <v>670</v>
      </c>
      <c r="M16" s="25"/>
      <c r="N16" s="25"/>
      <c r="O16" s="25"/>
      <c r="P16" s="25"/>
      <c r="Q16" s="25">
        <f t="shared" si="1"/>
        <v>0</v>
      </c>
      <c r="R16" s="25">
        <f t="shared" si="2"/>
        <v>0</v>
      </c>
      <c r="S16" s="6"/>
    </row>
    <row r="17" spans="1:19" x14ac:dyDescent="0.2">
      <c r="A17" s="1" t="s">
        <v>34</v>
      </c>
      <c r="C17" s="7"/>
      <c r="D17" s="7" t="s">
        <v>467</v>
      </c>
      <c r="E17" s="8"/>
      <c r="F17" s="14" t="s">
        <v>464</v>
      </c>
      <c r="G17" s="14">
        <v>1</v>
      </c>
      <c r="H17" s="14">
        <v>36</v>
      </c>
      <c r="I17" s="14"/>
      <c r="J17" s="14"/>
      <c r="K17" s="14">
        <f t="shared" si="0"/>
        <v>17028</v>
      </c>
      <c r="L17" s="15">
        <v>473</v>
      </c>
      <c r="M17" s="25"/>
      <c r="N17" s="25"/>
      <c r="O17" s="25"/>
      <c r="P17" s="25"/>
      <c r="Q17" s="25">
        <f t="shared" si="1"/>
        <v>0</v>
      </c>
      <c r="R17" s="25">
        <f t="shared" si="2"/>
        <v>0</v>
      </c>
      <c r="S17" s="6"/>
    </row>
    <row r="18" spans="1:19" x14ac:dyDescent="0.2">
      <c r="C18" s="7"/>
      <c r="D18" s="7" t="s">
        <v>468</v>
      </c>
      <c r="E18" s="7" t="s">
        <v>469</v>
      </c>
      <c r="F18" s="14" t="s">
        <v>464</v>
      </c>
      <c r="G18" s="14">
        <v>1</v>
      </c>
      <c r="H18" s="14">
        <v>36</v>
      </c>
      <c r="I18" s="14"/>
      <c r="J18" s="14"/>
      <c r="K18" s="14">
        <f t="shared" si="0"/>
        <v>5796</v>
      </c>
      <c r="L18" s="15">
        <v>161</v>
      </c>
      <c r="M18" s="25"/>
      <c r="N18" s="25"/>
      <c r="O18" s="25"/>
      <c r="P18" s="25"/>
      <c r="Q18" s="25">
        <f t="shared" si="1"/>
        <v>0</v>
      </c>
      <c r="R18" s="25">
        <f t="shared" si="2"/>
        <v>0</v>
      </c>
      <c r="S18" s="6"/>
    </row>
    <row r="19" spans="1:19" x14ac:dyDescent="0.2">
      <c r="C19" s="7"/>
      <c r="D19" s="7" t="s">
        <v>470</v>
      </c>
      <c r="E19" s="8"/>
      <c r="F19" s="14" t="s">
        <v>464</v>
      </c>
      <c r="G19" s="14">
        <v>1</v>
      </c>
      <c r="H19" s="14">
        <v>36</v>
      </c>
      <c r="I19" s="14"/>
      <c r="J19" s="14"/>
      <c r="K19" s="14">
        <f t="shared" si="0"/>
        <v>4608</v>
      </c>
      <c r="L19" s="15">
        <v>128</v>
      </c>
      <c r="M19" s="25"/>
      <c r="N19" s="25"/>
      <c r="O19" s="25"/>
      <c r="P19" s="25"/>
      <c r="Q19" s="25">
        <f t="shared" si="1"/>
        <v>0</v>
      </c>
      <c r="R19" s="25">
        <f t="shared" si="2"/>
        <v>0</v>
      </c>
      <c r="S19" s="6"/>
    </row>
    <row r="20" spans="1:19" x14ac:dyDescent="0.2">
      <c r="C20" s="7"/>
      <c r="D20" s="7" t="s">
        <v>471</v>
      </c>
      <c r="E20" s="8"/>
      <c r="F20" s="14" t="s">
        <v>47</v>
      </c>
      <c r="G20" s="19" t="s">
        <v>177</v>
      </c>
      <c r="H20" s="14">
        <v>80</v>
      </c>
      <c r="I20" s="14"/>
      <c r="J20" s="14"/>
      <c r="K20" s="14">
        <f t="shared" si="0"/>
        <v>10240</v>
      </c>
      <c r="L20" s="15">
        <v>128</v>
      </c>
      <c r="M20" s="25"/>
      <c r="N20" s="25"/>
      <c r="O20" s="25"/>
      <c r="P20" s="25"/>
      <c r="Q20" s="25">
        <f t="shared" si="1"/>
        <v>0</v>
      </c>
      <c r="R20" s="25">
        <f t="shared" si="2"/>
        <v>0</v>
      </c>
      <c r="S20" s="6"/>
    </row>
    <row r="21" spans="1:19" x14ac:dyDescent="0.2">
      <c r="A21" s="1" t="s">
        <v>34</v>
      </c>
      <c r="C21" s="7"/>
      <c r="D21" s="7" t="s">
        <v>472</v>
      </c>
      <c r="E21" s="7" t="s">
        <v>473</v>
      </c>
      <c r="F21" s="14" t="s">
        <v>47</v>
      </c>
      <c r="G21" s="19" t="s">
        <v>177</v>
      </c>
      <c r="H21" s="14">
        <v>80</v>
      </c>
      <c r="I21" s="14"/>
      <c r="J21" s="14"/>
      <c r="K21" s="14">
        <f t="shared" si="0"/>
        <v>56480</v>
      </c>
      <c r="L21" s="15">
        <v>706</v>
      </c>
      <c r="M21" s="25"/>
      <c r="N21" s="25"/>
      <c r="O21" s="25"/>
      <c r="P21" s="25"/>
      <c r="Q21" s="25">
        <f t="shared" si="1"/>
        <v>0</v>
      </c>
      <c r="R21" s="25">
        <f t="shared" si="2"/>
        <v>0</v>
      </c>
      <c r="S21" s="6"/>
    </row>
    <row r="22" spans="1:19" x14ac:dyDescent="0.2">
      <c r="A22" s="1" t="s">
        <v>34</v>
      </c>
      <c r="C22" s="7"/>
      <c r="D22" s="7" t="s">
        <v>474</v>
      </c>
      <c r="E22" s="7" t="s">
        <v>475</v>
      </c>
      <c r="F22" s="14" t="s">
        <v>476</v>
      </c>
      <c r="G22" s="14">
        <v>1</v>
      </c>
      <c r="H22" s="14">
        <v>96</v>
      </c>
      <c r="I22" s="14"/>
      <c r="J22" s="14"/>
      <c r="K22" s="14">
        <f t="shared" si="0"/>
        <v>157632</v>
      </c>
      <c r="L22" s="15">
        <v>1642</v>
      </c>
      <c r="M22" s="25"/>
      <c r="N22" s="25"/>
      <c r="O22" s="25"/>
      <c r="P22" s="25"/>
      <c r="Q22" s="25">
        <f t="shared" si="1"/>
        <v>0</v>
      </c>
      <c r="R22" s="25">
        <f t="shared" si="2"/>
        <v>0</v>
      </c>
      <c r="S22" s="6"/>
    </row>
    <row r="23" spans="1:19" x14ac:dyDescent="0.2">
      <c r="A23" s="1" t="s">
        <v>34</v>
      </c>
      <c r="C23" s="7"/>
      <c r="D23" s="7" t="s">
        <v>477</v>
      </c>
      <c r="E23" s="8"/>
      <c r="F23" s="14" t="s">
        <v>478</v>
      </c>
      <c r="G23" s="14">
        <v>1</v>
      </c>
      <c r="H23" s="14">
        <v>200</v>
      </c>
      <c r="I23" s="14"/>
      <c r="J23" s="14"/>
      <c r="K23" s="14">
        <f t="shared" si="0"/>
        <v>57000</v>
      </c>
      <c r="L23" s="15">
        <v>285</v>
      </c>
      <c r="M23" s="25"/>
      <c r="N23" s="25"/>
      <c r="O23" s="25"/>
      <c r="P23" s="25"/>
      <c r="Q23" s="25">
        <f t="shared" si="1"/>
        <v>0</v>
      </c>
      <c r="R23" s="25">
        <f t="shared" si="2"/>
        <v>0</v>
      </c>
      <c r="S23" s="6"/>
    </row>
    <row r="24" spans="1:19" x14ac:dyDescent="0.2">
      <c r="C24" s="7"/>
      <c r="D24" s="7" t="s">
        <v>479</v>
      </c>
      <c r="E24" s="7" t="s">
        <v>480</v>
      </c>
      <c r="F24" s="14" t="s">
        <v>478</v>
      </c>
      <c r="G24" s="14">
        <v>1</v>
      </c>
      <c r="H24" s="14">
        <v>200</v>
      </c>
      <c r="I24" s="14"/>
      <c r="J24" s="14"/>
      <c r="K24" s="14">
        <f t="shared" si="0"/>
        <v>32400</v>
      </c>
      <c r="L24" s="15">
        <v>162</v>
      </c>
      <c r="M24" s="25"/>
      <c r="N24" s="25"/>
      <c r="O24" s="25"/>
      <c r="P24" s="25"/>
      <c r="Q24" s="25">
        <f t="shared" si="1"/>
        <v>0</v>
      </c>
      <c r="R24" s="25">
        <f t="shared" si="2"/>
        <v>0</v>
      </c>
      <c r="S24" s="6"/>
    </row>
    <row r="25" spans="1:19" x14ac:dyDescent="0.2">
      <c r="C25" s="7"/>
      <c r="D25" s="7" t="s">
        <v>481</v>
      </c>
      <c r="E25" s="8"/>
      <c r="F25" s="14" t="s">
        <v>478</v>
      </c>
      <c r="G25" s="14">
        <v>1</v>
      </c>
      <c r="H25" s="14">
        <v>200</v>
      </c>
      <c r="I25" s="14"/>
      <c r="J25" s="14"/>
      <c r="K25" s="14">
        <f t="shared" si="0"/>
        <v>36200</v>
      </c>
      <c r="L25" s="15">
        <v>181</v>
      </c>
      <c r="M25" s="25"/>
      <c r="N25" s="25"/>
      <c r="O25" s="25"/>
      <c r="P25" s="25"/>
      <c r="Q25" s="25">
        <f t="shared" si="1"/>
        <v>0</v>
      </c>
      <c r="R25" s="25">
        <f t="shared" si="2"/>
        <v>0</v>
      </c>
      <c r="S25" s="6"/>
    </row>
    <row r="26" spans="1:19" x14ac:dyDescent="0.2">
      <c r="A26" s="1"/>
      <c r="C26" s="7"/>
      <c r="D26" s="7" t="s">
        <v>482</v>
      </c>
      <c r="E26" s="7" t="s">
        <v>483</v>
      </c>
      <c r="F26" s="14" t="s">
        <v>484</v>
      </c>
      <c r="G26" s="14">
        <v>1</v>
      </c>
      <c r="H26" s="14">
        <v>48</v>
      </c>
      <c r="I26" s="14"/>
      <c r="J26" s="14"/>
      <c r="K26" s="14">
        <f t="shared" si="0"/>
        <v>37488</v>
      </c>
      <c r="L26" s="15">
        <v>781</v>
      </c>
      <c r="M26" s="25"/>
      <c r="N26" s="25"/>
      <c r="O26" s="25"/>
      <c r="P26" s="25"/>
      <c r="Q26" s="25">
        <f t="shared" si="1"/>
        <v>0</v>
      </c>
      <c r="R26" s="25">
        <f t="shared" si="2"/>
        <v>0</v>
      </c>
      <c r="S26" s="6"/>
    </row>
    <row r="27" spans="1:19" x14ac:dyDescent="0.2">
      <c r="A27" s="1" t="s">
        <v>34</v>
      </c>
      <c r="C27" s="7"/>
      <c r="D27" s="7" t="s">
        <v>485</v>
      </c>
      <c r="E27" s="7" t="s">
        <v>486</v>
      </c>
      <c r="F27" s="14" t="s">
        <v>484</v>
      </c>
      <c r="G27" s="14">
        <v>1</v>
      </c>
      <c r="H27" s="14">
        <v>48</v>
      </c>
      <c r="I27" s="14"/>
      <c r="J27" s="14"/>
      <c r="K27" s="14">
        <f t="shared" si="0"/>
        <v>27552</v>
      </c>
      <c r="L27" s="15">
        <v>574</v>
      </c>
      <c r="M27" s="25"/>
      <c r="N27" s="25"/>
      <c r="O27" s="25"/>
      <c r="P27" s="25"/>
      <c r="Q27" s="25">
        <f t="shared" si="1"/>
        <v>0</v>
      </c>
      <c r="R27" s="25">
        <f t="shared" si="2"/>
        <v>0</v>
      </c>
      <c r="S27" s="6"/>
    </row>
    <row r="28" spans="1:19" x14ac:dyDescent="0.2">
      <c r="A28" s="1"/>
      <c r="C28" s="7"/>
      <c r="D28" s="7" t="s">
        <v>487</v>
      </c>
      <c r="E28" s="7" t="s">
        <v>488</v>
      </c>
      <c r="F28" s="14" t="s">
        <v>484</v>
      </c>
      <c r="G28" s="14">
        <v>1</v>
      </c>
      <c r="H28" s="14">
        <v>48</v>
      </c>
      <c r="I28" s="14"/>
      <c r="J28" s="14"/>
      <c r="K28" s="14">
        <f t="shared" si="0"/>
        <v>29328</v>
      </c>
      <c r="L28" s="15">
        <v>611</v>
      </c>
      <c r="M28" s="25"/>
      <c r="N28" s="25"/>
      <c r="O28" s="25"/>
      <c r="P28" s="25"/>
      <c r="Q28" s="25">
        <f t="shared" si="1"/>
        <v>0</v>
      </c>
      <c r="R28" s="25">
        <f t="shared" si="2"/>
        <v>0</v>
      </c>
      <c r="S28" s="6"/>
    </row>
    <row r="29" spans="1:19" x14ac:dyDescent="0.2">
      <c r="A29" s="1" t="s">
        <v>34</v>
      </c>
      <c r="C29" s="7"/>
      <c r="D29" s="7" t="s">
        <v>489</v>
      </c>
      <c r="E29" s="7" t="s">
        <v>488</v>
      </c>
      <c r="F29" s="14" t="s">
        <v>484</v>
      </c>
      <c r="G29" s="14">
        <v>1</v>
      </c>
      <c r="H29" s="14">
        <v>48</v>
      </c>
      <c r="I29" s="14"/>
      <c r="J29" s="14"/>
      <c r="K29" s="14">
        <f t="shared" si="0"/>
        <v>26544</v>
      </c>
      <c r="L29" s="15">
        <v>553</v>
      </c>
      <c r="M29" s="25"/>
      <c r="N29" s="25"/>
      <c r="O29" s="25"/>
      <c r="P29" s="25"/>
      <c r="Q29" s="25">
        <f t="shared" si="1"/>
        <v>0</v>
      </c>
      <c r="R29" s="25">
        <f t="shared" si="2"/>
        <v>0</v>
      </c>
      <c r="S29" s="6"/>
    </row>
    <row r="30" spans="1:19" x14ac:dyDescent="0.2">
      <c r="C30" s="7"/>
      <c r="D30" s="7" t="s">
        <v>490</v>
      </c>
      <c r="E30" s="7" t="s">
        <v>483</v>
      </c>
      <c r="F30" s="14" t="s">
        <v>484</v>
      </c>
      <c r="G30" s="14">
        <v>1</v>
      </c>
      <c r="H30" s="14">
        <v>48</v>
      </c>
      <c r="I30" s="14"/>
      <c r="J30" s="14"/>
      <c r="K30" s="14">
        <f t="shared" si="0"/>
        <v>24576</v>
      </c>
      <c r="L30" s="15">
        <v>512</v>
      </c>
      <c r="M30" s="25"/>
      <c r="N30" s="25"/>
      <c r="O30" s="25"/>
      <c r="P30" s="25"/>
      <c r="Q30" s="25">
        <f t="shared" si="1"/>
        <v>0</v>
      </c>
      <c r="R30" s="25">
        <f t="shared" si="2"/>
        <v>0</v>
      </c>
      <c r="S30" s="6"/>
    </row>
    <row r="31" spans="1:19" x14ac:dyDescent="0.2">
      <c r="A31" s="1" t="s">
        <v>34</v>
      </c>
      <c r="C31" s="7"/>
      <c r="D31" s="7" t="s">
        <v>491</v>
      </c>
      <c r="E31" s="8"/>
      <c r="F31" s="14" t="s">
        <v>484</v>
      </c>
      <c r="G31" s="14">
        <v>1</v>
      </c>
      <c r="H31" s="14">
        <v>48</v>
      </c>
      <c r="I31" s="14"/>
      <c r="J31" s="14"/>
      <c r="K31" s="14">
        <f t="shared" si="0"/>
        <v>8016</v>
      </c>
      <c r="L31" s="15">
        <v>167</v>
      </c>
      <c r="M31" s="25"/>
      <c r="N31" s="25"/>
      <c r="O31" s="25"/>
      <c r="P31" s="25"/>
      <c r="Q31" s="25">
        <f t="shared" si="1"/>
        <v>0</v>
      </c>
      <c r="R31" s="25">
        <f t="shared" si="2"/>
        <v>0</v>
      </c>
      <c r="S31" s="6"/>
    </row>
    <row r="32" spans="1:19" x14ac:dyDescent="0.2">
      <c r="A32" s="1" t="s">
        <v>34</v>
      </c>
      <c r="C32" s="7"/>
      <c r="D32" s="7" t="s">
        <v>492</v>
      </c>
      <c r="E32" s="7" t="s">
        <v>488</v>
      </c>
      <c r="F32" s="14" t="s">
        <v>161</v>
      </c>
      <c r="G32" s="19" t="s">
        <v>212</v>
      </c>
      <c r="H32" s="14">
        <v>80</v>
      </c>
      <c r="I32" s="14"/>
      <c r="J32" s="14"/>
      <c r="K32" s="14">
        <f t="shared" si="0"/>
        <v>30880</v>
      </c>
      <c r="L32" s="15">
        <v>386</v>
      </c>
      <c r="M32" s="25"/>
      <c r="N32" s="25"/>
      <c r="O32" s="25"/>
      <c r="P32" s="25"/>
      <c r="Q32" s="25">
        <f t="shared" si="1"/>
        <v>0</v>
      </c>
      <c r="R32" s="25">
        <f t="shared" si="2"/>
        <v>0</v>
      </c>
      <c r="S32" s="6"/>
    </row>
    <row r="33" spans="1:19" x14ac:dyDescent="0.2">
      <c r="A33" s="1" t="s">
        <v>34</v>
      </c>
      <c r="C33" s="7"/>
      <c r="D33" s="7" t="s">
        <v>493</v>
      </c>
      <c r="E33" s="7" t="s">
        <v>494</v>
      </c>
      <c r="F33" s="14" t="s">
        <v>495</v>
      </c>
      <c r="G33" s="19" t="s">
        <v>496</v>
      </c>
      <c r="H33" s="14">
        <v>64</v>
      </c>
      <c r="I33" s="14"/>
      <c r="J33" s="14"/>
      <c r="K33" s="14">
        <f t="shared" si="0"/>
        <v>22208</v>
      </c>
      <c r="L33" s="15">
        <v>347</v>
      </c>
      <c r="M33" s="25"/>
      <c r="N33" s="25"/>
      <c r="O33" s="25"/>
      <c r="P33" s="25"/>
      <c r="Q33" s="25">
        <f t="shared" si="1"/>
        <v>0</v>
      </c>
      <c r="R33" s="25">
        <f t="shared" si="2"/>
        <v>0</v>
      </c>
      <c r="S33" s="6"/>
    </row>
    <row r="34" spans="1:19" x14ac:dyDescent="0.2">
      <c r="A34" s="1" t="s">
        <v>34</v>
      </c>
      <c r="C34" s="7"/>
      <c r="D34" s="7" t="s">
        <v>497</v>
      </c>
      <c r="E34" s="7" t="s">
        <v>498</v>
      </c>
      <c r="F34" s="14" t="s">
        <v>499</v>
      </c>
      <c r="G34" s="14">
        <v>1</v>
      </c>
      <c r="H34" s="14">
        <v>72</v>
      </c>
      <c r="I34" s="14"/>
      <c r="J34" s="14"/>
      <c r="K34" s="14">
        <f t="shared" si="0"/>
        <v>46440</v>
      </c>
      <c r="L34" s="15">
        <v>645</v>
      </c>
      <c r="M34" s="25"/>
      <c r="N34" s="25"/>
      <c r="O34" s="25"/>
      <c r="P34" s="25"/>
      <c r="Q34" s="25">
        <f t="shared" si="1"/>
        <v>0</v>
      </c>
      <c r="R34" s="25">
        <f t="shared" si="2"/>
        <v>0</v>
      </c>
      <c r="S34" s="6" t="s">
        <v>438</v>
      </c>
    </row>
    <row r="35" spans="1:19" x14ac:dyDescent="0.2">
      <c r="A35" s="1" t="s">
        <v>34</v>
      </c>
      <c r="C35" s="7"/>
      <c r="D35" s="7" t="s">
        <v>500</v>
      </c>
      <c r="E35" s="7" t="s">
        <v>501</v>
      </c>
      <c r="F35" s="14" t="s">
        <v>502</v>
      </c>
      <c r="G35" s="14">
        <v>1</v>
      </c>
      <c r="H35" s="14">
        <v>168</v>
      </c>
      <c r="I35" s="14"/>
      <c r="J35" s="14"/>
      <c r="K35" s="14">
        <f t="shared" si="0"/>
        <v>199416</v>
      </c>
      <c r="L35" s="15">
        <v>1187</v>
      </c>
      <c r="M35" s="25"/>
      <c r="N35" s="25"/>
      <c r="O35" s="25"/>
      <c r="P35" s="25"/>
      <c r="Q35" s="25">
        <f t="shared" si="1"/>
        <v>0</v>
      </c>
      <c r="R35" s="25">
        <f t="shared" si="2"/>
        <v>0</v>
      </c>
      <c r="S35" s="6" t="s">
        <v>438</v>
      </c>
    </row>
    <row r="36" spans="1:19" x14ac:dyDescent="0.2">
      <c r="A36" s="1" t="s">
        <v>34</v>
      </c>
      <c r="C36" s="7"/>
      <c r="D36" s="7" t="s">
        <v>503</v>
      </c>
      <c r="E36" s="7" t="s">
        <v>504</v>
      </c>
      <c r="F36" s="14" t="s">
        <v>505</v>
      </c>
      <c r="G36" s="14">
        <v>1</v>
      </c>
      <c r="H36" s="14">
        <v>60</v>
      </c>
      <c r="I36" s="14"/>
      <c r="J36" s="14"/>
      <c r="K36" s="14">
        <f t="shared" si="0"/>
        <v>37380</v>
      </c>
      <c r="L36" s="15">
        <v>623</v>
      </c>
      <c r="M36" s="25"/>
      <c r="N36" s="25"/>
      <c r="O36" s="25"/>
      <c r="P36" s="25"/>
      <c r="Q36" s="25">
        <f t="shared" si="1"/>
        <v>0</v>
      </c>
      <c r="R36" s="25">
        <f t="shared" si="2"/>
        <v>0</v>
      </c>
      <c r="S36" s="6" t="s">
        <v>438</v>
      </c>
    </row>
    <row r="37" spans="1:19" x14ac:dyDescent="0.2">
      <c r="A37" s="1" t="s">
        <v>34</v>
      </c>
      <c r="C37" s="7"/>
      <c r="D37" s="7" t="s">
        <v>506</v>
      </c>
      <c r="E37" s="7" t="s">
        <v>507</v>
      </c>
      <c r="F37" s="14" t="s">
        <v>508</v>
      </c>
      <c r="G37" s="14">
        <v>1</v>
      </c>
      <c r="H37" s="14">
        <v>72</v>
      </c>
      <c r="I37" s="14"/>
      <c r="J37" s="14"/>
      <c r="K37" s="14">
        <f t="shared" si="0"/>
        <v>21096</v>
      </c>
      <c r="L37" s="15">
        <v>293</v>
      </c>
      <c r="M37" s="25"/>
      <c r="N37" s="25"/>
      <c r="O37" s="25"/>
      <c r="P37" s="25"/>
      <c r="Q37" s="25">
        <f t="shared" si="1"/>
        <v>0</v>
      </c>
      <c r="R37" s="25">
        <f t="shared" si="2"/>
        <v>0</v>
      </c>
      <c r="S37" s="6" t="s">
        <v>438</v>
      </c>
    </row>
    <row r="38" spans="1:19" x14ac:dyDescent="0.2">
      <c r="A38" s="1" t="s">
        <v>34</v>
      </c>
      <c r="C38" s="7"/>
      <c r="D38" s="7" t="s">
        <v>509</v>
      </c>
      <c r="E38" s="7" t="s">
        <v>510</v>
      </c>
      <c r="F38" s="14" t="s">
        <v>508</v>
      </c>
      <c r="G38" s="14">
        <v>1</v>
      </c>
      <c r="H38" s="14">
        <v>72</v>
      </c>
      <c r="I38" s="14"/>
      <c r="J38" s="14"/>
      <c r="K38" s="14">
        <f t="shared" si="0"/>
        <v>55152</v>
      </c>
      <c r="L38" s="15">
        <v>766</v>
      </c>
      <c r="M38" s="25"/>
      <c r="N38" s="25"/>
      <c r="O38" s="25"/>
      <c r="P38" s="25"/>
      <c r="Q38" s="25">
        <f t="shared" si="1"/>
        <v>0</v>
      </c>
      <c r="R38" s="25">
        <f t="shared" si="2"/>
        <v>0</v>
      </c>
      <c r="S38" s="6" t="s">
        <v>438</v>
      </c>
    </row>
    <row r="39" spans="1:19" x14ac:dyDescent="0.2">
      <c r="A39" s="1" t="s">
        <v>34</v>
      </c>
      <c r="C39" s="7"/>
      <c r="D39" s="7" t="s">
        <v>511</v>
      </c>
      <c r="E39" s="7" t="s">
        <v>512</v>
      </c>
      <c r="F39" s="14" t="s">
        <v>508</v>
      </c>
      <c r="G39" s="14">
        <v>1</v>
      </c>
      <c r="H39" s="14">
        <v>72</v>
      </c>
      <c r="I39" s="14"/>
      <c r="J39" s="14"/>
      <c r="K39" s="14">
        <f t="shared" si="0"/>
        <v>31968</v>
      </c>
      <c r="L39" s="15">
        <f>444</f>
        <v>444</v>
      </c>
      <c r="M39" s="25"/>
      <c r="N39" s="25"/>
      <c r="O39" s="25"/>
      <c r="P39" s="25"/>
      <c r="Q39" s="25">
        <f t="shared" si="1"/>
        <v>0</v>
      </c>
      <c r="R39" s="25">
        <f t="shared" si="2"/>
        <v>0</v>
      </c>
      <c r="S39" s="6" t="s">
        <v>438</v>
      </c>
    </row>
    <row r="40" spans="1:19" x14ac:dyDescent="0.2">
      <c r="A40" s="1"/>
      <c r="C40" s="7"/>
      <c r="D40" s="7" t="s">
        <v>513</v>
      </c>
      <c r="E40" s="8"/>
      <c r="F40" s="14" t="s">
        <v>514</v>
      </c>
      <c r="G40" s="14">
        <v>1</v>
      </c>
      <c r="H40" s="14">
        <v>96</v>
      </c>
      <c r="I40" s="14"/>
      <c r="J40" s="14"/>
      <c r="K40" s="14">
        <f t="shared" si="0"/>
        <v>19776</v>
      </c>
      <c r="L40" s="15">
        <v>206</v>
      </c>
      <c r="M40" s="25"/>
      <c r="N40" s="25"/>
      <c r="O40" s="25"/>
      <c r="P40" s="25"/>
      <c r="Q40" s="25">
        <f t="shared" si="1"/>
        <v>0</v>
      </c>
      <c r="R40" s="25">
        <f t="shared" si="2"/>
        <v>0</v>
      </c>
      <c r="S40" s="6" t="s">
        <v>438</v>
      </c>
    </row>
    <row r="41" spans="1:19" x14ac:dyDescent="0.2">
      <c r="A41" s="1"/>
      <c r="C41" s="7"/>
      <c r="D41" s="7" t="s">
        <v>515</v>
      </c>
      <c r="E41" s="7" t="s">
        <v>516</v>
      </c>
      <c r="F41" s="14" t="s">
        <v>484</v>
      </c>
      <c r="G41" s="14">
        <v>1</v>
      </c>
      <c r="H41" s="14">
        <v>48</v>
      </c>
      <c r="I41" s="14"/>
      <c r="J41" s="14"/>
      <c r="K41" s="14">
        <f t="shared" si="0"/>
        <v>6720</v>
      </c>
      <c r="L41" s="15">
        <v>140</v>
      </c>
      <c r="M41" s="25"/>
      <c r="N41" s="25"/>
      <c r="O41" s="25"/>
      <c r="P41" s="25"/>
      <c r="Q41" s="25">
        <f t="shared" si="1"/>
        <v>0</v>
      </c>
      <c r="R41" s="25">
        <f t="shared" si="2"/>
        <v>0</v>
      </c>
      <c r="S41" s="6" t="s">
        <v>438</v>
      </c>
    </row>
    <row r="42" spans="1:19" x14ac:dyDescent="0.2">
      <c r="A42" s="1"/>
      <c r="C42" s="7"/>
      <c r="D42" s="7" t="s">
        <v>517</v>
      </c>
      <c r="E42" s="7" t="s">
        <v>518</v>
      </c>
      <c r="F42" s="14" t="s">
        <v>484</v>
      </c>
      <c r="G42" s="14">
        <v>1</v>
      </c>
      <c r="H42" s="14">
        <v>48</v>
      </c>
      <c r="I42" s="14"/>
      <c r="J42" s="14"/>
      <c r="K42" s="14">
        <f t="shared" si="0"/>
        <v>4848</v>
      </c>
      <c r="L42" s="15">
        <v>101</v>
      </c>
      <c r="M42" s="25"/>
      <c r="N42" s="25"/>
      <c r="O42" s="25"/>
      <c r="P42" s="25"/>
      <c r="Q42" s="25">
        <f t="shared" si="1"/>
        <v>0</v>
      </c>
      <c r="R42" s="25">
        <f t="shared" si="2"/>
        <v>0</v>
      </c>
      <c r="S42" s="6" t="s">
        <v>438</v>
      </c>
    </row>
    <row r="43" spans="1:19" x14ac:dyDescent="0.2">
      <c r="A43" s="1"/>
      <c r="C43" s="7"/>
      <c r="D43" s="7" t="s">
        <v>519</v>
      </c>
      <c r="E43" s="7" t="s">
        <v>516</v>
      </c>
      <c r="F43" s="14" t="s">
        <v>508</v>
      </c>
      <c r="G43" s="14">
        <v>1</v>
      </c>
      <c r="H43" s="14">
        <v>72</v>
      </c>
      <c r="I43" s="14"/>
      <c r="J43" s="14"/>
      <c r="K43" s="14">
        <f t="shared" si="0"/>
        <v>13608</v>
      </c>
      <c r="L43" s="15">
        <v>189</v>
      </c>
      <c r="M43" s="25"/>
      <c r="N43" s="25"/>
      <c r="O43" s="25"/>
      <c r="P43" s="25"/>
      <c r="Q43" s="25">
        <f t="shared" si="1"/>
        <v>0</v>
      </c>
      <c r="R43" s="25">
        <f t="shared" si="2"/>
        <v>0</v>
      </c>
      <c r="S43" s="6" t="s">
        <v>438</v>
      </c>
    </row>
    <row r="44" spans="1:19" x14ac:dyDescent="0.2">
      <c r="A44" s="1"/>
      <c r="C44" s="7"/>
      <c r="D44" s="7" t="s">
        <v>520</v>
      </c>
      <c r="E44" s="7" t="s">
        <v>521</v>
      </c>
      <c r="F44" s="14" t="s">
        <v>522</v>
      </c>
      <c r="G44" s="14">
        <v>1</v>
      </c>
      <c r="H44" s="14">
        <v>81</v>
      </c>
      <c r="I44" s="14"/>
      <c r="J44" s="14"/>
      <c r="K44" s="14">
        <f t="shared" si="0"/>
        <v>23166</v>
      </c>
      <c r="L44" s="15">
        <v>286</v>
      </c>
      <c r="M44" s="25"/>
      <c r="N44" s="25"/>
      <c r="O44" s="25"/>
      <c r="P44" s="25"/>
      <c r="Q44" s="25">
        <f t="shared" si="1"/>
        <v>0</v>
      </c>
      <c r="R44" s="25">
        <f t="shared" si="2"/>
        <v>0</v>
      </c>
      <c r="S44" s="6" t="s">
        <v>438</v>
      </c>
    </row>
    <row r="45" spans="1:19" x14ac:dyDescent="0.2">
      <c r="A45" s="1"/>
      <c r="C45" s="7"/>
      <c r="D45" s="7" t="s">
        <v>523</v>
      </c>
      <c r="E45" s="7" t="s">
        <v>171</v>
      </c>
      <c r="F45" s="14" t="s">
        <v>524</v>
      </c>
      <c r="G45" s="14">
        <v>1</v>
      </c>
      <c r="H45" s="14">
        <v>81</v>
      </c>
      <c r="I45" s="14"/>
      <c r="J45" s="14"/>
      <c r="K45" s="14">
        <f t="shared" si="0"/>
        <v>11826</v>
      </c>
      <c r="L45" s="15">
        <v>146</v>
      </c>
      <c r="M45" s="25"/>
      <c r="N45" s="25"/>
      <c r="O45" s="25"/>
      <c r="P45" s="25"/>
      <c r="Q45" s="25">
        <f t="shared" si="1"/>
        <v>0</v>
      </c>
      <c r="R45" s="25">
        <f t="shared" si="2"/>
        <v>0</v>
      </c>
      <c r="S45" s="6" t="s">
        <v>438</v>
      </c>
    </row>
    <row r="46" spans="1:19" x14ac:dyDescent="0.2">
      <c r="A46" s="1"/>
      <c r="C46" s="7"/>
      <c r="D46" s="7" t="s">
        <v>525</v>
      </c>
      <c r="E46" s="7" t="s">
        <v>171</v>
      </c>
      <c r="F46" s="14" t="s">
        <v>526</v>
      </c>
      <c r="G46" s="14">
        <v>1</v>
      </c>
      <c r="H46" s="14">
        <v>75</v>
      </c>
      <c r="I46" s="14"/>
      <c r="J46" s="14"/>
      <c r="K46" s="14">
        <f t="shared" si="0"/>
        <v>80850</v>
      </c>
      <c r="L46" s="15">
        <v>1078</v>
      </c>
      <c r="M46" s="25"/>
      <c r="N46" s="25"/>
      <c r="O46" s="25"/>
      <c r="P46" s="25"/>
      <c r="Q46" s="25">
        <f t="shared" si="1"/>
        <v>0</v>
      </c>
      <c r="R46" s="25">
        <f t="shared" si="2"/>
        <v>0</v>
      </c>
      <c r="S46" s="6" t="s">
        <v>438</v>
      </c>
    </row>
    <row r="47" spans="1:19" x14ac:dyDescent="0.2">
      <c r="A47" s="1"/>
      <c r="C47" s="7"/>
      <c r="D47" s="7" t="s">
        <v>527</v>
      </c>
      <c r="E47" s="7" t="s">
        <v>528</v>
      </c>
      <c r="F47" s="14" t="s">
        <v>529</v>
      </c>
      <c r="G47" s="14">
        <v>1</v>
      </c>
      <c r="H47" s="14">
        <v>75</v>
      </c>
      <c r="I47" s="14"/>
      <c r="J47" s="14"/>
      <c r="K47" s="14">
        <f t="shared" si="0"/>
        <v>10650</v>
      </c>
      <c r="L47" s="15">
        <v>142</v>
      </c>
      <c r="M47" s="25"/>
      <c r="N47" s="25"/>
      <c r="O47" s="25"/>
      <c r="P47" s="25"/>
      <c r="Q47" s="25">
        <f t="shared" si="1"/>
        <v>0</v>
      </c>
      <c r="R47" s="25">
        <f t="shared" si="2"/>
        <v>0</v>
      </c>
      <c r="S47" s="6" t="s">
        <v>438</v>
      </c>
    </row>
    <row r="48" spans="1:19" x14ac:dyDescent="0.2">
      <c r="A48" s="1" t="s">
        <v>34</v>
      </c>
      <c r="C48" s="7"/>
      <c r="D48" s="7" t="s">
        <v>530</v>
      </c>
      <c r="E48" s="7" t="s">
        <v>531</v>
      </c>
      <c r="F48" s="14" t="s">
        <v>532</v>
      </c>
      <c r="G48" s="19" t="s">
        <v>533</v>
      </c>
      <c r="H48" s="14">
        <v>76</v>
      </c>
      <c r="I48" s="14"/>
      <c r="J48" s="14"/>
      <c r="K48" s="14">
        <f t="shared" si="0"/>
        <v>9348</v>
      </c>
      <c r="L48" s="15">
        <v>123</v>
      </c>
      <c r="M48" s="25"/>
      <c r="N48" s="25"/>
      <c r="O48" s="25"/>
      <c r="P48" s="25"/>
      <c r="Q48" s="25">
        <f t="shared" si="1"/>
        <v>0</v>
      </c>
      <c r="R48" s="25">
        <f t="shared" si="2"/>
        <v>0</v>
      </c>
      <c r="S48" s="6" t="s">
        <v>438</v>
      </c>
    </row>
    <row r="49" spans="1:19" x14ac:dyDescent="0.2">
      <c r="A49" s="1"/>
      <c r="C49" s="7"/>
      <c r="D49" s="7" t="s">
        <v>534</v>
      </c>
      <c r="E49" s="7" t="s">
        <v>535</v>
      </c>
      <c r="F49" s="14" t="s">
        <v>536</v>
      </c>
      <c r="G49" s="14">
        <v>1</v>
      </c>
      <c r="H49" s="14">
        <v>96</v>
      </c>
      <c r="I49" s="14"/>
      <c r="J49" s="14"/>
      <c r="K49" s="14">
        <f t="shared" si="0"/>
        <v>39072</v>
      </c>
      <c r="L49" s="15">
        <v>407</v>
      </c>
      <c r="M49" s="25"/>
      <c r="N49" s="25"/>
      <c r="O49" s="25"/>
      <c r="P49" s="25"/>
      <c r="Q49" s="25">
        <f t="shared" si="1"/>
        <v>0</v>
      </c>
      <c r="R49" s="25">
        <f t="shared" si="2"/>
        <v>0</v>
      </c>
      <c r="S49" s="6" t="s">
        <v>438</v>
      </c>
    </row>
    <row r="50" spans="1:19" x14ac:dyDescent="0.2">
      <c r="A50" s="1"/>
      <c r="C50" s="7"/>
      <c r="D50" s="7" t="s">
        <v>537</v>
      </c>
      <c r="E50" s="7" t="s">
        <v>538</v>
      </c>
      <c r="F50" s="14" t="s">
        <v>539</v>
      </c>
      <c r="G50" s="14">
        <v>1</v>
      </c>
      <c r="H50" s="14">
        <v>120</v>
      </c>
      <c r="I50" s="14"/>
      <c r="J50" s="14"/>
      <c r="K50" s="14">
        <f t="shared" si="0"/>
        <v>47160</v>
      </c>
      <c r="L50" s="15">
        <v>393</v>
      </c>
      <c r="M50" s="25"/>
      <c r="N50" s="25"/>
      <c r="O50" s="25"/>
      <c r="P50" s="25"/>
      <c r="Q50" s="25">
        <f t="shared" si="1"/>
        <v>0</v>
      </c>
      <c r="R50" s="25">
        <f t="shared" si="2"/>
        <v>0</v>
      </c>
      <c r="S50" s="6" t="s">
        <v>438</v>
      </c>
    </row>
    <row r="51" spans="1:19" x14ac:dyDescent="0.2">
      <c r="A51" s="1"/>
      <c r="C51" s="7"/>
      <c r="D51" s="7" t="s">
        <v>540</v>
      </c>
      <c r="E51" s="7" t="s">
        <v>541</v>
      </c>
      <c r="F51" s="14" t="s">
        <v>542</v>
      </c>
      <c r="G51" s="14">
        <v>1</v>
      </c>
      <c r="H51" s="14">
        <v>81</v>
      </c>
      <c r="I51" s="14"/>
      <c r="J51" s="14"/>
      <c r="K51" s="14">
        <f t="shared" si="0"/>
        <v>30213</v>
      </c>
      <c r="L51" s="15">
        <v>373</v>
      </c>
      <c r="M51" s="25"/>
      <c r="N51" s="25"/>
      <c r="O51" s="25"/>
      <c r="P51" s="25"/>
      <c r="Q51" s="25">
        <f t="shared" si="1"/>
        <v>0</v>
      </c>
      <c r="R51" s="25">
        <f t="shared" si="2"/>
        <v>0</v>
      </c>
      <c r="S51" s="6" t="s">
        <v>438</v>
      </c>
    </row>
    <row r="52" spans="1:19" x14ac:dyDescent="0.2">
      <c r="A52" s="1"/>
      <c r="C52" s="7"/>
      <c r="D52" s="7" t="s">
        <v>543</v>
      </c>
      <c r="E52" s="7" t="s">
        <v>544</v>
      </c>
      <c r="F52" s="14" t="s">
        <v>545</v>
      </c>
      <c r="G52" s="14">
        <v>1</v>
      </c>
      <c r="H52" s="14">
        <v>72</v>
      </c>
      <c r="I52" s="14"/>
      <c r="J52" s="14"/>
      <c r="K52" s="14">
        <f t="shared" si="0"/>
        <v>21744</v>
      </c>
      <c r="L52" s="15">
        <v>302</v>
      </c>
      <c r="M52" s="25"/>
      <c r="N52" s="25"/>
      <c r="O52" s="25"/>
      <c r="P52" s="25"/>
      <c r="Q52" s="25">
        <f t="shared" si="1"/>
        <v>0</v>
      </c>
      <c r="R52" s="25">
        <f t="shared" si="2"/>
        <v>0</v>
      </c>
      <c r="S52" s="6" t="s">
        <v>438</v>
      </c>
    </row>
    <row r="53" spans="1:19" x14ac:dyDescent="0.2">
      <c r="A53" s="1"/>
      <c r="C53" s="7"/>
      <c r="D53" s="7" t="s">
        <v>546</v>
      </c>
      <c r="E53" s="7" t="s">
        <v>171</v>
      </c>
      <c r="F53" s="14" t="s">
        <v>547</v>
      </c>
      <c r="G53" s="14">
        <v>1</v>
      </c>
      <c r="H53" s="14">
        <v>72</v>
      </c>
      <c r="I53" s="14"/>
      <c r="J53" s="14"/>
      <c r="K53" s="14">
        <f t="shared" si="0"/>
        <v>12528</v>
      </c>
      <c r="L53" s="15">
        <v>174</v>
      </c>
      <c r="M53" s="25"/>
      <c r="N53" s="25"/>
      <c r="O53" s="25"/>
      <c r="P53" s="25"/>
      <c r="Q53" s="25">
        <f t="shared" si="1"/>
        <v>0</v>
      </c>
      <c r="R53" s="25">
        <f t="shared" si="2"/>
        <v>0</v>
      </c>
      <c r="S53" s="6" t="s">
        <v>438</v>
      </c>
    </row>
    <row r="54" spans="1:19" x14ac:dyDescent="0.2">
      <c r="A54" s="1"/>
      <c r="C54" s="7"/>
      <c r="D54" s="7" t="s">
        <v>548</v>
      </c>
      <c r="E54" s="7" t="s">
        <v>549</v>
      </c>
      <c r="F54" s="14" t="s">
        <v>550</v>
      </c>
      <c r="G54" s="14">
        <v>1</v>
      </c>
      <c r="H54" s="14">
        <v>48</v>
      </c>
      <c r="I54" s="14"/>
      <c r="J54" s="14"/>
      <c r="K54" s="14">
        <f t="shared" si="0"/>
        <v>8304</v>
      </c>
      <c r="L54" s="15">
        <v>173</v>
      </c>
      <c r="M54" s="25"/>
      <c r="N54" s="25"/>
      <c r="O54" s="25"/>
      <c r="P54" s="25"/>
      <c r="Q54" s="25">
        <f t="shared" si="1"/>
        <v>0</v>
      </c>
      <c r="R54" s="25">
        <f t="shared" si="2"/>
        <v>0</v>
      </c>
      <c r="S54" s="6" t="s">
        <v>438</v>
      </c>
    </row>
    <row r="55" spans="1:19" x14ac:dyDescent="0.2">
      <c r="A55" s="1"/>
      <c r="C55" s="7"/>
      <c r="D55" s="7" t="s">
        <v>551</v>
      </c>
      <c r="E55" s="7" t="s">
        <v>552</v>
      </c>
      <c r="F55" s="14" t="s">
        <v>553</v>
      </c>
      <c r="G55" s="14">
        <v>1</v>
      </c>
      <c r="H55" s="14">
        <v>72</v>
      </c>
      <c r="I55" s="14"/>
      <c r="J55" s="14"/>
      <c r="K55" s="14">
        <f t="shared" si="0"/>
        <v>12240</v>
      </c>
      <c r="L55" s="15">
        <v>170</v>
      </c>
      <c r="M55" s="25"/>
      <c r="N55" s="25"/>
      <c r="O55" s="25"/>
      <c r="P55" s="25"/>
      <c r="Q55" s="25">
        <f t="shared" si="1"/>
        <v>0</v>
      </c>
      <c r="R55" s="25">
        <f t="shared" si="2"/>
        <v>0</v>
      </c>
      <c r="S55" s="6" t="s">
        <v>438</v>
      </c>
    </row>
    <row r="56" spans="1:19" x14ac:dyDescent="0.2">
      <c r="A56" s="1"/>
      <c r="C56" s="7"/>
      <c r="D56" s="7" t="s">
        <v>554</v>
      </c>
      <c r="E56" s="7" t="s">
        <v>555</v>
      </c>
      <c r="F56" s="14" t="s">
        <v>556</v>
      </c>
      <c r="G56" s="14">
        <v>1</v>
      </c>
      <c r="H56" s="14">
        <v>72</v>
      </c>
      <c r="I56" s="14"/>
      <c r="J56" s="14"/>
      <c r="K56" s="14">
        <f t="shared" si="0"/>
        <v>30744</v>
      </c>
      <c r="L56" s="15">
        <v>427</v>
      </c>
      <c r="M56" s="25"/>
      <c r="N56" s="25"/>
      <c r="O56" s="25"/>
      <c r="P56" s="25"/>
      <c r="Q56" s="25">
        <f t="shared" si="1"/>
        <v>0</v>
      </c>
      <c r="R56" s="25">
        <f t="shared" si="2"/>
        <v>0</v>
      </c>
      <c r="S56" s="6" t="s">
        <v>438</v>
      </c>
    </row>
    <row r="57" spans="1:19" x14ac:dyDescent="0.2">
      <c r="A57" s="1"/>
      <c r="C57" s="7"/>
      <c r="D57" s="7" t="s">
        <v>557</v>
      </c>
      <c r="E57" s="7" t="s">
        <v>555</v>
      </c>
      <c r="F57" s="14" t="s">
        <v>556</v>
      </c>
      <c r="G57" s="14">
        <v>1</v>
      </c>
      <c r="H57" s="14">
        <v>72</v>
      </c>
      <c r="I57" s="14"/>
      <c r="J57" s="14"/>
      <c r="K57" s="14">
        <f t="shared" si="0"/>
        <v>26280</v>
      </c>
      <c r="L57" s="15">
        <v>365</v>
      </c>
      <c r="M57" s="25"/>
      <c r="N57" s="25"/>
      <c r="O57" s="25"/>
      <c r="P57" s="25"/>
      <c r="Q57" s="25">
        <f t="shared" si="1"/>
        <v>0</v>
      </c>
      <c r="R57" s="25">
        <f t="shared" si="2"/>
        <v>0</v>
      </c>
      <c r="S57" s="6" t="s">
        <v>438</v>
      </c>
    </row>
    <row r="58" spans="1:19" x14ac:dyDescent="0.2">
      <c r="C58" s="7"/>
      <c r="D58" s="7" t="s">
        <v>558</v>
      </c>
      <c r="E58" s="7" t="s">
        <v>559</v>
      </c>
      <c r="F58" s="14" t="s">
        <v>560</v>
      </c>
      <c r="G58" s="19" t="s">
        <v>61</v>
      </c>
      <c r="H58" s="14">
        <v>72</v>
      </c>
      <c r="I58" s="14"/>
      <c r="J58" s="14"/>
      <c r="K58" s="14">
        <f t="shared" si="0"/>
        <v>33480</v>
      </c>
      <c r="L58" s="15">
        <v>465</v>
      </c>
      <c r="M58" s="25"/>
      <c r="N58" s="25"/>
      <c r="O58" s="25"/>
      <c r="P58" s="25"/>
      <c r="Q58" s="25">
        <f t="shared" si="1"/>
        <v>0</v>
      </c>
      <c r="R58" s="25">
        <f t="shared" si="2"/>
        <v>0</v>
      </c>
      <c r="S58" s="6" t="s">
        <v>438</v>
      </c>
    </row>
    <row r="59" spans="1:19" x14ac:dyDescent="0.2">
      <c r="A59" s="1"/>
      <c r="C59" s="7"/>
      <c r="D59" s="7" t="s">
        <v>561</v>
      </c>
      <c r="E59" s="7" t="s">
        <v>104</v>
      </c>
      <c r="F59" s="14" t="s">
        <v>562</v>
      </c>
      <c r="G59" s="19" t="s">
        <v>563</v>
      </c>
      <c r="H59" s="14">
        <v>72</v>
      </c>
      <c r="I59" s="14"/>
      <c r="J59" s="14"/>
      <c r="K59" s="14">
        <f t="shared" si="0"/>
        <v>9864</v>
      </c>
      <c r="L59" s="15">
        <v>137</v>
      </c>
      <c r="M59" s="25"/>
      <c r="N59" s="25"/>
      <c r="O59" s="25"/>
      <c r="P59" s="25"/>
      <c r="Q59" s="25">
        <f t="shared" si="1"/>
        <v>0</v>
      </c>
      <c r="R59" s="25">
        <f t="shared" si="2"/>
        <v>0</v>
      </c>
      <c r="S59" s="6" t="s">
        <v>438</v>
      </c>
    </row>
    <row r="60" spans="1:19" x14ac:dyDescent="0.2">
      <c r="A60" s="1"/>
      <c r="C60" s="7"/>
      <c r="D60" s="7" t="s">
        <v>564</v>
      </c>
      <c r="E60" s="7" t="s">
        <v>565</v>
      </c>
      <c r="F60" s="14" t="s">
        <v>566</v>
      </c>
      <c r="G60" s="14">
        <v>1</v>
      </c>
      <c r="H60" s="14">
        <v>120</v>
      </c>
      <c r="I60" s="14"/>
      <c r="J60" s="14"/>
      <c r="K60" s="14">
        <f t="shared" ref="K60:K122" si="3">L60*H60</f>
        <v>29280</v>
      </c>
      <c r="L60" s="15">
        <v>244</v>
      </c>
      <c r="M60" s="25"/>
      <c r="N60" s="25"/>
      <c r="O60" s="25"/>
      <c r="P60" s="25"/>
      <c r="Q60" s="25">
        <f t="shared" ref="Q60:Q123" si="4">M60+N60-O60-P60</f>
        <v>0</v>
      </c>
      <c r="R60" s="25">
        <f t="shared" ref="R60:R123" si="5">L60*Q60</f>
        <v>0</v>
      </c>
      <c r="S60" s="6" t="s">
        <v>438</v>
      </c>
    </row>
    <row r="61" spans="1:19" x14ac:dyDescent="0.2">
      <c r="A61" s="1"/>
      <c r="C61" s="7"/>
      <c r="D61" s="7" t="s">
        <v>567</v>
      </c>
      <c r="E61" s="7" t="s">
        <v>568</v>
      </c>
      <c r="F61" s="14" t="s">
        <v>569</v>
      </c>
      <c r="G61" s="14">
        <v>1</v>
      </c>
      <c r="H61" s="14">
        <v>120</v>
      </c>
      <c r="I61" s="14"/>
      <c r="J61" s="14"/>
      <c r="K61" s="14">
        <f t="shared" si="3"/>
        <v>13560</v>
      </c>
      <c r="L61" s="15">
        <v>113</v>
      </c>
      <c r="M61" s="25"/>
      <c r="N61" s="25"/>
      <c r="O61" s="25"/>
      <c r="P61" s="25"/>
      <c r="Q61" s="25">
        <f t="shared" si="4"/>
        <v>0</v>
      </c>
      <c r="R61" s="25">
        <f t="shared" si="5"/>
        <v>0</v>
      </c>
      <c r="S61" s="6" t="s">
        <v>438</v>
      </c>
    </row>
    <row r="62" spans="1:19" x14ac:dyDescent="0.2">
      <c r="A62" s="1"/>
      <c r="C62" s="7"/>
      <c r="D62" s="7" t="s">
        <v>570</v>
      </c>
      <c r="E62" s="7" t="s">
        <v>571</v>
      </c>
      <c r="F62" s="14" t="s">
        <v>569</v>
      </c>
      <c r="G62" s="14">
        <v>1</v>
      </c>
      <c r="H62" s="14">
        <v>120</v>
      </c>
      <c r="I62" s="14"/>
      <c r="J62" s="14"/>
      <c r="K62" s="14">
        <f t="shared" si="3"/>
        <v>19200</v>
      </c>
      <c r="L62" s="15">
        <v>160</v>
      </c>
      <c r="M62" s="25"/>
      <c r="N62" s="25"/>
      <c r="O62" s="25"/>
      <c r="P62" s="25"/>
      <c r="Q62" s="25">
        <f t="shared" si="4"/>
        <v>0</v>
      </c>
      <c r="R62" s="25">
        <f t="shared" si="5"/>
        <v>0</v>
      </c>
      <c r="S62" s="6" t="s">
        <v>438</v>
      </c>
    </row>
    <row r="63" spans="1:19" x14ac:dyDescent="0.2">
      <c r="A63" s="1" t="s">
        <v>34</v>
      </c>
      <c r="C63" s="7"/>
      <c r="D63" s="7" t="s">
        <v>572</v>
      </c>
      <c r="E63" s="7" t="s">
        <v>573</v>
      </c>
      <c r="F63" s="14" t="s">
        <v>574</v>
      </c>
      <c r="G63" s="19" t="s">
        <v>48</v>
      </c>
      <c r="H63" s="14">
        <v>36</v>
      </c>
      <c r="I63" s="14"/>
      <c r="J63" s="14"/>
      <c r="K63" s="14">
        <f t="shared" si="3"/>
        <v>29916</v>
      </c>
      <c r="L63" s="15">
        <v>831</v>
      </c>
      <c r="M63" s="25"/>
      <c r="N63" s="25"/>
      <c r="O63" s="25"/>
      <c r="P63" s="25"/>
      <c r="Q63" s="25">
        <f t="shared" si="4"/>
        <v>0</v>
      </c>
      <c r="R63" s="25">
        <f t="shared" si="5"/>
        <v>0</v>
      </c>
      <c r="S63" s="6" t="s">
        <v>438</v>
      </c>
    </row>
    <row r="64" spans="1:19" x14ac:dyDescent="0.2">
      <c r="A64" s="1"/>
      <c r="C64" s="7"/>
      <c r="D64" s="7" t="s">
        <v>575</v>
      </c>
      <c r="E64" s="7" t="s">
        <v>576</v>
      </c>
      <c r="F64" s="14" t="s">
        <v>577</v>
      </c>
      <c r="G64" s="14">
        <v>1</v>
      </c>
      <c r="H64" s="14">
        <v>48</v>
      </c>
      <c r="I64" s="14"/>
      <c r="J64" s="14"/>
      <c r="K64" s="14">
        <f t="shared" si="3"/>
        <v>16320</v>
      </c>
      <c r="L64" s="15">
        <v>340</v>
      </c>
      <c r="M64" s="25"/>
      <c r="N64" s="25"/>
      <c r="O64" s="25"/>
      <c r="P64" s="25"/>
      <c r="Q64" s="25">
        <f t="shared" si="4"/>
        <v>0</v>
      </c>
      <c r="R64" s="25">
        <f t="shared" si="5"/>
        <v>0</v>
      </c>
      <c r="S64" s="6" t="s">
        <v>438</v>
      </c>
    </row>
    <row r="65" spans="1:19" x14ac:dyDescent="0.2">
      <c r="A65" s="1" t="s">
        <v>34</v>
      </c>
      <c r="C65" s="7"/>
      <c r="D65" s="7" t="s">
        <v>578</v>
      </c>
      <c r="E65" s="7" t="s">
        <v>579</v>
      </c>
      <c r="F65" s="14" t="s">
        <v>550</v>
      </c>
      <c r="G65" s="14">
        <v>1</v>
      </c>
      <c r="H65" s="14">
        <v>48</v>
      </c>
      <c r="I65" s="14"/>
      <c r="J65" s="14"/>
      <c r="K65" s="14">
        <f t="shared" si="3"/>
        <v>15216</v>
      </c>
      <c r="L65" s="15">
        <v>317</v>
      </c>
      <c r="M65" s="25"/>
      <c r="N65" s="25"/>
      <c r="O65" s="25"/>
      <c r="P65" s="25"/>
      <c r="Q65" s="25">
        <f t="shared" si="4"/>
        <v>0</v>
      </c>
      <c r="R65" s="25">
        <f t="shared" si="5"/>
        <v>0</v>
      </c>
      <c r="S65" s="6" t="s">
        <v>438</v>
      </c>
    </row>
    <row r="66" spans="1:19" x14ac:dyDescent="0.2">
      <c r="C66" s="7"/>
      <c r="D66" s="7" t="s">
        <v>580</v>
      </c>
      <c r="E66" s="7" t="s">
        <v>581</v>
      </c>
      <c r="F66" s="14" t="s">
        <v>582</v>
      </c>
      <c r="G66" s="19" t="s">
        <v>563</v>
      </c>
      <c r="H66" s="14">
        <v>72</v>
      </c>
      <c r="I66" s="14"/>
      <c r="J66" s="14"/>
      <c r="K66" s="14">
        <f t="shared" si="3"/>
        <v>50400</v>
      </c>
      <c r="L66" s="15">
        <v>700</v>
      </c>
      <c r="M66" s="25"/>
      <c r="N66" s="25"/>
      <c r="O66" s="25"/>
      <c r="P66" s="25"/>
      <c r="Q66" s="25">
        <f t="shared" si="4"/>
        <v>0</v>
      </c>
      <c r="R66" s="25">
        <f t="shared" si="5"/>
        <v>0</v>
      </c>
      <c r="S66" s="6" t="s">
        <v>438</v>
      </c>
    </row>
    <row r="67" spans="1:19" x14ac:dyDescent="0.2">
      <c r="A67" s="1" t="s">
        <v>34</v>
      </c>
      <c r="C67" s="7"/>
      <c r="D67" s="7" t="s">
        <v>583</v>
      </c>
      <c r="E67" s="8"/>
      <c r="F67" s="14" t="s">
        <v>584</v>
      </c>
      <c r="G67" s="14">
        <v>1</v>
      </c>
      <c r="H67" s="14">
        <v>162</v>
      </c>
      <c r="I67" s="14"/>
      <c r="J67" s="14"/>
      <c r="K67" s="14">
        <f t="shared" si="3"/>
        <v>58806</v>
      </c>
      <c r="L67" s="15">
        <v>363</v>
      </c>
      <c r="M67" s="25"/>
      <c r="N67" s="25"/>
      <c r="O67" s="25"/>
      <c r="P67" s="25"/>
      <c r="Q67" s="25">
        <f t="shared" si="4"/>
        <v>0</v>
      </c>
      <c r="R67" s="25">
        <f t="shared" si="5"/>
        <v>0</v>
      </c>
      <c r="S67" s="6" t="s">
        <v>438</v>
      </c>
    </row>
    <row r="68" spans="1:19" x14ac:dyDescent="0.2">
      <c r="A68" s="1" t="s">
        <v>34</v>
      </c>
      <c r="C68" s="7" t="s">
        <v>15</v>
      </c>
      <c r="D68" s="7" t="s">
        <v>585</v>
      </c>
      <c r="E68" s="7" t="s">
        <v>586</v>
      </c>
      <c r="F68" s="14" t="s">
        <v>587</v>
      </c>
      <c r="G68" s="14">
        <v>1</v>
      </c>
      <c r="H68" s="14">
        <v>150</v>
      </c>
      <c r="I68" s="14"/>
      <c r="J68" s="14"/>
      <c r="K68" s="14">
        <f t="shared" si="3"/>
        <v>108750</v>
      </c>
      <c r="L68" s="15">
        <v>725</v>
      </c>
      <c r="M68" s="25"/>
      <c r="N68" s="25"/>
      <c r="O68" s="25"/>
      <c r="P68" s="25"/>
      <c r="Q68" s="25">
        <f t="shared" si="4"/>
        <v>0</v>
      </c>
      <c r="R68" s="25">
        <f t="shared" si="5"/>
        <v>0</v>
      </c>
      <c r="S68" s="6" t="s">
        <v>438</v>
      </c>
    </row>
    <row r="69" spans="1:19" x14ac:dyDescent="0.2">
      <c r="A69" s="1" t="s">
        <v>34</v>
      </c>
      <c r="C69" s="7"/>
      <c r="D69" s="7" t="s">
        <v>588</v>
      </c>
      <c r="E69" s="7" t="s">
        <v>589</v>
      </c>
      <c r="F69" s="14" t="s">
        <v>590</v>
      </c>
      <c r="G69" s="14">
        <v>1</v>
      </c>
      <c r="H69" s="14">
        <v>120</v>
      </c>
      <c r="I69" s="14"/>
      <c r="J69" s="14"/>
      <c r="K69" s="14">
        <f t="shared" si="3"/>
        <v>41640</v>
      </c>
      <c r="L69" s="15">
        <v>347</v>
      </c>
      <c r="M69" s="25"/>
      <c r="N69" s="25"/>
      <c r="O69" s="25"/>
      <c r="P69" s="25"/>
      <c r="Q69" s="25">
        <f t="shared" si="4"/>
        <v>0</v>
      </c>
      <c r="R69" s="25">
        <f t="shared" si="5"/>
        <v>0</v>
      </c>
      <c r="S69" s="6" t="s">
        <v>438</v>
      </c>
    </row>
    <row r="70" spans="1:19" x14ac:dyDescent="0.2">
      <c r="A70" s="1"/>
      <c r="C70" s="7"/>
      <c r="D70" s="7" t="s">
        <v>591</v>
      </c>
      <c r="E70" s="7" t="s">
        <v>592</v>
      </c>
      <c r="F70" s="14" t="s">
        <v>593</v>
      </c>
      <c r="G70" s="14">
        <v>1</v>
      </c>
      <c r="H70" s="14">
        <v>210</v>
      </c>
      <c r="I70" s="14"/>
      <c r="J70" s="14"/>
      <c r="K70" s="14">
        <f t="shared" si="3"/>
        <v>320250</v>
      </c>
      <c r="L70" s="15">
        <v>1525</v>
      </c>
      <c r="M70" s="25"/>
      <c r="N70" s="25"/>
      <c r="O70" s="25"/>
      <c r="P70" s="25"/>
      <c r="Q70" s="25">
        <f t="shared" si="4"/>
        <v>0</v>
      </c>
      <c r="R70" s="25">
        <f t="shared" si="5"/>
        <v>0</v>
      </c>
      <c r="S70" s="6" t="s">
        <v>438</v>
      </c>
    </row>
    <row r="71" spans="1:19" x14ac:dyDescent="0.2">
      <c r="A71" s="1"/>
      <c r="C71" s="7"/>
      <c r="D71" s="7" t="s">
        <v>594</v>
      </c>
      <c r="E71" s="7" t="s">
        <v>595</v>
      </c>
      <c r="F71" s="14" t="s">
        <v>596</v>
      </c>
      <c r="G71" s="14">
        <v>1</v>
      </c>
      <c r="H71" s="14">
        <v>276</v>
      </c>
      <c r="I71" s="14"/>
      <c r="J71" s="14"/>
      <c r="K71" s="14">
        <f t="shared" si="3"/>
        <v>66792</v>
      </c>
      <c r="L71" s="15">
        <v>242</v>
      </c>
      <c r="M71" s="25"/>
      <c r="N71" s="25"/>
      <c r="O71" s="25"/>
      <c r="P71" s="25"/>
      <c r="Q71" s="25">
        <f t="shared" si="4"/>
        <v>0</v>
      </c>
      <c r="R71" s="25">
        <f t="shared" si="5"/>
        <v>0</v>
      </c>
      <c r="S71" s="6" t="s">
        <v>438</v>
      </c>
    </row>
    <row r="72" spans="1:19" x14ac:dyDescent="0.2">
      <c r="A72" s="1"/>
      <c r="C72" s="7"/>
      <c r="D72" s="7" t="s">
        <v>597</v>
      </c>
      <c r="E72" s="7" t="s">
        <v>598</v>
      </c>
      <c r="F72" s="14" t="s">
        <v>599</v>
      </c>
      <c r="G72" s="14">
        <v>1</v>
      </c>
      <c r="H72" s="14">
        <v>120</v>
      </c>
      <c r="I72" s="14"/>
      <c r="J72" s="14"/>
      <c r="K72" s="14">
        <f t="shared" si="3"/>
        <v>26880</v>
      </c>
      <c r="L72" s="15">
        <v>224</v>
      </c>
      <c r="M72" s="25"/>
      <c r="N72" s="25"/>
      <c r="O72" s="25"/>
      <c r="P72" s="25"/>
      <c r="Q72" s="25">
        <f t="shared" si="4"/>
        <v>0</v>
      </c>
      <c r="R72" s="25">
        <f t="shared" si="5"/>
        <v>0</v>
      </c>
      <c r="S72" s="6" t="s">
        <v>438</v>
      </c>
    </row>
    <row r="73" spans="1:19" x14ac:dyDescent="0.2">
      <c r="A73" s="1"/>
      <c r="C73" s="7"/>
      <c r="D73" s="7" t="s">
        <v>600</v>
      </c>
      <c r="E73" s="7" t="s">
        <v>601</v>
      </c>
      <c r="F73" s="14" t="s">
        <v>602</v>
      </c>
      <c r="G73" s="14">
        <v>1</v>
      </c>
      <c r="H73" s="14">
        <v>36</v>
      </c>
      <c r="I73" s="14"/>
      <c r="J73" s="14"/>
      <c r="K73" s="14">
        <f t="shared" si="3"/>
        <v>8064</v>
      </c>
      <c r="L73" s="15">
        <v>224</v>
      </c>
      <c r="M73" s="25"/>
      <c r="N73" s="25"/>
      <c r="O73" s="25"/>
      <c r="P73" s="25"/>
      <c r="Q73" s="25">
        <f t="shared" si="4"/>
        <v>0</v>
      </c>
      <c r="R73" s="25">
        <f t="shared" si="5"/>
        <v>0</v>
      </c>
      <c r="S73" s="6" t="s">
        <v>438</v>
      </c>
    </row>
    <row r="74" spans="1:19" x14ac:dyDescent="0.2">
      <c r="A74" s="1"/>
      <c r="C74" s="7"/>
      <c r="D74" s="7" t="s">
        <v>603</v>
      </c>
      <c r="E74" s="7" t="s">
        <v>604</v>
      </c>
      <c r="F74" s="14" t="s">
        <v>605</v>
      </c>
      <c r="G74" s="19" t="s">
        <v>162</v>
      </c>
      <c r="H74" s="14">
        <v>192</v>
      </c>
      <c r="I74" s="14"/>
      <c r="J74" s="14"/>
      <c r="K74" s="14">
        <f t="shared" si="3"/>
        <v>46656</v>
      </c>
      <c r="L74" s="15">
        <v>243</v>
      </c>
      <c r="M74" s="25"/>
      <c r="N74" s="25"/>
      <c r="O74" s="25"/>
      <c r="P74" s="25"/>
      <c r="Q74" s="25">
        <f t="shared" si="4"/>
        <v>0</v>
      </c>
      <c r="R74" s="25">
        <f t="shared" si="5"/>
        <v>0</v>
      </c>
      <c r="S74" s="6" t="s">
        <v>438</v>
      </c>
    </row>
    <row r="75" spans="1:19" x14ac:dyDescent="0.2">
      <c r="A75" s="1"/>
      <c r="C75" s="7"/>
      <c r="D75" s="7" t="s">
        <v>606</v>
      </c>
      <c r="E75" s="7" t="s">
        <v>104</v>
      </c>
      <c r="F75" s="14" t="s">
        <v>607</v>
      </c>
      <c r="G75" s="19" t="s">
        <v>162</v>
      </c>
      <c r="H75" s="14">
        <v>320</v>
      </c>
      <c r="I75" s="14"/>
      <c r="J75" s="14"/>
      <c r="K75" s="14">
        <f t="shared" si="3"/>
        <v>155200</v>
      </c>
      <c r="L75" s="15">
        <v>485</v>
      </c>
      <c r="M75" s="25"/>
      <c r="N75" s="25"/>
      <c r="O75" s="25"/>
      <c r="P75" s="25"/>
      <c r="Q75" s="25">
        <f t="shared" si="4"/>
        <v>0</v>
      </c>
      <c r="R75" s="25">
        <f t="shared" si="5"/>
        <v>0</v>
      </c>
      <c r="S75" s="6" t="s">
        <v>438</v>
      </c>
    </row>
    <row r="76" spans="1:19" x14ac:dyDescent="0.2">
      <c r="C76" s="7"/>
      <c r="D76" s="7" t="s">
        <v>608</v>
      </c>
      <c r="E76" s="7" t="s">
        <v>130</v>
      </c>
      <c r="F76" s="14" t="s">
        <v>609</v>
      </c>
      <c r="G76" s="14">
        <v>1</v>
      </c>
      <c r="H76" s="14">
        <v>100</v>
      </c>
      <c r="I76" s="14"/>
      <c r="J76" s="14"/>
      <c r="K76" s="14">
        <f t="shared" si="3"/>
        <v>19000</v>
      </c>
      <c r="L76" s="15">
        <v>190</v>
      </c>
      <c r="M76" s="25"/>
      <c r="N76" s="25"/>
      <c r="O76" s="25"/>
      <c r="P76" s="25"/>
      <c r="Q76" s="25">
        <f t="shared" si="4"/>
        <v>0</v>
      </c>
      <c r="R76" s="25">
        <f t="shared" si="5"/>
        <v>0</v>
      </c>
      <c r="S76" s="6" t="s">
        <v>438</v>
      </c>
    </row>
    <row r="77" spans="1:19" x14ac:dyDescent="0.2">
      <c r="C77" s="7"/>
      <c r="D77" s="7" t="s">
        <v>610</v>
      </c>
      <c r="E77" s="7" t="s">
        <v>611</v>
      </c>
      <c r="F77" s="14" t="s">
        <v>612</v>
      </c>
      <c r="G77" s="14">
        <v>1</v>
      </c>
      <c r="H77" s="14">
        <v>120</v>
      </c>
      <c r="I77" s="14"/>
      <c r="J77" s="14"/>
      <c r="K77" s="14">
        <f t="shared" si="3"/>
        <v>21960</v>
      </c>
      <c r="L77" s="15">
        <v>183</v>
      </c>
      <c r="M77" s="25"/>
      <c r="N77" s="25"/>
      <c r="O77" s="25"/>
      <c r="P77" s="25"/>
      <c r="Q77" s="25">
        <f t="shared" si="4"/>
        <v>0</v>
      </c>
      <c r="R77" s="25">
        <f t="shared" si="5"/>
        <v>0</v>
      </c>
      <c r="S77" s="6" t="s">
        <v>438</v>
      </c>
    </row>
    <row r="78" spans="1:19" x14ac:dyDescent="0.2">
      <c r="A78" s="1"/>
      <c r="C78" s="7"/>
      <c r="D78" s="7" t="s">
        <v>613</v>
      </c>
      <c r="E78" s="7" t="s">
        <v>614</v>
      </c>
      <c r="F78" s="14" t="s">
        <v>615</v>
      </c>
      <c r="G78" s="19" t="s">
        <v>162</v>
      </c>
      <c r="H78" s="14">
        <v>400</v>
      </c>
      <c r="I78" s="14"/>
      <c r="J78" s="14"/>
      <c r="K78" s="14">
        <f t="shared" si="3"/>
        <v>176400</v>
      </c>
      <c r="L78" s="15">
        <v>441</v>
      </c>
      <c r="M78" s="25"/>
      <c r="N78" s="25"/>
      <c r="O78" s="25"/>
      <c r="P78" s="25"/>
      <c r="Q78" s="25">
        <f t="shared" si="4"/>
        <v>0</v>
      </c>
      <c r="R78" s="25">
        <f t="shared" si="5"/>
        <v>0</v>
      </c>
      <c r="S78" s="6" t="s">
        <v>438</v>
      </c>
    </row>
    <row r="79" spans="1:19" x14ac:dyDescent="0.2">
      <c r="A79" s="1"/>
      <c r="C79" s="7"/>
      <c r="D79" s="7" t="s">
        <v>616</v>
      </c>
      <c r="E79" s="7" t="s">
        <v>617</v>
      </c>
      <c r="F79" s="14" t="s">
        <v>618</v>
      </c>
      <c r="G79" s="19" t="s">
        <v>619</v>
      </c>
      <c r="H79" s="14">
        <v>288</v>
      </c>
      <c r="I79" s="14"/>
      <c r="J79" s="14"/>
      <c r="K79" s="14">
        <f t="shared" si="3"/>
        <v>64800</v>
      </c>
      <c r="L79" s="15">
        <v>225</v>
      </c>
      <c r="M79" s="25"/>
      <c r="N79" s="25"/>
      <c r="O79" s="25"/>
      <c r="P79" s="25"/>
      <c r="Q79" s="25">
        <f t="shared" si="4"/>
        <v>0</v>
      </c>
      <c r="R79" s="25">
        <f t="shared" si="5"/>
        <v>0</v>
      </c>
      <c r="S79" s="6" t="s">
        <v>438</v>
      </c>
    </row>
    <row r="80" spans="1:19" x14ac:dyDescent="0.2">
      <c r="C80" s="7"/>
      <c r="D80" s="7" t="s">
        <v>616</v>
      </c>
      <c r="E80" s="7" t="s">
        <v>620</v>
      </c>
      <c r="F80" s="14" t="s">
        <v>621</v>
      </c>
      <c r="G80" s="19" t="s">
        <v>619</v>
      </c>
      <c r="H80" s="14">
        <v>144</v>
      </c>
      <c r="I80" s="14"/>
      <c r="J80" s="14"/>
      <c r="K80" s="14">
        <f t="shared" si="3"/>
        <v>43200</v>
      </c>
      <c r="L80" s="15">
        <v>300</v>
      </c>
      <c r="M80" s="25"/>
      <c r="N80" s="25"/>
      <c r="O80" s="25"/>
      <c r="P80" s="25"/>
      <c r="Q80" s="25">
        <f t="shared" si="4"/>
        <v>0</v>
      </c>
      <c r="R80" s="25">
        <f t="shared" si="5"/>
        <v>0</v>
      </c>
      <c r="S80" s="6" t="s">
        <v>438</v>
      </c>
    </row>
    <row r="81" spans="1:19" x14ac:dyDescent="0.2">
      <c r="C81" s="7"/>
      <c r="D81" s="7" t="s">
        <v>622</v>
      </c>
      <c r="E81" s="7" t="s">
        <v>623</v>
      </c>
      <c r="F81" s="14" t="s">
        <v>508</v>
      </c>
      <c r="G81" s="14">
        <v>1</v>
      </c>
      <c r="H81" s="14">
        <v>72</v>
      </c>
      <c r="I81" s="14"/>
      <c r="J81" s="14"/>
      <c r="K81" s="14">
        <f t="shared" si="3"/>
        <v>15840</v>
      </c>
      <c r="L81" s="15">
        <v>220</v>
      </c>
      <c r="M81" s="25"/>
      <c r="N81" s="25"/>
      <c r="O81" s="25"/>
      <c r="P81" s="25"/>
      <c r="Q81" s="25">
        <f t="shared" si="4"/>
        <v>0</v>
      </c>
      <c r="R81" s="25">
        <f t="shared" si="5"/>
        <v>0</v>
      </c>
      <c r="S81" s="6" t="s">
        <v>438</v>
      </c>
    </row>
    <row r="82" spans="1:19" x14ac:dyDescent="0.2">
      <c r="C82" s="7"/>
      <c r="D82" s="7" t="s">
        <v>624</v>
      </c>
      <c r="E82" s="7" t="s">
        <v>625</v>
      </c>
      <c r="F82" s="14" t="s">
        <v>420</v>
      </c>
      <c r="G82" s="19" t="s">
        <v>162</v>
      </c>
      <c r="H82" s="14">
        <v>160</v>
      </c>
      <c r="I82" s="14"/>
      <c r="J82" s="14"/>
      <c r="K82" s="14">
        <f t="shared" si="3"/>
        <v>40000</v>
      </c>
      <c r="L82" s="15">
        <v>250</v>
      </c>
      <c r="M82" s="25"/>
      <c r="N82" s="25"/>
      <c r="O82" s="25"/>
      <c r="P82" s="25"/>
      <c r="Q82" s="25">
        <f t="shared" si="4"/>
        <v>0</v>
      </c>
      <c r="R82" s="25">
        <f t="shared" si="5"/>
        <v>0</v>
      </c>
      <c r="S82" s="6" t="s">
        <v>438</v>
      </c>
    </row>
    <row r="83" spans="1:19" x14ac:dyDescent="0.2">
      <c r="A83" s="1" t="s">
        <v>34</v>
      </c>
      <c r="C83" s="7"/>
      <c r="D83" s="7" t="s">
        <v>626</v>
      </c>
      <c r="E83" s="7" t="s">
        <v>627</v>
      </c>
      <c r="F83" s="14" t="s">
        <v>628</v>
      </c>
      <c r="G83" s="19" t="s">
        <v>629</v>
      </c>
      <c r="H83" s="14">
        <v>106</v>
      </c>
      <c r="I83" s="14"/>
      <c r="J83" s="14"/>
      <c r="K83" s="14">
        <f t="shared" si="3"/>
        <v>53000</v>
      </c>
      <c r="L83" s="15">
        <v>500</v>
      </c>
      <c r="M83" s="25"/>
      <c r="N83" s="25"/>
      <c r="O83" s="25"/>
      <c r="P83" s="25"/>
      <c r="Q83" s="25">
        <f t="shared" si="4"/>
        <v>0</v>
      </c>
      <c r="R83" s="25">
        <f t="shared" si="5"/>
        <v>0</v>
      </c>
      <c r="S83" s="6"/>
    </row>
    <row r="84" spans="1:19" x14ac:dyDescent="0.2">
      <c r="A84" s="1" t="s">
        <v>34</v>
      </c>
      <c r="C84" s="7"/>
      <c r="D84" s="7" t="s">
        <v>630</v>
      </c>
      <c r="E84" s="7" t="s">
        <v>631</v>
      </c>
      <c r="F84" s="14" t="s">
        <v>632</v>
      </c>
      <c r="G84" s="19" t="s">
        <v>629</v>
      </c>
      <c r="H84" s="14">
        <v>128</v>
      </c>
      <c r="I84" s="14"/>
      <c r="J84" s="14"/>
      <c r="K84" s="14">
        <f t="shared" si="3"/>
        <v>34432</v>
      </c>
      <c r="L84" s="15">
        <v>269</v>
      </c>
      <c r="M84" s="25"/>
      <c r="N84" s="25"/>
      <c r="O84" s="25"/>
      <c r="P84" s="25"/>
      <c r="Q84" s="25">
        <f t="shared" si="4"/>
        <v>0</v>
      </c>
      <c r="R84" s="25">
        <f t="shared" si="5"/>
        <v>0</v>
      </c>
      <c r="S84" s="6"/>
    </row>
    <row r="85" spans="1:19" x14ac:dyDescent="0.2">
      <c r="A85" s="1" t="s">
        <v>34</v>
      </c>
      <c r="C85" s="7"/>
      <c r="D85" s="7" t="s">
        <v>633</v>
      </c>
      <c r="E85" s="7" t="s">
        <v>627</v>
      </c>
      <c r="F85" s="14" t="s">
        <v>628</v>
      </c>
      <c r="G85" s="19" t="s">
        <v>629</v>
      </c>
      <c r="H85" s="14">
        <v>106</v>
      </c>
      <c r="I85" s="14"/>
      <c r="J85" s="14"/>
      <c r="K85" s="14">
        <f t="shared" si="3"/>
        <v>49290</v>
      </c>
      <c r="L85" s="15">
        <v>465</v>
      </c>
      <c r="M85" s="25"/>
      <c r="N85" s="25"/>
      <c r="O85" s="25"/>
      <c r="P85" s="25"/>
      <c r="Q85" s="25">
        <f t="shared" si="4"/>
        <v>0</v>
      </c>
      <c r="R85" s="25">
        <f t="shared" si="5"/>
        <v>0</v>
      </c>
      <c r="S85" s="6"/>
    </row>
    <row r="86" spans="1:19" x14ac:dyDescent="0.2">
      <c r="A86" s="1" t="s">
        <v>34</v>
      </c>
      <c r="C86" s="7"/>
      <c r="D86" s="7" t="s">
        <v>634</v>
      </c>
      <c r="E86" s="7" t="s">
        <v>635</v>
      </c>
      <c r="F86" s="14" t="s">
        <v>261</v>
      </c>
      <c r="G86" s="19" t="s">
        <v>629</v>
      </c>
      <c r="H86" s="14">
        <v>128</v>
      </c>
      <c r="I86" s="14"/>
      <c r="J86" s="14"/>
      <c r="K86" s="14">
        <f t="shared" si="3"/>
        <v>30592</v>
      </c>
      <c r="L86" s="15">
        <v>239</v>
      </c>
      <c r="M86" s="25"/>
      <c r="N86" s="25"/>
      <c r="O86" s="25"/>
      <c r="P86" s="25"/>
      <c r="Q86" s="25">
        <f t="shared" si="4"/>
        <v>0</v>
      </c>
      <c r="R86" s="25">
        <f t="shared" si="5"/>
        <v>0</v>
      </c>
      <c r="S86" s="6"/>
    </row>
    <row r="87" spans="1:19" x14ac:dyDescent="0.2">
      <c r="A87" s="1" t="s">
        <v>34</v>
      </c>
      <c r="C87" s="7"/>
      <c r="D87" s="7" t="s">
        <v>636</v>
      </c>
      <c r="E87" s="7" t="s">
        <v>637</v>
      </c>
      <c r="F87" s="14" t="s">
        <v>632</v>
      </c>
      <c r="G87" s="19" t="s">
        <v>629</v>
      </c>
      <c r="H87" s="14">
        <v>128</v>
      </c>
      <c r="I87" s="14"/>
      <c r="J87" s="14"/>
      <c r="K87" s="14">
        <f t="shared" si="3"/>
        <v>60800</v>
      </c>
      <c r="L87" s="15">
        <v>475</v>
      </c>
      <c r="M87" s="25"/>
      <c r="N87" s="25"/>
      <c r="O87" s="25"/>
      <c r="P87" s="25"/>
      <c r="Q87" s="25">
        <f t="shared" si="4"/>
        <v>0</v>
      </c>
      <c r="R87" s="25">
        <f t="shared" si="5"/>
        <v>0</v>
      </c>
      <c r="S87" s="6"/>
    </row>
    <row r="88" spans="1:19" x14ac:dyDescent="0.2">
      <c r="C88" s="7"/>
      <c r="D88" s="7" t="s">
        <v>638</v>
      </c>
      <c r="E88" s="7" t="s">
        <v>637</v>
      </c>
      <c r="F88" s="14" t="s">
        <v>639</v>
      </c>
      <c r="G88" s="19" t="s">
        <v>629</v>
      </c>
      <c r="H88" s="14">
        <v>80</v>
      </c>
      <c r="I88" s="14"/>
      <c r="J88" s="14"/>
      <c r="K88" s="14">
        <f t="shared" si="3"/>
        <v>9920</v>
      </c>
      <c r="L88" s="15">
        <v>124</v>
      </c>
      <c r="M88" s="25"/>
      <c r="N88" s="25"/>
      <c r="O88" s="25"/>
      <c r="P88" s="25"/>
      <c r="Q88" s="25">
        <f t="shared" si="4"/>
        <v>0</v>
      </c>
      <c r="R88" s="25">
        <f t="shared" si="5"/>
        <v>0</v>
      </c>
      <c r="S88" s="6"/>
    </row>
    <row r="89" spans="1:19" x14ac:dyDescent="0.2">
      <c r="A89" s="1"/>
      <c r="C89" s="7"/>
      <c r="D89" s="7" t="s">
        <v>640</v>
      </c>
      <c r="E89" s="7" t="s">
        <v>641</v>
      </c>
      <c r="F89" s="14" t="s">
        <v>628</v>
      </c>
      <c r="G89" s="19" t="s">
        <v>629</v>
      </c>
      <c r="H89" s="14">
        <v>106</v>
      </c>
      <c r="I89" s="14"/>
      <c r="J89" s="14"/>
      <c r="K89" s="14">
        <f t="shared" si="3"/>
        <v>99322</v>
      </c>
      <c r="L89" s="15">
        <v>937</v>
      </c>
      <c r="M89" s="25"/>
      <c r="N89" s="25"/>
      <c r="O89" s="25"/>
      <c r="P89" s="25"/>
      <c r="Q89" s="25">
        <f t="shared" si="4"/>
        <v>0</v>
      </c>
      <c r="R89" s="25">
        <f t="shared" si="5"/>
        <v>0</v>
      </c>
      <c r="S89" s="6"/>
    </row>
    <row r="90" spans="1:19" x14ac:dyDescent="0.2">
      <c r="C90" s="7"/>
      <c r="D90" s="7" t="s">
        <v>642</v>
      </c>
      <c r="E90" s="7" t="s">
        <v>643</v>
      </c>
      <c r="F90" s="14" t="s">
        <v>644</v>
      </c>
      <c r="G90" s="19" t="s">
        <v>629</v>
      </c>
      <c r="H90" s="14">
        <v>106</v>
      </c>
      <c r="I90" s="16"/>
      <c r="J90" s="14"/>
      <c r="K90" s="14">
        <f t="shared" si="3"/>
        <v>20034</v>
      </c>
      <c r="L90" s="15">
        <v>189</v>
      </c>
      <c r="M90" s="25"/>
      <c r="N90" s="25"/>
      <c r="O90" s="25"/>
      <c r="P90" s="25"/>
      <c r="Q90" s="25">
        <f t="shared" si="4"/>
        <v>0</v>
      </c>
      <c r="R90" s="25">
        <f t="shared" si="5"/>
        <v>0</v>
      </c>
      <c r="S90" s="6"/>
    </row>
    <row r="91" spans="1:19" x14ac:dyDescent="0.2">
      <c r="A91" s="1" t="s">
        <v>34</v>
      </c>
      <c r="C91" s="7"/>
      <c r="D91" s="7" t="s">
        <v>645</v>
      </c>
      <c r="E91" s="7" t="s">
        <v>646</v>
      </c>
      <c r="F91" s="14" t="s">
        <v>647</v>
      </c>
      <c r="G91" s="19" t="s">
        <v>280</v>
      </c>
      <c r="H91" s="14">
        <v>138</v>
      </c>
      <c r="I91" s="14"/>
      <c r="J91" s="14"/>
      <c r="K91" s="14">
        <f t="shared" si="3"/>
        <v>91080</v>
      </c>
      <c r="L91" s="15">
        <v>660</v>
      </c>
      <c r="M91" s="25"/>
      <c r="N91" s="25"/>
      <c r="O91" s="25"/>
      <c r="P91" s="25"/>
      <c r="Q91" s="25">
        <f t="shared" si="4"/>
        <v>0</v>
      </c>
      <c r="R91" s="25">
        <f t="shared" si="5"/>
        <v>0</v>
      </c>
      <c r="S91" s="6"/>
    </row>
    <row r="92" spans="1:19" x14ac:dyDescent="0.2">
      <c r="A92" s="1" t="s">
        <v>34</v>
      </c>
      <c r="C92" s="7"/>
      <c r="D92" s="7" t="s">
        <v>648</v>
      </c>
      <c r="E92" s="8"/>
      <c r="F92" s="14" t="s">
        <v>649</v>
      </c>
      <c r="G92" s="19" t="s">
        <v>162</v>
      </c>
      <c r="H92" s="14">
        <v>256</v>
      </c>
      <c r="I92" s="14"/>
      <c r="J92" s="14"/>
      <c r="K92" s="14">
        <f t="shared" si="3"/>
        <v>72448</v>
      </c>
      <c r="L92" s="15">
        <v>283</v>
      </c>
      <c r="M92" s="25"/>
      <c r="N92" s="25"/>
      <c r="O92" s="25"/>
      <c r="P92" s="25"/>
      <c r="Q92" s="25">
        <f t="shared" si="4"/>
        <v>0</v>
      </c>
      <c r="R92" s="25">
        <f t="shared" si="5"/>
        <v>0</v>
      </c>
      <c r="S92" s="6"/>
    </row>
    <row r="93" spans="1:19" x14ac:dyDescent="0.2">
      <c r="A93" s="1" t="s">
        <v>34</v>
      </c>
      <c r="C93" s="7"/>
      <c r="D93" s="7" t="s">
        <v>650</v>
      </c>
      <c r="E93" s="7" t="s">
        <v>651</v>
      </c>
      <c r="F93" s="14" t="s">
        <v>652</v>
      </c>
      <c r="G93" s="14">
        <v>1</v>
      </c>
      <c r="H93" s="14">
        <v>100</v>
      </c>
      <c r="I93" s="14"/>
      <c r="J93" s="14"/>
      <c r="K93" s="14">
        <f t="shared" si="3"/>
        <v>64900</v>
      </c>
      <c r="L93" s="15">
        <v>649</v>
      </c>
      <c r="M93" s="25"/>
      <c r="N93" s="25"/>
      <c r="O93" s="25"/>
      <c r="P93" s="25"/>
      <c r="Q93" s="25">
        <f t="shared" si="4"/>
        <v>0</v>
      </c>
      <c r="R93" s="25">
        <f t="shared" si="5"/>
        <v>0</v>
      </c>
      <c r="S93" s="6"/>
    </row>
    <row r="94" spans="1:19" x14ac:dyDescent="0.2">
      <c r="A94" s="1" t="s">
        <v>34</v>
      </c>
      <c r="C94" s="7"/>
      <c r="D94" s="7" t="s">
        <v>653</v>
      </c>
      <c r="E94" s="8"/>
      <c r="F94" s="14" t="s">
        <v>654</v>
      </c>
      <c r="G94" s="14">
        <v>1</v>
      </c>
      <c r="H94" s="14">
        <v>100</v>
      </c>
      <c r="I94" s="14"/>
      <c r="J94" s="14"/>
      <c r="K94" s="14">
        <f t="shared" si="3"/>
        <v>61400</v>
      </c>
      <c r="L94" s="15">
        <v>614</v>
      </c>
      <c r="M94" s="25"/>
      <c r="N94" s="25"/>
      <c r="O94" s="25"/>
      <c r="P94" s="25"/>
      <c r="Q94" s="25">
        <f t="shared" si="4"/>
        <v>0</v>
      </c>
      <c r="R94" s="25">
        <f t="shared" si="5"/>
        <v>0</v>
      </c>
      <c r="S94" s="6"/>
    </row>
    <row r="95" spans="1:19" x14ac:dyDescent="0.2">
      <c r="A95" s="1" t="s">
        <v>34</v>
      </c>
      <c r="C95" s="7"/>
      <c r="D95" s="7" t="s">
        <v>655</v>
      </c>
      <c r="E95" s="8"/>
      <c r="F95" s="14" t="s">
        <v>654</v>
      </c>
      <c r="G95" s="14">
        <v>1</v>
      </c>
      <c r="H95" s="14">
        <v>100</v>
      </c>
      <c r="I95" s="14"/>
      <c r="J95" s="14"/>
      <c r="K95" s="14">
        <f t="shared" si="3"/>
        <v>368800</v>
      </c>
      <c r="L95" s="15">
        <v>3688</v>
      </c>
      <c r="M95" s="25"/>
      <c r="N95" s="25"/>
      <c r="O95" s="25"/>
      <c r="P95" s="25"/>
      <c r="Q95" s="25">
        <f t="shared" si="4"/>
        <v>0</v>
      </c>
      <c r="R95" s="25">
        <f t="shared" si="5"/>
        <v>0</v>
      </c>
      <c r="S95" s="6"/>
    </row>
    <row r="96" spans="1:19" x14ac:dyDescent="0.2">
      <c r="A96" s="1"/>
      <c r="C96" s="7"/>
      <c r="D96" s="7" t="s">
        <v>656</v>
      </c>
      <c r="E96" s="8"/>
      <c r="F96" s="14" t="s">
        <v>657</v>
      </c>
      <c r="G96" s="19" t="s">
        <v>162</v>
      </c>
      <c r="H96" s="14">
        <v>192</v>
      </c>
      <c r="I96" s="14"/>
      <c r="J96" s="14"/>
      <c r="K96" s="14">
        <f t="shared" si="3"/>
        <v>44352</v>
      </c>
      <c r="L96" s="15">
        <v>231</v>
      </c>
      <c r="M96" s="25"/>
      <c r="N96" s="25"/>
      <c r="O96" s="25"/>
      <c r="P96" s="25"/>
      <c r="Q96" s="25">
        <f t="shared" si="4"/>
        <v>0</v>
      </c>
      <c r="R96" s="25">
        <f t="shared" si="5"/>
        <v>0</v>
      </c>
      <c r="S96" s="6"/>
    </row>
    <row r="97" spans="1:19" x14ac:dyDescent="0.2">
      <c r="C97" s="7"/>
      <c r="D97" s="7" t="s">
        <v>658</v>
      </c>
      <c r="E97" s="8"/>
      <c r="F97" s="14" t="s">
        <v>495</v>
      </c>
      <c r="G97" s="19" t="s">
        <v>162</v>
      </c>
      <c r="H97" s="19">
        <v>512</v>
      </c>
      <c r="I97" s="14"/>
      <c r="J97" s="14"/>
      <c r="K97" s="14">
        <f t="shared" si="3"/>
        <v>206848</v>
      </c>
      <c r="L97" s="15">
        <v>404</v>
      </c>
      <c r="M97" s="25"/>
      <c r="N97" s="25"/>
      <c r="O97" s="25"/>
      <c r="P97" s="25"/>
      <c r="Q97" s="25">
        <f t="shared" si="4"/>
        <v>0</v>
      </c>
      <c r="R97" s="25">
        <f t="shared" si="5"/>
        <v>0</v>
      </c>
      <c r="S97" s="6"/>
    </row>
    <row r="98" spans="1:19" x14ac:dyDescent="0.2">
      <c r="C98" s="7"/>
      <c r="D98" s="7" t="s">
        <v>659</v>
      </c>
      <c r="E98" s="8"/>
      <c r="F98" s="14" t="s">
        <v>599</v>
      </c>
      <c r="G98" s="14">
        <v>1</v>
      </c>
      <c r="H98" s="14">
        <v>120</v>
      </c>
      <c r="I98" s="14"/>
      <c r="J98" s="14"/>
      <c r="K98" s="14">
        <f t="shared" si="3"/>
        <v>20520</v>
      </c>
      <c r="L98" s="15">
        <v>171</v>
      </c>
      <c r="M98" s="25"/>
      <c r="N98" s="25"/>
      <c r="O98" s="25"/>
      <c r="P98" s="25"/>
      <c r="Q98" s="25">
        <f t="shared" si="4"/>
        <v>0</v>
      </c>
      <c r="R98" s="25">
        <f t="shared" si="5"/>
        <v>0</v>
      </c>
      <c r="S98" s="6"/>
    </row>
    <row r="99" spans="1:19" x14ac:dyDescent="0.2">
      <c r="A99" s="1" t="s">
        <v>34</v>
      </c>
      <c r="C99" s="7"/>
      <c r="D99" s="7" t="s">
        <v>660</v>
      </c>
      <c r="E99" s="7" t="s">
        <v>661</v>
      </c>
      <c r="F99" s="14" t="s">
        <v>478</v>
      </c>
      <c r="G99" s="14">
        <v>1</v>
      </c>
      <c r="H99" s="14">
        <v>200</v>
      </c>
      <c r="I99" s="14"/>
      <c r="J99" s="14"/>
      <c r="K99" s="14">
        <f t="shared" si="3"/>
        <v>52000</v>
      </c>
      <c r="L99" s="15">
        <v>260</v>
      </c>
      <c r="M99" s="25"/>
      <c r="N99" s="25"/>
      <c r="O99" s="25"/>
      <c r="P99" s="25"/>
      <c r="Q99" s="25">
        <f t="shared" si="4"/>
        <v>0</v>
      </c>
      <c r="R99" s="25">
        <f t="shared" si="5"/>
        <v>0</v>
      </c>
      <c r="S99" s="6"/>
    </row>
    <row r="100" spans="1:19" x14ac:dyDescent="0.2">
      <c r="C100" s="7"/>
      <c r="D100" s="7" t="s">
        <v>662</v>
      </c>
      <c r="E100" s="8"/>
      <c r="F100" s="14" t="s">
        <v>654</v>
      </c>
      <c r="G100" s="14">
        <v>1</v>
      </c>
      <c r="H100" s="14">
        <v>100</v>
      </c>
      <c r="I100" s="14"/>
      <c r="J100" s="14"/>
      <c r="K100" s="14">
        <f t="shared" si="3"/>
        <v>15800</v>
      </c>
      <c r="L100" s="15">
        <v>158</v>
      </c>
      <c r="M100" s="25"/>
      <c r="N100" s="25"/>
      <c r="O100" s="25"/>
      <c r="P100" s="25"/>
      <c r="Q100" s="25">
        <f t="shared" si="4"/>
        <v>0</v>
      </c>
      <c r="R100" s="25">
        <f t="shared" si="5"/>
        <v>0</v>
      </c>
      <c r="S100" s="6"/>
    </row>
    <row r="101" spans="1:19" x14ac:dyDescent="0.2">
      <c r="C101" s="7"/>
      <c r="D101" s="7" t="s">
        <v>663</v>
      </c>
      <c r="E101" s="8"/>
      <c r="F101" s="14" t="s">
        <v>664</v>
      </c>
      <c r="G101" s="14">
        <v>1</v>
      </c>
      <c r="H101" s="14">
        <v>200</v>
      </c>
      <c r="I101" s="14"/>
      <c r="J101" s="14"/>
      <c r="K101" s="14">
        <f t="shared" si="3"/>
        <v>31600</v>
      </c>
      <c r="L101" s="15">
        <v>158</v>
      </c>
      <c r="M101" s="25"/>
      <c r="N101" s="25"/>
      <c r="O101" s="25"/>
      <c r="P101" s="25"/>
      <c r="Q101" s="25">
        <f t="shared" si="4"/>
        <v>0</v>
      </c>
      <c r="R101" s="25">
        <f t="shared" si="5"/>
        <v>0</v>
      </c>
      <c r="S101" s="6"/>
    </row>
    <row r="102" spans="1:19" x14ac:dyDescent="0.2">
      <c r="A102" s="1"/>
      <c r="C102" s="7"/>
      <c r="D102" s="7" t="s">
        <v>665</v>
      </c>
      <c r="E102" s="7" t="s">
        <v>666</v>
      </c>
      <c r="F102" s="14" t="s">
        <v>667</v>
      </c>
      <c r="G102" s="14">
        <v>1</v>
      </c>
      <c r="H102" s="14">
        <v>100</v>
      </c>
      <c r="I102" s="14"/>
      <c r="J102" s="14"/>
      <c r="K102" s="14">
        <f t="shared" si="3"/>
        <v>161000</v>
      </c>
      <c r="L102" s="15">
        <v>1610</v>
      </c>
      <c r="M102" s="25"/>
      <c r="N102" s="25"/>
      <c r="O102" s="25"/>
      <c r="P102" s="25"/>
      <c r="Q102" s="25">
        <f t="shared" si="4"/>
        <v>0</v>
      </c>
      <c r="R102" s="25">
        <f t="shared" si="5"/>
        <v>0</v>
      </c>
      <c r="S102" s="6"/>
    </row>
    <row r="103" spans="1:19" x14ac:dyDescent="0.2">
      <c r="C103" s="7"/>
      <c r="D103" s="7" t="s">
        <v>668</v>
      </c>
      <c r="E103" s="7" t="s">
        <v>669</v>
      </c>
      <c r="F103" s="14" t="s">
        <v>670</v>
      </c>
      <c r="G103" s="19" t="s">
        <v>162</v>
      </c>
      <c r="H103" s="14">
        <v>640</v>
      </c>
      <c r="I103" s="14"/>
      <c r="J103" s="14"/>
      <c r="K103" s="14">
        <f t="shared" si="3"/>
        <v>83200</v>
      </c>
      <c r="L103" s="15">
        <v>130</v>
      </c>
      <c r="M103" s="25"/>
      <c r="N103" s="25"/>
      <c r="O103" s="25"/>
      <c r="P103" s="25"/>
      <c r="Q103" s="25">
        <f t="shared" si="4"/>
        <v>0</v>
      </c>
      <c r="R103" s="25">
        <f t="shared" si="5"/>
        <v>0</v>
      </c>
      <c r="S103" s="6"/>
    </row>
    <row r="104" spans="1:19" x14ac:dyDescent="0.2">
      <c r="C104" s="7"/>
      <c r="D104" s="7" t="s">
        <v>671</v>
      </c>
      <c r="E104" s="7" t="s">
        <v>672</v>
      </c>
      <c r="F104" s="14" t="s">
        <v>673</v>
      </c>
      <c r="G104" s="19" t="s">
        <v>162</v>
      </c>
      <c r="H104" s="14">
        <v>80</v>
      </c>
      <c r="I104" s="14"/>
      <c r="J104" s="14"/>
      <c r="K104" s="14">
        <f t="shared" si="3"/>
        <v>10080</v>
      </c>
      <c r="L104" s="15">
        <v>126</v>
      </c>
      <c r="M104" s="25"/>
      <c r="N104" s="25"/>
      <c r="O104" s="25"/>
      <c r="P104" s="25"/>
      <c r="Q104" s="25">
        <f t="shared" si="4"/>
        <v>0</v>
      </c>
      <c r="R104" s="25">
        <f t="shared" si="5"/>
        <v>0</v>
      </c>
      <c r="S104" s="6"/>
    </row>
    <row r="105" spans="1:19" x14ac:dyDescent="0.2">
      <c r="C105" s="7"/>
      <c r="D105" s="7" t="s">
        <v>674</v>
      </c>
      <c r="E105" s="8"/>
      <c r="F105" s="14" t="s">
        <v>675</v>
      </c>
      <c r="G105" s="14">
        <v>1</v>
      </c>
      <c r="H105" s="14">
        <v>36</v>
      </c>
      <c r="I105" s="14"/>
      <c r="J105" s="14"/>
      <c r="K105" s="14">
        <f t="shared" si="3"/>
        <v>11988</v>
      </c>
      <c r="L105" s="15">
        <v>333</v>
      </c>
      <c r="M105" s="25"/>
      <c r="N105" s="25"/>
      <c r="O105" s="25"/>
      <c r="P105" s="25"/>
      <c r="Q105" s="25">
        <f t="shared" si="4"/>
        <v>0</v>
      </c>
      <c r="R105" s="25">
        <f t="shared" si="5"/>
        <v>0</v>
      </c>
      <c r="S105" s="6" t="s">
        <v>417</v>
      </c>
    </row>
    <row r="106" spans="1:19" x14ac:dyDescent="0.2">
      <c r="C106" s="7"/>
      <c r="D106" s="7" t="s">
        <v>676</v>
      </c>
      <c r="E106" s="7" t="s">
        <v>677</v>
      </c>
      <c r="F106" s="14" t="s">
        <v>514</v>
      </c>
      <c r="G106" s="14">
        <v>1</v>
      </c>
      <c r="H106" s="14">
        <v>96</v>
      </c>
      <c r="I106" s="14"/>
      <c r="J106" s="14"/>
      <c r="K106" s="14">
        <f t="shared" si="3"/>
        <v>18336</v>
      </c>
      <c r="L106" s="15">
        <v>191</v>
      </c>
      <c r="M106" s="25"/>
      <c r="N106" s="25"/>
      <c r="O106" s="25"/>
      <c r="P106" s="25"/>
      <c r="Q106" s="25">
        <f t="shared" si="4"/>
        <v>0</v>
      </c>
      <c r="R106" s="25">
        <f t="shared" si="5"/>
        <v>0</v>
      </c>
      <c r="S106" s="6" t="s">
        <v>417</v>
      </c>
    </row>
    <row r="107" spans="1:19" x14ac:dyDescent="0.2">
      <c r="C107" s="7"/>
      <c r="D107" s="7" t="s">
        <v>678</v>
      </c>
      <c r="E107" s="7" t="s">
        <v>679</v>
      </c>
      <c r="F107" s="14" t="s">
        <v>484</v>
      </c>
      <c r="G107" s="14">
        <v>1</v>
      </c>
      <c r="H107" s="14">
        <v>48</v>
      </c>
      <c r="I107" s="14"/>
      <c r="J107" s="14"/>
      <c r="K107" s="14">
        <f t="shared" si="3"/>
        <v>8880</v>
      </c>
      <c r="L107" s="15">
        <v>185</v>
      </c>
      <c r="M107" s="25"/>
      <c r="N107" s="25"/>
      <c r="O107" s="25"/>
      <c r="P107" s="25"/>
      <c r="Q107" s="25">
        <f t="shared" si="4"/>
        <v>0</v>
      </c>
      <c r="R107" s="25">
        <f t="shared" si="5"/>
        <v>0</v>
      </c>
      <c r="S107" s="6" t="s">
        <v>417</v>
      </c>
    </row>
    <row r="108" spans="1:19" x14ac:dyDescent="0.2">
      <c r="C108" s="7"/>
      <c r="D108" s="7" t="s">
        <v>680</v>
      </c>
      <c r="E108" s="7" t="s">
        <v>677</v>
      </c>
      <c r="F108" s="14" t="s">
        <v>681</v>
      </c>
      <c r="G108" s="14">
        <v>1</v>
      </c>
      <c r="H108" s="14">
        <v>48</v>
      </c>
      <c r="I108" s="14"/>
      <c r="J108" s="14"/>
      <c r="K108" s="14">
        <f t="shared" si="3"/>
        <v>7296</v>
      </c>
      <c r="L108" s="15">
        <v>152</v>
      </c>
      <c r="M108" s="25"/>
      <c r="N108" s="25"/>
      <c r="O108" s="25"/>
      <c r="P108" s="25"/>
      <c r="Q108" s="25">
        <f t="shared" si="4"/>
        <v>0</v>
      </c>
      <c r="R108" s="25">
        <f t="shared" si="5"/>
        <v>0</v>
      </c>
      <c r="S108" s="6" t="s">
        <v>417</v>
      </c>
    </row>
    <row r="109" spans="1:19" x14ac:dyDescent="0.2">
      <c r="C109" s="7"/>
      <c r="D109" s="7" t="s">
        <v>682</v>
      </c>
      <c r="E109" s="8"/>
      <c r="F109" s="14" t="s">
        <v>683</v>
      </c>
      <c r="G109" s="14">
        <v>1</v>
      </c>
      <c r="H109" s="14">
        <v>96</v>
      </c>
      <c r="I109" s="14"/>
      <c r="J109" s="14"/>
      <c r="K109" s="14">
        <f t="shared" si="3"/>
        <v>13248</v>
      </c>
      <c r="L109" s="15">
        <v>138</v>
      </c>
      <c r="M109" s="25"/>
      <c r="N109" s="25"/>
      <c r="O109" s="25"/>
      <c r="P109" s="25"/>
      <c r="Q109" s="25">
        <f t="shared" si="4"/>
        <v>0</v>
      </c>
      <c r="R109" s="25">
        <f t="shared" si="5"/>
        <v>0</v>
      </c>
      <c r="S109" s="6" t="s">
        <v>417</v>
      </c>
    </row>
    <row r="110" spans="1:19" x14ac:dyDescent="0.2">
      <c r="C110" s="7"/>
      <c r="D110" s="7" t="s">
        <v>684</v>
      </c>
      <c r="E110" s="7" t="s">
        <v>685</v>
      </c>
      <c r="F110" s="14" t="s">
        <v>686</v>
      </c>
      <c r="G110" s="14">
        <v>1</v>
      </c>
      <c r="H110" s="14">
        <v>80</v>
      </c>
      <c r="I110" s="14"/>
      <c r="J110" s="14"/>
      <c r="K110" s="14">
        <f t="shared" si="3"/>
        <v>17600</v>
      </c>
      <c r="L110" s="15">
        <v>220</v>
      </c>
      <c r="M110" s="25"/>
      <c r="N110" s="25"/>
      <c r="O110" s="25"/>
      <c r="P110" s="25"/>
      <c r="Q110" s="25">
        <f t="shared" si="4"/>
        <v>0</v>
      </c>
      <c r="R110" s="25">
        <f t="shared" si="5"/>
        <v>0</v>
      </c>
      <c r="S110" s="6" t="s">
        <v>417</v>
      </c>
    </row>
    <row r="111" spans="1:19" x14ac:dyDescent="0.2">
      <c r="A111" s="1" t="s">
        <v>34</v>
      </c>
      <c r="C111" s="7"/>
      <c r="D111" s="7" t="s">
        <v>687</v>
      </c>
      <c r="E111" s="7" t="s">
        <v>688</v>
      </c>
      <c r="F111" s="14" t="s">
        <v>689</v>
      </c>
      <c r="G111" s="14">
        <v>1</v>
      </c>
      <c r="H111" s="14">
        <v>80</v>
      </c>
      <c r="I111" s="14"/>
      <c r="J111" s="14"/>
      <c r="K111" s="14">
        <f t="shared" si="3"/>
        <v>44960</v>
      </c>
      <c r="L111" s="15">
        <v>562</v>
      </c>
      <c r="M111" s="25"/>
      <c r="N111" s="25"/>
      <c r="O111" s="25"/>
      <c r="P111" s="25"/>
      <c r="Q111" s="25">
        <f t="shared" si="4"/>
        <v>0</v>
      </c>
      <c r="R111" s="25">
        <f t="shared" si="5"/>
        <v>0</v>
      </c>
      <c r="S111" s="6" t="s">
        <v>417</v>
      </c>
    </row>
    <row r="112" spans="1:19" x14ac:dyDescent="0.2">
      <c r="C112" s="7"/>
      <c r="D112" s="7" t="s">
        <v>690</v>
      </c>
      <c r="E112" s="7" t="s">
        <v>691</v>
      </c>
      <c r="F112" s="14" t="s">
        <v>692</v>
      </c>
      <c r="G112" s="14">
        <v>1</v>
      </c>
      <c r="H112" s="14">
        <v>96</v>
      </c>
      <c r="I112" s="14"/>
      <c r="J112" s="14"/>
      <c r="K112" s="14">
        <f t="shared" si="3"/>
        <v>32640</v>
      </c>
      <c r="L112" s="15">
        <v>340</v>
      </c>
      <c r="M112" s="25"/>
      <c r="N112" s="25"/>
      <c r="O112" s="25"/>
      <c r="P112" s="25"/>
      <c r="Q112" s="25">
        <f t="shared" si="4"/>
        <v>0</v>
      </c>
      <c r="R112" s="25">
        <f t="shared" si="5"/>
        <v>0</v>
      </c>
      <c r="S112" s="6" t="s">
        <v>417</v>
      </c>
    </row>
    <row r="113" spans="1:19" x14ac:dyDescent="0.2">
      <c r="A113" s="1"/>
      <c r="C113" s="7"/>
      <c r="D113" s="7" t="s">
        <v>412</v>
      </c>
      <c r="E113" s="7" t="s">
        <v>413</v>
      </c>
      <c r="F113" s="14" t="s">
        <v>414</v>
      </c>
      <c r="G113" s="14">
        <v>1</v>
      </c>
      <c r="H113" s="14">
        <v>120</v>
      </c>
      <c r="I113" s="14"/>
      <c r="J113" s="14"/>
      <c r="K113" s="14">
        <f t="shared" si="3"/>
        <v>122880</v>
      </c>
      <c r="L113" s="15">
        <v>1024</v>
      </c>
      <c r="M113" s="25"/>
      <c r="N113" s="25"/>
      <c r="O113" s="25"/>
      <c r="P113" s="25"/>
      <c r="Q113" s="25">
        <f t="shared" si="4"/>
        <v>0</v>
      </c>
      <c r="R113" s="25">
        <f t="shared" si="5"/>
        <v>0</v>
      </c>
      <c r="S113" s="6" t="s">
        <v>417</v>
      </c>
    </row>
    <row r="114" spans="1:19" x14ac:dyDescent="0.2">
      <c r="C114" s="7"/>
      <c r="D114" s="7" t="s">
        <v>693</v>
      </c>
      <c r="E114" s="7" t="s">
        <v>694</v>
      </c>
      <c r="F114" s="14" t="s">
        <v>695</v>
      </c>
      <c r="G114" s="14">
        <v>1</v>
      </c>
      <c r="H114" s="14">
        <v>48</v>
      </c>
      <c r="I114" s="14"/>
      <c r="J114" s="14"/>
      <c r="K114" s="14">
        <f t="shared" si="3"/>
        <v>14112</v>
      </c>
      <c r="L114" s="15">
        <v>294</v>
      </c>
      <c r="M114" s="25"/>
      <c r="N114" s="25"/>
      <c r="O114" s="25"/>
      <c r="P114" s="25"/>
      <c r="Q114" s="25">
        <f t="shared" si="4"/>
        <v>0</v>
      </c>
      <c r="R114" s="25">
        <f t="shared" si="5"/>
        <v>0</v>
      </c>
      <c r="S114" s="6" t="s">
        <v>417</v>
      </c>
    </row>
    <row r="115" spans="1:19" x14ac:dyDescent="0.2">
      <c r="C115" s="7"/>
      <c r="D115" s="7" t="s">
        <v>696</v>
      </c>
      <c r="E115" s="7" t="s">
        <v>697</v>
      </c>
      <c r="F115" s="14" t="s">
        <v>698</v>
      </c>
      <c r="G115" s="14">
        <v>1</v>
      </c>
      <c r="H115" s="14">
        <v>180</v>
      </c>
      <c r="I115" s="14"/>
      <c r="J115" s="14"/>
      <c r="K115" s="14">
        <f t="shared" si="3"/>
        <v>41760</v>
      </c>
      <c r="L115" s="15">
        <v>232</v>
      </c>
      <c r="M115" s="25"/>
      <c r="N115" s="25"/>
      <c r="O115" s="25"/>
      <c r="P115" s="25"/>
      <c r="Q115" s="25">
        <f t="shared" si="4"/>
        <v>0</v>
      </c>
      <c r="R115" s="25">
        <f t="shared" si="5"/>
        <v>0</v>
      </c>
      <c r="S115" s="6" t="s">
        <v>417</v>
      </c>
    </row>
    <row r="116" spans="1:19" x14ac:dyDescent="0.2">
      <c r="C116" s="7"/>
      <c r="D116" s="7" t="s">
        <v>699</v>
      </c>
      <c r="E116" s="7" t="s">
        <v>700</v>
      </c>
      <c r="F116" s="14" t="s">
        <v>698</v>
      </c>
      <c r="G116" s="14">
        <v>1</v>
      </c>
      <c r="H116" s="14">
        <v>180</v>
      </c>
      <c r="I116" s="14"/>
      <c r="J116" s="14"/>
      <c r="K116" s="14">
        <f t="shared" si="3"/>
        <v>29340</v>
      </c>
      <c r="L116" s="15">
        <v>163</v>
      </c>
      <c r="M116" s="25"/>
      <c r="N116" s="25"/>
      <c r="O116" s="25"/>
      <c r="P116" s="25"/>
      <c r="Q116" s="25">
        <f t="shared" si="4"/>
        <v>0</v>
      </c>
      <c r="R116" s="25">
        <f t="shared" si="5"/>
        <v>0</v>
      </c>
      <c r="S116" s="6" t="s">
        <v>417</v>
      </c>
    </row>
    <row r="117" spans="1:19" x14ac:dyDescent="0.2">
      <c r="C117" s="7"/>
      <c r="D117" s="7" t="s">
        <v>701</v>
      </c>
      <c r="E117" s="7" t="s">
        <v>702</v>
      </c>
      <c r="F117" s="14" t="s">
        <v>414</v>
      </c>
      <c r="G117" s="14">
        <v>1</v>
      </c>
      <c r="H117" s="14">
        <v>120</v>
      </c>
      <c r="I117" s="14"/>
      <c r="J117" s="14"/>
      <c r="K117" s="14">
        <f t="shared" si="3"/>
        <v>60840</v>
      </c>
      <c r="L117" s="15">
        <v>507</v>
      </c>
      <c r="M117" s="25"/>
      <c r="N117" s="25"/>
      <c r="O117" s="25"/>
      <c r="P117" s="25"/>
      <c r="Q117" s="25">
        <f t="shared" si="4"/>
        <v>0</v>
      </c>
      <c r="R117" s="25">
        <f t="shared" si="5"/>
        <v>0</v>
      </c>
      <c r="S117" s="6" t="s">
        <v>417</v>
      </c>
    </row>
    <row r="118" spans="1:19" x14ac:dyDescent="0.2">
      <c r="C118" s="7"/>
      <c r="D118" s="7" t="s">
        <v>703</v>
      </c>
      <c r="E118" s="7" t="s">
        <v>704</v>
      </c>
      <c r="F118" s="14" t="s">
        <v>499</v>
      </c>
      <c r="G118" s="14">
        <v>1</v>
      </c>
      <c r="H118" s="14">
        <v>72</v>
      </c>
      <c r="I118" s="14"/>
      <c r="J118" s="14"/>
      <c r="K118" s="14">
        <f t="shared" si="3"/>
        <v>36648</v>
      </c>
      <c r="L118" s="15">
        <v>509</v>
      </c>
      <c r="M118" s="25"/>
      <c r="N118" s="25"/>
      <c r="O118" s="25"/>
      <c r="P118" s="25"/>
      <c r="Q118" s="25">
        <f t="shared" si="4"/>
        <v>0</v>
      </c>
      <c r="R118" s="25">
        <f t="shared" si="5"/>
        <v>0</v>
      </c>
      <c r="S118" s="6" t="s">
        <v>417</v>
      </c>
    </row>
    <row r="119" spans="1:19" x14ac:dyDescent="0.2">
      <c r="C119" s="7"/>
      <c r="D119" s="7" t="s">
        <v>705</v>
      </c>
      <c r="E119" s="7" t="s">
        <v>706</v>
      </c>
      <c r="F119" s="14" t="s">
        <v>707</v>
      </c>
      <c r="G119" s="19" t="s">
        <v>177</v>
      </c>
      <c r="H119" s="14">
        <v>96</v>
      </c>
      <c r="I119" s="14"/>
      <c r="J119" s="14"/>
      <c r="K119" s="14">
        <f t="shared" si="3"/>
        <v>12000</v>
      </c>
      <c r="L119" s="15">
        <v>125</v>
      </c>
      <c r="M119" s="25"/>
      <c r="N119" s="25"/>
      <c r="O119" s="25"/>
      <c r="P119" s="25"/>
      <c r="Q119" s="25">
        <f t="shared" si="4"/>
        <v>0</v>
      </c>
      <c r="R119" s="25">
        <f t="shared" si="5"/>
        <v>0</v>
      </c>
      <c r="S119" s="6" t="s">
        <v>708</v>
      </c>
    </row>
    <row r="120" spans="1:19" x14ac:dyDescent="0.2">
      <c r="C120" s="7"/>
      <c r="D120" s="7" t="s">
        <v>709</v>
      </c>
      <c r="E120" s="7" t="s">
        <v>710</v>
      </c>
      <c r="F120" s="14" t="s">
        <v>711</v>
      </c>
      <c r="G120" s="14">
        <v>1</v>
      </c>
      <c r="H120" s="14">
        <v>72</v>
      </c>
      <c r="I120" s="14"/>
      <c r="J120" s="14"/>
      <c r="K120" s="14">
        <f t="shared" si="3"/>
        <v>9000</v>
      </c>
      <c r="L120" s="15">
        <v>125</v>
      </c>
      <c r="M120" s="25"/>
      <c r="N120" s="25"/>
      <c r="O120" s="25"/>
      <c r="P120" s="25"/>
      <c r="Q120" s="25">
        <f t="shared" si="4"/>
        <v>0</v>
      </c>
      <c r="R120" s="25">
        <f t="shared" si="5"/>
        <v>0</v>
      </c>
      <c r="S120" s="6" t="s">
        <v>708</v>
      </c>
    </row>
    <row r="121" spans="1:19" x14ac:dyDescent="0.2">
      <c r="C121" s="7"/>
      <c r="D121" s="7" t="s">
        <v>712</v>
      </c>
      <c r="E121" s="7" t="s">
        <v>713</v>
      </c>
      <c r="F121" s="14" t="s">
        <v>714</v>
      </c>
      <c r="G121" s="14">
        <v>1</v>
      </c>
      <c r="H121" s="14">
        <v>72</v>
      </c>
      <c r="I121" s="14"/>
      <c r="J121" s="14"/>
      <c r="K121" s="14">
        <f t="shared" si="3"/>
        <v>10080</v>
      </c>
      <c r="L121" s="15">
        <v>140</v>
      </c>
      <c r="M121" s="25"/>
      <c r="N121" s="25"/>
      <c r="O121" s="25"/>
      <c r="P121" s="25"/>
      <c r="Q121" s="25">
        <f t="shared" si="4"/>
        <v>0</v>
      </c>
      <c r="R121" s="25">
        <f t="shared" si="5"/>
        <v>0</v>
      </c>
      <c r="S121" s="6" t="s">
        <v>708</v>
      </c>
    </row>
    <row r="122" spans="1:19" x14ac:dyDescent="0.2">
      <c r="C122" s="7"/>
      <c r="D122" s="7" t="s">
        <v>715</v>
      </c>
      <c r="E122" s="7" t="s">
        <v>716</v>
      </c>
      <c r="F122" s="14" t="s">
        <v>717</v>
      </c>
      <c r="G122" s="14">
        <v>1</v>
      </c>
      <c r="H122" s="14">
        <v>56</v>
      </c>
      <c r="I122" s="14"/>
      <c r="J122" s="14"/>
      <c r="K122" s="14">
        <f t="shared" si="3"/>
        <v>7896</v>
      </c>
      <c r="L122" s="15">
        <v>141</v>
      </c>
      <c r="M122" s="25"/>
      <c r="N122" s="25"/>
      <c r="O122" s="25"/>
      <c r="P122" s="25"/>
      <c r="Q122" s="25">
        <f t="shared" si="4"/>
        <v>0</v>
      </c>
      <c r="R122" s="25">
        <f t="shared" si="5"/>
        <v>0</v>
      </c>
      <c r="S122" s="6" t="s">
        <v>708</v>
      </c>
    </row>
    <row r="123" spans="1:19" x14ac:dyDescent="0.2">
      <c r="C123" s="7"/>
      <c r="D123" s="7" t="s">
        <v>718</v>
      </c>
      <c r="E123" s="7" t="s">
        <v>719</v>
      </c>
      <c r="F123" s="14" t="s">
        <v>182</v>
      </c>
      <c r="G123" s="14">
        <v>2</v>
      </c>
      <c r="H123" s="14">
        <v>80</v>
      </c>
      <c r="I123" s="14"/>
      <c r="J123" s="14"/>
      <c r="K123" s="14">
        <f t="shared" ref="K123:K136" si="6">L123*H123</f>
        <v>48000</v>
      </c>
      <c r="L123" s="15">
        <v>600</v>
      </c>
      <c r="M123" s="25"/>
      <c r="N123" s="25"/>
      <c r="O123" s="25"/>
      <c r="P123" s="25"/>
      <c r="Q123" s="25">
        <f t="shared" si="4"/>
        <v>0</v>
      </c>
      <c r="R123" s="25">
        <f t="shared" si="5"/>
        <v>0</v>
      </c>
      <c r="S123" s="6" t="s">
        <v>708</v>
      </c>
    </row>
    <row r="124" spans="1:19" x14ac:dyDescent="0.2">
      <c r="A124" s="1" t="s">
        <v>34</v>
      </c>
      <c r="C124" s="7"/>
      <c r="D124" s="7" t="s">
        <v>720</v>
      </c>
      <c r="E124" s="7" t="s">
        <v>721</v>
      </c>
      <c r="F124" s="14" t="s">
        <v>722</v>
      </c>
      <c r="G124" s="14">
        <v>2</v>
      </c>
      <c r="H124" s="14">
        <v>107</v>
      </c>
      <c r="I124" s="14"/>
      <c r="J124" s="14"/>
      <c r="K124" s="14">
        <f t="shared" si="6"/>
        <v>32421</v>
      </c>
      <c r="L124" s="15">
        <v>303</v>
      </c>
      <c r="M124" s="25"/>
      <c r="N124" s="25"/>
      <c r="O124" s="25"/>
      <c r="P124" s="25"/>
      <c r="Q124" s="25">
        <f t="shared" ref="Q124:Q136" si="7">M124+N124-O124-P124</f>
        <v>0</v>
      </c>
      <c r="R124" s="25">
        <f t="shared" ref="R124:R136" si="8">L124*Q124</f>
        <v>0</v>
      </c>
      <c r="S124" s="6" t="s">
        <v>708</v>
      </c>
    </row>
    <row r="125" spans="1:19" x14ac:dyDescent="0.2">
      <c r="C125" s="7"/>
      <c r="D125" s="7" t="s">
        <v>723</v>
      </c>
      <c r="E125" s="7" t="s">
        <v>724</v>
      </c>
      <c r="F125" s="14" t="s">
        <v>725</v>
      </c>
      <c r="G125" s="14">
        <v>1</v>
      </c>
      <c r="H125" s="14">
        <v>72</v>
      </c>
      <c r="I125" s="14"/>
      <c r="J125" s="14"/>
      <c r="K125" s="14">
        <f t="shared" si="6"/>
        <v>19440</v>
      </c>
      <c r="L125" s="15">
        <v>270</v>
      </c>
      <c r="M125" s="25"/>
      <c r="N125" s="25"/>
      <c r="O125" s="25"/>
      <c r="P125" s="25"/>
      <c r="Q125" s="25">
        <f t="shared" si="7"/>
        <v>0</v>
      </c>
      <c r="R125" s="25">
        <f t="shared" si="8"/>
        <v>0</v>
      </c>
      <c r="S125" s="6" t="s">
        <v>708</v>
      </c>
    </row>
    <row r="126" spans="1:19" x14ac:dyDescent="0.2">
      <c r="C126" s="7"/>
      <c r="D126" s="7" t="s">
        <v>726</v>
      </c>
      <c r="E126" s="7" t="s">
        <v>727</v>
      </c>
      <c r="F126" s="14" t="s">
        <v>728</v>
      </c>
      <c r="G126" s="14">
        <v>1</v>
      </c>
      <c r="H126" s="14">
        <v>12</v>
      </c>
      <c r="I126" s="14"/>
      <c r="J126" s="14"/>
      <c r="K126" s="14">
        <f t="shared" si="6"/>
        <v>1548</v>
      </c>
      <c r="L126" s="15">
        <v>129</v>
      </c>
      <c r="M126" s="25"/>
      <c r="N126" s="25"/>
      <c r="O126" s="25"/>
      <c r="P126" s="25"/>
      <c r="Q126" s="25">
        <f t="shared" si="7"/>
        <v>0</v>
      </c>
      <c r="R126" s="25">
        <f t="shared" si="8"/>
        <v>0</v>
      </c>
      <c r="S126" s="6" t="s">
        <v>708</v>
      </c>
    </row>
    <row r="127" spans="1:19" x14ac:dyDescent="0.2">
      <c r="C127" s="7"/>
      <c r="D127" s="7" t="s">
        <v>729</v>
      </c>
      <c r="E127" s="7" t="s">
        <v>730</v>
      </c>
      <c r="F127" s="14" t="s">
        <v>420</v>
      </c>
      <c r="G127" s="19" t="s">
        <v>731</v>
      </c>
      <c r="H127" s="14">
        <v>80</v>
      </c>
      <c r="I127" s="14"/>
      <c r="J127" s="14"/>
      <c r="K127" s="14">
        <f t="shared" si="6"/>
        <v>14400</v>
      </c>
      <c r="L127" s="15">
        <v>180</v>
      </c>
      <c r="M127" s="25"/>
      <c r="N127" s="25"/>
      <c r="O127" s="25"/>
      <c r="P127" s="25"/>
      <c r="Q127" s="25">
        <f t="shared" si="7"/>
        <v>0</v>
      </c>
      <c r="R127" s="25">
        <f t="shared" si="8"/>
        <v>0</v>
      </c>
      <c r="S127" s="6" t="s">
        <v>708</v>
      </c>
    </row>
    <row r="128" spans="1:19" x14ac:dyDescent="0.2">
      <c r="C128" s="7"/>
      <c r="D128" s="7" t="s">
        <v>732</v>
      </c>
      <c r="E128" s="8"/>
      <c r="F128" s="14" t="s">
        <v>733</v>
      </c>
      <c r="G128" s="19" t="s">
        <v>734</v>
      </c>
      <c r="H128" s="14">
        <v>300</v>
      </c>
      <c r="I128" s="14"/>
      <c r="J128" s="14"/>
      <c r="K128" s="14">
        <f t="shared" si="6"/>
        <v>51600</v>
      </c>
      <c r="L128" s="15">
        <v>172</v>
      </c>
      <c r="M128" s="25"/>
      <c r="N128" s="25"/>
      <c r="O128" s="25"/>
      <c r="P128" s="25"/>
      <c r="Q128" s="25">
        <f t="shared" si="7"/>
        <v>0</v>
      </c>
      <c r="R128" s="25">
        <f t="shared" si="8"/>
        <v>0</v>
      </c>
      <c r="S128" s="6" t="s">
        <v>708</v>
      </c>
    </row>
    <row r="129" spans="1:19" x14ac:dyDescent="0.2">
      <c r="A129" s="1" t="s">
        <v>34</v>
      </c>
      <c r="C129" s="7"/>
      <c r="D129" s="7" t="s">
        <v>735</v>
      </c>
      <c r="E129" s="7" t="s">
        <v>736</v>
      </c>
      <c r="F129" s="14" t="s">
        <v>737</v>
      </c>
      <c r="G129" s="14">
        <v>1</v>
      </c>
      <c r="H129" s="14">
        <v>24</v>
      </c>
      <c r="I129" s="14"/>
      <c r="J129" s="14"/>
      <c r="K129" s="14">
        <f t="shared" si="6"/>
        <v>6192</v>
      </c>
      <c r="L129" s="15">
        <v>258</v>
      </c>
      <c r="M129" s="25"/>
      <c r="N129" s="25"/>
      <c r="O129" s="25"/>
      <c r="P129" s="25"/>
      <c r="Q129" s="25">
        <f t="shared" si="7"/>
        <v>0</v>
      </c>
      <c r="R129" s="25">
        <f t="shared" si="8"/>
        <v>0</v>
      </c>
      <c r="S129" s="6" t="s">
        <v>708</v>
      </c>
    </row>
    <row r="130" spans="1:19" x14ac:dyDescent="0.2">
      <c r="A130" s="1" t="s">
        <v>34</v>
      </c>
      <c r="C130" s="7"/>
      <c r="D130" s="7" t="s">
        <v>738</v>
      </c>
      <c r="E130" s="7" t="s">
        <v>739</v>
      </c>
      <c r="F130" s="14" t="s">
        <v>740</v>
      </c>
      <c r="G130" s="14">
        <v>1</v>
      </c>
      <c r="H130" s="14">
        <v>80</v>
      </c>
      <c r="I130" s="14"/>
      <c r="J130" s="14"/>
      <c r="K130" s="14">
        <f t="shared" si="6"/>
        <v>20720</v>
      </c>
      <c r="L130" s="15">
        <v>259</v>
      </c>
      <c r="M130" s="25"/>
      <c r="N130" s="25"/>
      <c r="O130" s="25"/>
      <c r="P130" s="25"/>
      <c r="Q130" s="25">
        <f t="shared" si="7"/>
        <v>0</v>
      </c>
      <c r="R130" s="25">
        <f t="shared" si="8"/>
        <v>0</v>
      </c>
      <c r="S130" s="6" t="s">
        <v>708</v>
      </c>
    </row>
    <row r="131" spans="1:19" x14ac:dyDescent="0.2">
      <c r="A131" s="1" t="s">
        <v>34</v>
      </c>
      <c r="C131" s="7"/>
      <c r="D131" s="7" t="s">
        <v>741</v>
      </c>
      <c r="E131" s="7" t="s">
        <v>216</v>
      </c>
      <c r="F131" s="14" t="s">
        <v>742</v>
      </c>
      <c r="G131" s="14">
        <v>2</v>
      </c>
      <c r="H131" s="14">
        <v>72</v>
      </c>
      <c r="I131" s="14"/>
      <c r="J131" s="14"/>
      <c r="K131" s="14">
        <f t="shared" si="6"/>
        <v>15048</v>
      </c>
      <c r="L131" s="15">
        <v>209</v>
      </c>
      <c r="M131" s="25"/>
      <c r="N131" s="25"/>
      <c r="O131" s="25"/>
      <c r="P131" s="25"/>
      <c r="Q131" s="25">
        <f t="shared" si="7"/>
        <v>0</v>
      </c>
      <c r="R131" s="25">
        <f t="shared" si="8"/>
        <v>0</v>
      </c>
      <c r="S131" s="6" t="s">
        <v>708</v>
      </c>
    </row>
    <row r="132" spans="1:19" x14ac:dyDescent="0.2">
      <c r="A132" s="1"/>
      <c r="C132" s="7"/>
      <c r="D132" s="7" t="s">
        <v>743</v>
      </c>
      <c r="E132" s="7" t="s">
        <v>744</v>
      </c>
      <c r="F132" s="14">
        <v>148</v>
      </c>
      <c r="G132" s="14">
        <v>1</v>
      </c>
      <c r="H132" s="14">
        <v>148</v>
      </c>
      <c r="I132" s="16"/>
      <c r="J132" s="14"/>
      <c r="K132" s="14">
        <f t="shared" si="6"/>
        <v>20720</v>
      </c>
      <c r="L132" s="15">
        <v>140</v>
      </c>
      <c r="M132" s="25"/>
      <c r="N132" s="25"/>
      <c r="O132" s="25"/>
      <c r="P132" s="25"/>
      <c r="Q132" s="25">
        <f t="shared" si="7"/>
        <v>0</v>
      </c>
      <c r="R132" s="25">
        <f t="shared" si="8"/>
        <v>0</v>
      </c>
      <c r="S132" s="6" t="s">
        <v>708</v>
      </c>
    </row>
    <row r="133" spans="1:19" x14ac:dyDescent="0.2">
      <c r="A133" s="1" t="s">
        <v>34</v>
      </c>
      <c r="C133" s="7"/>
      <c r="D133" s="7" t="s">
        <v>745</v>
      </c>
      <c r="E133" s="7" t="s">
        <v>746</v>
      </c>
      <c r="F133" s="14" t="s">
        <v>747</v>
      </c>
      <c r="G133" s="14">
        <v>1</v>
      </c>
      <c r="H133" s="14">
        <v>64</v>
      </c>
      <c r="I133" s="16"/>
      <c r="J133" s="14"/>
      <c r="K133" s="14">
        <f t="shared" si="6"/>
        <v>8768</v>
      </c>
      <c r="L133" s="15">
        <v>137</v>
      </c>
      <c r="M133" s="25"/>
      <c r="N133" s="25"/>
      <c r="O133" s="25"/>
      <c r="P133" s="25"/>
      <c r="Q133" s="25">
        <f t="shared" si="7"/>
        <v>0</v>
      </c>
      <c r="R133" s="25">
        <f t="shared" si="8"/>
        <v>0</v>
      </c>
      <c r="S133" s="6" t="s">
        <v>708</v>
      </c>
    </row>
    <row r="134" spans="1:19" x14ac:dyDescent="0.2">
      <c r="A134" s="1"/>
      <c r="C134" s="7"/>
      <c r="D134" s="7" t="s">
        <v>748</v>
      </c>
      <c r="E134" s="8"/>
      <c r="F134" s="14" t="s">
        <v>749</v>
      </c>
      <c r="G134" s="19" t="s">
        <v>85</v>
      </c>
      <c r="H134" s="14">
        <v>256</v>
      </c>
      <c r="I134" s="14"/>
      <c r="J134" s="14"/>
      <c r="K134" s="14">
        <f t="shared" si="6"/>
        <v>42240</v>
      </c>
      <c r="L134" s="15">
        <v>165</v>
      </c>
      <c r="M134" s="25"/>
      <c r="N134" s="25"/>
      <c r="O134" s="25"/>
      <c r="P134" s="25"/>
      <c r="Q134" s="25">
        <f t="shared" si="7"/>
        <v>0</v>
      </c>
      <c r="R134" s="25">
        <f t="shared" si="8"/>
        <v>0</v>
      </c>
      <c r="S134" s="6" t="s">
        <v>708</v>
      </c>
    </row>
    <row r="135" spans="1:19" x14ac:dyDescent="0.2">
      <c r="A135" s="1" t="s">
        <v>34</v>
      </c>
      <c r="C135" s="7"/>
      <c r="D135" s="7" t="s">
        <v>750</v>
      </c>
      <c r="E135" s="7" t="s">
        <v>751</v>
      </c>
      <c r="F135" s="14" t="s">
        <v>747</v>
      </c>
      <c r="G135" s="19" t="s">
        <v>48</v>
      </c>
      <c r="H135" s="14">
        <v>54</v>
      </c>
      <c r="I135" s="14"/>
      <c r="J135" s="14"/>
      <c r="K135" s="14">
        <f t="shared" si="6"/>
        <v>12852</v>
      </c>
      <c r="L135" s="15">
        <v>238</v>
      </c>
      <c r="M135" s="25"/>
      <c r="N135" s="25"/>
      <c r="O135" s="25"/>
      <c r="P135" s="25"/>
      <c r="Q135" s="25">
        <f t="shared" si="7"/>
        <v>0</v>
      </c>
      <c r="R135" s="25">
        <f t="shared" si="8"/>
        <v>0</v>
      </c>
      <c r="S135" s="6" t="s">
        <v>708</v>
      </c>
    </row>
    <row r="136" spans="1:19" x14ac:dyDescent="0.2">
      <c r="C136" s="7"/>
      <c r="D136" s="7" t="s">
        <v>752</v>
      </c>
      <c r="E136" s="7" t="s">
        <v>488</v>
      </c>
      <c r="F136" s="14" t="s">
        <v>47</v>
      </c>
      <c r="G136" s="19" t="s">
        <v>212</v>
      </c>
      <c r="H136" s="14">
        <v>40</v>
      </c>
      <c r="I136" s="14"/>
      <c r="J136" s="14"/>
      <c r="K136" s="14">
        <f t="shared" si="6"/>
        <v>17600</v>
      </c>
      <c r="L136" s="15">
        <v>440</v>
      </c>
      <c r="M136" s="25"/>
      <c r="N136" s="25"/>
      <c r="O136" s="25"/>
      <c r="P136" s="25"/>
      <c r="Q136" s="25">
        <f t="shared" si="7"/>
        <v>0</v>
      </c>
      <c r="R136" s="25">
        <f t="shared" si="8"/>
        <v>0</v>
      </c>
      <c r="S136" s="6"/>
    </row>
    <row r="137" spans="1:19" x14ac:dyDescent="0.2">
      <c r="R137" s="26">
        <f>SUM(R2:R136)</f>
        <v>0</v>
      </c>
    </row>
  </sheetData>
  <printOptions gridLines="1" gridLinesSet="0"/>
  <pageMargins left="0.75" right="0.75" top="1" bottom="1" header="0.5" footer="0.5"/>
  <pageSetup fitToHeight="0" orientation="landscape" r:id="rId1"/>
  <headerFooter alignWithMargins="0">
    <oddHeader>&amp;RDate: &amp;D &amp;T   Page: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2B15-C45D-4058-B153-A3B00E8E3D83}">
  <sheetPr>
    <tabColor rgb="FF00B050"/>
    <pageSetUpPr fitToPage="1"/>
  </sheetPr>
  <dimension ref="A1:Z43"/>
  <sheetViews>
    <sheetView topLeftCell="C1" zoomScale="80" zoomScaleNormal="80" workbookViewId="0">
      <pane ySplit="1" topLeftCell="A2" activePane="bottomLeft" state="frozen"/>
      <selection pane="bottomLeft" activeCell="M2" sqref="M2:M42"/>
    </sheetView>
  </sheetViews>
  <sheetFormatPr defaultColWidth="9.140625" defaultRowHeight="12.75" x14ac:dyDescent="0.2"/>
  <cols>
    <col min="1" max="2" width="9.140625" style="3" hidden="1" customWidth="1"/>
    <col min="3" max="3" width="6.140625" style="3" bestFit="1" customWidth="1"/>
    <col min="4" max="4" width="25.5703125" style="3" bestFit="1" customWidth="1"/>
    <col min="5" max="5" width="25" style="3" bestFit="1" customWidth="1"/>
    <col min="6" max="6" width="8" style="17" bestFit="1" customWidth="1"/>
    <col min="7" max="8" width="8" style="17" customWidth="1"/>
    <col min="9" max="9" width="12.85546875" style="17" bestFit="1" customWidth="1"/>
    <col min="10" max="11" width="10.7109375" style="17" customWidth="1"/>
    <col min="12" max="12" width="8.140625" style="17" bestFit="1" customWidth="1"/>
    <col min="13" max="16" width="8.140625" style="17" customWidth="1"/>
    <col min="17" max="17" width="9.7109375" style="17" customWidth="1"/>
    <col min="18" max="18" width="22" style="17" bestFit="1" customWidth="1"/>
    <col min="19" max="19" width="24.85546875" style="17" bestFit="1" customWidth="1"/>
    <col min="20" max="20" width="5.5703125" style="3" customWidth="1"/>
    <col min="21" max="21" width="4.85546875" style="3" customWidth="1"/>
    <col min="22" max="22" width="4.140625" style="3" customWidth="1"/>
    <col min="23" max="23" width="7" style="3" customWidth="1"/>
    <col min="24" max="24" width="6.28515625" style="3" customWidth="1"/>
    <col min="25" max="25" width="8.28515625" style="3" customWidth="1"/>
    <col min="26" max="16384" width="9.140625" style="3"/>
  </cols>
  <sheetData>
    <row r="1" spans="1:26" s="11" customFormat="1" ht="22.5" customHeight="1" x14ac:dyDescent="0.2">
      <c r="A1" s="10"/>
      <c r="B1" s="10"/>
      <c r="C1" s="10" t="s">
        <v>16</v>
      </c>
      <c r="D1" s="10" t="s">
        <v>17</v>
      </c>
      <c r="E1" s="10" t="s">
        <v>18</v>
      </c>
      <c r="F1" s="12" t="s">
        <v>19</v>
      </c>
      <c r="G1" s="18" t="s">
        <v>20</v>
      </c>
      <c r="H1" s="18" t="s">
        <v>21</v>
      </c>
      <c r="I1" s="12" t="s">
        <v>22</v>
      </c>
      <c r="J1" s="12" t="s">
        <v>23</v>
      </c>
      <c r="K1" s="12" t="s">
        <v>24</v>
      </c>
      <c r="L1" s="18" t="s">
        <v>25</v>
      </c>
      <c r="M1" s="18" t="s">
        <v>26</v>
      </c>
      <c r="N1" s="12" t="s">
        <v>27</v>
      </c>
      <c r="O1" s="12" t="s">
        <v>28</v>
      </c>
      <c r="P1" s="12" t="s">
        <v>29</v>
      </c>
      <c r="Q1" s="12" t="s">
        <v>30</v>
      </c>
      <c r="R1" s="12" t="s">
        <v>31</v>
      </c>
      <c r="S1" s="12" t="s">
        <v>32</v>
      </c>
      <c r="T1" s="10"/>
      <c r="U1" s="10"/>
      <c r="V1" s="10"/>
      <c r="W1" s="10"/>
      <c r="X1" s="10"/>
      <c r="Y1" s="10"/>
      <c r="Z1" s="10"/>
    </row>
    <row r="2" spans="1:26" x14ac:dyDescent="0.2">
      <c r="A2" s="1" t="s">
        <v>34</v>
      </c>
      <c r="C2" s="7"/>
      <c r="D2" s="7" t="s">
        <v>753</v>
      </c>
      <c r="E2" s="7" t="s">
        <v>754</v>
      </c>
      <c r="F2" s="14" t="s">
        <v>755</v>
      </c>
      <c r="G2" s="14">
        <v>1</v>
      </c>
      <c r="H2" s="14">
        <v>150</v>
      </c>
      <c r="I2" s="16"/>
      <c r="J2" s="14"/>
      <c r="K2" s="14">
        <f>L2*H2</f>
        <v>447750</v>
      </c>
      <c r="L2" s="15">
        <v>2985</v>
      </c>
      <c r="M2" s="25"/>
      <c r="N2" s="25"/>
      <c r="O2" s="25"/>
      <c r="P2" s="25"/>
      <c r="Q2" s="25">
        <f>M2+N2-O2-P2</f>
        <v>0</v>
      </c>
      <c r="R2" s="25">
        <f>L2*Q2</f>
        <v>0</v>
      </c>
      <c r="S2" s="14"/>
    </row>
    <row r="3" spans="1:26" x14ac:dyDescent="0.2">
      <c r="A3" s="1" t="s">
        <v>34</v>
      </c>
      <c r="C3" s="7"/>
      <c r="D3" s="7" t="s">
        <v>756</v>
      </c>
      <c r="E3" s="7" t="s">
        <v>754</v>
      </c>
      <c r="F3" s="14" t="s">
        <v>757</v>
      </c>
      <c r="G3" s="14" t="s">
        <v>629</v>
      </c>
      <c r="H3" s="14">
        <v>64</v>
      </c>
      <c r="I3" s="14"/>
      <c r="J3" s="14"/>
      <c r="K3" s="14">
        <f t="shared" ref="K3:K42" si="0">L3*H3</f>
        <v>194112</v>
      </c>
      <c r="L3" s="15">
        <v>3033</v>
      </c>
      <c r="M3" s="25"/>
      <c r="N3" s="25"/>
      <c r="O3" s="25"/>
      <c r="P3" s="25"/>
      <c r="Q3" s="25">
        <f t="shared" ref="Q3:Q42" si="1">M3+N3-O3-P3</f>
        <v>0</v>
      </c>
      <c r="R3" s="25">
        <f t="shared" ref="R3:R42" si="2">L3*Q3</f>
        <v>0</v>
      </c>
      <c r="S3" s="14"/>
    </row>
    <row r="4" spans="1:26" x14ac:dyDescent="0.2">
      <c r="A4" s="1" t="s">
        <v>34</v>
      </c>
      <c r="C4" s="7"/>
      <c r="D4" s="7" t="s">
        <v>758</v>
      </c>
      <c r="E4" s="8"/>
      <c r="F4" s="14" t="s">
        <v>161</v>
      </c>
      <c r="G4" s="14" t="s">
        <v>629</v>
      </c>
      <c r="H4" s="14">
        <v>106</v>
      </c>
      <c r="I4" s="14"/>
      <c r="J4" s="14"/>
      <c r="K4" s="14">
        <f t="shared" si="0"/>
        <v>201824</v>
      </c>
      <c r="L4" s="15">
        <v>1904</v>
      </c>
      <c r="M4" s="25"/>
      <c r="N4" s="25"/>
      <c r="O4" s="25"/>
      <c r="P4" s="25"/>
      <c r="Q4" s="25">
        <f t="shared" si="1"/>
        <v>0</v>
      </c>
      <c r="R4" s="25">
        <f t="shared" si="2"/>
        <v>0</v>
      </c>
      <c r="S4" s="14"/>
    </row>
    <row r="5" spans="1:26" x14ac:dyDescent="0.2">
      <c r="A5" s="1" t="s">
        <v>34</v>
      </c>
      <c r="C5" s="7"/>
      <c r="D5" s="7" t="s">
        <v>759</v>
      </c>
      <c r="E5" s="7" t="s">
        <v>754</v>
      </c>
      <c r="F5" s="14" t="s">
        <v>760</v>
      </c>
      <c r="G5" s="14">
        <v>1</v>
      </c>
      <c r="H5" s="14">
        <v>100</v>
      </c>
      <c r="I5" s="14"/>
      <c r="J5" s="14"/>
      <c r="K5" s="14">
        <f t="shared" si="0"/>
        <v>118000</v>
      </c>
      <c r="L5" s="15">
        <v>1180</v>
      </c>
      <c r="M5" s="25"/>
      <c r="N5" s="25"/>
      <c r="O5" s="25"/>
      <c r="P5" s="25"/>
      <c r="Q5" s="25">
        <f t="shared" si="1"/>
        <v>0</v>
      </c>
      <c r="R5" s="25">
        <f t="shared" si="2"/>
        <v>0</v>
      </c>
      <c r="S5" s="14"/>
    </row>
    <row r="6" spans="1:26" x14ac:dyDescent="0.2">
      <c r="C6" s="7"/>
      <c r="D6" s="7" t="s">
        <v>761</v>
      </c>
      <c r="E6" s="8"/>
      <c r="F6" s="14" t="s">
        <v>762</v>
      </c>
      <c r="G6" s="14" t="s">
        <v>763</v>
      </c>
      <c r="H6" s="14">
        <v>53</v>
      </c>
      <c r="I6" s="14"/>
      <c r="J6" s="14"/>
      <c r="K6" s="14">
        <f t="shared" si="0"/>
        <v>61798</v>
      </c>
      <c r="L6" s="15">
        <v>1166</v>
      </c>
      <c r="M6" s="25"/>
      <c r="N6" s="25"/>
      <c r="O6" s="25"/>
      <c r="P6" s="25"/>
      <c r="Q6" s="25">
        <f t="shared" si="1"/>
        <v>0</v>
      </c>
      <c r="R6" s="25">
        <f t="shared" si="2"/>
        <v>0</v>
      </c>
      <c r="S6" s="14"/>
    </row>
    <row r="7" spans="1:26" x14ac:dyDescent="0.2">
      <c r="C7" s="7"/>
      <c r="D7" s="7" t="s">
        <v>764</v>
      </c>
      <c r="E7" s="8"/>
      <c r="F7" s="14" t="s">
        <v>765</v>
      </c>
      <c r="G7" s="14">
        <v>1</v>
      </c>
      <c r="H7" s="14">
        <v>200</v>
      </c>
      <c r="I7" s="14"/>
      <c r="J7" s="14"/>
      <c r="K7" s="14">
        <f t="shared" si="0"/>
        <v>372600</v>
      </c>
      <c r="L7" s="15">
        <v>1863</v>
      </c>
      <c r="M7" s="25"/>
      <c r="N7" s="25"/>
      <c r="O7" s="25"/>
      <c r="P7" s="25"/>
      <c r="Q7" s="25">
        <f t="shared" si="1"/>
        <v>0</v>
      </c>
      <c r="R7" s="25">
        <f t="shared" si="2"/>
        <v>0</v>
      </c>
      <c r="S7" s="14"/>
    </row>
    <row r="8" spans="1:26" x14ac:dyDescent="0.2">
      <c r="A8" s="1" t="s">
        <v>34</v>
      </c>
      <c r="C8" s="7"/>
      <c r="D8" s="7" t="s">
        <v>766</v>
      </c>
      <c r="E8" s="7" t="s">
        <v>767</v>
      </c>
      <c r="F8" s="14" t="s">
        <v>768</v>
      </c>
      <c r="G8" s="14" t="s">
        <v>769</v>
      </c>
      <c r="H8" s="14">
        <v>250</v>
      </c>
      <c r="I8" s="16"/>
      <c r="J8" s="14"/>
      <c r="K8" s="14">
        <f t="shared" si="0"/>
        <v>358500</v>
      </c>
      <c r="L8" s="15">
        <v>1434</v>
      </c>
      <c r="M8" s="25"/>
      <c r="N8" s="25"/>
      <c r="O8" s="25"/>
      <c r="P8" s="25"/>
      <c r="Q8" s="25">
        <f t="shared" si="1"/>
        <v>0</v>
      </c>
      <c r="R8" s="25">
        <f t="shared" si="2"/>
        <v>0</v>
      </c>
      <c r="S8" s="14"/>
    </row>
    <row r="9" spans="1:26" x14ac:dyDescent="0.2">
      <c r="A9" s="1" t="s">
        <v>34</v>
      </c>
      <c r="C9" s="7"/>
      <c r="D9" s="7" t="s">
        <v>770</v>
      </c>
      <c r="E9" s="8"/>
      <c r="F9" s="14" t="s">
        <v>707</v>
      </c>
      <c r="G9" s="14" t="s">
        <v>771</v>
      </c>
      <c r="H9" s="14">
        <v>192</v>
      </c>
      <c r="I9" s="14"/>
      <c r="J9" s="14"/>
      <c r="K9" s="14">
        <f t="shared" si="0"/>
        <v>287424</v>
      </c>
      <c r="L9" s="15">
        <v>1497</v>
      </c>
      <c r="M9" s="25"/>
      <c r="N9" s="25"/>
      <c r="O9" s="25"/>
      <c r="P9" s="25"/>
      <c r="Q9" s="25">
        <f t="shared" si="1"/>
        <v>0</v>
      </c>
      <c r="R9" s="25">
        <f t="shared" si="2"/>
        <v>0</v>
      </c>
      <c r="S9" s="14"/>
    </row>
    <row r="10" spans="1:26" x14ac:dyDescent="0.2">
      <c r="A10" s="1" t="s">
        <v>34</v>
      </c>
      <c r="C10" s="7"/>
      <c r="D10" s="7" t="s">
        <v>772</v>
      </c>
      <c r="E10" s="7" t="s">
        <v>773</v>
      </c>
      <c r="F10" s="14" t="s">
        <v>707</v>
      </c>
      <c r="G10" s="14" t="s">
        <v>771</v>
      </c>
      <c r="H10" s="14">
        <v>192</v>
      </c>
      <c r="I10" s="14"/>
      <c r="J10" s="14"/>
      <c r="K10" s="14">
        <f t="shared" si="0"/>
        <v>144960</v>
      </c>
      <c r="L10" s="15">
        <v>755</v>
      </c>
      <c r="M10" s="25"/>
      <c r="N10" s="25"/>
      <c r="O10" s="25"/>
      <c r="P10" s="25"/>
      <c r="Q10" s="25">
        <f t="shared" si="1"/>
        <v>0</v>
      </c>
      <c r="R10" s="25">
        <f t="shared" si="2"/>
        <v>0</v>
      </c>
      <c r="S10" s="14"/>
    </row>
    <row r="11" spans="1:26" x14ac:dyDescent="0.2">
      <c r="A11" s="1" t="s">
        <v>34</v>
      </c>
      <c r="C11" s="7"/>
      <c r="D11" s="7" t="s">
        <v>774</v>
      </c>
      <c r="E11" s="8"/>
      <c r="F11" s="14" t="s">
        <v>775</v>
      </c>
      <c r="G11" s="14" t="s">
        <v>771</v>
      </c>
      <c r="H11" s="14">
        <v>160</v>
      </c>
      <c r="I11" s="14"/>
      <c r="J11" s="14"/>
      <c r="K11" s="14">
        <f t="shared" si="0"/>
        <v>84000</v>
      </c>
      <c r="L11" s="15">
        <v>525</v>
      </c>
      <c r="M11" s="25"/>
      <c r="N11" s="25"/>
      <c r="O11" s="25"/>
      <c r="P11" s="25"/>
      <c r="Q11" s="25">
        <f t="shared" si="1"/>
        <v>0</v>
      </c>
      <c r="R11" s="25">
        <f t="shared" si="2"/>
        <v>0</v>
      </c>
      <c r="S11" s="14"/>
    </row>
    <row r="12" spans="1:26" x14ac:dyDescent="0.2">
      <c r="C12" s="7"/>
      <c r="D12" s="7" t="s">
        <v>776</v>
      </c>
      <c r="E12" s="7" t="s">
        <v>777</v>
      </c>
      <c r="F12" s="14" t="s">
        <v>161</v>
      </c>
      <c r="G12" s="14" t="s">
        <v>771</v>
      </c>
      <c r="H12" s="14">
        <v>320</v>
      </c>
      <c r="I12" s="14"/>
      <c r="J12" s="14"/>
      <c r="K12" s="14">
        <f t="shared" si="0"/>
        <v>130240</v>
      </c>
      <c r="L12" s="15">
        <v>407</v>
      </c>
      <c r="M12" s="25"/>
      <c r="N12" s="25"/>
      <c r="O12" s="25"/>
      <c r="P12" s="25"/>
      <c r="Q12" s="25">
        <f t="shared" si="1"/>
        <v>0</v>
      </c>
      <c r="R12" s="25">
        <f t="shared" si="2"/>
        <v>0</v>
      </c>
      <c r="S12" s="14"/>
    </row>
    <row r="13" spans="1:26" x14ac:dyDescent="0.2">
      <c r="C13" s="7"/>
      <c r="D13" s="7" t="s">
        <v>778</v>
      </c>
      <c r="E13" s="7" t="s">
        <v>779</v>
      </c>
      <c r="F13" s="14" t="s">
        <v>780</v>
      </c>
      <c r="G13" s="14" t="s">
        <v>771</v>
      </c>
      <c r="H13" s="14">
        <v>64</v>
      </c>
      <c r="I13" s="14">
        <v>273</v>
      </c>
      <c r="J13" s="14" t="s">
        <v>781</v>
      </c>
      <c r="K13" s="14">
        <f t="shared" si="0"/>
        <v>14336</v>
      </c>
      <c r="L13" s="15">
        <v>224</v>
      </c>
      <c r="M13" s="25"/>
      <c r="N13" s="25"/>
      <c r="O13" s="25"/>
      <c r="P13" s="25"/>
      <c r="Q13" s="25">
        <f t="shared" si="1"/>
        <v>0</v>
      </c>
      <c r="R13" s="25">
        <f t="shared" si="2"/>
        <v>0</v>
      </c>
      <c r="S13" s="14" t="s">
        <v>782</v>
      </c>
    </row>
    <row r="14" spans="1:26" x14ac:dyDescent="0.2">
      <c r="C14" s="7"/>
      <c r="D14" s="7" t="s">
        <v>783</v>
      </c>
      <c r="E14" s="7" t="s">
        <v>784</v>
      </c>
      <c r="F14" s="14" t="s">
        <v>161</v>
      </c>
      <c r="G14" s="14" t="s">
        <v>771</v>
      </c>
      <c r="H14" s="14">
        <v>320</v>
      </c>
      <c r="I14" s="14"/>
      <c r="J14" s="14"/>
      <c r="K14" s="14">
        <f t="shared" si="0"/>
        <v>91840</v>
      </c>
      <c r="L14" s="15">
        <v>287</v>
      </c>
      <c r="M14" s="25"/>
      <c r="N14" s="25"/>
      <c r="O14" s="25"/>
      <c r="P14" s="25"/>
      <c r="Q14" s="25">
        <f t="shared" si="1"/>
        <v>0</v>
      </c>
      <c r="R14" s="25">
        <f t="shared" si="2"/>
        <v>0</v>
      </c>
      <c r="S14" s="14"/>
    </row>
    <row r="15" spans="1:26" x14ac:dyDescent="0.2">
      <c r="A15" s="1" t="s">
        <v>34</v>
      </c>
      <c r="C15" s="7"/>
      <c r="D15" s="7" t="s">
        <v>785</v>
      </c>
      <c r="E15" s="7" t="s">
        <v>786</v>
      </c>
      <c r="F15" s="14" t="s">
        <v>787</v>
      </c>
      <c r="G15" s="14" t="s">
        <v>771</v>
      </c>
      <c r="H15" s="14">
        <v>40</v>
      </c>
      <c r="I15" s="14"/>
      <c r="J15" s="14"/>
      <c r="K15" s="14">
        <f t="shared" si="0"/>
        <v>25640</v>
      </c>
      <c r="L15" s="15">
        <v>641</v>
      </c>
      <c r="M15" s="25"/>
      <c r="N15" s="25"/>
      <c r="O15" s="25"/>
      <c r="P15" s="25"/>
      <c r="Q15" s="25">
        <f t="shared" si="1"/>
        <v>0</v>
      </c>
      <c r="R15" s="25">
        <f t="shared" si="2"/>
        <v>0</v>
      </c>
      <c r="S15" s="14"/>
    </row>
    <row r="16" spans="1:26" x14ac:dyDescent="0.2">
      <c r="A16" s="1" t="s">
        <v>34</v>
      </c>
      <c r="C16" s="7"/>
      <c r="D16" s="7" t="s">
        <v>788</v>
      </c>
      <c r="E16" s="7" t="s">
        <v>789</v>
      </c>
      <c r="F16" s="14" t="s">
        <v>790</v>
      </c>
      <c r="G16" s="14" t="s">
        <v>763</v>
      </c>
      <c r="H16" s="14">
        <v>90</v>
      </c>
      <c r="I16" s="16"/>
      <c r="J16" s="14"/>
      <c r="K16" s="14">
        <f t="shared" si="0"/>
        <v>164340</v>
      </c>
      <c r="L16" s="15">
        <v>1826</v>
      </c>
      <c r="M16" s="25"/>
      <c r="N16" s="25"/>
      <c r="O16" s="25"/>
      <c r="P16" s="25"/>
      <c r="Q16" s="25">
        <f t="shared" si="1"/>
        <v>0</v>
      </c>
      <c r="R16" s="25">
        <f t="shared" si="2"/>
        <v>0</v>
      </c>
      <c r="S16" s="14"/>
    </row>
    <row r="17" spans="1:19" x14ac:dyDescent="0.2">
      <c r="A17" s="1" t="s">
        <v>34</v>
      </c>
      <c r="C17" s="7"/>
      <c r="D17" s="7" t="s">
        <v>791</v>
      </c>
      <c r="E17" s="8"/>
      <c r="F17" s="14" t="s">
        <v>792</v>
      </c>
      <c r="G17" s="14">
        <v>2</v>
      </c>
      <c r="H17" s="14">
        <f>80/4</f>
        <v>20</v>
      </c>
      <c r="I17" s="14"/>
      <c r="J17" s="14"/>
      <c r="K17" s="14">
        <f t="shared" si="0"/>
        <v>18740</v>
      </c>
      <c r="L17" s="15">
        <v>937</v>
      </c>
      <c r="M17" s="25"/>
      <c r="N17" s="25"/>
      <c r="O17" s="25"/>
      <c r="P17" s="25"/>
      <c r="Q17" s="25">
        <f t="shared" si="1"/>
        <v>0</v>
      </c>
      <c r="R17" s="25">
        <f t="shared" si="2"/>
        <v>0</v>
      </c>
      <c r="S17" s="14"/>
    </row>
    <row r="18" spans="1:19" x14ac:dyDescent="0.2">
      <c r="A18" s="1" t="s">
        <v>34</v>
      </c>
      <c r="C18" s="7"/>
      <c r="D18" s="7" t="s">
        <v>793</v>
      </c>
      <c r="E18" s="7" t="s">
        <v>794</v>
      </c>
      <c r="F18" s="14" t="s">
        <v>795</v>
      </c>
      <c r="G18" s="14" t="s">
        <v>763</v>
      </c>
      <c r="H18" s="14">
        <v>30</v>
      </c>
      <c r="I18" s="14"/>
      <c r="J18" s="14"/>
      <c r="K18" s="14">
        <f t="shared" si="0"/>
        <v>25710</v>
      </c>
      <c r="L18" s="15">
        <v>857</v>
      </c>
      <c r="M18" s="25"/>
      <c r="N18" s="25"/>
      <c r="O18" s="25"/>
      <c r="P18" s="25"/>
      <c r="Q18" s="25">
        <f t="shared" si="1"/>
        <v>0</v>
      </c>
      <c r="R18" s="25">
        <f t="shared" si="2"/>
        <v>0</v>
      </c>
      <c r="S18" s="14"/>
    </row>
    <row r="19" spans="1:19" x14ac:dyDescent="0.2">
      <c r="A19" s="1" t="s">
        <v>34</v>
      </c>
      <c r="C19" s="7"/>
      <c r="D19" s="7" t="s">
        <v>796</v>
      </c>
      <c r="E19" s="8"/>
      <c r="F19" s="14" t="s">
        <v>797</v>
      </c>
      <c r="G19" s="14" t="s">
        <v>798</v>
      </c>
      <c r="H19" s="14">
        <v>40</v>
      </c>
      <c r="I19" s="16"/>
      <c r="J19" s="14"/>
      <c r="K19" s="14">
        <f t="shared" si="0"/>
        <v>19480</v>
      </c>
      <c r="L19" s="15">
        <v>487</v>
      </c>
      <c r="M19" s="25"/>
      <c r="N19" s="25"/>
      <c r="O19" s="25"/>
      <c r="P19" s="25"/>
      <c r="Q19" s="25">
        <f t="shared" si="1"/>
        <v>0</v>
      </c>
      <c r="R19" s="25">
        <f t="shared" si="2"/>
        <v>0</v>
      </c>
      <c r="S19" s="14"/>
    </row>
    <row r="20" spans="1:19" x14ac:dyDescent="0.2">
      <c r="A20" s="1" t="s">
        <v>34</v>
      </c>
      <c r="C20" s="7"/>
      <c r="D20" s="7" t="s">
        <v>799</v>
      </c>
      <c r="E20" s="7" t="s">
        <v>800</v>
      </c>
      <c r="F20" s="14" t="s">
        <v>47</v>
      </c>
      <c r="G20" s="14" t="s">
        <v>798</v>
      </c>
      <c r="H20" s="14">
        <v>53</v>
      </c>
      <c r="I20" s="14"/>
      <c r="J20" s="14"/>
      <c r="K20" s="14">
        <f t="shared" si="0"/>
        <v>25811</v>
      </c>
      <c r="L20" s="15">
        <v>487</v>
      </c>
      <c r="M20" s="25"/>
      <c r="N20" s="25"/>
      <c r="O20" s="25"/>
      <c r="P20" s="25"/>
      <c r="Q20" s="25">
        <f t="shared" si="1"/>
        <v>0</v>
      </c>
      <c r="R20" s="25">
        <f t="shared" si="2"/>
        <v>0</v>
      </c>
      <c r="S20" s="14"/>
    </row>
    <row r="21" spans="1:19" x14ac:dyDescent="0.2">
      <c r="A21" s="1" t="s">
        <v>34</v>
      </c>
      <c r="C21" s="7"/>
      <c r="D21" s="7" t="s">
        <v>801</v>
      </c>
      <c r="E21" s="7" t="s">
        <v>754</v>
      </c>
      <c r="F21" s="14" t="s">
        <v>802</v>
      </c>
      <c r="G21" s="14" t="s">
        <v>763</v>
      </c>
      <c r="H21" s="14">
        <v>42</v>
      </c>
      <c r="I21" s="14"/>
      <c r="J21" s="14"/>
      <c r="K21" s="14">
        <f t="shared" si="0"/>
        <v>19446</v>
      </c>
      <c r="L21" s="15">
        <v>463</v>
      </c>
      <c r="M21" s="25"/>
      <c r="N21" s="25"/>
      <c r="O21" s="25"/>
      <c r="P21" s="25"/>
      <c r="Q21" s="25">
        <f t="shared" si="1"/>
        <v>0</v>
      </c>
      <c r="R21" s="25">
        <f t="shared" si="2"/>
        <v>0</v>
      </c>
      <c r="S21" s="14"/>
    </row>
    <row r="22" spans="1:19" x14ac:dyDescent="0.2">
      <c r="A22" s="1" t="s">
        <v>34</v>
      </c>
      <c r="C22" s="7"/>
      <c r="D22" s="7" t="s">
        <v>803</v>
      </c>
      <c r="E22" s="8"/>
      <c r="F22" s="14" t="s">
        <v>605</v>
      </c>
      <c r="G22" s="14" t="s">
        <v>798</v>
      </c>
      <c r="H22" s="14">
        <v>64</v>
      </c>
      <c r="I22" s="14"/>
      <c r="J22" s="14"/>
      <c r="K22" s="14">
        <f t="shared" si="0"/>
        <v>59776</v>
      </c>
      <c r="L22" s="15">
        <v>934</v>
      </c>
      <c r="M22" s="25"/>
      <c r="N22" s="25"/>
      <c r="O22" s="25"/>
      <c r="P22" s="25"/>
      <c r="Q22" s="25">
        <f t="shared" si="1"/>
        <v>0</v>
      </c>
      <c r="R22" s="25">
        <f t="shared" si="2"/>
        <v>0</v>
      </c>
      <c r="S22" s="14"/>
    </row>
    <row r="23" spans="1:19" x14ac:dyDescent="0.2">
      <c r="A23" s="1" t="s">
        <v>34</v>
      </c>
      <c r="C23" s="7"/>
      <c r="D23" s="7" t="s">
        <v>804</v>
      </c>
      <c r="E23" s="8"/>
      <c r="F23" s="14" t="s">
        <v>805</v>
      </c>
      <c r="G23" s="14">
        <v>1</v>
      </c>
      <c r="H23" s="14">
        <v>113</v>
      </c>
      <c r="I23" s="14"/>
      <c r="J23" s="14"/>
      <c r="K23" s="14">
        <f t="shared" si="0"/>
        <v>128933</v>
      </c>
      <c r="L23" s="15">
        <v>1141</v>
      </c>
      <c r="M23" s="25"/>
      <c r="N23" s="25"/>
      <c r="O23" s="25"/>
      <c r="P23" s="25"/>
      <c r="Q23" s="25">
        <f t="shared" si="1"/>
        <v>0</v>
      </c>
      <c r="R23" s="25">
        <f t="shared" si="2"/>
        <v>0</v>
      </c>
      <c r="S23" s="14"/>
    </row>
    <row r="24" spans="1:19" x14ac:dyDescent="0.2">
      <c r="A24" s="1" t="s">
        <v>34</v>
      </c>
      <c r="C24" s="7"/>
      <c r="D24" s="7" t="s">
        <v>806</v>
      </c>
      <c r="E24" s="7" t="s">
        <v>807</v>
      </c>
      <c r="F24" s="14" t="s">
        <v>792</v>
      </c>
      <c r="G24" s="14" t="s">
        <v>798</v>
      </c>
      <c r="H24" s="14">
        <v>26</v>
      </c>
      <c r="I24" s="16"/>
      <c r="J24" s="14"/>
      <c r="K24" s="14">
        <f t="shared" si="0"/>
        <v>14742</v>
      </c>
      <c r="L24" s="15">
        <v>567</v>
      </c>
      <c r="M24" s="25"/>
      <c r="N24" s="25"/>
      <c r="O24" s="25"/>
      <c r="P24" s="25"/>
      <c r="Q24" s="25">
        <f t="shared" si="1"/>
        <v>0</v>
      </c>
      <c r="R24" s="25">
        <f t="shared" si="2"/>
        <v>0</v>
      </c>
      <c r="S24" s="14"/>
    </row>
    <row r="25" spans="1:19" x14ac:dyDescent="0.2">
      <c r="C25" s="7"/>
      <c r="D25" s="7" t="s">
        <v>808</v>
      </c>
      <c r="E25" s="8"/>
      <c r="F25" s="14" t="s">
        <v>673</v>
      </c>
      <c r="G25" s="14" t="s">
        <v>798</v>
      </c>
      <c r="H25" s="14">
        <v>26</v>
      </c>
      <c r="I25" s="14"/>
      <c r="J25" s="14"/>
      <c r="K25" s="14">
        <f t="shared" si="0"/>
        <v>22100</v>
      </c>
      <c r="L25" s="15">
        <v>850</v>
      </c>
      <c r="M25" s="25"/>
      <c r="N25" s="25"/>
      <c r="O25" s="25"/>
      <c r="P25" s="25"/>
      <c r="Q25" s="25">
        <f t="shared" si="1"/>
        <v>0</v>
      </c>
      <c r="R25" s="25">
        <f t="shared" si="2"/>
        <v>0</v>
      </c>
      <c r="S25" s="14"/>
    </row>
    <row r="26" spans="1:19" x14ac:dyDescent="0.2">
      <c r="A26" s="1" t="s">
        <v>34</v>
      </c>
      <c r="C26" s="7"/>
      <c r="D26" s="7" t="s">
        <v>809</v>
      </c>
      <c r="E26" s="7" t="s">
        <v>754</v>
      </c>
      <c r="F26" s="14" t="s">
        <v>792</v>
      </c>
      <c r="G26" s="14" t="s">
        <v>798</v>
      </c>
      <c r="H26" s="14">
        <v>26</v>
      </c>
      <c r="I26" s="14"/>
      <c r="J26" s="14"/>
      <c r="K26" s="14">
        <f t="shared" si="0"/>
        <v>16562</v>
      </c>
      <c r="L26" s="15">
        <v>637</v>
      </c>
      <c r="M26" s="25"/>
      <c r="N26" s="25"/>
      <c r="O26" s="25"/>
      <c r="P26" s="25"/>
      <c r="Q26" s="25">
        <f t="shared" si="1"/>
        <v>0</v>
      </c>
      <c r="R26" s="25">
        <f t="shared" si="2"/>
        <v>0</v>
      </c>
      <c r="S26" s="14"/>
    </row>
    <row r="27" spans="1:19" x14ac:dyDescent="0.2">
      <c r="A27" s="1" t="s">
        <v>34</v>
      </c>
      <c r="C27" s="7"/>
      <c r="D27" s="7" t="s">
        <v>810</v>
      </c>
      <c r="E27" s="7" t="s">
        <v>754</v>
      </c>
      <c r="F27" s="14" t="s">
        <v>811</v>
      </c>
      <c r="G27" s="14" t="s">
        <v>798</v>
      </c>
      <c r="H27" s="14">
        <v>56</v>
      </c>
      <c r="I27" s="14"/>
      <c r="J27" s="14"/>
      <c r="K27" s="14">
        <f t="shared" si="0"/>
        <v>19320</v>
      </c>
      <c r="L27" s="15">
        <v>345</v>
      </c>
      <c r="M27" s="25"/>
      <c r="N27" s="25"/>
      <c r="O27" s="25"/>
      <c r="P27" s="25"/>
      <c r="Q27" s="25">
        <f t="shared" si="1"/>
        <v>0</v>
      </c>
      <c r="R27" s="25">
        <f t="shared" si="2"/>
        <v>0</v>
      </c>
      <c r="S27" s="14"/>
    </row>
    <row r="28" spans="1:19" x14ac:dyDescent="0.2">
      <c r="A28" s="1" t="s">
        <v>34</v>
      </c>
      <c r="C28" s="7"/>
      <c r="D28" s="7" t="s">
        <v>812</v>
      </c>
      <c r="E28" s="7" t="s">
        <v>754</v>
      </c>
      <c r="F28" s="14" t="s">
        <v>813</v>
      </c>
      <c r="G28" s="14" t="s">
        <v>814</v>
      </c>
      <c r="H28" s="14">
        <v>180</v>
      </c>
      <c r="I28" s="16"/>
      <c r="J28" s="14"/>
      <c r="K28" s="14">
        <f t="shared" si="0"/>
        <v>61920</v>
      </c>
      <c r="L28" s="15">
        <v>344</v>
      </c>
      <c r="M28" s="25"/>
      <c r="N28" s="25"/>
      <c r="O28" s="25"/>
      <c r="P28" s="25"/>
      <c r="Q28" s="25">
        <f t="shared" si="1"/>
        <v>0</v>
      </c>
      <c r="R28" s="25">
        <f t="shared" si="2"/>
        <v>0</v>
      </c>
      <c r="S28" s="14"/>
    </row>
    <row r="29" spans="1:19" x14ac:dyDescent="0.2">
      <c r="C29" s="7"/>
      <c r="D29" s="7" t="s">
        <v>815</v>
      </c>
      <c r="E29" s="7" t="s">
        <v>754</v>
      </c>
      <c r="F29" s="14" t="s">
        <v>673</v>
      </c>
      <c r="G29" s="14" t="s">
        <v>816</v>
      </c>
      <c r="H29" s="14">
        <v>26</v>
      </c>
      <c r="I29" s="14"/>
      <c r="J29" s="14"/>
      <c r="K29" s="14">
        <f t="shared" si="0"/>
        <v>11986</v>
      </c>
      <c r="L29" s="15">
        <v>461</v>
      </c>
      <c r="M29" s="25"/>
      <c r="N29" s="25"/>
      <c r="O29" s="25"/>
      <c r="P29" s="25"/>
      <c r="Q29" s="25">
        <f t="shared" si="1"/>
        <v>0</v>
      </c>
      <c r="R29" s="25">
        <f t="shared" si="2"/>
        <v>0</v>
      </c>
      <c r="S29" s="14"/>
    </row>
    <row r="30" spans="1:19" x14ac:dyDescent="0.2">
      <c r="A30" s="1" t="s">
        <v>34</v>
      </c>
      <c r="C30" s="7"/>
      <c r="D30" s="7" t="s">
        <v>817</v>
      </c>
      <c r="E30" s="7" t="s">
        <v>754</v>
      </c>
      <c r="F30" s="14" t="s">
        <v>792</v>
      </c>
      <c r="G30" s="14" t="s">
        <v>816</v>
      </c>
      <c r="H30" s="14">
        <v>26</v>
      </c>
      <c r="I30" s="14"/>
      <c r="J30" s="14"/>
      <c r="K30" s="14">
        <f t="shared" si="0"/>
        <v>9360</v>
      </c>
      <c r="L30" s="15">
        <v>360</v>
      </c>
      <c r="M30" s="25"/>
      <c r="N30" s="25"/>
      <c r="O30" s="25"/>
      <c r="P30" s="25"/>
      <c r="Q30" s="25">
        <f t="shared" si="1"/>
        <v>0</v>
      </c>
      <c r="R30" s="25">
        <f t="shared" si="2"/>
        <v>0</v>
      </c>
      <c r="S30" s="14"/>
    </row>
    <row r="31" spans="1:19" x14ac:dyDescent="0.2">
      <c r="A31" s="1" t="s">
        <v>34</v>
      </c>
      <c r="C31" s="7"/>
      <c r="D31" s="7" t="s">
        <v>818</v>
      </c>
      <c r="E31" s="8"/>
      <c r="F31" s="14" t="s">
        <v>819</v>
      </c>
      <c r="G31" s="14" t="s">
        <v>816</v>
      </c>
      <c r="H31" s="14">
        <v>36</v>
      </c>
      <c r="I31" s="14"/>
      <c r="J31" s="14"/>
      <c r="K31" s="14">
        <f t="shared" si="0"/>
        <v>7452</v>
      </c>
      <c r="L31" s="15">
        <v>207</v>
      </c>
      <c r="M31" s="25"/>
      <c r="N31" s="25"/>
      <c r="O31" s="25"/>
      <c r="P31" s="25"/>
      <c r="Q31" s="25">
        <f t="shared" si="1"/>
        <v>0</v>
      </c>
      <c r="R31" s="25">
        <f t="shared" si="2"/>
        <v>0</v>
      </c>
      <c r="S31" s="14"/>
    </row>
    <row r="32" spans="1:19" x14ac:dyDescent="0.2">
      <c r="C32" s="7"/>
      <c r="D32" s="7" t="s">
        <v>820</v>
      </c>
      <c r="E32" s="7" t="s">
        <v>754</v>
      </c>
      <c r="F32" s="14" t="s">
        <v>673</v>
      </c>
      <c r="G32" s="14" t="s">
        <v>299</v>
      </c>
      <c r="H32" s="14">
        <v>104</v>
      </c>
      <c r="I32" s="14"/>
      <c r="J32" s="14"/>
      <c r="K32" s="14">
        <f t="shared" si="0"/>
        <v>15392</v>
      </c>
      <c r="L32" s="15">
        <v>148</v>
      </c>
      <c r="M32" s="25"/>
      <c r="N32" s="25"/>
      <c r="O32" s="25"/>
      <c r="P32" s="25"/>
      <c r="Q32" s="25">
        <f t="shared" si="1"/>
        <v>0</v>
      </c>
      <c r="R32" s="25">
        <f t="shared" si="2"/>
        <v>0</v>
      </c>
      <c r="S32" s="14"/>
    </row>
    <row r="33" spans="1:19" x14ac:dyDescent="0.2">
      <c r="C33" s="7"/>
      <c r="D33" s="7" t="s">
        <v>821</v>
      </c>
      <c r="E33" s="7" t="s">
        <v>822</v>
      </c>
      <c r="F33" s="14" t="s">
        <v>673</v>
      </c>
      <c r="G33" s="14" t="s">
        <v>798</v>
      </c>
      <c r="H33" s="14">
        <v>53</v>
      </c>
      <c r="I33" s="14"/>
      <c r="J33" s="14"/>
      <c r="K33" s="14">
        <f t="shared" si="0"/>
        <v>7791</v>
      </c>
      <c r="L33" s="15">
        <v>147</v>
      </c>
      <c r="M33" s="25"/>
      <c r="N33" s="25"/>
      <c r="O33" s="25"/>
      <c r="P33" s="25"/>
      <c r="Q33" s="25">
        <f t="shared" si="1"/>
        <v>0</v>
      </c>
      <c r="R33" s="25">
        <f t="shared" si="2"/>
        <v>0</v>
      </c>
      <c r="S33" s="14"/>
    </row>
    <row r="34" spans="1:19" x14ac:dyDescent="0.2">
      <c r="C34" s="7"/>
      <c r="D34" s="7" t="s">
        <v>823</v>
      </c>
      <c r="E34" s="7" t="s">
        <v>754</v>
      </c>
      <c r="F34" s="14" t="s">
        <v>673</v>
      </c>
      <c r="G34" s="14" t="s">
        <v>816</v>
      </c>
      <c r="H34" s="14">
        <v>53</v>
      </c>
      <c r="I34" s="14"/>
      <c r="J34" s="14"/>
      <c r="K34" s="14">
        <f t="shared" si="0"/>
        <v>11925</v>
      </c>
      <c r="L34" s="15">
        <v>225</v>
      </c>
      <c r="M34" s="25"/>
      <c r="N34" s="25"/>
      <c r="O34" s="25"/>
      <c r="P34" s="25"/>
      <c r="Q34" s="25">
        <f t="shared" si="1"/>
        <v>0</v>
      </c>
      <c r="R34" s="25">
        <f t="shared" si="2"/>
        <v>0</v>
      </c>
      <c r="S34" s="14"/>
    </row>
    <row r="35" spans="1:19" x14ac:dyDescent="0.2">
      <c r="C35" s="7"/>
      <c r="D35" s="7" t="s">
        <v>824</v>
      </c>
      <c r="E35" s="8"/>
      <c r="F35" s="14" t="s">
        <v>825</v>
      </c>
      <c r="G35" s="14">
        <v>2</v>
      </c>
      <c r="H35" s="14">
        <v>58</v>
      </c>
      <c r="I35" s="16"/>
      <c r="J35" s="14"/>
      <c r="K35" s="14">
        <f t="shared" si="0"/>
        <v>35844</v>
      </c>
      <c r="L35" s="15">
        <v>618</v>
      </c>
      <c r="M35" s="25"/>
      <c r="N35" s="25"/>
      <c r="O35" s="25"/>
      <c r="P35" s="25"/>
      <c r="Q35" s="25">
        <f t="shared" si="1"/>
        <v>0</v>
      </c>
      <c r="R35" s="25">
        <f t="shared" si="2"/>
        <v>0</v>
      </c>
      <c r="S35" s="14"/>
    </row>
    <row r="36" spans="1:19" x14ac:dyDescent="0.2">
      <c r="C36" s="7"/>
      <c r="D36" s="7" t="s">
        <v>826</v>
      </c>
      <c r="E36" s="7" t="s">
        <v>754</v>
      </c>
      <c r="F36" s="14" t="s">
        <v>827</v>
      </c>
      <c r="G36" s="14" t="s">
        <v>816</v>
      </c>
      <c r="H36" s="14">
        <v>48</v>
      </c>
      <c r="I36" s="14"/>
      <c r="J36" s="14"/>
      <c r="K36" s="14">
        <f t="shared" si="0"/>
        <v>15072</v>
      </c>
      <c r="L36" s="15">
        <v>314</v>
      </c>
      <c r="M36" s="25"/>
      <c r="N36" s="25"/>
      <c r="O36" s="25"/>
      <c r="P36" s="25"/>
      <c r="Q36" s="25">
        <f t="shared" si="1"/>
        <v>0</v>
      </c>
      <c r="R36" s="25">
        <f t="shared" si="2"/>
        <v>0</v>
      </c>
      <c r="S36" s="14"/>
    </row>
    <row r="37" spans="1:19" x14ac:dyDescent="0.2">
      <c r="C37" s="7"/>
      <c r="D37" s="7" t="s">
        <v>828</v>
      </c>
      <c r="E37" s="7" t="s">
        <v>754</v>
      </c>
      <c r="F37" s="14" t="s">
        <v>673</v>
      </c>
      <c r="G37" s="14" t="s">
        <v>816</v>
      </c>
      <c r="H37" s="14">
        <v>26</v>
      </c>
      <c r="I37" s="14"/>
      <c r="J37" s="14"/>
      <c r="K37" s="14">
        <f t="shared" si="0"/>
        <v>3276</v>
      </c>
      <c r="L37" s="15">
        <v>126</v>
      </c>
      <c r="M37" s="25"/>
      <c r="N37" s="25"/>
      <c r="O37" s="25"/>
      <c r="P37" s="25"/>
      <c r="Q37" s="25">
        <f t="shared" si="1"/>
        <v>0</v>
      </c>
      <c r="R37" s="25">
        <f t="shared" si="2"/>
        <v>0</v>
      </c>
      <c r="S37" s="14"/>
    </row>
    <row r="38" spans="1:19" x14ac:dyDescent="0.2">
      <c r="C38" s="7"/>
      <c r="D38" s="7" t="s">
        <v>829</v>
      </c>
      <c r="E38" s="7" t="s">
        <v>754</v>
      </c>
      <c r="F38" s="14" t="s">
        <v>830</v>
      </c>
      <c r="G38" s="14" t="s">
        <v>816</v>
      </c>
      <c r="H38" s="14">
        <v>160</v>
      </c>
      <c r="I38" s="16"/>
      <c r="J38" s="14"/>
      <c r="K38" s="14">
        <f t="shared" si="0"/>
        <v>26080</v>
      </c>
      <c r="L38" s="15">
        <v>163</v>
      </c>
      <c r="M38" s="25"/>
      <c r="N38" s="25"/>
      <c r="O38" s="25"/>
      <c r="P38" s="25"/>
      <c r="Q38" s="25">
        <f t="shared" si="1"/>
        <v>0</v>
      </c>
      <c r="R38" s="25">
        <f t="shared" si="2"/>
        <v>0</v>
      </c>
      <c r="S38" s="14"/>
    </row>
    <row r="39" spans="1:19" x14ac:dyDescent="0.2">
      <c r="A39" s="1" t="s">
        <v>34</v>
      </c>
      <c r="C39" s="7"/>
      <c r="D39" s="7" t="s">
        <v>831</v>
      </c>
      <c r="E39" s="8"/>
      <c r="F39" s="14" t="s">
        <v>832</v>
      </c>
      <c r="G39" s="14" t="s">
        <v>816</v>
      </c>
      <c r="H39" s="14">
        <v>26</v>
      </c>
      <c r="I39" s="14"/>
      <c r="J39" s="14"/>
      <c r="K39" s="14">
        <f t="shared" si="0"/>
        <v>6032</v>
      </c>
      <c r="L39" s="15">
        <v>232</v>
      </c>
      <c r="M39" s="25"/>
      <c r="N39" s="25"/>
      <c r="O39" s="25"/>
      <c r="P39" s="25"/>
      <c r="Q39" s="25">
        <f t="shared" si="1"/>
        <v>0</v>
      </c>
      <c r="R39" s="25">
        <f t="shared" si="2"/>
        <v>0</v>
      </c>
      <c r="S39" s="14"/>
    </row>
    <row r="40" spans="1:19" x14ac:dyDescent="0.2">
      <c r="C40" s="7"/>
      <c r="D40" s="7" t="s">
        <v>833</v>
      </c>
      <c r="E40" s="8"/>
      <c r="F40" s="14" t="s">
        <v>792</v>
      </c>
      <c r="G40" s="14" t="s">
        <v>816</v>
      </c>
      <c r="H40" s="14">
        <v>26</v>
      </c>
      <c r="I40" s="14"/>
      <c r="J40" s="14"/>
      <c r="K40" s="14">
        <f t="shared" si="0"/>
        <v>15730</v>
      </c>
      <c r="L40" s="15">
        <v>605</v>
      </c>
      <c r="M40" s="25"/>
      <c r="N40" s="25"/>
      <c r="O40" s="25"/>
      <c r="P40" s="25"/>
      <c r="Q40" s="25">
        <f t="shared" si="1"/>
        <v>0</v>
      </c>
      <c r="R40" s="25">
        <f t="shared" si="2"/>
        <v>0</v>
      </c>
      <c r="S40" s="14"/>
    </row>
    <row r="41" spans="1:19" x14ac:dyDescent="0.2">
      <c r="C41" s="7"/>
      <c r="D41" s="7" t="s">
        <v>834</v>
      </c>
      <c r="E41" s="8"/>
      <c r="F41" s="14" t="s">
        <v>835</v>
      </c>
      <c r="G41" s="14" t="s">
        <v>816</v>
      </c>
      <c r="H41" s="14">
        <v>53</v>
      </c>
      <c r="I41" s="14"/>
      <c r="J41" s="14"/>
      <c r="K41" s="14">
        <f t="shared" si="0"/>
        <v>37100</v>
      </c>
      <c r="L41" s="15">
        <v>700</v>
      </c>
      <c r="M41" s="25"/>
      <c r="N41" s="25"/>
      <c r="O41" s="25"/>
      <c r="P41" s="25"/>
      <c r="Q41" s="25">
        <f t="shared" si="1"/>
        <v>0</v>
      </c>
      <c r="R41" s="25">
        <f t="shared" si="2"/>
        <v>0</v>
      </c>
      <c r="S41" s="14"/>
    </row>
    <row r="42" spans="1:19" x14ac:dyDescent="0.2">
      <c r="C42" s="7"/>
      <c r="D42" s="7" t="s">
        <v>836</v>
      </c>
      <c r="E42" s="7" t="s">
        <v>837</v>
      </c>
      <c r="F42" s="14" t="s">
        <v>182</v>
      </c>
      <c r="G42" s="14" t="s">
        <v>816</v>
      </c>
      <c r="H42" s="14">
        <v>53</v>
      </c>
      <c r="I42" s="14"/>
      <c r="J42" s="14"/>
      <c r="K42" s="14">
        <f t="shared" si="0"/>
        <v>12190</v>
      </c>
      <c r="L42" s="15">
        <v>230</v>
      </c>
      <c r="M42" s="25"/>
      <c r="N42" s="25"/>
      <c r="O42" s="25"/>
      <c r="P42" s="25"/>
      <c r="Q42" s="25">
        <f t="shared" si="1"/>
        <v>0</v>
      </c>
      <c r="R42" s="25">
        <f t="shared" si="2"/>
        <v>0</v>
      </c>
      <c r="S42" s="14"/>
    </row>
    <row r="43" spans="1:19" x14ac:dyDescent="0.2">
      <c r="R43" s="26">
        <f>SUM(R2:R42)</f>
        <v>0</v>
      </c>
    </row>
  </sheetData>
  <printOptions gridLines="1" gridLinesSet="0"/>
  <pageMargins left="0.75" right="0.75" top="1" bottom="1" header="0.5" footer="0.5"/>
  <pageSetup fitToHeight="0" orientation="landscape" r:id="rId1"/>
  <headerFooter alignWithMargins="0">
    <oddHeader>&amp;RDate: &amp;D &amp;T   Page: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4CC0B-5579-494F-83B7-0499765D2AE8}">
  <sheetPr>
    <tabColor rgb="FF00B050"/>
    <pageSetUpPr fitToPage="1"/>
  </sheetPr>
  <dimension ref="A1:Z132"/>
  <sheetViews>
    <sheetView topLeftCell="C1" zoomScale="90" zoomScaleNormal="90" workbookViewId="0">
      <pane ySplit="1" topLeftCell="A2" activePane="bottomLeft" state="frozen"/>
      <selection activeCell="E140" sqref="E140"/>
      <selection pane="bottomLeft" activeCell="G30" sqref="G30"/>
    </sheetView>
  </sheetViews>
  <sheetFormatPr defaultColWidth="9.140625" defaultRowHeight="12.75" x14ac:dyDescent="0.2"/>
  <cols>
    <col min="1" max="2" width="9.140625" style="3" hidden="1" customWidth="1"/>
    <col min="3" max="3" width="6.140625" style="33" bestFit="1" customWidth="1"/>
    <col min="4" max="4" width="26.85546875" style="33" bestFit="1" customWidth="1"/>
    <col min="5" max="5" width="23.28515625" style="33" customWidth="1"/>
    <col min="6" max="6" width="10.28515625" style="30" bestFit="1" customWidth="1"/>
    <col min="7" max="7" width="7.7109375" style="30" customWidth="1"/>
    <col min="8" max="8" width="8.85546875" style="30" customWidth="1"/>
    <col min="9" max="9" width="12.85546875" style="30" bestFit="1" customWidth="1"/>
    <col min="10" max="11" width="10.7109375" style="30" customWidth="1"/>
    <col min="12" max="12" width="10" style="30" customWidth="1"/>
    <col min="13" max="13" width="7.85546875" style="30" customWidth="1"/>
    <col min="14" max="14" width="7.42578125" style="17" customWidth="1"/>
    <col min="15" max="15" width="10.28515625" style="17" customWidth="1"/>
    <col min="16" max="16" width="10.42578125" style="17" customWidth="1"/>
    <col min="17" max="17" width="13.5703125" style="17" customWidth="1"/>
    <col min="18" max="18" width="16.85546875" style="17" customWidth="1"/>
    <col min="19" max="19" width="24.85546875" style="17" bestFit="1" customWidth="1"/>
    <col min="20" max="25" width="9.140625" style="3" hidden="1" customWidth="1"/>
    <col min="26" max="26" width="9.140625" style="3"/>
    <col min="27" max="27" width="8.7109375" style="3" customWidth="1"/>
    <col min="28" max="16384" width="9.140625" style="3"/>
  </cols>
  <sheetData>
    <row r="1" spans="1:26" ht="41.25" customHeight="1" x14ac:dyDescent="0.2">
      <c r="A1" s="2"/>
      <c r="B1" s="2"/>
      <c r="C1" s="31" t="s">
        <v>16</v>
      </c>
      <c r="D1" s="31" t="s">
        <v>17</v>
      </c>
      <c r="E1" s="31" t="s">
        <v>18</v>
      </c>
      <c r="F1" s="32" t="s">
        <v>19</v>
      </c>
      <c r="G1" s="29" t="s">
        <v>20</v>
      </c>
      <c r="H1" s="29" t="s">
        <v>21</v>
      </c>
      <c r="I1" s="32" t="s">
        <v>22</v>
      </c>
      <c r="J1" s="32" t="s">
        <v>23</v>
      </c>
      <c r="K1" s="32" t="s">
        <v>24</v>
      </c>
      <c r="L1" s="29" t="s">
        <v>25</v>
      </c>
      <c r="M1" s="29" t="s">
        <v>26</v>
      </c>
      <c r="N1" s="12" t="s">
        <v>27</v>
      </c>
      <c r="O1" s="12" t="s">
        <v>28</v>
      </c>
      <c r="P1" s="12" t="s">
        <v>29</v>
      </c>
      <c r="Q1" s="12" t="s">
        <v>30</v>
      </c>
      <c r="R1" s="12" t="s">
        <v>31</v>
      </c>
      <c r="S1" s="12" t="s">
        <v>32</v>
      </c>
      <c r="T1" s="2"/>
      <c r="U1" s="2"/>
      <c r="V1" s="2"/>
      <c r="W1" s="2"/>
      <c r="X1" s="2"/>
      <c r="Y1" s="2"/>
      <c r="Z1" s="2"/>
    </row>
    <row r="2" spans="1:26" x14ac:dyDescent="0.2">
      <c r="A2" s="2"/>
      <c r="B2" s="2"/>
      <c r="C2" s="7"/>
      <c r="D2" s="7" t="s">
        <v>838</v>
      </c>
      <c r="E2" s="7" t="s">
        <v>839</v>
      </c>
      <c r="F2" s="14" t="s">
        <v>840</v>
      </c>
      <c r="G2" s="14">
        <v>1</v>
      </c>
      <c r="H2" s="14">
        <f>10*100</f>
        <v>1000</v>
      </c>
      <c r="I2" s="14"/>
      <c r="J2" s="14"/>
      <c r="K2" s="14">
        <f>H2*L2</f>
        <v>1301000</v>
      </c>
      <c r="L2" s="15">
        <f>880+307+114</f>
        <v>1301</v>
      </c>
      <c r="M2" s="25"/>
      <c r="N2" s="25"/>
      <c r="O2" s="25"/>
      <c r="P2" s="25"/>
      <c r="Q2" s="25">
        <f t="shared" ref="Q2" si="0">M2+N2-O2-P2</f>
        <v>0</v>
      </c>
      <c r="R2" s="25">
        <f t="shared" ref="R2" si="1">L2*Q2</f>
        <v>0</v>
      </c>
      <c r="S2" s="14"/>
      <c r="T2" s="2"/>
      <c r="U2" s="2"/>
      <c r="V2" s="2"/>
      <c r="W2" s="2"/>
      <c r="X2" s="2"/>
      <c r="Y2" s="2"/>
      <c r="Z2" s="2"/>
    </row>
    <row r="3" spans="1:26" x14ac:dyDescent="0.2">
      <c r="A3" s="1" t="s">
        <v>34</v>
      </c>
      <c r="C3" s="7"/>
      <c r="D3" s="7" t="s">
        <v>841</v>
      </c>
      <c r="E3" s="7" t="s">
        <v>842</v>
      </c>
      <c r="F3" s="14" t="s">
        <v>843</v>
      </c>
      <c r="G3" s="14">
        <v>1</v>
      </c>
      <c r="H3" s="14">
        <v>500</v>
      </c>
      <c r="I3" s="14"/>
      <c r="J3" s="14"/>
      <c r="K3" s="14">
        <f t="shared" ref="K3:K26" si="2">H3*L3</f>
        <v>546500</v>
      </c>
      <c r="L3" s="15">
        <v>1093</v>
      </c>
      <c r="M3" s="27"/>
      <c r="N3" s="15"/>
      <c r="O3" s="15"/>
      <c r="P3" s="15"/>
      <c r="Q3" s="25">
        <f t="shared" ref="Q3:Q26" si="3">M3+N3-O3-P3</f>
        <v>0</v>
      </c>
      <c r="R3" s="25">
        <f t="shared" ref="R3:R26" si="4">L3*Q3</f>
        <v>0</v>
      </c>
      <c r="S3" s="14"/>
    </row>
    <row r="4" spans="1:26" x14ac:dyDescent="0.2">
      <c r="A4" s="1" t="s">
        <v>34</v>
      </c>
      <c r="C4" s="7"/>
      <c r="D4" s="7" t="s">
        <v>844</v>
      </c>
      <c r="E4" s="8"/>
      <c r="F4" s="14" t="s">
        <v>845</v>
      </c>
      <c r="G4" s="14">
        <v>1</v>
      </c>
      <c r="H4" s="14">
        <v>500</v>
      </c>
      <c r="I4" s="14"/>
      <c r="J4" s="14"/>
      <c r="K4" s="14">
        <f t="shared" si="2"/>
        <v>267000</v>
      </c>
      <c r="L4" s="15">
        <v>534</v>
      </c>
      <c r="M4" s="25"/>
      <c r="N4" s="15"/>
      <c r="O4" s="15"/>
      <c r="P4" s="15"/>
      <c r="Q4" s="25">
        <f t="shared" si="3"/>
        <v>0</v>
      </c>
      <c r="R4" s="25">
        <f t="shared" si="4"/>
        <v>0</v>
      </c>
      <c r="S4" s="14"/>
    </row>
    <row r="5" spans="1:26" x14ac:dyDescent="0.2">
      <c r="A5" s="1" t="s">
        <v>34</v>
      </c>
      <c r="C5" s="7"/>
      <c r="D5" s="7" t="s">
        <v>846</v>
      </c>
      <c r="E5" s="7" t="s">
        <v>847</v>
      </c>
      <c r="F5" s="14" t="s">
        <v>848</v>
      </c>
      <c r="G5" s="14">
        <v>1</v>
      </c>
      <c r="H5" s="14">
        <v>500</v>
      </c>
      <c r="I5" s="14"/>
      <c r="J5" s="14"/>
      <c r="K5" s="14">
        <f t="shared" si="2"/>
        <v>261500</v>
      </c>
      <c r="L5" s="15">
        <v>523</v>
      </c>
      <c r="M5" s="28"/>
      <c r="N5" s="15"/>
      <c r="O5" s="15"/>
      <c r="P5" s="15"/>
      <c r="Q5" s="25">
        <f t="shared" si="3"/>
        <v>0</v>
      </c>
      <c r="R5" s="25">
        <f t="shared" si="4"/>
        <v>0</v>
      </c>
      <c r="S5" s="14"/>
    </row>
    <row r="6" spans="1:26" x14ac:dyDescent="0.2">
      <c r="A6" s="1" t="s">
        <v>34</v>
      </c>
      <c r="C6" s="7"/>
      <c r="D6" s="7" t="s">
        <v>849</v>
      </c>
      <c r="E6" s="7" t="s">
        <v>850</v>
      </c>
      <c r="F6" s="14" t="s">
        <v>851</v>
      </c>
      <c r="G6" s="14">
        <v>1</v>
      </c>
      <c r="H6" s="14">
        <f>24*40</f>
        <v>960</v>
      </c>
      <c r="I6" s="14"/>
      <c r="J6" s="14"/>
      <c r="K6" s="14">
        <f t="shared" si="2"/>
        <v>1148160</v>
      </c>
      <c r="L6" s="15">
        <v>1196</v>
      </c>
      <c r="M6" s="28"/>
      <c r="N6" s="15"/>
      <c r="O6" s="15"/>
      <c r="P6" s="15"/>
      <c r="Q6" s="25">
        <f t="shared" si="3"/>
        <v>0</v>
      </c>
      <c r="R6" s="25">
        <f t="shared" si="4"/>
        <v>0</v>
      </c>
      <c r="S6" s="14"/>
    </row>
    <row r="7" spans="1:26" x14ac:dyDescent="0.2">
      <c r="A7" s="1" t="s">
        <v>34</v>
      </c>
      <c r="C7" s="7"/>
      <c r="D7" s="7" t="s">
        <v>852</v>
      </c>
      <c r="E7" s="7" t="s">
        <v>847</v>
      </c>
      <c r="F7" s="14" t="s">
        <v>293</v>
      </c>
      <c r="G7" s="14">
        <v>1</v>
      </c>
      <c r="H7" s="14">
        <v>1000</v>
      </c>
      <c r="I7" s="14"/>
      <c r="J7" s="14"/>
      <c r="K7" s="14">
        <f t="shared" si="2"/>
        <v>392000</v>
      </c>
      <c r="L7" s="15">
        <v>392</v>
      </c>
      <c r="M7" s="28"/>
      <c r="N7" s="15"/>
      <c r="O7" s="15"/>
      <c r="P7" s="15"/>
      <c r="Q7" s="25">
        <f t="shared" si="3"/>
        <v>0</v>
      </c>
      <c r="R7" s="25">
        <f t="shared" si="4"/>
        <v>0</v>
      </c>
      <c r="S7" s="14"/>
    </row>
    <row r="8" spans="1:26" x14ac:dyDescent="0.2">
      <c r="A8" s="1" t="s">
        <v>34</v>
      </c>
      <c r="C8" s="7"/>
      <c r="D8" s="7" t="s">
        <v>853</v>
      </c>
      <c r="E8" s="7" t="s">
        <v>854</v>
      </c>
      <c r="F8" s="14" t="s">
        <v>855</v>
      </c>
      <c r="G8" s="14">
        <v>1</v>
      </c>
      <c r="H8" s="14">
        <v>400</v>
      </c>
      <c r="I8" s="14"/>
      <c r="J8" s="14"/>
      <c r="K8" s="14">
        <f t="shared" si="2"/>
        <v>148800</v>
      </c>
      <c r="L8" s="15">
        <v>372</v>
      </c>
      <c r="M8" s="28"/>
      <c r="N8" s="15"/>
      <c r="O8" s="15"/>
      <c r="P8" s="15"/>
      <c r="Q8" s="25">
        <f t="shared" si="3"/>
        <v>0</v>
      </c>
      <c r="R8" s="25">
        <f t="shared" si="4"/>
        <v>0</v>
      </c>
      <c r="S8" s="14"/>
    </row>
    <row r="9" spans="1:26" x14ac:dyDescent="0.2">
      <c r="A9" s="1" t="s">
        <v>34</v>
      </c>
      <c r="C9" s="7"/>
      <c r="D9" s="7" t="s">
        <v>856</v>
      </c>
      <c r="E9" s="7" t="s">
        <v>857</v>
      </c>
      <c r="F9" s="14" t="s">
        <v>858</v>
      </c>
      <c r="G9" s="14">
        <v>1</v>
      </c>
      <c r="H9" s="14">
        <v>1000</v>
      </c>
      <c r="I9" s="14"/>
      <c r="J9" s="14"/>
      <c r="K9" s="14">
        <f t="shared" si="2"/>
        <v>320000</v>
      </c>
      <c r="L9" s="15">
        <v>320</v>
      </c>
      <c r="M9" s="28"/>
      <c r="N9" s="15"/>
      <c r="O9" s="15"/>
      <c r="P9" s="15"/>
      <c r="Q9" s="25">
        <f t="shared" si="3"/>
        <v>0</v>
      </c>
      <c r="R9" s="25">
        <f t="shared" si="4"/>
        <v>0</v>
      </c>
      <c r="S9" s="14"/>
    </row>
    <row r="10" spans="1:26" x14ac:dyDescent="0.2">
      <c r="A10" s="1" t="s">
        <v>34</v>
      </c>
      <c r="C10" s="7"/>
      <c r="D10" s="7" t="s">
        <v>859</v>
      </c>
      <c r="E10" s="7" t="s">
        <v>860</v>
      </c>
      <c r="F10" s="14" t="s">
        <v>861</v>
      </c>
      <c r="G10" s="14">
        <v>1</v>
      </c>
      <c r="H10" s="14">
        <v>2</v>
      </c>
      <c r="I10" s="14"/>
      <c r="J10" s="14"/>
      <c r="K10" s="14">
        <f t="shared" si="2"/>
        <v>574</v>
      </c>
      <c r="L10" s="15">
        <v>287</v>
      </c>
      <c r="M10" s="28"/>
      <c r="N10" s="15"/>
      <c r="O10" s="15"/>
      <c r="P10" s="15"/>
      <c r="Q10" s="25">
        <f t="shared" si="3"/>
        <v>0</v>
      </c>
      <c r="R10" s="25">
        <f t="shared" si="4"/>
        <v>0</v>
      </c>
      <c r="S10" s="14"/>
    </row>
    <row r="11" spans="1:26" x14ac:dyDescent="0.2">
      <c r="A11" s="1" t="s">
        <v>34</v>
      </c>
      <c r="C11" s="7"/>
      <c r="D11" s="7" t="s">
        <v>862</v>
      </c>
      <c r="E11" s="8"/>
      <c r="F11" s="14" t="s">
        <v>861</v>
      </c>
      <c r="G11" s="14">
        <v>1</v>
      </c>
      <c r="H11" s="14">
        <v>2</v>
      </c>
      <c r="I11" s="14"/>
      <c r="J11" s="14"/>
      <c r="K11" s="14">
        <f t="shared" si="2"/>
        <v>538</v>
      </c>
      <c r="L11" s="15">
        <v>269</v>
      </c>
      <c r="M11" s="28"/>
      <c r="N11" s="15"/>
      <c r="O11" s="15"/>
      <c r="P11" s="15"/>
      <c r="Q11" s="25">
        <f t="shared" si="3"/>
        <v>0</v>
      </c>
      <c r="R11" s="25">
        <f t="shared" si="4"/>
        <v>0</v>
      </c>
      <c r="S11" s="14"/>
    </row>
    <row r="12" spans="1:26" x14ac:dyDescent="0.2">
      <c r="C12" s="7"/>
      <c r="D12" s="7" t="s">
        <v>863</v>
      </c>
      <c r="E12" s="7" t="s">
        <v>864</v>
      </c>
      <c r="F12" s="14" t="s">
        <v>865</v>
      </c>
      <c r="G12" s="14">
        <v>1</v>
      </c>
      <c r="H12" s="14">
        <f>24*250</f>
        <v>6000</v>
      </c>
      <c r="I12" s="14"/>
      <c r="J12" s="14"/>
      <c r="K12" s="14">
        <f t="shared" si="2"/>
        <v>1356000</v>
      </c>
      <c r="L12" s="15">
        <v>226</v>
      </c>
      <c r="M12" s="28"/>
      <c r="N12" s="15"/>
      <c r="O12" s="15"/>
      <c r="P12" s="15"/>
      <c r="Q12" s="25">
        <f t="shared" si="3"/>
        <v>0</v>
      </c>
      <c r="R12" s="25">
        <f t="shared" si="4"/>
        <v>0</v>
      </c>
      <c r="S12" s="14"/>
    </row>
    <row r="13" spans="1:26" x14ac:dyDescent="0.2">
      <c r="A13" s="1" t="s">
        <v>34</v>
      </c>
      <c r="C13" s="7"/>
      <c r="D13" s="7" t="s">
        <v>866</v>
      </c>
      <c r="E13" s="7" t="s">
        <v>867</v>
      </c>
      <c r="F13" s="14" t="s">
        <v>858</v>
      </c>
      <c r="G13" s="14">
        <v>1</v>
      </c>
      <c r="H13" s="14">
        <v>1000</v>
      </c>
      <c r="I13" s="14"/>
      <c r="J13" s="14"/>
      <c r="K13" s="14">
        <f t="shared" si="2"/>
        <v>211000</v>
      </c>
      <c r="L13" s="15">
        <v>211</v>
      </c>
      <c r="M13" s="28"/>
      <c r="N13" s="15"/>
      <c r="O13" s="15"/>
      <c r="P13" s="15"/>
      <c r="Q13" s="25">
        <f t="shared" si="3"/>
        <v>0</v>
      </c>
      <c r="R13" s="25">
        <f t="shared" si="4"/>
        <v>0</v>
      </c>
      <c r="S13" s="14"/>
    </row>
    <row r="14" spans="1:26" x14ac:dyDescent="0.2">
      <c r="C14" s="7"/>
      <c r="D14" s="7" t="s">
        <v>868</v>
      </c>
      <c r="E14" s="8"/>
      <c r="F14" s="14" t="s">
        <v>869</v>
      </c>
      <c r="G14" s="14">
        <v>1</v>
      </c>
      <c r="H14" s="14">
        <v>500</v>
      </c>
      <c r="I14" s="14"/>
      <c r="J14" s="14"/>
      <c r="K14" s="14">
        <f t="shared" si="2"/>
        <v>83000</v>
      </c>
      <c r="L14" s="15">
        <v>166</v>
      </c>
      <c r="M14" s="28"/>
      <c r="N14" s="15"/>
      <c r="O14" s="15"/>
      <c r="P14" s="15"/>
      <c r="Q14" s="25">
        <f t="shared" si="3"/>
        <v>0</v>
      </c>
      <c r="R14" s="25">
        <f t="shared" si="4"/>
        <v>0</v>
      </c>
      <c r="S14" s="14"/>
    </row>
    <row r="15" spans="1:26" x14ac:dyDescent="0.2">
      <c r="C15" s="7"/>
      <c r="D15" s="7" t="s">
        <v>870</v>
      </c>
      <c r="E15" s="7" t="s">
        <v>871</v>
      </c>
      <c r="F15" s="14" t="s">
        <v>872</v>
      </c>
      <c r="G15" s="14">
        <v>1</v>
      </c>
      <c r="H15" s="14">
        <v>500</v>
      </c>
      <c r="I15" s="14"/>
      <c r="J15" s="14"/>
      <c r="K15" s="14">
        <f t="shared" si="2"/>
        <v>79500</v>
      </c>
      <c r="L15" s="15">
        <v>159</v>
      </c>
      <c r="M15" s="28"/>
      <c r="N15" s="15"/>
      <c r="O15" s="15"/>
      <c r="P15" s="15"/>
      <c r="Q15" s="25">
        <f t="shared" si="3"/>
        <v>0</v>
      </c>
      <c r="R15" s="25">
        <f t="shared" si="4"/>
        <v>0</v>
      </c>
      <c r="S15" s="14"/>
    </row>
    <row r="16" spans="1:26" x14ac:dyDescent="0.2">
      <c r="C16" s="7"/>
      <c r="D16" s="7" t="s">
        <v>866</v>
      </c>
      <c r="E16" s="7" t="s">
        <v>873</v>
      </c>
      <c r="F16" s="14" t="s">
        <v>874</v>
      </c>
      <c r="G16" s="14">
        <v>1</v>
      </c>
      <c r="H16" s="14">
        <v>250</v>
      </c>
      <c r="I16" s="14"/>
      <c r="J16" s="14"/>
      <c r="K16" s="14">
        <f t="shared" si="2"/>
        <v>36500</v>
      </c>
      <c r="L16" s="15">
        <v>146</v>
      </c>
      <c r="M16" s="28"/>
      <c r="N16" s="15"/>
      <c r="O16" s="15"/>
      <c r="P16" s="15"/>
      <c r="Q16" s="25">
        <f t="shared" si="3"/>
        <v>0</v>
      </c>
      <c r="R16" s="25">
        <f t="shared" si="4"/>
        <v>0</v>
      </c>
      <c r="S16" s="14"/>
    </row>
    <row r="17" spans="3:19" x14ac:dyDescent="0.2">
      <c r="C17" s="7"/>
      <c r="D17" s="7" t="s">
        <v>875</v>
      </c>
      <c r="E17" s="7" t="s">
        <v>876</v>
      </c>
      <c r="F17" s="14" t="s">
        <v>861</v>
      </c>
      <c r="G17" s="14">
        <v>1</v>
      </c>
      <c r="H17" s="14">
        <v>2</v>
      </c>
      <c r="I17" s="14"/>
      <c r="J17" s="14"/>
      <c r="K17" s="14">
        <f t="shared" si="2"/>
        <v>284</v>
      </c>
      <c r="L17" s="15">
        <v>142</v>
      </c>
      <c r="M17" s="28"/>
      <c r="N17" s="15"/>
      <c r="O17" s="15"/>
      <c r="P17" s="15"/>
      <c r="Q17" s="25">
        <f t="shared" si="3"/>
        <v>0</v>
      </c>
      <c r="R17" s="25">
        <f t="shared" si="4"/>
        <v>0</v>
      </c>
      <c r="S17" s="14"/>
    </row>
    <row r="18" spans="3:19" x14ac:dyDescent="0.2">
      <c r="C18" s="7"/>
      <c r="D18" s="7" t="s">
        <v>877</v>
      </c>
      <c r="E18" s="7" t="s">
        <v>878</v>
      </c>
      <c r="F18" s="14" t="s">
        <v>879</v>
      </c>
      <c r="G18" s="14">
        <v>1</v>
      </c>
      <c r="H18" s="14">
        <f>15*200</f>
        <v>3000</v>
      </c>
      <c r="I18" s="14"/>
      <c r="J18" s="14"/>
      <c r="K18" s="14">
        <f t="shared" si="2"/>
        <v>369000</v>
      </c>
      <c r="L18" s="15">
        <v>123</v>
      </c>
      <c r="M18" s="28"/>
      <c r="N18" s="15"/>
      <c r="O18" s="15"/>
      <c r="P18" s="15"/>
      <c r="Q18" s="25">
        <f t="shared" si="3"/>
        <v>0</v>
      </c>
      <c r="R18" s="25">
        <f t="shared" si="4"/>
        <v>0</v>
      </c>
      <c r="S18" s="14"/>
    </row>
    <row r="19" spans="3:19" x14ac:dyDescent="0.2">
      <c r="C19" s="7"/>
      <c r="D19" s="7" t="s">
        <v>880</v>
      </c>
      <c r="E19" s="8"/>
      <c r="F19" s="14" t="s">
        <v>881</v>
      </c>
      <c r="G19" s="14">
        <v>1</v>
      </c>
      <c r="H19" s="14">
        <f>8*125</f>
        <v>1000</v>
      </c>
      <c r="I19" s="14"/>
      <c r="J19" s="14"/>
      <c r="K19" s="14">
        <f t="shared" si="2"/>
        <v>122000</v>
      </c>
      <c r="L19" s="15">
        <v>122</v>
      </c>
      <c r="M19" s="28"/>
      <c r="N19" s="15"/>
      <c r="O19" s="15"/>
      <c r="P19" s="15"/>
      <c r="Q19" s="25">
        <f t="shared" si="3"/>
        <v>0</v>
      </c>
      <c r="R19" s="25">
        <f t="shared" si="4"/>
        <v>0</v>
      </c>
      <c r="S19" s="14"/>
    </row>
    <row r="20" spans="3:19" x14ac:dyDescent="0.2">
      <c r="C20" s="7"/>
      <c r="D20" s="7" t="s">
        <v>882</v>
      </c>
      <c r="E20" s="8"/>
      <c r="F20" s="14" t="s">
        <v>883</v>
      </c>
      <c r="G20" s="14">
        <v>1</v>
      </c>
      <c r="H20" s="14">
        <v>24</v>
      </c>
      <c r="I20" s="14"/>
      <c r="J20" s="14"/>
      <c r="K20" s="14">
        <f t="shared" si="2"/>
        <v>2880</v>
      </c>
      <c r="L20" s="15">
        <v>120</v>
      </c>
      <c r="M20" s="28"/>
      <c r="N20" s="15"/>
      <c r="O20" s="15"/>
      <c r="P20" s="15"/>
      <c r="Q20" s="25">
        <f t="shared" si="3"/>
        <v>0</v>
      </c>
      <c r="R20" s="25">
        <f t="shared" si="4"/>
        <v>0</v>
      </c>
      <c r="S20" s="14"/>
    </row>
    <row r="21" spans="3:19" x14ac:dyDescent="0.2">
      <c r="C21" s="7"/>
      <c r="D21" s="7" t="s">
        <v>884</v>
      </c>
      <c r="E21" s="8"/>
      <c r="F21" s="14" t="s">
        <v>885</v>
      </c>
      <c r="G21" s="14">
        <v>1</v>
      </c>
      <c r="H21" s="14">
        <v>24</v>
      </c>
      <c r="I21" s="14"/>
      <c r="J21" s="14"/>
      <c r="K21" s="14">
        <f t="shared" si="2"/>
        <v>2736</v>
      </c>
      <c r="L21" s="15">
        <v>114</v>
      </c>
      <c r="M21" s="28"/>
      <c r="N21" s="15"/>
      <c r="O21" s="15"/>
      <c r="P21" s="15"/>
      <c r="Q21" s="25">
        <f t="shared" si="3"/>
        <v>0</v>
      </c>
      <c r="R21" s="25">
        <f t="shared" si="4"/>
        <v>0</v>
      </c>
      <c r="S21" s="14"/>
    </row>
    <row r="22" spans="3:19" x14ac:dyDescent="0.2">
      <c r="C22" s="7"/>
      <c r="D22" s="7" t="s">
        <v>886</v>
      </c>
      <c r="E22" s="7" t="s">
        <v>887</v>
      </c>
      <c r="F22" s="14" t="s">
        <v>855</v>
      </c>
      <c r="G22" s="14">
        <v>1</v>
      </c>
      <c r="H22" s="14">
        <v>400</v>
      </c>
      <c r="I22" s="14"/>
      <c r="J22" s="14"/>
      <c r="K22" s="14">
        <f t="shared" si="2"/>
        <v>36800</v>
      </c>
      <c r="L22" s="15">
        <v>92</v>
      </c>
      <c r="M22" s="28"/>
      <c r="N22" s="15"/>
      <c r="O22" s="15"/>
      <c r="P22" s="15"/>
      <c r="Q22" s="25">
        <f t="shared" si="3"/>
        <v>0</v>
      </c>
      <c r="R22" s="25">
        <f t="shared" si="4"/>
        <v>0</v>
      </c>
      <c r="S22" s="14"/>
    </row>
    <row r="23" spans="3:19" x14ac:dyDescent="0.2">
      <c r="C23" s="7"/>
      <c r="D23" s="7" t="s">
        <v>888</v>
      </c>
      <c r="E23" s="7" t="s">
        <v>889</v>
      </c>
      <c r="F23" s="14" t="s">
        <v>890</v>
      </c>
      <c r="G23" s="14">
        <v>1</v>
      </c>
      <c r="H23" s="14">
        <v>252</v>
      </c>
      <c r="I23" s="14"/>
      <c r="J23" s="14"/>
      <c r="K23" s="14">
        <f t="shared" si="2"/>
        <v>20412</v>
      </c>
      <c r="L23" s="15">
        <v>81</v>
      </c>
      <c r="M23" s="28"/>
      <c r="N23" s="15"/>
      <c r="O23" s="15"/>
      <c r="P23" s="15"/>
      <c r="Q23" s="25">
        <f t="shared" si="3"/>
        <v>0</v>
      </c>
      <c r="R23" s="25">
        <f t="shared" si="4"/>
        <v>0</v>
      </c>
      <c r="S23" s="14"/>
    </row>
    <row r="24" spans="3:19" x14ac:dyDescent="0.2">
      <c r="C24" s="7"/>
      <c r="D24" s="7" t="s">
        <v>891</v>
      </c>
      <c r="E24" s="7" t="s">
        <v>892</v>
      </c>
      <c r="F24" s="14" t="s">
        <v>893</v>
      </c>
      <c r="G24" s="14">
        <v>1</v>
      </c>
      <c r="H24" s="14">
        <v>2</v>
      </c>
      <c r="I24" s="14"/>
      <c r="J24" s="14"/>
      <c r="K24" s="14">
        <f t="shared" si="2"/>
        <v>154</v>
      </c>
      <c r="L24" s="15">
        <v>77</v>
      </c>
      <c r="M24" s="28"/>
      <c r="N24" s="15"/>
      <c r="O24" s="15"/>
      <c r="P24" s="15"/>
      <c r="Q24" s="25">
        <f t="shared" si="3"/>
        <v>0</v>
      </c>
      <c r="R24" s="25">
        <f t="shared" si="4"/>
        <v>0</v>
      </c>
      <c r="S24" s="14"/>
    </row>
    <row r="25" spans="3:19" x14ac:dyDescent="0.2">
      <c r="C25" s="7"/>
      <c r="D25" s="7" t="s">
        <v>894</v>
      </c>
      <c r="E25" s="7" t="s">
        <v>895</v>
      </c>
      <c r="F25" s="14" t="s">
        <v>858</v>
      </c>
      <c r="G25" s="14">
        <v>1</v>
      </c>
      <c r="H25" s="14">
        <v>1000</v>
      </c>
      <c r="I25" s="14"/>
      <c r="J25" s="14"/>
      <c r="K25" s="14">
        <f t="shared" si="2"/>
        <v>76000</v>
      </c>
      <c r="L25" s="15">
        <v>76</v>
      </c>
      <c r="M25" s="28"/>
      <c r="N25" s="15"/>
      <c r="O25" s="15"/>
      <c r="P25" s="15"/>
      <c r="Q25" s="25">
        <f t="shared" si="3"/>
        <v>0</v>
      </c>
      <c r="R25" s="25">
        <f t="shared" si="4"/>
        <v>0</v>
      </c>
      <c r="S25" s="14"/>
    </row>
    <row r="26" spans="3:19" x14ac:dyDescent="0.2">
      <c r="C26" s="7"/>
      <c r="D26" s="7" t="s">
        <v>896</v>
      </c>
      <c r="E26" s="7" t="s">
        <v>897</v>
      </c>
      <c r="F26" s="14" t="s">
        <v>848</v>
      </c>
      <c r="G26" s="14">
        <v>1</v>
      </c>
      <c r="H26" s="14">
        <v>500</v>
      </c>
      <c r="I26" s="14"/>
      <c r="J26" s="14"/>
      <c r="K26" s="14">
        <f t="shared" si="2"/>
        <v>45500</v>
      </c>
      <c r="L26" s="15">
        <v>91</v>
      </c>
      <c r="M26" s="28"/>
      <c r="N26" s="15"/>
      <c r="O26" s="15"/>
      <c r="P26" s="15"/>
      <c r="Q26" s="25">
        <f t="shared" si="3"/>
        <v>0</v>
      </c>
      <c r="R26" s="25">
        <f t="shared" si="4"/>
        <v>0</v>
      </c>
      <c r="S26" s="14"/>
    </row>
    <row r="27" spans="3:19" x14ac:dyDescent="0.2">
      <c r="R27" s="26">
        <f>SUM(R2:R26)</f>
        <v>0</v>
      </c>
    </row>
    <row r="132" spans="4:12" x14ac:dyDescent="0.2">
      <c r="D132" s="33" t="s">
        <v>591</v>
      </c>
      <c r="E132" s="33" t="s">
        <v>592</v>
      </c>
      <c r="F132" s="30" t="s">
        <v>593</v>
      </c>
      <c r="L132" s="30">
        <v>1473</v>
      </c>
    </row>
  </sheetData>
  <printOptions gridLines="1" gridLinesSet="0"/>
  <pageMargins left="0.75" right="0.75" top="1" bottom="1" header="0.5" footer="0.5"/>
  <pageSetup paperSize="0" fitToHeight="0" orientation="landscape"/>
  <headerFooter alignWithMargins="0">
    <oddHeader>&amp;RDate: &amp;D &amp;T   Page: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Market Basket Directions</vt:lpstr>
      <vt:lpstr>TAB A DD&amp;Brand Spec</vt:lpstr>
      <vt:lpstr>TAB B Distrib Choice</vt:lpstr>
      <vt:lpstr>TAB C Produce</vt:lpstr>
      <vt:lpstr>TAB D Supply</vt:lpstr>
      <vt:lpstr>'TAB A DD&amp;Brand Spec'!Print_Area</vt:lpstr>
      <vt:lpstr>'TAB B Distrib Choice'!Print_Area</vt:lpstr>
      <vt:lpstr>'TAB C Produce'!Print_Area</vt:lpstr>
      <vt:lpstr>'TAB D Supply'!Print_Area</vt:lpstr>
      <vt:lpstr>'TAB A DD&amp;Brand Spec'!Print_Titles</vt:lpstr>
      <vt:lpstr>'TAB B Distrib Choice'!Print_Titles</vt:lpstr>
      <vt:lpstr>'TAB C Produce'!Print_Titles</vt:lpstr>
      <vt:lpstr>'TAB D Supply'!Print_Titles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Bender, Jesse</dc:creator>
  <cp:keywords/>
  <dc:description/>
  <cp:lastModifiedBy>Jesse Bender</cp:lastModifiedBy>
  <cp:revision/>
  <dcterms:created xsi:type="dcterms:W3CDTF">2023-11-27T17:16:41Z</dcterms:created>
  <dcterms:modified xsi:type="dcterms:W3CDTF">2024-01-24T19:51:26Z</dcterms:modified>
  <cp:category/>
  <cp:contentStatus/>
</cp:coreProperties>
</file>