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dellarmo\Desktop\"/>
    </mc:Choice>
  </mc:AlternateContent>
  <xr:revisionPtr revIDLastSave="0" documentId="8_{C4333DD5-D043-449E-AFEC-28828022C554}" xr6:coauthVersionLast="47" xr6:coauthVersionMax="47" xr10:uidLastSave="{00000000-0000-0000-0000-000000000000}"/>
  <workbookProtection workbookAlgorithmName="SHA-512" workbookHashValue="tL4ZOvzA0oXgpHXDhoFTb29yMyBBJil4q7Zi2ohq6HdS5z0f1QVwuSdZrcW6T5v/YrIoOK6Kl0vXir49S6vajw==" workbookSaltValue="abheYF+LjoujomMbyfwfcw==" workbookSpinCount="100000" lockStructure="1"/>
  <bookViews>
    <workbookView xWindow="28680" yWindow="-120" windowWidth="29040" windowHeight="15840" xr2:uid="{53B2AD00-1B28-41EB-8DE8-7FCDEEF04FD0}"/>
  </bookViews>
  <sheets>
    <sheet name="Calculator" sheetId="1" r:id="rId1"/>
    <sheet name="Formulas and 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0" i="2"/>
  <c r="B11" i="2"/>
  <c r="B8" i="2" l="1"/>
  <c r="B12" i="2" s="1"/>
  <c r="C14" i="1" s="1"/>
  <c r="B9" i="2"/>
  <c r="C11" i="1" l="1"/>
</calcChain>
</file>

<file path=xl/sharedStrings.xml><?xml version="1.0" encoding="utf-8"?>
<sst xmlns="http://schemas.openxmlformats.org/spreadsheetml/2006/main" count="92" uniqueCount="57">
  <si>
    <t>Contribution</t>
  </si>
  <si>
    <t>Coverage Tiers</t>
  </si>
  <si>
    <t>Single</t>
  </si>
  <si>
    <t>Couple</t>
  </si>
  <si>
    <t>Parent/Child(ren)</t>
  </si>
  <si>
    <t>Family</t>
  </si>
  <si>
    <t>Payment Mode</t>
  </si>
  <si>
    <t>SINGLE</t>
  </si>
  <si>
    <t>2 ADULTS</t>
  </si>
  <si>
    <t>PARENT/CHILD(REN)</t>
  </si>
  <si>
    <t>FAMILY</t>
  </si>
  <si>
    <t>Annual Salary</t>
  </si>
  <si>
    <t>%</t>
  </si>
  <si>
    <t>Salary Indicator Educator</t>
  </si>
  <si>
    <t>Tier Indicator</t>
  </si>
  <si>
    <t>Vlookup (Parameter 1)</t>
  </si>
  <si>
    <r>
      <t xml:space="preserve">Select the </t>
    </r>
    <r>
      <rPr>
        <b/>
        <sz val="11"/>
        <rFont val="Calibri"/>
        <family val="2"/>
        <scheme val="minor"/>
      </rPr>
      <t>Number of Paychecks</t>
    </r>
    <r>
      <rPr>
        <sz val="11"/>
        <color theme="1"/>
        <rFont val="Calibri"/>
        <family val="2"/>
        <scheme val="minor"/>
      </rPr>
      <t xml:space="preserve"> recieved per year (Payment mode)</t>
    </r>
  </si>
  <si>
    <t>Chapter 78 - Year 4</t>
  </si>
  <si>
    <t>0-20,000</t>
  </si>
  <si>
    <t>20,000-24,999</t>
  </si>
  <si>
    <t>25,000-29,999</t>
  </si>
  <si>
    <t>30,000-34,999</t>
  </si>
  <si>
    <t>35,000-39,999</t>
  </si>
  <si>
    <t>40,000-44,999</t>
  </si>
  <si>
    <t>45,000-49,999</t>
  </si>
  <si>
    <t>50,000-54,999</t>
  </si>
  <si>
    <t>55,000-59,999</t>
  </si>
  <si>
    <t>60,000-64,999</t>
  </si>
  <si>
    <t>65,000-69,999</t>
  </si>
  <si>
    <t>70,000-74,999</t>
  </si>
  <si>
    <t>75,000-79,999</t>
  </si>
  <si>
    <t>80,000-84,999</t>
  </si>
  <si>
    <t>85,000-89,999</t>
  </si>
  <si>
    <t>90,000-94,999</t>
  </si>
  <si>
    <t>95,000-99,999</t>
  </si>
  <si>
    <t>100,000-104,999</t>
  </si>
  <si>
    <t>105,000-109,999</t>
  </si>
  <si>
    <t>110,000 +</t>
  </si>
  <si>
    <t>Chapter 78 - Year 3</t>
  </si>
  <si>
    <t>Contribution Structure</t>
  </si>
  <si>
    <t>Year 4</t>
  </si>
  <si>
    <t>Contribution Indicator</t>
  </si>
  <si>
    <t>Estimated Required Contribution- Chapter 78</t>
  </si>
  <si>
    <t>Year 3</t>
  </si>
  <si>
    <t>You Pay the GREATER of the below:</t>
  </si>
  <si>
    <t>1.5% of Salary</t>
  </si>
  <si>
    <r>
      <t xml:space="preserve">Contribution Amount using </t>
    </r>
    <r>
      <rPr>
        <b/>
        <sz val="11"/>
        <rFont val="Calibri"/>
        <family val="2"/>
        <scheme val="minor"/>
      </rPr>
      <t>% of Premium</t>
    </r>
  </si>
  <si>
    <t>Annual Premium</t>
  </si>
  <si>
    <t>Chapter 78 Percent</t>
  </si>
  <si>
    <t>Please note: This calculator is for medical and prescription drug plans only. If you have dental and/or vision plans, contributions may apply as per your collective bargaining agreement or legislation.
Enter your information below to calculate your estimated contribution on a per paycheck basis:</t>
  </si>
  <si>
    <t xml:space="preserve">Chapter 78 Calculator: </t>
  </si>
  <si>
    <r>
      <t xml:space="preserve">Input your total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premium:</t>
    </r>
  </si>
  <si>
    <r>
      <t xml:space="preserve">Input your </t>
    </r>
    <r>
      <rPr>
        <b/>
        <sz val="11"/>
        <color theme="1"/>
        <rFont val="Calibri"/>
        <family val="2"/>
        <scheme val="minor"/>
      </rPr>
      <t>Annual Salary</t>
    </r>
    <r>
      <rPr>
        <sz val="11"/>
        <color theme="1"/>
        <rFont val="Calibri"/>
        <family val="2"/>
        <scheme val="minor"/>
      </rPr>
      <t>:</t>
    </r>
  </si>
  <si>
    <r>
      <t>This is your</t>
    </r>
    <r>
      <rPr>
        <b/>
        <sz val="11"/>
        <color theme="1"/>
        <rFont val="Calibri"/>
        <family val="2"/>
        <scheme val="minor"/>
      </rPr>
      <t xml:space="preserve"> Premium Contribution %</t>
    </r>
  </si>
  <si>
    <r>
      <t>Note:</t>
    </r>
    <r>
      <rPr>
        <sz val="8"/>
        <color rgb="FF231F20"/>
        <rFont val="Calibri"/>
        <family val="2"/>
        <scheme val="minor"/>
      </rPr>
      <t xml:space="preserve"> this calculator is for informational purposes only. All calculations are estimates and may differ from the actual amounts deducted from payroll.</t>
    </r>
  </si>
  <si>
    <r>
      <t xml:space="preserve">Select your </t>
    </r>
    <r>
      <rPr>
        <b/>
        <sz val="11"/>
        <color theme="1"/>
        <rFont val="Calibri"/>
        <family val="2"/>
        <scheme val="minor"/>
      </rPr>
      <t>Coverage Tier</t>
    </r>
    <r>
      <rPr>
        <sz val="11"/>
        <color theme="1"/>
        <rFont val="Calibri"/>
        <family val="2"/>
        <scheme val="minor"/>
      </rPr>
      <t>:</t>
    </r>
  </si>
  <si>
    <r>
      <t xml:space="preserve">Select the </t>
    </r>
    <r>
      <rPr>
        <b/>
        <sz val="11"/>
        <color theme="1"/>
        <rFont val="Calibri"/>
        <family val="2"/>
        <scheme val="minor"/>
      </rPr>
      <t>current year</t>
    </r>
    <r>
      <rPr>
        <sz val="11"/>
        <color theme="1"/>
        <rFont val="Calibri"/>
        <family val="2"/>
        <scheme val="minor"/>
      </rPr>
      <t xml:space="preserve"> of the Chapter 78 implementation phase: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</si>
</sst>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Garamond"/>
      <family val="2"/>
    </font>
    <font>
      <sz val="10"/>
      <color rgb="FF00386B"/>
      <name val="Calibri"/>
      <family val="2"/>
      <scheme val="minor"/>
    </font>
    <font>
      <b/>
      <sz val="10"/>
      <color rgb="FF00386B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31F20"/>
      <name val="Calibri"/>
      <family val="2"/>
      <scheme val="minor"/>
    </font>
    <font>
      <sz val="8"/>
      <color rgb="FF231F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D6B5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0" fillId="0" borderId="6" xfId="0" applyBorder="1"/>
    <xf numFmtId="0" fontId="3" fillId="0" borderId="0" xfId="0" applyFont="1"/>
    <xf numFmtId="0" fontId="5" fillId="2" borderId="12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8" fillId="0" borderId="0" xfId="3" applyFont="1"/>
    <xf numFmtId="0" fontId="8" fillId="0" borderId="4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10" fontId="0" fillId="0" borderId="17" xfId="2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8" xfId="0" applyBorder="1"/>
    <xf numFmtId="0" fontId="10" fillId="3" borderId="2" xfId="0" applyFont="1" applyFill="1" applyBorder="1"/>
    <xf numFmtId="0" fontId="10" fillId="3" borderId="3" xfId="0" applyFont="1" applyFill="1" applyBorder="1" applyAlignment="1">
      <alignment horizontal="center"/>
    </xf>
    <xf numFmtId="165" fontId="0" fillId="4" borderId="9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/>
      <protection hidden="1"/>
    </xf>
    <xf numFmtId="10" fontId="7" fillId="0" borderId="22" xfId="0" applyNumberFormat="1" applyFont="1" applyBorder="1" applyAlignment="1" applyProtection="1">
      <alignment horizontal="center"/>
      <protection hidden="1"/>
    </xf>
    <xf numFmtId="10" fontId="7" fillId="0" borderId="21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0" fontId="7" fillId="0" borderId="14" xfId="0" applyNumberFormat="1" applyFont="1" applyBorder="1" applyAlignment="1" applyProtection="1">
      <alignment horizontal="center"/>
      <protection hidden="1"/>
    </xf>
    <xf numFmtId="10" fontId="7" fillId="0" borderId="7" xfId="0" applyNumberFormat="1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10" fontId="7" fillId="0" borderId="15" xfId="0" applyNumberFormat="1" applyFont="1" applyBorder="1" applyAlignment="1" applyProtection="1">
      <alignment horizontal="center"/>
      <protection hidden="1"/>
    </xf>
    <xf numFmtId="10" fontId="7" fillId="0" borderId="16" xfId="0" applyNumberFormat="1" applyFont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5" fillId="2" borderId="5" xfId="3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23" xfId="0" applyBorder="1"/>
    <xf numFmtId="165" fontId="0" fillId="4" borderId="24" xfId="0" applyNumberFormat="1" applyFill="1" applyBorder="1" applyAlignment="1" applyProtection="1">
      <alignment horizontal="center"/>
      <protection locked="0"/>
    </xf>
    <xf numFmtId="10" fontId="0" fillId="0" borderId="1" xfId="2" applyNumberFormat="1" applyFont="1" applyBorder="1" applyAlignment="1">
      <alignment horizontal="left"/>
    </xf>
    <xf numFmtId="164" fontId="0" fillId="0" borderId="25" xfId="0" applyNumberForma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4">
    <cellStyle name="Currency" xfId="1" builtinId="4"/>
    <cellStyle name="Normal" xfId="0" builtinId="0"/>
    <cellStyle name="Normal 3" xfId="3" xr:uid="{8A793AF8-A005-4048-8750-A778F51CFA37}"/>
    <cellStyle name="Percent" xfId="2" builtinId="5"/>
  </cellStyles>
  <dxfs count="0"/>
  <tableStyles count="0" defaultTableStyle="TableStyleMedium2" defaultPivotStyle="PivotStyleLight16"/>
  <colors>
    <mruColors>
      <color rgb="FFC7C8CA"/>
      <color rgb="FFBA2031"/>
      <color rgb="FF00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326B-C1FA-47AB-9D2B-D46F77C9E0F7}">
  <dimension ref="B1:C18"/>
  <sheetViews>
    <sheetView tabSelected="1" workbookViewId="0">
      <selection activeCell="C9" sqref="C9"/>
    </sheetView>
  </sheetViews>
  <sheetFormatPr defaultRowHeight="15" x14ac:dyDescent="0.25"/>
  <cols>
    <col min="1" max="1" width="5" customWidth="1"/>
    <col min="2" max="2" width="63.28515625" bestFit="1" customWidth="1"/>
    <col min="3" max="3" width="16.7109375" customWidth="1"/>
  </cols>
  <sheetData>
    <row r="1" spans="2:3" ht="15.75" thickBot="1" x14ac:dyDescent="0.3"/>
    <row r="2" spans="2:3" ht="15.75" thickBot="1" x14ac:dyDescent="0.3">
      <c r="B2" s="48" t="s">
        <v>50</v>
      </c>
      <c r="C2" s="49"/>
    </row>
    <row r="3" spans="2:3" ht="43.15" customHeight="1" x14ac:dyDescent="0.25">
      <c r="B3" s="51" t="s">
        <v>49</v>
      </c>
      <c r="C3" s="51"/>
    </row>
    <row r="4" spans="2:3" ht="15.75" thickBot="1" x14ac:dyDescent="0.3"/>
    <row r="5" spans="2:3" ht="15.75" thickBot="1" x14ac:dyDescent="0.3">
      <c r="B5" s="48" t="s">
        <v>42</v>
      </c>
      <c r="C5" s="49"/>
    </row>
    <row r="6" spans="2:3" x14ac:dyDescent="0.25">
      <c r="B6" s="1" t="s">
        <v>52</v>
      </c>
      <c r="C6" s="23">
        <v>56000</v>
      </c>
    </row>
    <row r="7" spans="2:3" x14ac:dyDescent="0.25">
      <c r="B7" s="43" t="s">
        <v>56</v>
      </c>
      <c r="C7" s="44" t="s">
        <v>43</v>
      </c>
    </row>
    <row r="8" spans="2:3" x14ac:dyDescent="0.25">
      <c r="B8" s="43" t="s">
        <v>51</v>
      </c>
      <c r="C8" s="44">
        <v>3314.48</v>
      </c>
    </row>
    <row r="9" spans="2:3" x14ac:dyDescent="0.25">
      <c r="B9" s="19" t="s">
        <v>55</v>
      </c>
      <c r="C9" s="24" t="s">
        <v>5</v>
      </c>
    </row>
    <row r="10" spans="2:3" ht="15.75" thickBot="1" x14ac:dyDescent="0.3">
      <c r="B10" s="20" t="s">
        <v>16</v>
      </c>
      <c r="C10" s="25">
        <v>24</v>
      </c>
    </row>
    <row r="11" spans="2:3" ht="15.75" thickBot="1" x14ac:dyDescent="0.3">
      <c r="B11" s="16" t="s">
        <v>53</v>
      </c>
      <c r="C11" s="17">
        <f>IF(OR(C6=0,C7=0,C8=0, C9=0, C10=0), 0, 'Formulas and Tables'!B12)</f>
        <v>0.105</v>
      </c>
    </row>
    <row r="12" spans="2:3" ht="15.75" thickBot="1" x14ac:dyDescent="0.3"/>
    <row r="13" spans="2:3" ht="15.75" thickBot="1" x14ac:dyDescent="0.3">
      <c r="B13" s="21" t="s">
        <v>44</v>
      </c>
      <c r="C13" s="22" t="s">
        <v>0</v>
      </c>
    </row>
    <row r="14" spans="2:3" ht="15.75" thickBot="1" x14ac:dyDescent="0.3">
      <c r="B14" s="18" t="s">
        <v>46</v>
      </c>
      <c r="C14" s="46">
        <f>IF(OR(C6=0,C7=0,C8=0, C9=0, C10=0), 0,('Formulas and Tables'!B11*'Formulas and Tables'!B12)/Calculator!C10)</f>
        <v>174.01020000000003</v>
      </c>
    </row>
    <row r="15" spans="2:3" ht="15.75" thickBot="1" x14ac:dyDescent="0.3">
      <c r="B15" s="16" t="s">
        <v>45</v>
      </c>
      <c r="C15" s="47">
        <f>IF(OR(C6=0,C7=0,C8=0, C9=0, C10=0), 0,(C6*0.015)/C10)</f>
        <v>35</v>
      </c>
    </row>
    <row r="17" spans="2:3" x14ac:dyDescent="0.25">
      <c r="B17" s="50" t="s">
        <v>54</v>
      </c>
      <c r="C17" s="50"/>
    </row>
    <row r="18" spans="2:3" x14ac:dyDescent="0.25">
      <c r="B18" s="50"/>
      <c r="C18" s="50"/>
    </row>
  </sheetData>
  <sheetProtection algorithmName="SHA-512" hashValue="r2MY5C+ZhNn3vZ4CuHpQIctdmXuhZAnPg3Iu8pQuBjkWTk8XsLmeK2QtaZlZWr+x/ZOWXBLHZ5M6S9JF4oQusw==" saltValue="HtYbGfzPD0fMkNPmrKBuQA==" spinCount="100000" sheet="1" objects="1" scenarios="1" selectLockedCells="1"/>
  <mergeCells count="4">
    <mergeCell ref="B5:C5"/>
    <mergeCell ref="B17:C18"/>
    <mergeCell ref="B2:C2"/>
    <mergeCell ref="B3:C3"/>
  </mergeCells>
  <dataValidations count="2">
    <dataValidation type="whole" allowBlank="1" showInputMessage="1" showErrorMessage="1" sqref="C6" xr:uid="{6EF64757-8A2F-49F6-A472-4D1DEA7FBF32}">
      <formula1>0</formula1>
      <formula2>500000</formula2>
    </dataValidation>
    <dataValidation type="decimal" allowBlank="1" showInputMessage="1" showErrorMessage="1" sqref="C8" xr:uid="{9843F333-467A-4521-AE60-5EF5470A1258}">
      <formula1>0</formula1>
      <formula2>10000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6F7C2E-9C7E-4711-B956-39E36972D8B8}">
          <x14:formula1>
            <xm:f>'Formulas and Tables'!$A$2:$A$5</xm:f>
          </x14:formula1>
          <xm:sqref>C9</xm:sqref>
        </x14:dataValidation>
        <x14:dataValidation type="list" allowBlank="1" showInputMessage="1" showErrorMessage="1" xr:uid="{8F9DF2FF-9012-429D-83EB-96B3987C0DA7}">
          <x14:formula1>
            <xm:f>'Formulas and Tables'!$B$2:$B$5</xm:f>
          </x14:formula1>
          <xm:sqref>C10</xm:sqref>
        </x14:dataValidation>
        <x14:dataValidation type="list" allowBlank="1" showInputMessage="1" showErrorMessage="1" xr:uid="{F1685C58-6E4F-476E-87BF-E73EB41CFD8A}">
          <x14:formula1>
            <xm:f>'Formulas and Tables'!$C$2:$C$3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8FC6-35B3-41B9-968B-5374AF8DD222}">
  <dimension ref="A1:F58"/>
  <sheetViews>
    <sheetView workbookViewId="0">
      <selection activeCell="F11" sqref="F11"/>
    </sheetView>
  </sheetViews>
  <sheetFormatPr defaultRowHeight="15" x14ac:dyDescent="0.25"/>
  <cols>
    <col min="1" max="1" width="21.5703125" bestFit="1" customWidth="1"/>
    <col min="2" max="2" width="20.42578125" customWidth="1"/>
    <col min="3" max="3" width="17.7109375" customWidth="1"/>
    <col min="4" max="4" width="16.7109375" customWidth="1"/>
    <col min="5" max="5" width="17" bestFit="1" customWidth="1"/>
    <col min="6" max="6" width="15.42578125" customWidth="1"/>
  </cols>
  <sheetData>
    <row r="1" spans="1:6" ht="15.75" thickBot="1" x14ac:dyDescent="0.3">
      <c r="A1" s="4" t="s">
        <v>1</v>
      </c>
      <c r="B1" s="4" t="s">
        <v>6</v>
      </c>
      <c r="C1" s="4" t="s">
        <v>39</v>
      </c>
    </row>
    <row r="2" spans="1:6" x14ac:dyDescent="0.25">
      <c r="A2" s="5" t="s">
        <v>2</v>
      </c>
      <c r="B2" s="6">
        <v>20</v>
      </c>
      <c r="C2" s="6" t="s">
        <v>40</v>
      </c>
    </row>
    <row r="3" spans="1:6" x14ac:dyDescent="0.25">
      <c r="A3" s="7" t="s">
        <v>3</v>
      </c>
      <c r="B3" s="8">
        <v>22</v>
      </c>
      <c r="C3" s="8" t="s">
        <v>43</v>
      </c>
    </row>
    <row r="4" spans="1:6" x14ac:dyDescent="0.25">
      <c r="A4" s="7" t="s">
        <v>4</v>
      </c>
      <c r="B4" s="8">
        <v>24</v>
      </c>
      <c r="C4" s="8"/>
    </row>
    <row r="5" spans="1:6" ht="15.75" thickBot="1" x14ac:dyDescent="0.3">
      <c r="A5" s="9" t="s">
        <v>5</v>
      </c>
      <c r="B5" s="10">
        <v>26</v>
      </c>
      <c r="C5" s="10"/>
    </row>
    <row r="7" spans="1:6" ht="15.75" thickBot="1" x14ac:dyDescent="0.3"/>
    <row r="8" spans="1:6" ht="15.75" thickBot="1" x14ac:dyDescent="0.3">
      <c r="A8" s="11" t="s">
        <v>13</v>
      </c>
      <c r="B8" s="15">
        <f>IF(Calculator!C6&lt;=19999,1,IF(Calculator!C6&lt;=24999,2,IF(Calculator!C6&lt;=29999,3,IF(Calculator!C6&lt;=34999,4,IF(Calculator!C6&lt;=39999,5,IF(Calculator!C6&lt;=44999,6,IF(Calculator!C6&lt;=49999,7,IF(Calculator!C6&lt;=54999,8,IF(Calculator!C6&lt;=59999,9,IF(Calculator!C6&lt;=64999,10,IF(Calculator!C6&lt;=69999,11,IF(Calculator!C6&lt;=74999,12,IF(Calculator!C6&lt;=79999,13,IF(Calculator!C6&lt;=84999,14,IF(Calculator!C6&lt;=89999,15,IF(Calculator!C6&lt;=94999,16,IF(Calculator!C6&lt;=99999,17,IF(Calculator!C6&lt;=104999,18,IF(Calculator!C6&lt;=109999,19,20)))))))))))))))))))</f>
        <v>9</v>
      </c>
    </row>
    <row r="9" spans="1:6" ht="15.75" thickBot="1" x14ac:dyDescent="0.3">
      <c r="A9" s="41" t="s">
        <v>14</v>
      </c>
      <c r="B9" s="42">
        <f>IF(Calculator!C9='Formulas and Tables'!A2,3,IF(Calculator!C9='Formulas and Tables'!A3,4,IF(Calculator!C9='Formulas and Tables'!A4,5,IF(Calculator!C9='Formulas and Tables'!A5,6,FALSE))))</f>
        <v>6</v>
      </c>
    </row>
    <row r="10" spans="1:6" ht="15.75" thickBot="1" x14ac:dyDescent="0.3">
      <c r="A10" s="11" t="s">
        <v>41</v>
      </c>
      <c r="B10" s="15">
        <f>IF(Calculator!C7='Formulas and Tables'!C2, 100, IF(Calculator!C7='Formulas and Tables'!C3, 200, 0))</f>
        <v>200</v>
      </c>
    </row>
    <row r="11" spans="1:6" ht="15.75" thickBot="1" x14ac:dyDescent="0.3">
      <c r="A11" s="11" t="s">
        <v>47</v>
      </c>
      <c r="B11" s="15">
        <f>Calculator!C8*12</f>
        <v>39773.760000000002</v>
      </c>
    </row>
    <row r="12" spans="1:6" ht="15.75" thickBot="1" x14ac:dyDescent="0.3">
      <c r="A12" s="11" t="s">
        <v>48</v>
      </c>
      <c r="B12" s="45">
        <f>VLOOKUP(B10+B8, A14:F58,B9, FALSE)</f>
        <v>0.105</v>
      </c>
    </row>
    <row r="13" spans="1:6" ht="15.75" thickBot="1" x14ac:dyDescent="0.3">
      <c r="A13" s="2"/>
    </row>
    <row r="14" spans="1:6" ht="15.75" thickBot="1" x14ac:dyDescent="0.3">
      <c r="A14" s="12"/>
      <c r="B14" s="26" t="s">
        <v>17</v>
      </c>
      <c r="C14" s="27" t="s">
        <v>7</v>
      </c>
      <c r="D14" s="27" t="s">
        <v>8</v>
      </c>
      <c r="E14" s="27" t="s">
        <v>9</v>
      </c>
      <c r="F14" s="28" t="s">
        <v>10</v>
      </c>
    </row>
    <row r="15" spans="1:6" ht="15.75" thickBot="1" x14ac:dyDescent="0.3">
      <c r="A15" s="3" t="s">
        <v>15</v>
      </c>
      <c r="B15" s="29" t="s">
        <v>11</v>
      </c>
      <c r="C15" s="30" t="s">
        <v>12</v>
      </c>
      <c r="D15" s="30" t="s">
        <v>12</v>
      </c>
      <c r="E15" s="30" t="s">
        <v>12</v>
      </c>
      <c r="F15" s="29" t="s">
        <v>12</v>
      </c>
    </row>
    <row r="16" spans="1:6" x14ac:dyDescent="0.25">
      <c r="A16" s="13">
        <v>101</v>
      </c>
      <c r="B16" s="31" t="s">
        <v>18</v>
      </c>
      <c r="C16" s="32">
        <v>4.4999999999999998E-2</v>
      </c>
      <c r="D16" s="32">
        <v>3.5000000000000003E-2</v>
      </c>
      <c r="E16" s="32">
        <v>3.5000000000000003E-2</v>
      </c>
      <c r="F16" s="33">
        <v>0.03</v>
      </c>
    </row>
    <row r="17" spans="1:6" x14ac:dyDescent="0.25">
      <c r="A17" s="14">
        <v>102</v>
      </c>
      <c r="B17" s="34" t="s">
        <v>19</v>
      </c>
      <c r="C17" s="35">
        <v>5.5E-2</v>
      </c>
      <c r="D17" s="35">
        <v>3.5000000000000003E-2</v>
      </c>
      <c r="E17" s="35">
        <v>3.5000000000000003E-2</v>
      </c>
      <c r="F17" s="36">
        <v>0.03</v>
      </c>
    </row>
    <row r="18" spans="1:6" x14ac:dyDescent="0.25">
      <c r="A18" s="14">
        <v>103</v>
      </c>
      <c r="B18" s="34" t="s">
        <v>20</v>
      </c>
      <c r="C18" s="35">
        <v>7.4999999999999997E-2</v>
      </c>
      <c r="D18" s="35">
        <v>4.4999999999999998E-2</v>
      </c>
      <c r="E18" s="35">
        <v>4.4999999999999998E-2</v>
      </c>
      <c r="F18" s="36">
        <v>0.04</v>
      </c>
    </row>
    <row r="19" spans="1:6" x14ac:dyDescent="0.25">
      <c r="A19" s="14">
        <v>104</v>
      </c>
      <c r="B19" s="34" t="s">
        <v>21</v>
      </c>
      <c r="C19" s="35">
        <v>0.1</v>
      </c>
      <c r="D19" s="35">
        <v>0.06</v>
      </c>
      <c r="E19" s="35">
        <v>0.06</v>
      </c>
      <c r="F19" s="36">
        <v>0.05</v>
      </c>
    </row>
    <row r="20" spans="1:6" x14ac:dyDescent="0.25">
      <c r="A20" s="14">
        <v>105</v>
      </c>
      <c r="B20" s="34" t="s">
        <v>22</v>
      </c>
      <c r="C20" s="35">
        <v>0.11</v>
      </c>
      <c r="D20" s="35">
        <v>7.0000000000000007E-2</v>
      </c>
      <c r="E20" s="35">
        <v>7.0000000000000007E-2</v>
      </c>
      <c r="F20" s="36">
        <v>0.06</v>
      </c>
    </row>
    <row r="21" spans="1:6" x14ac:dyDescent="0.25">
      <c r="A21" s="14">
        <v>106</v>
      </c>
      <c r="B21" s="34" t="s">
        <v>23</v>
      </c>
      <c r="C21" s="35">
        <v>0.12</v>
      </c>
      <c r="D21" s="35">
        <v>0.08</v>
      </c>
      <c r="E21" s="35">
        <v>0.08</v>
      </c>
      <c r="F21" s="36">
        <v>7.0000000000000007E-2</v>
      </c>
    </row>
    <row r="22" spans="1:6" x14ac:dyDescent="0.25">
      <c r="A22" s="14">
        <v>107</v>
      </c>
      <c r="B22" s="34" t="s">
        <v>24</v>
      </c>
      <c r="C22" s="35">
        <v>0.14000000000000001</v>
      </c>
      <c r="D22" s="35">
        <v>0.1</v>
      </c>
      <c r="E22" s="35">
        <v>0.1</v>
      </c>
      <c r="F22" s="36">
        <v>0.09</v>
      </c>
    </row>
    <row r="23" spans="1:6" x14ac:dyDescent="0.25">
      <c r="A23" s="14">
        <v>108</v>
      </c>
      <c r="B23" s="34" t="s">
        <v>25</v>
      </c>
      <c r="C23" s="35">
        <v>0.2</v>
      </c>
      <c r="D23" s="35">
        <v>0.15</v>
      </c>
      <c r="E23" s="35">
        <v>0.15</v>
      </c>
      <c r="F23" s="36">
        <v>0.12</v>
      </c>
    </row>
    <row r="24" spans="1:6" x14ac:dyDescent="0.25">
      <c r="A24" s="14">
        <v>109</v>
      </c>
      <c r="B24" s="34" t="s">
        <v>26</v>
      </c>
      <c r="C24" s="35">
        <v>0.23</v>
      </c>
      <c r="D24" s="35">
        <v>0.17</v>
      </c>
      <c r="E24" s="35">
        <v>0.17</v>
      </c>
      <c r="F24" s="36">
        <v>0.14000000000000001</v>
      </c>
    </row>
    <row r="25" spans="1:6" x14ac:dyDescent="0.25">
      <c r="A25" s="14">
        <v>110</v>
      </c>
      <c r="B25" s="34" t="s">
        <v>27</v>
      </c>
      <c r="C25" s="35">
        <v>0.27</v>
      </c>
      <c r="D25" s="35">
        <v>0.21</v>
      </c>
      <c r="E25" s="35">
        <v>0.21</v>
      </c>
      <c r="F25" s="36">
        <v>0.17</v>
      </c>
    </row>
    <row r="26" spans="1:6" x14ac:dyDescent="0.25">
      <c r="A26" s="14">
        <v>111</v>
      </c>
      <c r="B26" s="34" t="s">
        <v>28</v>
      </c>
      <c r="C26" s="35">
        <v>0.28999999999999998</v>
      </c>
      <c r="D26" s="35">
        <v>0.23</v>
      </c>
      <c r="E26" s="35">
        <v>0.23</v>
      </c>
      <c r="F26" s="36">
        <v>0.19</v>
      </c>
    </row>
    <row r="27" spans="1:6" x14ac:dyDescent="0.25">
      <c r="A27" s="14">
        <v>112</v>
      </c>
      <c r="B27" s="34" t="s">
        <v>29</v>
      </c>
      <c r="C27" s="35">
        <v>0.32</v>
      </c>
      <c r="D27" s="35">
        <v>0.26</v>
      </c>
      <c r="E27" s="35">
        <v>0.26</v>
      </c>
      <c r="F27" s="36">
        <v>0.22</v>
      </c>
    </row>
    <row r="28" spans="1:6" x14ac:dyDescent="0.25">
      <c r="A28" s="14">
        <v>113</v>
      </c>
      <c r="B28" s="34" t="s">
        <v>30</v>
      </c>
      <c r="C28" s="35">
        <v>0.33</v>
      </c>
      <c r="D28" s="35">
        <v>0.27</v>
      </c>
      <c r="E28" s="35">
        <v>0.27</v>
      </c>
      <c r="F28" s="36">
        <v>0.23</v>
      </c>
    </row>
    <row r="29" spans="1:6" x14ac:dyDescent="0.25">
      <c r="A29" s="14">
        <v>114</v>
      </c>
      <c r="B29" s="34" t="s">
        <v>31</v>
      </c>
      <c r="C29" s="35">
        <v>0.34</v>
      </c>
      <c r="D29" s="35">
        <v>0.28000000000000003</v>
      </c>
      <c r="E29" s="35">
        <v>0.28000000000000003</v>
      </c>
      <c r="F29" s="36">
        <v>0.24</v>
      </c>
    </row>
    <row r="30" spans="1:6" x14ac:dyDescent="0.25">
      <c r="A30" s="14">
        <v>115</v>
      </c>
      <c r="B30" s="34" t="s">
        <v>32</v>
      </c>
      <c r="C30" s="35">
        <v>0.34</v>
      </c>
      <c r="D30" s="35">
        <v>0.3</v>
      </c>
      <c r="E30" s="35">
        <v>0.3</v>
      </c>
      <c r="F30" s="36">
        <v>0.26</v>
      </c>
    </row>
    <row r="31" spans="1:6" x14ac:dyDescent="0.25">
      <c r="A31" s="14">
        <v>116</v>
      </c>
      <c r="B31" s="36" t="s">
        <v>33</v>
      </c>
      <c r="C31" s="35">
        <v>0.34</v>
      </c>
      <c r="D31" s="35">
        <v>0.3</v>
      </c>
      <c r="E31" s="35">
        <v>0.3</v>
      </c>
      <c r="F31" s="36">
        <v>0.28000000000000003</v>
      </c>
    </row>
    <row r="32" spans="1:6" x14ac:dyDescent="0.25">
      <c r="A32" s="14">
        <v>117</v>
      </c>
      <c r="B32" s="34" t="s">
        <v>34</v>
      </c>
      <c r="C32" s="35">
        <v>0.35</v>
      </c>
      <c r="D32" s="35">
        <v>0.3</v>
      </c>
      <c r="E32" s="35">
        <v>0.3</v>
      </c>
      <c r="F32" s="36">
        <v>0.28999999999999998</v>
      </c>
    </row>
    <row r="33" spans="1:6" x14ac:dyDescent="0.25">
      <c r="A33" s="14">
        <v>118</v>
      </c>
      <c r="B33" s="34" t="s">
        <v>35</v>
      </c>
      <c r="C33" s="35">
        <v>0.35</v>
      </c>
      <c r="D33" s="35">
        <v>0.35</v>
      </c>
      <c r="E33" s="35">
        <v>0.35</v>
      </c>
      <c r="F33" s="36">
        <v>0.32</v>
      </c>
    </row>
    <row r="34" spans="1:6" x14ac:dyDescent="0.25">
      <c r="A34" s="14">
        <v>119</v>
      </c>
      <c r="B34" s="34" t="s">
        <v>36</v>
      </c>
      <c r="C34" s="35">
        <v>0.35</v>
      </c>
      <c r="D34" s="35">
        <v>0.35</v>
      </c>
      <c r="E34" s="35">
        <v>0.35</v>
      </c>
      <c r="F34" s="36">
        <v>0.32</v>
      </c>
    </row>
    <row r="35" spans="1:6" ht="15.75" thickBot="1" x14ac:dyDescent="0.3">
      <c r="A35" s="14">
        <v>120</v>
      </c>
      <c r="B35" s="37" t="s">
        <v>37</v>
      </c>
      <c r="C35" s="38">
        <v>0.35</v>
      </c>
      <c r="D35" s="38">
        <v>0.35</v>
      </c>
      <c r="E35" s="38">
        <v>0.35</v>
      </c>
      <c r="F35" s="39">
        <v>0.35</v>
      </c>
    </row>
    <row r="36" spans="1:6" ht="15.75" thickBot="1" x14ac:dyDescent="0.3">
      <c r="B36" s="40"/>
      <c r="C36" s="40"/>
      <c r="D36" s="40"/>
      <c r="E36" s="40"/>
      <c r="F36" s="40"/>
    </row>
    <row r="37" spans="1:6" ht="15.75" thickBot="1" x14ac:dyDescent="0.3">
      <c r="B37" s="26" t="s">
        <v>38</v>
      </c>
      <c r="C37" s="27" t="s">
        <v>7</v>
      </c>
      <c r="D37" s="27" t="s">
        <v>8</v>
      </c>
      <c r="E37" s="27" t="s">
        <v>9</v>
      </c>
      <c r="F37" s="28" t="s">
        <v>10</v>
      </c>
    </row>
    <row r="38" spans="1:6" ht="15.75" thickBot="1" x14ac:dyDescent="0.3">
      <c r="A38" s="3" t="s">
        <v>15</v>
      </c>
      <c r="B38" s="29" t="s">
        <v>11</v>
      </c>
      <c r="C38" s="30" t="s">
        <v>12</v>
      </c>
      <c r="D38" s="30" t="s">
        <v>12</v>
      </c>
      <c r="E38" s="30" t="s">
        <v>12</v>
      </c>
      <c r="F38" s="29" t="s">
        <v>12</v>
      </c>
    </row>
    <row r="39" spans="1:6" x14ac:dyDescent="0.25">
      <c r="A39" s="13">
        <v>201</v>
      </c>
      <c r="B39" s="31" t="s">
        <v>18</v>
      </c>
      <c r="C39" s="32">
        <v>3.3799999999999997E-2</v>
      </c>
      <c r="D39" s="32">
        <v>2.63E-2</v>
      </c>
      <c r="E39" s="32">
        <v>2.63E-2</v>
      </c>
      <c r="F39" s="33">
        <v>2.2499999999999999E-2</v>
      </c>
    </row>
    <row r="40" spans="1:6" x14ac:dyDescent="0.25">
      <c r="A40" s="14">
        <v>202</v>
      </c>
      <c r="B40" s="34" t="s">
        <v>19</v>
      </c>
      <c r="C40" s="35">
        <v>4.1300000000000003E-2</v>
      </c>
      <c r="D40" s="35">
        <v>2.63E-2</v>
      </c>
      <c r="E40" s="35">
        <v>2.63E-2</v>
      </c>
      <c r="F40" s="36">
        <v>2.2499999999999999E-2</v>
      </c>
    </row>
    <row r="41" spans="1:6" x14ac:dyDescent="0.25">
      <c r="A41" s="14">
        <v>203</v>
      </c>
      <c r="B41" s="34" t="s">
        <v>20</v>
      </c>
      <c r="C41" s="35">
        <v>5.6300000000000003E-2</v>
      </c>
      <c r="D41" s="35">
        <v>3.3799999999999997E-2</v>
      </c>
      <c r="E41" s="35">
        <v>3.3799999999999997E-2</v>
      </c>
      <c r="F41" s="36">
        <v>0.03</v>
      </c>
    </row>
    <row r="42" spans="1:6" x14ac:dyDescent="0.25">
      <c r="A42" s="14">
        <v>204</v>
      </c>
      <c r="B42" s="34" t="s">
        <v>21</v>
      </c>
      <c r="C42" s="35">
        <v>7.4999999999999997E-2</v>
      </c>
      <c r="D42" s="35">
        <v>4.4999999999999998E-2</v>
      </c>
      <c r="E42" s="35">
        <v>4.4999999999999998E-2</v>
      </c>
      <c r="F42" s="36">
        <v>3.7499999999999999E-2</v>
      </c>
    </row>
    <row r="43" spans="1:6" x14ac:dyDescent="0.25">
      <c r="A43" s="14">
        <v>205</v>
      </c>
      <c r="B43" s="34" t="s">
        <v>22</v>
      </c>
      <c r="C43" s="35">
        <v>8.2500000000000004E-2</v>
      </c>
      <c r="D43" s="35">
        <v>5.2499999999999998E-2</v>
      </c>
      <c r="E43" s="35">
        <v>5.2499999999999998E-2</v>
      </c>
      <c r="F43" s="36">
        <v>4.4999999999999998E-2</v>
      </c>
    </row>
    <row r="44" spans="1:6" x14ac:dyDescent="0.25">
      <c r="A44" s="14">
        <v>206</v>
      </c>
      <c r="B44" s="34" t="s">
        <v>23</v>
      </c>
      <c r="C44" s="35">
        <v>0.09</v>
      </c>
      <c r="D44" s="35">
        <v>0.06</v>
      </c>
      <c r="E44" s="35">
        <v>0.06</v>
      </c>
      <c r="F44" s="36">
        <v>5.2499999999999998E-2</v>
      </c>
    </row>
    <row r="45" spans="1:6" x14ac:dyDescent="0.25">
      <c r="A45" s="14">
        <v>207</v>
      </c>
      <c r="B45" s="34" t="s">
        <v>24</v>
      </c>
      <c r="C45" s="35">
        <v>0.105</v>
      </c>
      <c r="D45" s="35">
        <v>7.4999999999999997E-2</v>
      </c>
      <c r="E45" s="35">
        <v>7.4999999999999997E-2</v>
      </c>
      <c r="F45" s="36">
        <v>6.7500000000000004E-2</v>
      </c>
    </row>
    <row r="46" spans="1:6" x14ac:dyDescent="0.25">
      <c r="A46" s="14">
        <v>208</v>
      </c>
      <c r="B46" s="34" t="s">
        <v>25</v>
      </c>
      <c r="C46" s="35">
        <v>0.15</v>
      </c>
      <c r="D46" s="35">
        <v>0.1125</v>
      </c>
      <c r="E46" s="35">
        <v>0.1125</v>
      </c>
      <c r="F46" s="36">
        <v>0.09</v>
      </c>
    </row>
    <row r="47" spans="1:6" x14ac:dyDescent="0.25">
      <c r="A47" s="14">
        <v>209</v>
      </c>
      <c r="B47" s="34" t="s">
        <v>26</v>
      </c>
      <c r="C47" s="35">
        <v>0.17249999999999999</v>
      </c>
      <c r="D47" s="35">
        <v>0.1275</v>
      </c>
      <c r="E47" s="35">
        <v>0.1275</v>
      </c>
      <c r="F47" s="36">
        <v>0.105</v>
      </c>
    </row>
    <row r="48" spans="1:6" x14ac:dyDescent="0.25">
      <c r="A48" s="14">
        <v>210</v>
      </c>
      <c r="B48" s="34" t="s">
        <v>27</v>
      </c>
      <c r="C48" s="35">
        <v>0.20250000000000001</v>
      </c>
      <c r="D48" s="35">
        <v>0.1575</v>
      </c>
      <c r="E48" s="35">
        <v>0.1575</v>
      </c>
      <c r="F48" s="36">
        <v>0.1275</v>
      </c>
    </row>
    <row r="49" spans="1:6" x14ac:dyDescent="0.25">
      <c r="A49" s="14">
        <v>211</v>
      </c>
      <c r="B49" s="34" t="s">
        <v>28</v>
      </c>
      <c r="C49" s="35">
        <v>0.2175</v>
      </c>
      <c r="D49" s="35">
        <v>0.17249999999999999</v>
      </c>
      <c r="E49" s="35">
        <v>0.17249999999999999</v>
      </c>
      <c r="F49" s="36">
        <v>0.14249999999999999</v>
      </c>
    </row>
    <row r="50" spans="1:6" x14ac:dyDescent="0.25">
      <c r="A50" s="14">
        <v>212</v>
      </c>
      <c r="B50" s="34" t="s">
        <v>29</v>
      </c>
      <c r="C50" s="35">
        <v>0.24</v>
      </c>
      <c r="D50" s="35">
        <v>0.19500000000000001</v>
      </c>
      <c r="E50" s="35">
        <v>0.19500000000000001</v>
      </c>
      <c r="F50" s="36">
        <v>0.16500000000000001</v>
      </c>
    </row>
    <row r="51" spans="1:6" x14ac:dyDescent="0.25">
      <c r="A51" s="14">
        <v>213</v>
      </c>
      <c r="B51" s="34" t="s">
        <v>30</v>
      </c>
      <c r="C51" s="35">
        <v>0.2475</v>
      </c>
      <c r="D51" s="35">
        <v>0.20250000000000001</v>
      </c>
      <c r="E51" s="35">
        <v>0.20250000000000001</v>
      </c>
      <c r="F51" s="36">
        <v>0.17249999999999999</v>
      </c>
    </row>
    <row r="52" spans="1:6" x14ac:dyDescent="0.25">
      <c r="A52" s="14">
        <v>214</v>
      </c>
      <c r="B52" s="34" t="s">
        <v>31</v>
      </c>
      <c r="C52" s="35">
        <v>0.255</v>
      </c>
      <c r="D52" s="35">
        <v>0.21</v>
      </c>
      <c r="E52" s="35">
        <v>0.21</v>
      </c>
      <c r="F52" s="36">
        <v>0.18</v>
      </c>
    </row>
    <row r="53" spans="1:6" x14ac:dyDescent="0.25">
      <c r="A53" s="14">
        <v>215</v>
      </c>
      <c r="B53" s="34" t="s">
        <v>32</v>
      </c>
      <c r="C53" s="35">
        <v>0.255</v>
      </c>
      <c r="D53" s="35">
        <v>0.22500000000000001</v>
      </c>
      <c r="E53" s="35">
        <v>0.22500000000000001</v>
      </c>
      <c r="F53" s="36">
        <v>0.19500000000000001</v>
      </c>
    </row>
    <row r="54" spans="1:6" x14ac:dyDescent="0.25">
      <c r="A54" s="14">
        <v>216</v>
      </c>
      <c r="B54" s="36" t="s">
        <v>33</v>
      </c>
      <c r="C54" s="35">
        <v>0.255</v>
      </c>
      <c r="D54" s="35">
        <v>0.22500000000000001</v>
      </c>
      <c r="E54" s="35">
        <v>0.22500000000000001</v>
      </c>
      <c r="F54" s="36">
        <v>0.21</v>
      </c>
    </row>
    <row r="55" spans="1:6" x14ac:dyDescent="0.25">
      <c r="A55" s="14">
        <v>217</v>
      </c>
      <c r="B55" s="34" t="s">
        <v>34</v>
      </c>
      <c r="C55" s="35">
        <v>0.26250000000000001</v>
      </c>
      <c r="D55" s="35">
        <v>0.22500000000000001</v>
      </c>
      <c r="E55" s="35">
        <v>0.22500000000000001</v>
      </c>
      <c r="F55" s="36">
        <v>0.2175</v>
      </c>
    </row>
    <row r="56" spans="1:6" x14ac:dyDescent="0.25">
      <c r="A56" s="14">
        <v>218</v>
      </c>
      <c r="B56" s="34" t="s">
        <v>35</v>
      </c>
      <c r="C56" s="35">
        <v>0.26250000000000001</v>
      </c>
      <c r="D56" s="35">
        <v>0.26250000000000001</v>
      </c>
      <c r="E56" s="35">
        <v>0.26250000000000001</v>
      </c>
      <c r="F56" s="36">
        <v>0.24</v>
      </c>
    </row>
    <row r="57" spans="1:6" x14ac:dyDescent="0.25">
      <c r="A57" s="14">
        <v>219</v>
      </c>
      <c r="B57" s="34" t="s">
        <v>36</v>
      </c>
      <c r="C57" s="35">
        <v>0.26250000000000001</v>
      </c>
      <c r="D57" s="35">
        <v>0.26250000000000001</v>
      </c>
      <c r="E57" s="35">
        <v>0.26250000000000001</v>
      </c>
      <c r="F57" s="36">
        <v>0.24</v>
      </c>
    </row>
    <row r="58" spans="1:6" ht="15.75" thickBot="1" x14ac:dyDescent="0.3">
      <c r="A58" s="14">
        <v>220</v>
      </c>
      <c r="B58" s="37" t="s">
        <v>37</v>
      </c>
      <c r="C58" s="38">
        <v>0.26250000000000001</v>
      </c>
      <c r="D58" s="38">
        <v>0.26250000000000001</v>
      </c>
      <c r="E58" s="38">
        <v>0.26250000000000001</v>
      </c>
      <c r="F58" s="39">
        <v>0.26250000000000001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Formulas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Coyle</dc:creator>
  <cp:lastModifiedBy>Dell'Armo, Barbara</cp:lastModifiedBy>
  <dcterms:created xsi:type="dcterms:W3CDTF">2020-08-09T15:25:18Z</dcterms:created>
  <dcterms:modified xsi:type="dcterms:W3CDTF">2022-10-11T12:45:29Z</dcterms:modified>
</cp:coreProperties>
</file>