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  <c r="C24" i="1"/>
  <c r="C48" i="1" s="1"/>
  <c r="C56" i="1" s="1"/>
  <c r="C18" i="1" l="1"/>
  <c r="C17" i="1"/>
  <c r="D27" i="1" l="1"/>
  <c r="H19" i="1"/>
  <c r="H18" i="1"/>
  <c r="H17" i="1"/>
  <c r="D19" i="1"/>
  <c r="D18" i="1"/>
  <c r="D17" i="1"/>
  <c r="H59" i="1"/>
  <c r="D59" i="1"/>
  <c r="H51" i="1"/>
  <c r="D51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E8" i="1" l="1"/>
  <c r="E7" i="1"/>
  <c r="G45" i="1"/>
  <c r="C45" i="1"/>
  <c r="G61" i="1"/>
  <c r="C61" i="1"/>
  <c r="G53" i="1"/>
  <c r="C53" i="1"/>
  <c r="G21" i="1"/>
  <c r="H21" i="1" s="1"/>
  <c r="C21" i="1"/>
  <c r="D21" i="1" s="1"/>
  <c r="I51" i="1" l="1"/>
  <c r="I53" i="1" s="1"/>
  <c r="H53" i="1"/>
  <c r="H45" i="1"/>
  <c r="E51" i="1"/>
  <c r="E53" i="1" s="1"/>
  <c r="D53" i="1"/>
  <c r="D45" i="1"/>
  <c r="C11" i="1"/>
  <c r="C10" i="1"/>
  <c r="E19" i="1"/>
  <c r="I19" i="1"/>
  <c r="E59" i="1"/>
  <c r="E61" i="1" s="1"/>
  <c r="D61" i="1"/>
  <c r="I59" i="1"/>
  <c r="I61" i="1" s="1"/>
  <c r="H61" i="1"/>
  <c r="E42" i="1"/>
  <c r="E33" i="1"/>
  <c r="E43" i="1"/>
  <c r="E35" i="1"/>
  <c r="E30" i="1"/>
  <c r="E39" i="1"/>
  <c r="E28" i="1"/>
  <c r="E32" i="1"/>
  <c r="E37" i="1"/>
  <c r="E41" i="1"/>
  <c r="I29" i="1"/>
  <c r="I33" i="1"/>
  <c r="I28" i="1"/>
  <c r="I37" i="1"/>
  <c r="I41" i="1"/>
  <c r="I32" i="1"/>
  <c r="I43" i="1"/>
  <c r="I39" i="1"/>
  <c r="I35" i="1"/>
  <c r="I30" i="1"/>
  <c r="E18" i="1"/>
  <c r="E27" i="1"/>
  <c r="E29" i="1"/>
  <c r="E31" i="1"/>
  <c r="E34" i="1"/>
  <c r="E36" i="1"/>
  <c r="E38" i="1"/>
  <c r="E40" i="1"/>
  <c r="I27" i="1"/>
  <c r="I42" i="1"/>
  <c r="I40" i="1"/>
  <c r="I38" i="1"/>
  <c r="I36" i="1"/>
  <c r="I34" i="1"/>
  <c r="I31" i="1"/>
  <c r="E17" i="1"/>
  <c r="I18" i="1"/>
  <c r="I17" i="1"/>
  <c r="E10" i="1" l="1"/>
  <c r="E11" i="1"/>
  <c r="E21" i="1"/>
  <c r="I21" i="1"/>
  <c r="E45" i="1"/>
  <c r="I45" i="1"/>
</calcChain>
</file>

<file path=xl/sharedStrings.xml><?xml version="1.0" encoding="utf-8"?>
<sst xmlns="http://schemas.openxmlformats.org/spreadsheetml/2006/main" count="74" uniqueCount="42">
  <si>
    <t>GREENVILLE INDEPENDENT SCHOOL DISTRICT</t>
  </si>
  <si>
    <t>GENERAL, STUDENT NUTRITION AND DEBT SERVICE FUNDS</t>
  </si>
  <si>
    <t>Total</t>
  </si>
  <si>
    <t>Per Student</t>
  </si>
  <si>
    <t>Percent of Total</t>
  </si>
  <si>
    <t>State Revenue Sources</t>
  </si>
  <si>
    <t>Function Code</t>
  </si>
  <si>
    <t>General Fund (199) Expenditure By Function</t>
  </si>
  <si>
    <t>Student Nutrition (240) Expenditure By Function</t>
  </si>
  <si>
    <t>Debt Service Fund (599) Expenditure By Function</t>
  </si>
  <si>
    <t>Debt Service</t>
  </si>
  <si>
    <t>Food Services</t>
  </si>
  <si>
    <t>General Fund (199)                             Revenue By Source</t>
  </si>
  <si>
    <t>General Fund                                                      Totals Per Student</t>
  </si>
  <si>
    <t>Students in Enrollment</t>
  </si>
  <si>
    <t>Students in ADA</t>
  </si>
  <si>
    <t>General Fund Expenditures Per Student</t>
  </si>
  <si>
    <t>All Funds Expenditures Per Student</t>
  </si>
  <si>
    <t>Budget</t>
  </si>
  <si>
    <t>(+/-)</t>
  </si>
  <si>
    <t>Grand Total</t>
  </si>
  <si>
    <t>Instruction</t>
  </si>
  <si>
    <t>Instructional Resources</t>
  </si>
  <si>
    <t>Curriculum &amp; Staff Dev.</t>
  </si>
  <si>
    <t>Instructional Leadership</t>
  </si>
  <si>
    <t>School Leadership</t>
  </si>
  <si>
    <t>Social Work Services</t>
  </si>
  <si>
    <t>Health Services</t>
  </si>
  <si>
    <t>Student Transportatioin</t>
  </si>
  <si>
    <t>Cocurricular Activities</t>
  </si>
  <si>
    <t>Administration</t>
  </si>
  <si>
    <t>Maintenance &amp; Operation</t>
  </si>
  <si>
    <t>Security &amp; Monitoring</t>
  </si>
  <si>
    <t>Technology</t>
  </si>
  <si>
    <t>Community Services</t>
  </si>
  <si>
    <t>Intergovernmental</t>
  </si>
  <si>
    <t>Guidance, Counseling Svcs.</t>
  </si>
  <si>
    <t>Federal Revenue Sources</t>
  </si>
  <si>
    <t>2012-2013</t>
  </si>
  <si>
    <t>2013-14</t>
  </si>
  <si>
    <t>Local Revenues</t>
  </si>
  <si>
    <t>ADOPTED 2013-2014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</si>
</sst>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2" applyNumberFormat="1" applyFont="1"/>
    <xf numFmtId="164" fontId="0" fillId="0" borderId="1" xfId="2" applyNumberFormat="1" applyFont="1" applyBorder="1"/>
    <xf numFmtId="165" fontId="0" fillId="0" borderId="0" xfId="3" applyNumberFormat="1" applyFont="1"/>
    <xf numFmtId="165" fontId="0" fillId="0" borderId="1" xfId="3" applyNumberFormat="1" applyFont="1" applyBorder="1"/>
    <xf numFmtId="164" fontId="2" fillId="2" borderId="2" xfId="2" applyNumberFormat="1" applyFont="1" applyFill="1" applyBorder="1" applyAlignment="1">
      <alignment horizontal="center"/>
    </xf>
    <xf numFmtId="0" fontId="3" fillId="0" borderId="0" xfId="0" applyFont="1" applyFill="1" applyBorder="1"/>
    <xf numFmtId="43" fontId="0" fillId="0" borderId="0" xfId="1" applyFont="1"/>
    <xf numFmtId="164" fontId="2" fillId="2" borderId="5" xfId="4" quotePrefix="1" applyNumberFormat="1" applyFont="1" applyBorder="1" applyAlignment="1">
      <alignment horizontal="center"/>
    </xf>
    <xf numFmtId="165" fontId="2" fillId="2" borderId="5" xfId="4" applyNumberFormat="1" applyFont="1" applyBorder="1" applyAlignment="1">
      <alignment horizontal="center"/>
    </xf>
    <xf numFmtId="164" fontId="2" fillId="2" borderId="6" xfId="4" applyNumberFormat="1" applyFont="1" applyBorder="1" applyAlignment="1">
      <alignment horizontal="center"/>
    </xf>
    <xf numFmtId="165" fontId="2" fillId="2" borderId="6" xfId="4" applyNumberFormat="1" applyFont="1" applyBorder="1" applyAlignment="1">
      <alignment horizontal="center"/>
    </xf>
    <xf numFmtId="166" fontId="0" fillId="0" borderId="0" xfId="1" applyNumberFormat="1" applyFont="1"/>
    <xf numFmtId="164" fontId="2" fillId="0" borderId="0" xfId="0" applyNumberFormat="1" applyFont="1"/>
    <xf numFmtId="164" fontId="0" fillId="0" borderId="0" xfId="2" applyNumberFormat="1" applyFont="1" applyBorder="1"/>
    <xf numFmtId="0" fontId="0" fillId="0" borderId="0" xfId="0" applyAlignment="1">
      <alignment horizontal="center"/>
    </xf>
    <xf numFmtId="0" fontId="2" fillId="2" borderId="7" xfId="4" applyFont="1" applyBorder="1" applyAlignment="1">
      <alignment horizontal="center" wrapText="1"/>
    </xf>
    <xf numFmtId="0" fontId="2" fillId="2" borderId="8" xfId="4" applyFont="1" applyBorder="1" applyAlignment="1">
      <alignment horizontal="center" wrapText="1"/>
    </xf>
    <xf numFmtId="0" fontId="2" fillId="2" borderId="9" xfId="4" applyFont="1" applyBorder="1" applyAlignment="1">
      <alignment horizontal="center" wrapText="1"/>
    </xf>
    <xf numFmtId="0" fontId="2" fillId="2" borderId="10" xfId="4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5" xfId="4" applyFont="1" applyBorder="1" applyAlignment="1">
      <alignment horizontal="center" wrapText="1"/>
    </xf>
    <xf numFmtId="0" fontId="2" fillId="2" borderId="6" xfId="4" applyFont="1" applyBorder="1" applyAlignment="1">
      <alignment horizontal="center" wrapText="1"/>
    </xf>
    <xf numFmtId="164" fontId="2" fillId="2" borderId="3" xfId="2" quotePrefix="1" applyNumberFormat="1" applyFont="1" applyFill="1" applyBorder="1" applyAlignment="1">
      <alignment horizontal="center"/>
    </xf>
    <xf numFmtId="164" fontId="2" fillId="2" borderId="4" xfId="2" applyNumberFormat="1" applyFont="1" applyFill="1" applyBorder="1" applyAlignment="1">
      <alignment horizontal="center"/>
    </xf>
    <xf numFmtId="165" fontId="2" fillId="2" borderId="5" xfId="3" applyNumberFormat="1" applyFont="1" applyFill="1" applyBorder="1" applyAlignment="1">
      <alignment horizontal="center" wrapText="1"/>
    </xf>
    <xf numFmtId="165" fontId="2" fillId="2" borderId="6" xfId="3" applyNumberFormat="1" applyFont="1" applyFill="1" applyBorder="1" applyAlignment="1">
      <alignment horizontal="center" wrapText="1"/>
    </xf>
  </cellXfs>
  <cellStyles count="5">
    <cellStyle name="40% - Accent1" xfId="4" builtinId="31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5</xdr:row>
      <xdr:rowOff>19050</xdr:rowOff>
    </xdr:from>
    <xdr:to>
      <xdr:col>8</xdr:col>
      <xdr:colOff>247650</xdr:colOff>
      <xdr:row>9</xdr:row>
      <xdr:rowOff>160352</xdr:rowOff>
    </xdr:to>
    <xdr:pic>
      <xdr:nvPicPr>
        <xdr:cNvPr id="3" name="Picture 2" descr="G Logo 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1114425"/>
          <a:ext cx="1295400" cy="903302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tabSelected="1" zoomScaleNormal="100" workbookViewId="0">
      <selection activeCell="C15" sqref="C15"/>
    </sheetView>
  </sheetViews>
  <sheetFormatPr defaultColWidth="9.140625" defaultRowHeight="15" x14ac:dyDescent="0.25"/>
  <cols>
    <col min="1" max="1" width="12.7109375" customWidth="1"/>
    <col min="2" max="2" width="24" customWidth="1"/>
    <col min="3" max="3" width="13.7109375" style="3" customWidth="1"/>
    <col min="4" max="4" width="12.7109375" style="3" customWidth="1"/>
    <col min="5" max="5" width="12.7109375" style="5" customWidth="1"/>
    <col min="6" max="6" width="5.7109375" customWidth="1"/>
    <col min="7" max="7" width="13.7109375" style="3" customWidth="1"/>
    <col min="8" max="8" width="12.7109375" style="3" customWidth="1"/>
    <col min="9" max="9" width="12.7109375" style="5" customWidth="1"/>
    <col min="12" max="12" width="11.5703125" bestFit="1" customWidth="1"/>
  </cols>
  <sheetData>
    <row r="1" spans="1:12" ht="18.7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2" ht="18.75" x14ac:dyDescent="0.3">
      <c r="A2" s="22" t="s">
        <v>41</v>
      </c>
      <c r="B2" s="22"/>
      <c r="C2" s="22"/>
      <c r="D2" s="22"/>
      <c r="E2" s="22"/>
      <c r="F2" s="22"/>
      <c r="G2" s="22"/>
      <c r="H2" s="22"/>
      <c r="I2" s="22"/>
    </row>
    <row r="3" spans="1:12" ht="18.75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5" spans="1:12" x14ac:dyDescent="0.25">
      <c r="A5" s="18" t="s">
        <v>13</v>
      </c>
      <c r="B5" s="19"/>
      <c r="C5" s="10" t="s">
        <v>39</v>
      </c>
      <c r="D5" s="10" t="s">
        <v>38</v>
      </c>
      <c r="E5" s="11"/>
    </row>
    <row r="6" spans="1:12" x14ac:dyDescent="0.25">
      <c r="A6" s="20"/>
      <c r="B6" s="21"/>
      <c r="C6" s="12" t="s">
        <v>18</v>
      </c>
      <c r="D6" s="12" t="s">
        <v>18</v>
      </c>
      <c r="E6" s="13" t="s">
        <v>19</v>
      </c>
    </row>
    <row r="7" spans="1:12" x14ac:dyDescent="0.25">
      <c r="A7" s="8" t="s">
        <v>14</v>
      </c>
      <c r="C7" s="14">
        <v>4505</v>
      </c>
      <c r="D7" s="14">
        <v>4624</v>
      </c>
      <c r="E7" s="9">
        <f>SUM(C7-D7)</f>
        <v>-119</v>
      </c>
    </row>
    <row r="8" spans="1:12" x14ac:dyDescent="0.25">
      <c r="A8" s="8" t="s">
        <v>15</v>
      </c>
      <c r="C8" s="14">
        <v>4325</v>
      </c>
      <c r="D8" s="14">
        <v>4415</v>
      </c>
      <c r="E8" s="9">
        <f>SUM(C8-D8)</f>
        <v>-90</v>
      </c>
    </row>
    <row r="9" spans="1:12" x14ac:dyDescent="0.25">
      <c r="A9" s="8"/>
    </row>
    <row r="10" spans="1:12" x14ac:dyDescent="0.25">
      <c r="A10" s="8" t="s">
        <v>16</v>
      </c>
      <c r="C10" s="3">
        <f>SUM(C45/C7)</f>
        <v>7545.7618201997784</v>
      </c>
      <c r="D10" s="3">
        <v>7358</v>
      </c>
      <c r="E10" s="3">
        <f>SUM(C10-D10)</f>
        <v>187.76182019977841</v>
      </c>
    </row>
    <row r="11" spans="1:12" x14ac:dyDescent="0.25">
      <c r="A11" s="8" t="s">
        <v>17</v>
      </c>
      <c r="C11" s="3">
        <f>SUM(C45+C53+C61)/C7</f>
        <v>8492.5449500554932</v>
      </c>
      <c r="D11" s="3">
        <v>8308</v>
      </c>
      <c r="E11" s="3">
        <f>SUM(C11-D11)</f>
        <v>184.54495005549325</v>
      </c>
    </row>
    <row r="12" spans="1:12" x14ac:dyDescent="0.25">
      <c r="A12" s="8"/>
    </row>
    <row r="14" spans="1:12" s="1" customFormat="1" x14ac:dyDescent="0.25">
      <c r="A14" s="18" t="s">
        <v>12</v>
      </c>
      <c r="B14" s="19"/>
      <c r="C14" s="25" t="str">
        <f>C5</f>
        <v>2013-14</v>
      </c>
      <c r="D14" s="26"/>
      <c r="E14" s="27" t="s">
        <v>4</v>
      </c>
      <c r="G14" s="25" t="s">
        <v>38</v>
      </c>
      <c r="H14" s="26"/>
      <c r="I14" s="27" t="s">
        <v>4</v>
      </c>
      <c r="L14" s="15"/>
    </row>
    <row r="15" spans="1:12" s="1" customFormat="1" x14ac:dyDescent="0.25">
      <c r="A15" s="20"/>
      <c r="B15" s="21"/>
      <c r="C15" s="7" t="s">
        <v>2</v>
      </c>
      <c r="D15" s="7" t="s">
        <v>3</v>
      </c>
      <c r="E15" s="28"/>
      <c r="G15" s="7" t="s">
        <v>2</v>
      </c>
      <c r="H15" s="7" t="s">
        <v>3</v>
      </c>
      <c r="I15" s="28"/>
    </row>
    <row r="17" spans="1:9" x14ac:dyDescent="0.25">
      <c r="A17" t="s">
        <v>40</v>
      </c>
      <c r="C17" s="3">
        <f>16449063+899094</f>
        <v>17348157</v>
      </c>
      <c r="D17" s="3">
        <f>SUM(C17/$C$7)</f>
        <v>3850.8672586015537</v>
      </c>
      <c r="E17" s="5">
        <f>SUM(C17/$C$21)</f>
        <v>0.52107275377940276</v>
      </c>
      <c r="G17" s="3">
        <v>17616978</v>
      </c>
      <c r="H17" s="3">
        <f>SUM(G17/$D$7)</f>
        <v>3809.9000865051903</v>
      </c>
      <c r="I17" s="5">
        <f>SUM(G17/$G$21)</f>
        <v>0.52525366545792873</v>
      </c>
    </row>
    <row r="18" spans="1:9" x14ac:dyDescent="0.25">
      <c r="A18" t="s">
        <v>5</v>
      </c>
      <c r="C18" s="3">
        <f>14265450+1329550</f>
        <v>15595000</v>
      </c>
      <c r="D18" s="3">
        <f t="shared" ref="D18:D19" si="0">SUM(C18/$C$7)</f>
        <v>3461.7092119866816</v>
      </c>
      <c r="E18" s="5">
        <f>SUM(C18/$C$21)</f>
        <v>0.46841457540358822</v>
      </c>
      <c r="G18" s="3">
        <v>15440465</v>
      </c>
      <c r="H18" s="16">
        <f t="shared" ref="H18:H19" si="1">SUM(G18/$D$7)</f>
        <v>3339.2009083044982</v>
      </c>
      <c r="I18" s="5">
        <f>SUM(G18/$G$21)</f>
        <v>0.46036050210341739</v>
      </c>
    </row>
    <row r="19" spans="1:9" x14ac:dyDescent="0.25">
      <c r="A19" t="s">
        <v>37</v>
      </c>
      <c r="C19" s="4">
        <v>350000</v>
      </c>
      <c r="D19" s="4">
        <f t="shared" si="0"/>
        <v>77.691453940066594</v>
      </c>
      <c r="E19" s="6">
        <f>SUM(C19/$C$21)</f>
        <v>1.0512670817009033E-2</v>
      </c>
      <c r="G19" s="4">
        <v>482500</v>
      </c>
      <c r="H19" s="4">
        <f t="shared" si="1"/>
        <v>104.34688581314879</v>
      </c>
      <c r="I19" s="6">
        <f>SUM(G19/$G$21)</f>
        <v>1.4385832438653816E-2</v>
      </c>
    </row>
    <row r="21" spans="1:9" x14ac:dyDescent="0.25">
      <c r="A21" s="17" t="s">
        <v>20</v>
      </c>
      <c r="B21" s="17"/>
      <c r="C21" s="4">
        <f>SUM(C17:C20)</f>
        <v>33293157</v>
      </c>
      <c r="D21" s="4">
        <f>SUM(C21/$C$7)</f>
        <v>7390.2679245283016</v>
      </c>
      <c r="E21" s="6">
        <f>SUM(E17:E20)</f>
        <v>1</v>
      </c>
      <c r="G21" s="4">
        <f>SUM(G17:G20)</f>
        <v>33539943</v>
      </c>
      <c r="H21" s="4">
        <f>SUM(G21/$D$7)</f>
        <v>7253.4478806228371</v>
      </c>
      <c r="I21" s="6">
        <f>SUM(I17:I20)</f>
        <v>0.99999999999999989</v>
      </c>
    </row>
    <row r="24" spans="1:9" x14ac:dyDescent="0.25">
      <c r="A24" s="23" t="s">
        <v>6</v>
      </c>
      <c r="B24" s="23" t="s">
        <v>7</v>
      </c>
      <c r="C24" s="25" t="str">
        <f>C14</f>
        <v>2013-14</v>
      </c>
      <c r="D24" s="26"/>
      <c r="E24" s="27" t="s">
        <v>4</v>
      </c>
      <c r="F24" s="1"/>
      <c r="G24" s="25" t="s">
        <v>38</v>
      </c>
      <c r="H24" s="26"/>
      <c r="I24" s="27" t="s">
        <v>4</v>
      </c>
    </row>
    <row r="25" spans="1:9" x14ac:dyDescent="0.25">
      <c r="A25" s="24"/>
      <c r="B25" s="24"/>
      <c r="C25" s="7" t="s">
        <v>2</v>
      </c>
      <c r="D25" s="7" t="s">
        <v>3</v>
      </c>
      <c r="E25" s="28"/>
      <c r="F25" s="1"/>
      <c r="G25" s="7" t="s">
        <v>2</v>
      </c>
      <c r="H25" s="7" t="s">
        <v>3</v>
      </c>
      <c r="I25" s="28"/>
    </row>
    <row r="27" spans="1:9" x14ac:dyDescent="0.25">
      <c r="A27" s="2">
        <v>11</v>
      </c>
      <c r="B27" t="s">
        <v>21</v>
      </c>
      <c r="C27" s="3">
        <v>19210762</v>
      </c>
      <c r="D27" s="3">
        <f>SUM(C27/$C$7)</f>
        <v>4264.3200887902331</v>
      </c>
      <c r="E27" s="5">
        <f>SUM(C27/$C$45)</f>
        <v>0.56512784134993188</v>
      </c>
      <c r="G27" s="3">
        <v>19328900</v>
      </c>
      <c r="H27" s="3">
        <f>SUM(G27/$D$7)</f>
        <v>4180.1254325259515</v>
      </c>
      <c r="I27" s="5">
        <f>SUM(G27/$G$45)</f>
        <v>0.56811900904177737</v>
      </c>
    </row>
    <row r="28" spans="1:9" x14ac:dyDescent="0.25">
      <c r="A28" s="2">
        <v>12</v>
      </c>
      <c r="B28" t="s">
        <v>22</v>
      </c>
      <c r="C28" s="3">
        <v>259346</v>
      </c>
      <c r="D28" s="3">
        <f t="shared" ref="D28:D43" si="2">SUM(C28/$C$7)</f>
        <v>57.568479467258605</v>
      </c>
      <c r="E28" s="5">
        <f t="shared" ref="E28:E43" si="3">SUM(C28/$C$45)</f>
        <v>7.6292468327252934E-3</v>
      </c>
      <c r="G28" s="3">
        <v>317467</v>
      </c>
      <c r="H28" s="3">
        <f t="shared" ref="H28:H43" si="4">SUM(G28/$D$7)</f>
        <v>68.656358131487892</v>
      </c>
      <c r="I28" s="5">
        <f t="shared" ref="I28:I43" si="5">SUM(G28/$G$45)</f>
        <v>9.3310554373743949E-3</v>
      </c>
    </row>
    <row r="29" spans="1:9" x14ac:dyDescent="0.25">
      <c r="A29" s="2">
        <v>13</v>
      </c>
      <c r="B29" t="s">
        <v>23</v>
      </c>
      <c r="C29" s="3">
        <v>544181</v>
      </c>
      <c r="D29" s="3">
        <f t="shared" si="2"/>
        <v>120.79489456159823</v>
      </c>
      <c r="E29" s="5">
        <f t="shared" si="3"/>
        <v>1.6008310020895956E-2</v>
      </c>
      <c r="G29" s="3">
        <v>783527</v>
      </c>
      <c r="H29" s="3">
        <f t="shared" si="4"/>
        <v>169.44788062283737</v>
      </c>
      <c r="I29" s="5">
        <f t="shared" si="5"/>
        <v>2.3029586929286028E-2</v>
      </c>
    </row>
    <row r="30" spans="1:9" x14ac:dyDescent="0.25">
      <c r="A30" s="2">
        <v>21</v>
      </c>
      <c r="B30" t="s">
        <v>24</v>
      </c>
      <c r="C30" s="3">
        <v>475342</v>
      </c>
      <c r="D30" s="3">
        <f t="shared" si="2"/>
        <v>105.51431742508323</v>
      </c>
      <c r="E30" s="5">
        <f t="shared" si="3"/>
        <v>1.3983255758566959E-2</v>
      </c>
      <c r="G30" s="3">
        <v>482280</v>
      </c>
      <c r="H30" s="3">
        <f t="shared" si="4"/>
        <v>104.29930795847751</v>
      </c>
      <c r="I30" s="5">
        <f t="shared" si="5"/>
        <v>1.4175273071963142E-2</v>
      </c>
    </row>
    <row r="31" spans="1:9" x14ac:dyDescent="0.25">
      <c r="A31" s="2">
        <v>23</v>
      </c>
      <c r="B31" t="s">
        <v>25</v>
      </c>
      <c r="C31" s="3">
        <v>2636237</v>
      </c>
      <c r="D31" s="3">
        <f t="shared" si="2"/>
        <v>585.18024417314098</v>
      </c>
      <c r="E31" s="5">
        <f t="shared" si="3"/>
        <v>7.7550850148308551E-2</v>
      </c>
      <c r="G31" s="3">
        <v>2536818</v>
      </c>
      <c r="H31" s="3">
        <f t="shared" si="4"/>
        <v>548.61980968858131</v>
      </c>
      <c r="I31" s="5">
        <f t="shared" si="5"/>
        <v>7.4562677042115361E-2</v>
      </c>
    </row>
    <row r="32" spans="1:9" x14ac:dyDescent="0.25">
      <c r="A32" s="2">
        <v>31</v>
      </c>
      <c r="B32" t="s">
        <v>36</v>
      </c>
      <c r="C32" s="3">
        <v>1022738</v>
      </c>
      <c r="D32" s="3">
        <f t="shared" si="2"/>
        <v>227.02286348501664</v>
      </c>
      <c r="E32" s="5">
        <f t="shared" si="3"/>
        <v>3.0086142247066856E-2</v>
      </c>
      <c r="G32" s="3">
        <v>1170570</v>
      </c>
      <c r="H32" s="3">
        <f t="shared" si="4"/>
        <v>253.15095155709344</v>
      </c>
      <c r="I32" s="5">
        <f t="shared" si="5"/>
        <v>3.4405634485875206E-2</v>
      </c>
    </row>
    <row r="33" spans="1:9" x14ac:dyDescent="0.25">
      <c r="A33" s="2">
        <v>32</v>
      </c>
      <c r="B33" t="s">
        <v>26</v>
      </c>
      <c r="C33" s="3">
        <v>0</v>
      </c>
      <c r="D33" s="3">
        <f t="shared" si="2"/>
        <v>0</v>
      </c>
      <c r="E33" s="5">
        <f t="shared" si="3"/>
        <v>0</v>
      </c>
      <c r="G33" s="3">
        <v>0</v>
      </c>
      <c r="H33" s="3">
        <f t="shared" si="4"/>
        <v>0</v>
      </c>
      <c r="I33" s="5">
        <f t="shared" si="5"/>
        <v>0</v>
      </c>
    </row>
    <row r="34" spans="1:9" x14ac:dyDescent="0.25">
      <c r="A34" s="2">
        <v>33</v>
      </c>
      <c r="B34" t="s">
        <v>27</v>
      </c>
      <c r="C34" s="3">
        <v>309081</v>
      </c>
      <c r="D34" s="3">
        <f t="shared" si="2"/>
        <v>68.608435072142058</v>
      </c>
      <c r="E34" s="5">
        <f t="shared" si="3"/>
        <v>9.0923138984428768E-3</v>
      </c>
      <c r="G34" s="3">
        <v>293430</v>
      </c>
      <c r="H34" s="3">
        <f t="shared" si="4"/>
        <v>63.458044982698965</v>
      </c>
      <c r="I34" s="5">
        <f t="shared" si="5"/>
        <v>8.6245549836322152E-3</v>
      </c>
    </row>
    <row r="35" spans="1:9" x14ac:dyDescent="0.25">
      <c r="A35" s="2">
        <v>34</v>
      </c>
      <c r="B35" t="s">
        <v>28</v>
      </c>
      <c r="C35" s="3">
        <v>931775</v>
      </c>
      <c r="D35" s="3">
        <f t="shared" si="2"/>
        <v>206.8312985571587</v>
      </c>
      <c r="E35" s="5">
        <f t="shared" si="3"/>
        <v>2.741026068480952E-2</v>
      </c>
      <c r="G35" s="3">
        <v>807818</v>
      </c>
      <c r="H35" s="3">
        <f t="shared" si="4"/>
        <v>174.70112456747404</v>
      </c>
      <c r="I35" s="5">
        <f t="shared" si="5"/>
        <v>2.3743553003332342E-2</v>
      </c>
    </row>
    <row r="36" spans="1:9" x14ac:dyDescent="0.25">
      <c r="A36" s="2">
        <v>36</v>
      </c>
      <c r="B36" t="s">
        <v>29</v>
      </c>
      <c r="C36" s="3">
        <v>1196519</v>
      </c>
      <c r="D36" s="3">
        <f t="shared" si="2"/>
        <v>265.59800221975581</v>
      </c>
      <c r="E36" s="5">
        <f t="shared" si="3"/>
        <v>3.5198301847900626E-2</v>
      </c>
      <c r="G36" s="3">
        <v>1116246</v>
      </c>
      <c r="H36" s="3">
        <f t="shared" si="4"/>
        <v>241.40268166089965</v>
      </c>
      <c r="I36" s="5">
        <f t="shared" si="5"/>
        <v>3.2808932291379635E-2</v>
      </c>
    </row>
    <row r="37" spans="1:9" x14ac:dyDescent="0.25">
      <c r="A37" s="2">
        <v>41</v>
      </c>
      <c r="B37" t="s">
        <v>30</v>
      </c>
      <c r="C37" s="3">
        <v>1686019</v>
      </c>
      <c r="D37" s="3">
        <f t="shared" si="2"/>
        <v>374.25504994450608</v>
      </c>
      <c r="E37" s="5">
        <f t="shared" si="3"/>
        <v>4.9598047070957975E-2</v>
      </c>
      <c r="G37" s="3">
        <v>1674081</v>
      </c>
      <c r="H37" s="3">
        <f t="shared" si="4"/>
        <v>362.04173875432525</v>
      </c>
      <c r="I37" s="5">
        <f t="shared" si="5"/>
        <v>4.9204933481763975E-2</v>
      </c>
    </row>
    <row r="38" spans="1:9" x14ac:dyDescent="0.25">
      <c r="A38" s="2">
        <v>51</v>
      </c>
      <c r="B38" t="s">
        <v>31</v>
      </c>
      <c r="C38" s="3">
        <v>3415952</v>
      </c>
      <c r="D38" s="3">
        <f t="shared" si="2"/>
        <v>758.257935627081</v>
      </c>
      <c r="E38" s="5">
        <f t="shared" si="3"/>
        <v>0.10048792337935281</v>
      </c>
      <c r="G38" s="3">
        <v>3542984</v>
      </c>
      <c r="H38" s="3">
        <f t="shared" si="4"/>
        <v>766.21626297577859</v>
      </c>
      <c r="I38" s="5">
        <f t="shared" si="5"/>
        <v>0.10413611530562383</v>
      </c>
    </row>
    <row r="39" spans="1:9" x14ac:dyDescent="0.25">
      <c r="A39" s="2">
        <v>52</v>
      </c>
      <c r="B39" t="s">
        <v>32</v>
      </c>
      <c r="C39" s="3">
        <v>317329</v>
      </c>
      <c r="D39" s="3">
        <f t="shared" si="2"/>
        <v>70.43928967813541</v>
      </c>
      <c r="E39" s="5">
        <f t="shared" si="3"/>
        <v>9.3349473991574377E-3</v>
      </c>
      <c r="G39" s="3">
        <v>190805</v>
      </c>
      <c r="H39" s="3">
        <f t="shared" si="4"/>
        <v>41.264057093425606</v>
      </c>
      <c r="I39" s="5">
        <f t="shared" si="5"/>
        <v>5.6081798509080355E-3</v>
      </c>
    </row>
    <row r="40" spans="1:9" x14ac:dyDescent="0.25">
      <c r="A40" s="2">
        <v>53</v>
      </c>
      <c r="B40" t="s">
        <v>33</v>
      </c>
      <c r="C40" s="3">
        <v>1025651</v>
      </c>
      <c r="D40" s="3">
        <f t="shared" si="2"/>
        <v>227.66947835738068</v>
      </c>
      <c r="E40" s="5">
        <f t="shared" si="3"/>
        <v>3.0171834704339106E-2</v>
      </c>
      <c r="G40" s="3">
        <v>818020</v>
      </c>
      <c r="H40" s="3">
        <f t="shared" si="4"/>
        <v>176.90743944636679</v>
      </c>
      <c r="I40" s="5">
        <f t="shared" si="5"/>
        <v>2.4043412288146489E-2</v>
      </c>
    </row>
    <row r="41" spans="1:9" x14ac:dyDescent="0.25">
      <c r="A41" s="2">
        <v>61</v>
      </c>
      <c r="B41" t="s">
        <v>34</v>
      </c>
      <c r="C41" s="3">
        <v>120697</v>
      </c>
      <c r="D41" s="3">
        <f t="shared" si="2"/>
        <v>26.79178690344062</v>
      </c>
      <c r="E41" s="5">
        <f t="shared" si="3"/>
        <v>3.5505741556432131E-3</v>
      </c>
      <c r="G41" s="3">
        <v>117541</v>
      </c>
      <c r="H41" s="3">
        <f t="shared" si="4"/>
        <v>25.419766435986158</v>
      </c>
      <c r="I41" s="5">
        <f t="shared" si="5"/>
        <v>3.4547892762536695E-3</v>
      </c>
    </row>
    <row r="42" spans="1:9" x14ac:dyDescent="0.25">
      <c r="A42" s="2">
        <v>71</v>
      </c>
      <c r="B42" t="s">
        <v>10</v>
      </c>
      <c r="C42" s="3">
        <v>454028</v>
      </c>
      <c r="D42" s="3">
        <f t="shared" si="2"/>
        <v>100.78312985571587</v>
      </c>
      <c r="E42" s="5">
        <f t="shared" si="3"/>
        <v>1.335625643336932E-2</v>
      </c>
      <c r="G42" s="3">
        <v>467138</v>
      </c>
      <c r="H42" s="3">
        <f t="shared" si="4"/>
        <v>101.02465397923875</v>
      </c>
      <c r="I42" s="5">
        <f t="shared" si="5"/>
        <v>1.3730216289895326E-2</v>
      </c>
    </row>
    <row r="43" spans="1:9" x14ac:dyDescent="0.25">
      <c r="A43" s="2">
        <v>99</v>
      </c>
      <c r="B43" t="s">
        <v>35</v>
      </c>
      <c r="C43" s="4">
        <v>388000</v>
      </c>
      <c r="D43" s="4">
        <f t="shared" si="2"/>
        <v>86.126526082130965</v>
      </c>
      <c r="E43" s="6">
        <f t="shared" si="3"/>
        <v>1.1413894068531667E-2</v>
      </c>
      <c r="G43" s="4">
        <v>375000</v>
      </c>
      <c r="H43" s="4">
        <f t="shared" si="4"/>
        <v>81.098615916955012</v>
      </c>
      <c r="I43" s="6">
        <f t="shared" si="5"/>
        <v>1.1022077220673008E-2</v>
      </c>
    </row>
    <row r="45" spans="1:9" x14ac:dyDescent="0.25">
      <c r="A45" s="17" t="s">
        <v>20</v>
      </c>
      <c r="B45" s="17"/>
      <c r="C45" s="4">
        <f>SUM(C27:C44)</f>
        <v>33993657</v>
      </c>
      <c r="D45" s="4">
        <f>SUM(C45/$C$7)</f>
        <v>7545.7618201997784</v>
      </c>
      <c r="E45" s="6">
        <f>SUM(E27:E44)</f>
        <v>1</v>
      </c>
      <c r="G45" s="4">
        <f>SUM(G27:G44)</f>
        <v>34022625</v>
      </c>
      <c r="H45" s="4">
        <f>SUM(G45/$D$7)</f>
        <v>7357.8341262975782</v>
      </c>
      <c r="I45" s="6">
        <f>SUM(I27:I44)</f>
        <v>1</v>
      </c>
    </row>
    <row r="48" spans="1:9" x14ac:dyDescent="0.25">
      <c r="A48" s="23" t="s">
        <v>6</v>
      </c>
      <c r="B48" s="23" t="s">
        <v>8</v>
      </c>
      <c r="C48" s="25" t="str">
        <f>C24</f>
        <v>2013-14</v>
      </c>
      <c r="D48" s="26"/>
      <c r="E48" s="27" t="s">
        <v>4</v>
      </c>
      <c r="F48" s="1"/>
      <c r="G48" s="25" t="s">
        <v>38</v>
      </c>
      <c r="H48" s="26"/>
      <c r="I48" s="27" t="s">
        <v>4</v>
      </c>
    </row>
    <row r="49" spans="1:9" x14ac:dyDescent="0.25">
      <c r="A49" s="24"/>
      <c r="B49" s="24"/>
      <c r="C49" s="7" t="s">
        <v>2</v>
      </c>
      <c r="D49" s="7" t="s">
        <v>3</v>
      </c>
      <c r="E49" s="28"/>
      <c r="F49" s="1"/>
      <c r="G49" s="7" t="s">
        <v>2</v>
      </c>
      <c r="H49" s="7" t="s">
        <v>3</v>
      </c>
      <c r="I49" s="28"/>
    </row>
    <row r="51" spans="1:9" x14ac:dyDescent="0.25">
      <c r="A51" s="2">
        <v>35</v>
      </c>
      <c r="B51" t="s">
        <v>11</v>
      </c>
      <c r="C51" s="4">
        <v>2235927</v>
      </c>
      <c r="D51" s="4">
        <f>SUM(C51/C7)</f>
        <v>496.32119866814651</v>
      </c>
      <c r="E51" s="6">
        <f>SUM(C51/$C$53)</f>
        <v>1</v>
      </c>
      <c r="G51" s="4">
        <v>2364640</v>
      </c>
      <c r="H51" s="4">
        <f>SUM(G51/D7)</f>
        <v>511.38408304498267</v>
      </c>
      <c r="I51" s="6">
        <f>SUM(G51/$G$53)</f>
        <v>1</v>
      </c>
    </row>
    <row r="53" spans="1:9" x14ac:dyDescent="0.25">
      <c r="A53" s="17" t="s">
        <v>20</v>
      </c>
      <c r="B53" s="17"/>
      <c r="C53" s="4">
        <f>SUM(C51:C52)</f>
        <v>2235927</v>
      </c>
      <c r="D53" s="4">
        <f>SUM(C53/C7)</f>
        <v>496.32119866814651</v>
      </c>
      <c r="E53" s="6">
        <f>SUM(E51:E52)</f>
        <v>1</v>
      </c>
      <c r="G53" s="4">
        <f>SUM(G51:G52)</f>
        <v>2364640</v>
      </c>
      <c r="H53" s="4">
        <f>SUM(G53/D7)</f>
        <v>511.38408304498267</v>
      </c>
      <c r="I53" s="6">
        <f>SUM(I51:I52)</f>
        <v>1</v>
      </c>
    </row>
    <row r="56" spans="1:9" x14ac:dyDescent="0.25">
      <c r="A56" s="23" t="s">
        <v>6</v>
      </c>
      <c r="B56" s="23" t="s">
        <v>9</v>
      </c>
      <c r="C56" s="25" t="str">
        <f>C48</f>
        <v>2013-14</v>
      </c>
      <c r="D56" s="26"/>
      <c r="E56" s="27" t="s">
        <v>4</v>
      </c>
      <c r="F56" s="1"/>
      <c r="G56" s="25" t="s">
        <v>38</v>
      </c>
      <c r="H56" s="26"/>
      <c r="I56" s="27" t="s">
        <v>4</v>
      </c>
    </row>
    <row r="57" spans="1:9" x14ac:dyDescent="0.25">
      <c r="A57" s="24"/>
      <c r="B57" s="24"/>
      <c r="C57" s="7" t="s">
        <v>2</v>
      </c>
      <c r="D57" s="7" t="s">
        <v>3</v>
      </c>
      <c r="E57" s="28"/>
      <c r="F57" s="1"/>
      <c r="G57" s="7" t="s">
        <v>2</v>
      </c>
      <c r="H57" s="7" t="s">
        <v>3</v>
      </c>
      <c r="I57" s="28"/>
    </row>
    <row r="59" spans="1:9" x14ac:dyDescent="0.25">
      <c r="A59" s="2">
        <v>71</v>
      </c>
      <c r="B59" t="s">
        <v>10</v>
      </c>
      <c r="C59" s="4">
        <v>2029331</v>
      </c>
      <c r="D59" s="4">
        <f>SUM(C59/C7)</f>
        <v>450.46193118756935</v>
      </c>
      <c r="E59" s="6">
        <f>SUM(C59/$C$61)</f>
        <v>1</v>
      </c>
      <c r="G59" s="4">
        <v>2029031</v>
      </c>
      <c r="H59" s="4">
        <f>SUM(G59/D7)</f>
        <v>438.8042820069204</v>
      </c>
      <c r="I59" s="6">
        <f>SUM(G59/$G$61)</f>
        <v>1</v>
      </c>
    </row>
    <row r="61" spans="1:9" x14ac:dyDescent="0.25">
      <c r="A61" s="17" t="s">
        <v>20</v>
      </c>
      <c r="B61" s="17"/>
      <c r="C61" s="4">
        <f>SUM(C59:C60)</f>
        <v>2029331</v>
      </c>
      <c r="D61" s="4">
        <f>SUM(C61/C7)</f>
        <v>450.46193118756935</v>
      </c>
      <c r="E61" s="6">
        <f>SUM(E59:E60)</f>
        <v>1</v>
      </c>
      <c r="G61" s="4">
        <f>SUM(G59:G60)</f>
        <v>2029031</v>
      </c>
      <c r="H61" s="4">
        <f>SUM(G61/D7)</f>
        <v>438.8042820069204</v>
      </c>
      <c r="I61" s="6">
        <f>SUM(I59:I60)</f>
        <v>1</v>
      </c>
    </row>
  </sheetData>
  <mergeCells count="31">
    <mergeCell ref="A14:B15"/>
    <mergeCell ref="C14:D14"/>
    <mergeCell ref="E14:E15"/>
    <mergeCell ref="G14:H14"/>
    <mergeCell ref="A24:A25"/>
    <mergeCell ref="B24:B25"/>
    <mergeCell ref="C24:D24"/>
    <mergeCell ref="E24:E25"/>
    <mergeCell ref="G24:H24"/>
    <mergeCell ref="C48:D48"/>
    <mergeCell ref="E48:E49"/>
    <mergeCell ref="G48:H48"/>
    <mergeCell ref="I48:I49"/>
    <mergeCell ref="I14:I15"/>
    <mergeCell ref="I24:I25"/>
    <mergeCell ref="A61:B61"/>
    <mergeCell ref="A21:B21"/>
    <mergeCell ref="A5:B6"/>
    <mergeCell ref="A1:I1"/>
    <mergeCell ref="A2:I2"/>
    <mergeCell ref="A3:I3"/>
    <mergeCell ref="A45:B45"/>
    <mergeCell ref="A53:B53"/>
    <mergeCell ref="A56:A57"/>
    <mergeCell ref="B56:B57"/>
    <mergeCell ref="C56:D56"/>
    <mergeCell ref="E56:E57"/>
    <mergeCell ref="G56:H56"/>
    <mergeCell ref="I56:I57"/>
    <mergeCell ref="A48:A49"/>
    <mergeCell ref="B48:B49"/>
  </mergeCells>
  <pageMargins left="0.7" right="0.7" top="0.75" bottom="0.75" header="0.3" footer="0.3"/>
  <pageSetup scale="75" orientation="portrait" r:id="rId1"/>
  <ignoredErrors>
    <ignoredError sqref="E17:E21 I17:I21 E33:E45 I34:I45 E52:I52 I27:I32 E27:E32 E51:F51 I51 E54:I55 E53:G53 I53 E60:I60 E59:F59 I59 I61 E57:I58 E56:F56 H56:I56" evalError="1"/>
    <ignoredError sqref="D45 H45 D53 H53 D61 H61 D21 H21" formula="1"/>
    <ignoredError sqref="E61:G61" evalError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2014-01-10T16:42:09Z</dcterms:modified>
</cp:coreProperties>
</file>