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poteet\Documents\HB 1378 Debt Reporting\"/>
    </mc:Choice>
  </mc:AlternateContent>
  <bookViews>
    <workbookView xWindow="1515" yWindow="0" windowWidth="19200" windowHeight="16005" tabRatio="685"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3" l="1"/>
  <c r="J16" i="3"/>
  <c r="J15" i="3"/>
  <c r="B10" i="4"/>
  <c r="B15" i="4" s="1"/>
  <c r="B22" i="4" s="1"/>
  <c r="B12" i="4"/>
  <c r="B17" i="4" s="1"/>
  <c r="B24" i="4" s="1"/>
  <c r="B11" i="4"/>
  <c r="B16" i="4" s="1"/>
  <c r="B23" i="4" s="1"/>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4" i="3"/>
  <c r="J13" i="3"/>
  <c r="J12" i="3"/>
  <c r="J11" i="3"/>
  <c r="J10" i="3"/>
  <c r="B4" i="3"/>
  <c r="B3" i="3"/>
  <c r="C3" i="2" l="1"/>
  <c r="C4" i="2" s="1"/>
  <c r="C5" i="2" s="1"/>
  <c r="C6" i="2" s="1"/>
</calcChain>
</file>

<file path=xl/sharedStrings.xml><?xml version="1.0" encoding="utf-8"?>
<sst xmlns="http://schemas.openxmlformats.org/spreadsheetml/2006/main" count="460" uniqueCount="319">
  <si>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</si>
  <si>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</si>
  <si>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</si>
  <si>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</si>
  <si>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</si>
  <si>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</si>
  <si>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</si>
  <si>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</si>
  <si>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</si>
  <si>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</si>
  <si>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</si>
  <si>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</si>
  <si>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</si>
  <si>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</si>
  <si>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</si>
  <si>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</si>
  <si>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</si>
  <si>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</si>
  <si>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</si>
  <si>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</si>
  <si>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</si>
  <si>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</si>
  <si>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</si>
  <si>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</si>
  <si>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</si>
  <si>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</si>
  <si>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</si>
  <si>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</si>
  <si>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</si>
  <si>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</si>
  <si>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</si>
  <si>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</si>
  <si>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</si>
  <si>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</si>
  <si>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</si>
  <si>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</si>
  <si>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</si>
  <si>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</si>
  <si>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</si>
  <si>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</si>
  <si>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</si>
  <si>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</si>
  <si>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</si>
  <si>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</si>
  <si>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</si>
  <si>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</si>
  <si>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</si>
  <si>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</si>
  <si>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</si>
  <si>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</si>
  <si>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</si>
  <si>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</si>
  <si>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</si>
  <si>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</si>
  <si>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</si>
  <si>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</si>
  <si>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</si>
  <si>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</si>
  <si>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</si>
  <si>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</si>
  <si>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</si>
  <si>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</si>
  <si>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</si>
  <si>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</si>
  <si>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</si>
  <si>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</si>
  <si>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</si>
  <si>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</si>
  <si>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</si>
  <si>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</si>
  <si>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</si>
  <si>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</si>
  <si>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</si>
  <si>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</si>
  <si>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</si>
  <si>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</si>
  <si>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</si>
  <si>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</si>
  <si>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</si>
  <si>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</si>
  <si>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</si>
  <si>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</si>
  <si>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</si>
  <si>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</si>
  <si>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</si>
  <si>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</si>
  <si>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</si>
  <si>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</si>
  <si>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</si>
  <si>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</si>
  <si>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</si>
  <si>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</si>
  <si>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</si>
  <si>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</si>
  <si>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</si>
  <si>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</si>
  <si>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</si>
  <si>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</si>
  <si>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</si>
  <si>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</si>
  <si>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</si>
  <si>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</si>
  <si>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</si>
  <si>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</si>
  <si>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</si>
  <si>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</si>
  <si>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</si>
  <si>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</si>
  <si>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</si>
  <si>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</si>
  <si>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</si>
  <si>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</si>
  <si>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</si>
  <si>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</si>
  <si>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</si>
  <si>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</si>
  <si>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</si>
  <si>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</si>
  <si>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</si>
  <si>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</si>
  <si>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</si>
  <si>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</si>
  <si>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</si>
  <si>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</si>
  <si>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</si>
  <si>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</si>
  <si>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</si>
  <si>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</si>
  <si>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</si>
  <si>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</si>
  <si>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</si>
  <si>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</si>
  <si>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</si>
  <si>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</si>
  <si>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</si>
  <si>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</si>
  <si>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</si>
  <si>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</si>
  <si>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</si>
  <si>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</si>
  <si>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</si>
  <si>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</si>
  <si>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</si>
  <si>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</si>
  <si>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</si>
  <si>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</si>
  <si>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</si>
  <si>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</si>
  <si>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</si>
  <si>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</si>
  <si>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</si>
  <si>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</si>
  <si>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</si>
  <si>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</si>
  <si>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</si>
  <si>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</si>
  <si>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</si>
  <si>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</si>
  <si>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</si>
  <si>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</si>
  <si>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</si>
  <si>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</si>
  <si>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</si>
  <si>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</si>
  <si>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</si>
  <si>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</si>
  <si>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</si>
  <si>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</si>
  <si>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</si>
  <si>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</si>
  <si>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</si>
  <si>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</si>
  <si>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</si>
  <si>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</si>
  <si>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</si>
  <si>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</si>
  <si>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</si>
  <si>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</si>
  <si>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</si>
  <si>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</si>
  <si>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</si>
  <si>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</si>
  <si>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</si>
  <si>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</si>
  <si>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</si>
  <si>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</si>
  <si>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</si>
  <si>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</si>
  <si>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</si>
  <si>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</si>
  <si>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</si>
  <si>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</si>
  <si>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</si>
  <si>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</si>
  <si>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</si>
  <si>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</si>
  <si>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</si>
  <si>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</si>
  <si>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</si>
  <si>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</si>
  <si>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</si>
  <si>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</si>
  <si>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</si>
  <si>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</si>
  <si>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</si>
  <si>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</si>
  <si>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</si>
  <si>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</si>
  <si>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</si>
  <si>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</si>
  <si>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</si>
  <si>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</si>
  <si>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</si>
  <si>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</si>
  <si>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</si>
  <si>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</si>
  <si>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</si>
  <si>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</si>
  <si>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</si>
  <si>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</si>
  <si>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</si>
  <si>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</si>
  <si>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</si>
  <si>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</si>
  <si>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</si>
  <si>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</si>
  <si>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</si>
  <si>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</si>
  <si>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</si>
  <si>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</si>
  <si>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</si>
  <si>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</si>
  <si>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</si>
  <si>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</si>
  <si>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</si>
  <si>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</si>
  <si>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</si>
  <si>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</si>
  <si>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</si>
  <si>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</si>
  <si>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</si>
  <si>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</si>
  <si>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</si>
  <si>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</si>
  <si>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</si>
  <si>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</si>
  <si>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</si>
  <si>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</si>
  <si>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</si>
  <si>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</si>
  <si>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</si>
  <si>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</si>
  <si>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</si>
  <si>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</si>
  <si>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</si>
  <si>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</si>
  <si>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</si>
  <si>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</si>
  <si>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</si>
  <si>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</si>
  <si>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</si>
  <si>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</si>
  <si>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</si>
  <si>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</si>
  <si>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</si>
  <si>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</si>
  <si>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</si>
  <si>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</si>
  <si>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</si>
  <si>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</si>
  <si>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</si>
  <si>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</si>
  <si>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</si>
  <si>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</si>
  <si>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</si>
  <si>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</si>
  <si>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</si>
  <si>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</si>
  <si>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</si>
  <si>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</si>
  <si>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</si>
  <si>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</si>
  <si>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</si>
  <si>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</si>
  <si>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</si>
  <si>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</si>
  <si>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</si>
  <si>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</si>
  <si>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</si>
  <si>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</si>
  <si>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</si>
  <si>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</si>
  <si>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</si>
  <si>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</si>
  <si>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</si>
  <si>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</si>
  <si>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</si>
  <si>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</si>
  <si>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</si>
  <si>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China Spring ISD</t>
  </si>
  <si>
    <t>bpoteet@chinaspringisd.net</t>
  </si>
  <si>
    <t>Brenda Poteet</t>
  </si>
  <si>
    <t>Executive Director of Business &amp; Finance</t>
  </si>
  <si>
    <t>12166 Yankie Road</t>
  </si>
  <si>
    <t>Waco</t>
  </si>
  <si>
    <t>McLennan</t>
  </si>
  <si>
    <t>P.O. Box 250</t>
  </si>
  <si>
    <t>China Spring</t>
  </si>
  <si>
    <t>U/L Tax Sch Bldg Bds Ser 2013</t>
  </si>
  <si>
    <t>U/L Tax Ref Bds Ser 2015</t>
  </si>
  <si>
    <t>Ltd Mtc Tax Notes Ser 2015</t>
  </si>
  <si>
    <t>U/L Tax Ref Bds Ser 2016</t>
  </si>
  <si>
    <t>U/L Tax Ref Bds Ser 2016A</t>
  </si>
  <si>
    <t>U/L Tax Ref Bds Taxable Ser 2020</t>
  </si>
  <si>
    <t>Construct, renovate, design, acquire and equip school facilities; pay costs of issuance.</t>
  </si>
  <si>
    <t>Refund certain outstanding debt and to pay the costs of issuance.</t>
  </si>
  <si>
    <t>Purchase and installment of artificial turf.</t>
  </si>
  <si>
    <t>PSF Bond Guaranteed</t>
  </si>
  <si>
    <t>MAC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</si>
</sst>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1">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85" zoomScaleNormal="85" workbookViewId="0">
      <selection sqref="A1:XFD1048576"/>
    </sheetView>
  </sheetViews>
  <sheetFormatPr defaultColWidth="0" defaultRowHeight="24.95" customHeight="1" zeroHeight="1" x14ac:dyDescent="0.2"/>
  <cols>
    <col min="1" max="1" width="55.570312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D31"/>
  <sheetViews>
    <sheetView tabSelected="1" zoomScale="85" zoomScaleNormal="85" workbookViewId="0">
      <selection activeCell="B24" sqref="B24"/>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2021</v>
      </c>
    </row>
    <row r="8" spans="1:2" x14ac:dyDescent="0.25">
      <c r="A8" s="14" t="s">
        <v>298</v>
      </c>
      <c r="B8" s="78">
        <v>44013</v>
      </c>
    </row>
    <row r="9" spans="1:2" x14ac:dyDescent="0.25">
      <c r="A9" s="14" t="s">
        <v>14</v>
      </c>
      <c r="B9" s="72">
        <f>IF(ISBLANK(B8),"",DATE(YEAR(B8)+1,MONTH(B8),DAY(B8)-1))</f>
        <v>44377</v>
      </c>
    </row>
    <row r="10" spans="1:2" x14ac:dyDescent="0.25">
      <c r="A10" s="14" t="s">
        <v>21</v>
      </c>
      <c r="B10" s="78"/>
    </row>
    <row r="11" spans="1:2" x14ac:dyDescent="0.25">
      <c r="A11" s="14" t="s">
        <v>240</v>
      </c>
      <c r="B11" s="79">
        <v>2548361115</v>
      </c>
    </row>
    <row r="12" spans="1:2" x14ac:dyDescent="0.25">
      <c r="A12" s="14" t="s">
        <v>214</v>
      </c>
      <c r="B12" s="76" t="s">
        <v>300</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301</v>
      </c>
    </row>
    <row r="17" spans="1:2" x14ac:dyDescent="0.25">
      <c r="A17" s="18" t="s">
        <v>243</v>
      </c>
      <c r="B17" s="76" t="s">
        <v>302</v>
      </c>
    </row>
    <row r="18" spans="1:2" x14ac:dyDescent="0.25">
      <c r="A18" s="18" t="s">
        <v>244</v>
      </c>
      <c r="B18" s="79">
        <v>2548361115</v>
      </c>
    </row>
    <row r="19" spans="1:2" x14ac:dyDescent="0.25">
      <c r="A19" s="18" t="s">
        <v>4</v>
      </c>
      <c r="B19" s="76" t="s">
        <v>300</v>
      </c>
    </row>
    <row r="20" spans="1:2" x14ac:dyDescent="0.25">
      <c r="A20" s="18" t="s">
        <v>245</v>
      </c>
      <c r="B20" s="76" t="s">
        <v>303</v>
      </c>
    </row>
    <row r="21" spans="1:2" x14ac:dyDescent="0.25">
      <c r="A21" s="18" t="s">
        <v>5</v>
      </c>
      <c r="B21" s="76"/>
    </row>
    <row r="22" spans="1:2" x14ac:dyDescent="0.25">
      <c r="A22" s="18" t="s">
        <v>246</v>
      </c>
      <c r="B22" s="76" t="s">
        <v>304</v>
      </c>
    </row>
    <row r="23" spans="1:2" x14ac:dyDescent="0.25">
      <c r="A23" s="18" t="s">
        <v>247</v>
      </c>
      <c r="B23" s="80">
        <v>76633</v>
      </c>
    </row>
    <row r="24" spans="1:2" x14ac:dyDescent="0.25">
      <c r="A24" s="18" t="s">
        <v>248</v>
      </c>
      <c r="B24" s="76" t="s">
        <v>305</v>
      </c>
    </row>
    <row r="25" spans="1:2" x14ac:dyDescent="0.25">
      <c r="A25" s="18" t="s">
        <v>279</v>
      </c>
      <c r="B25" s="76" t="s">
        <v>13</v>
      </c>
    </row>
    <row r="26" spans="1:2" x14ac:dyDescent="0.25">
      <c r="A26" s="18" t="s">
        <v>6</v>
      </c>
      <c r="B26" s="76" t="s">
        <v>306</v>
      </c>
    </row>
    <row r="27" spans="1:2" x14ac:dyDescent="0.25">
      <c r="A27" s="18" t="s">
        <v>7</v>
      </c>
      <c r="B27" s="76"/>
    </row>
    <row r="28" spans="1:2" x14ac:dyDescent="0.25">
      <c r="A28" s="18" t="s">
        <v>8</v>
      </c>
      <c r="B28" s="76" t="s">
        <v>307</v>
      </c>
    </row>
    <row r="29" spans="1:2" x14ac:dyDescent="0.25">
      <c r="A29" s="18" t="s">
        <v>9</v>
      </c>
      <c r="B29" s="76">
        <v>76633</v>
      </c>
    </row>
    <row r="30" spans="1:2" x14ac:dyDescent="0.25">
      <c r="A30" s="18" t="s">
        <v>10</v>
      </c>
      <c r="B30" s="76" t="s">
        <v>305</v>
      </c>
    </row>
    <row r="31" spans="1:2" x14ac:dyDescent="0.25">
      <c r="A31" s="20" t="s">
        <v>90</v>
      </c>
      <c r="B31" s="21"/>
    </row>
  </sheetData>
  <conditionalFormatting sqref="B6">
    <cfRule type="expression" dxfId="10" priority="4">
      <formula>$B$5="Other"</formula>
    </cfRule>
    <cfRule type="expression" dxfId="9" priority="5">
      <formula>$B$5="(select)"</formula>
    </cfRule>
  </conditionalFormatting>
  <conditionalFormatting sqref="B9">
    <cfRule type="expression" dxfId="8" priority="2">
      <formula>$B$8=""</formula>
    </cfRule>
    <cfRule type="cellIs" dxfId="7" priority="3" operator="greaterThan">
      <formula>TODAY()</formula>
    </cfRule>
  </conditionalFormatting>
  <conditionalFormatting sqref="B26:B30">
    <cfRule type="expression" dxfId="6" priority="1">
      <formula>$B$25="Yes"</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1">
        <x14:dataValidation type="list" allowBlank="1" showInputMessage="1" showErrorMessage="1">
          <x14:formula1>
            <xm:f>Hide!$C$1:$C$8</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S111"/>
  <sheetViews>
    <sheetView zoomScale="85" zoomScaleNormal="85" workbookViewId="0"/>
  </sheetViews>
  <sheetFormatPr defaultColWidth="0" defaultRowHeight="15.75" zeroHeight="1" x14ac:dyDescent="0.25"/>
  <cols>
    <col min="1" max="1" width="39.42578125" style="1" customWidth="1"/>
    <col min="2" max="2" width="28.5703125" style="1" customWidth="1"/>
    <col min="3" max="3" width="18.85546875" style="5" bestFit="1" customWidth="1"/>
    <col min="4" max="4" width="24.570312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5703125" style="5" customWidth="1"/>
    <col min="11" max="11" width="32.140625" style="7" customWidth="1"/>
    <col min="12" max="12" width="22.5703125" style="1" customWidth="1"/>
    <col min="13" max="16" width="10.5703125" style="1" customWidth="1"/>
    <col min="17" max="17" width="13.42578125" style="1" customWidth="1"/>
    <col min="18" max="18" width="23.5703125" style="1" customWidth="1"/>
    <col min="19" max="19" width="29.570312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China Spring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47.25" x14ac:dyDescent="0.25">
      <c r="A10" s="82" t="s">
        <v>308</v>
      </c>
      <c r="B10" s="82"/>
      <c r="C10" s="83">
        <v>15210000</v>
      </c>
      <c r="D10" s="83">
        <v>265000</v>
      </c>
      <c r="E10" s="84">
        <v>273025</v>
      </c>
      <c r="F10" s="85">
        <v>44788</v>
      </c>
      <c r="G10" s="82" t="s">
        <v>12</v>
      </c>
      <c r="H10" s="84">
        <v>15210000</v>
      </c>
      <c r="I10" s="84">
        <v>15210000</v>
      </c>
      <c r="J10" s="84">
        <f>H10-I10</f>
        <v>0</v>
      </c>
      <c r="K10" s="82" t="s">
        <v>314</v>
      </c>
      <c r="L10" s="82" t="s">
        <v>12</v>
      </c>
      <c r="M10" s="81" t="s">
        <v>45</v>
      </c>
      <c r="N10" s="81" t="s">
        <v>48</v>
      </c>
      <c r="O10" s="82" t="s">
        <v>11</v>
      </c>
      <c r="P10" s="82" t="s">
        <v>11</v>
      </c>
      <c r="Q10" s="82"/>
      <c r="R10" s="86"/>
      <c r="S10" s="86" t="s">
        <v>317</v>
      </c>
    </row>
    <row r="11" spans="1:19" s="3" customFormat="1" ht="31.5" x14ac:dyDescent="0.25">
      <c r="A11" s="86" t="s">
        <v>309</v>
      </c>
      <c r="B11" s="86"/>
      <c r="C11" s="83">
        <v>7910000</v>
      </c>
      <c r="D11" s="83">
        <v>7800000</v>
      </c>
      <c r="E11" s="84">
        <v>10403550</v>
      </c>
      <c r="F11" s="87">
        <v>48441</v>
      </c>
      <c r="G11" s="82" t="s">
        <v>12</v>
      </c>
      <c r="H11" s="84">
        <v>7910000</v>
      </c>
      <c r="I11" s="84">
        <v>7910000</v>
      </c>
      <c r="J11" s="84">
        <f t="shared" ref="J11:J61" si="0">H11-I11</f>
        <v>0</v>
      </c>
      <c r="K11" s="88" t="s">
        <v>315</v>
      </c>
      <c r="L11" s="82" t="s">
        <v>12</v>
      </c>
      <c r="M11" s="81" t="s">
        <v>77</v>
      </c>
      <c r="N11" s="81" t="s">
        <v>48</v>
      </c>
      <c r="O11" s="82"/>
      <c r="P11" s="82"/>
      <c r="Q11" s="82"/>
      <c r="R11" s="86"/>
      <c r="S11" s="86" t="s">
        <v>317</v>
      </c>
    </row>
    <row r="12" spans="1:19" s="3" customFormat="1" ht="31.5" x14ac:dyDescent="0.25">
      <c r="A12" s="86" t="s">
        <v>310</v>
      </c>
      <c r="B12" s="86"/>
      <c r="C12" s="83">
        <v>565000</v>
      </c>
      <c r="D12" s="83">
        <v>245000</v>
      </c>
      <c r="E12" s="84">
        <v>258764</v>
      </c>
      <c r="F12" s="87">
        <v>45703</v>
      </c>
      <c r="G12" s="82" t="s">
        <v>12</v>
      </c>
      <c r="H12" s="84">
        <v>565000</v>
      </c>
      <c r="I12" s="84">
        <v>565000</v>
      </c>
      <c r="J12" s="84">
        <f t="shared" si="0"/>
        <v>0</v>
      </c>
      <c r="K12" s="88" t="s">
        <v>316</v>
      </c>
      <c r="L12" s="82" t="s">
        <v>13</v>
      </c>
      <c r="M12" s="81"/>
      <c r="N12" s="81"/>
      <c r="O12" s="82"/>
      <c r="P12" s="82"/>
      <c r="Q12" s="82"/>
      <c r="R12" s="86"/>
      <c r="S12" s="86"/>
    </row>
    <row r="13" spans="1:19" s="3" customFormat="1" ht="31.5" x14ac:dyDescent="0.25">
      <c r="A13" s="86" t="s">
        <v>311</v>
      </c>
      <c r="B13" s="86"/>
      <c r="C13" s="83">
        <v>8545000</v>
      </c>
      <c r="D13" s="83">
        <v>7280000</v>
      </c>
      <c r="E13" s="84">
        <v>8594900</v>
      </c>
      <c r="F13" s="87">
        <v>47710</v>
      </c>
      <c r="G13" s="82" t="s">
        <v>12</v>
      </c>
      <c r="H13" s="84">
        <v>8545000</v>
      </c>
      <c r="I13" s="84">
        <v>8545000</v>
      </c>
      <c r="J13" s="84">
        <f>H13-I13</f>
        <v>0</v>
      </c>
      <c r="K13" s="88" t="s">
        <v>315</v>
      </c>
      <c r="L13" s="82" t="s">
        <v>12</v>
      </c>
      <c r="M13" s="81" t="s">
        <v>77</v>
      </c>
      <c r="N13" s="81" t="s">
        <v>48</v>
      </c>
      <c r="O13" s="82"/>
      <c r="P13" s="82"/>
      <c r="Q13" s="82"/>
      <c r="R13" s="86"/>
      <c r="S13" s="86" t="s">
        <v>317</v>
      </c>
    </row>
    <row r="14" spans="1:19" s="3" customFormat="1" ht="31.5" x14ac:dyDescent="0.25">
      <c r="A14" s="86" t="s">
        <v>312</v>
      </c>
      <c r="B14" s="86"/>
      <c r="C14" s="83">
        <v>5560000</v>
      </c>
      <c r="D14" s="83">
        <v>3315000</v>
      </c>
      <c r="E14" s="84">
        <v>3626700</v>
      </c>
      <c r="F14" s="87">
        <v>46614</v>
      </c>
      <c r="G14" s="82" t="s">
        <v>12</v>
      </c>
      <c r="H14" s="84">
        <v>5560000</v>
      </c>
      <c r="I14" s="84">
        <v>5560000</v>
      </c>
      <c r="J14" s="84">
        <f>H14-I14</f>
        <v>0</v>
      </c>
      <c r="K14" s="88" t="s">
        <v>315</v>
      </c>
      <c r="L14" s="82" t="s">
        <v>12</v>
      </c>
      <c r="M14" s="81" t="s">
        <v>77</v>
      </c>
      <c r="N14" s="81" t="s">
        <v>48</v>
      </c>
      <c r="O14" s="82"/>
      <c r="P14" s="82"/>
      <c r="Q14" s="82"/>
      <c r="R14" s="86"/>
      <c r="S14" s="86" t="s">
        <v>317</v>
      </c>
    </row>
    <row r="15" spans="1:19" s="3" customFormat="1" ht="31.5" x14ac:dyDescent="0.25">
      <c r="A15" s="86" t="s">
        <v>313</v>
      </c>
      <c r="B15" s="86"/>
      <c r="C15" s="83">
        <v>13384986</v>
      </c>
      <c r="D15" s="83">
        <v>13384986.300000001</v>
      </c>
      <c r="E15" s="84">
        <v>20717801.649999999</v>
      </c>
      <c r="F15" s="87">
        <v>52458</v>
      </c>
      <c r="G15" s="82" t="s">
        <v>12</v>
      </c>
      <c r="H15" s="84">
        <v>13384986</v>
      </c>
      <c r="I15" s="84">
        <v>13384986</v>
      </c>
      <c r="J15" s="84">
        <f t="shared" ref="J15:J17" si="1">H15-I15</f>
        <v>0</v>
      </c>
      <c r="K15" s="88" t="s">
        <v>315</v>
      </c>
      <c r="L15" s="82" t="s">
        <v>12</v>
      </c>
      <c r="M15" s="81" t="s">
        <v>77</v>
      </c>
      <c r="N15" s="81" t="s">
        <v>48</v>
      </c>
      <c r="O15" s="82"/>
      <c r="P15" s="82"/>
      <c r="Q15" s="82"/>
      <c r="R15" s="86"/>
      <c r="S15" s="86" t="s">
        <v>317</v>
      </c>
    </row>
    <row r="16" spans="1:19" s="3" customFormat="1" x14ac:dyDescent="0.25">
      <c r="A16" s="86"/>
      <c r="B16" s="86"/>
      <c r="C16" s="83">
        <v>0</v>
      </c>
      <c r="D16" s="83">
        <v>0</v>
      </c>
      <c r="E16" s="84">
        <v>0</v>
      </c>
      <c r="F16" s="87"/>
      <c r="G16" s="82"/>
      <c r="H16" s="84">
        <v>0</v>
      </c>
      <c r="I16" s="84">
        <v>0</v>
      </c>
      <c r="J16" s="84">
        <f t="shared" si="1"/>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1"/>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2">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2"/>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2"/>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2"/>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2"/>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2"/>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2"/>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2"/>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2"/>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2"/>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2"/>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2"/>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2"/>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2"/>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2"/>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2"/>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2"/>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2"/>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2"/>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2"/>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2"/>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2"/>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2"/>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2"/>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2"/>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2"/>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2"/>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2"/>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2"/>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2"/>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2"/>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2"/>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2"/>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2"/>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2"/>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2"/>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2"/>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2"/>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2"/>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2"/>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2"/>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2"/>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2"/>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2"/>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2"/>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2"/>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2"/>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2"/>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2"/>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14 M18:Q61">
    <cfRule type="expression" dxfId="5" priority="7">
      <formula>$L10="No"</formula>
    </cfRule>
  </conditionalFormatting>
  <conditionalFormatting sqref="M62:Q110">
    <cfRule type="expression" dxfId="4" priority="4">
      <formula>$L62="No"</formula>
    </cfRule>
  </conditionalFormatting>
  <conditionalFormatting sqref="M15:Q15">
    <cfRule type="expression" dxfId="3" priority="2">
      <formula>$L15="No"</formula>
    </cfRule>
  </conditionalFormatting>
  <conditionalFormatting sqref="M16:Q17">
    <cfRule type="expression" dxfId="2" priority="1">
      <formula>$L16="No"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S25"/>
  <sheetViews>
    <sheetView zoomScale="85" zoomScaleNormal="85" workbookViewId="0">
      <selection activeCell="B12" sqref="B12"/>
    </sheetView>
  </sheetViews>
  <sheetFormatPr defaultColWidth="0" defaultRowHeight="15.75" zeroHeight="1" x14ac:dyDescent="0.25"/>
  <cols>
    <col min="1" max="1" width="66.42578125" style="1" customWidth="1"/>
    <col min="2" max="2" width="42.42578125" style="1" customWidth="1"/>
    <col min="3" max="3" width="17" style="5" hidden="1" customWidth="1"/>
    <col min="4" max="4" width="22.42578125" style="5" hidden="1" customWidth="1"/>
    <col min="5" max="5" width="28" style="5" hidden="1" customWidth="1"/>
    <col min="6" max="6" width="16.5703125" style="6" hidden="1" customWidth="1"/>
    <col min="7" max="7" width="22.140625" style="1" hidden="1" customWidth="1"/>
    <col min="8" max="8" width="15.42578125" style="5" hidden="1" customWidth="1"/>
    <col min="9" max="9" width="17.85546875" style="5" hidden="1" customWidth="1"/>
    <col min="10" max="10" width="16.5703125" style="5" hidden="1" customWidth="1"/>
    <col min="11" max="11" width="32.140625" style="7" hidden="1" customWidth="1"/>
    <col min="12" max="12" width="21.85546875" style="1" hidden="1" customWidth="1"/>
    <col min="13" max="16" width="10.5703125" style="1" hidden="1" customWidth="1"/>
    <col min="17" max="17" width="13.42578125" style="1" hidden="1" customWidth="1"/>
    <col min="18" max="18" width="23.5703125" style="1" hidden="1" customWidth="1"/>
    <col min="19" max="19" width="29.570312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China Spring ISD</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f>SUM('2 - Individual Debt Obligations'!D10:D17)</f>
        <v>32289986.300000001</v>
      </c>
    </row>
    <row r="11" spans="1:11" x14ac:dyDescent="0.25">
      <c r="A11" s="58" t="s">
        <v>81</v>
      </c>
      <c r="B11" s="90">
        <f>SUM('2 - Individual Debt Obligations'!D10:D17)</f>
        <v>32289986.300000001</v>
      </c>
    </row>
    <row r="12" spans="1:11" ht="31.5" x14ac:dyDescent="0.25">
      <c r="A12" s="58" t="s">
        <v>82</v>
      </c>
      <c r="B12" s="90">
        <f>SUM('2 - Individual Debt Obligations'!E10:E17)</f>
        <v>43874740.649999999</v>
      </c>
    </row>
    <row r="13" spans="1:11" x14ac:dyDescent="0.25">
      <c r="A13" s="21"/>
      <c r="B13" s="21"/>
    </row>
    <row r="14" spans="1:11" ht="31.5" x14ac:dyDescent="0.25">
      <c r="A14" s="28" t="s">
        <v>224</v>
      </c>
      <c r="B14" s="29"/>
    </row>
    <row r="15" spans="1:11" x14ac:dyDescent="0.25">
      <c r="A15" s="57" t="s">
        <v>83</v>
      </c>
      <c r="B15" s="89">
        <f>B10</f>
        <v>32289986.300000001</v>
      </c>
    </row>
    <row r="16" spans="1:11" ht="31.5" x14ac:dyDescent="0.25">
      <c r="A16" s="58" t="s">
        <v>84</v>
      </c>
      <c r="B16" s="90">
        <f t="shared" ref="B16:B17" si="0">B11</f>
        <v>32289986.300000001</v>
      </c>
    </row>
    <row r="17" spans="1:2" ht="31.5" x14ac:dyDescent="0.25">
      <c r="A17" s="58" t="s">
        <v>85</v>
      </c>
      <c r="B17" s="90">
        <f t="shared" si="0"/>
        <v>43874740.649999999</v>
      </c>
    </row>
    <row r="18" spans="1:2" x14ac:dyDescent="0.25">
      <c r="A18" s="21"/>
      <c r="B18" s="21"/>
    </row>
    <row r="19" spans="1:2" ht="31.5" x14ac:dyDescent="0.25">
      <c r="A19" s="28" t="s">
        <v>223</v>
      </c>
      <c r="B19" s="31"/>
    </row>
    <row r="20" spans="1:2" x14ac:dyDescent="0.25">
      <c r="A20" s="57" t="s">
        <v>290</v>
      </c>
      <c r="B20" s="91">
        <v>14413</v>
      </c>
    </row>
    <row r="21" spans="1:2" x14ac:dyDescent="0.25">
      <c r="A21" s="57" t="s">
        <v>291</v>
      </c>
      <c r="B21" s="92" t="s">
        <v>318</v>
      </c>
    </row>
    <row r="22" spans="1:2" ht="31.5" customHeight="1" x14ac:dyDescent="0.25">
      <c r="A22" s="57" t="s">
        <v>86</v>
      </c>
      <c r="B22" s="89">
        <f>B15/$B$20</f>
        <v>2240.3376326927082</v>
      </c>
    </row>
    <row r="23" spans="1:2" ht="31.5" x14ac:dyDescent="0.25">
      <c r="A23" s="58" t="s">
        <v>87</v>
      </c>
      <c r="B23" s="90">
        <f t="shared" ref="B23:B24" si="1">B16/$B$20</f>
        <v>2240.3376326927082</v>
      </c>
    </row>
    <row r="24" spans="1:2" ht="47.25" customHeight="1" x14ac:dyDescent="0.25">
      <c r="A24" s="58" t="s">
        <v>88</v>
      </c>
      <c r="B24" s="90">
        <f t="shared" si="1"/>
        <v>3044.1088357732601</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570312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5703125" style="1" customWidth="1"/>
    <col min="2" max="2" width="84.140625" style="1" customWidth="1"/>
    <col min="3" max="3" width="94.570312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5703125" style="1" customWidth="1"/>
    <col min="3" max="3" width="93.5703125" style="1" customWidth="1"/>
    <col min="4" max="4" width="92" style="1" customWidth="1"/>
    <col min="5" max="5" width="38.570312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Brenda Poteet</cp:lastModifiedBy>
  <dcterms:created xsi:type="dcterms:W3CDTF">2017-01-13T17:49:37Z</dcterms:created>
  <dcterms:modified xsi:type="dcterms:W3CDTF">2021-10-12T16:59:55Z</dcterms:modified>
</cp:coreProperties>
</file>