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Shared drives\00_CC-FinShare\Audit\Audit-FY23\"/>
    </mc:Choice>
  </mc:AlternateContent>
  <xr:revisionPtr revIDLastSave="0" documentId="13_ncr:1_{FDAF4D25-A0BD-4211-B137-21FACCE01249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Instructions" sheetId="1" r:id="rId1"/>
    <sheet name="Statement" sheetId="2" r:id="rId2"/>
  </sheets>
  <definedNames>
    <definedName name="_xlnm.Print_Area" localSheetId="1">Statement!$A$1:$D$47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8" i="2" l="1"/>
  <c r="C20" i="2"/>
  <c r="C12" i="2"/>
  <c r="C11" i="2"/>
  <c r="C10" i="2"/>
  <c r="D10" i="2" s="1"/>
  <c r="C33" i="2"/>
  <c r="B28" i="2"/>
  <c r="B27" i="2"/>
  <c r="D27" i="2" s="1"/>
  <c r="B22" i="2"/>
  <c r="B20" i="2"/>
  <c r="D30" i="2"/>
  <c r="D29" i="2"/>
  <c r="B12" i="2"/>
  <c r="B10" i="2"/>
  <c r="B9" i="2"/>
  <c r="D45" i="2" l="1"/>
  <c r="C42" i="2"/>
  <c r="B42" i="2"/>
  <c r="D40" i="2"/>
  <c r="D39" i="2"/>
  <c r="C34" i="2"/>
  <c r="B34" i="2"/>
  <c r="D33" i="2"/>
  <c r="D32" i="2"/>
  <c r="D31" i="2"/>
  <c r="D28" i="2"/>
  <c r="D26" i="2"/>
  <c r="D25" i="2"/>
  <c r="D24" i="2"/>
  <c r="D23" i="2"/>
  <c r="D22" i="2"/>
  <c r="D21" i="2"/>
  <c r="D20" i="2"/>
  <c r="D19" i="2"/>
  <c r="D17" i="2"/>
  <c r="C13" i="2"/>
  <c r="B13" i="2"/>
  <c r="D12" i="2"/>
  <c r="D11" i="2"/>
  <c r="D9" i="2"/>
  <c r="D8" i="2"/>
  <c r="C36" i="2" l="1"/>
  <c r="C44" i="2" s="1"/>
  <c r="C47" i="2" s="1"/>
  <c r="B36" i="2"/>
  <c r="B44" i="2" s="1"/>
  <c r="B47" i="2" s="1"/>
  <c r="D13" i="2"/>
  <c r="D34" i="2"/>
  <c r="D36" i="2" l="1"/>
  <c r="D44" i="2"/>
  <c r="D47" i="2" s="1"/>
</calcChain>
</file>

<file path=xl/sharedStrings.xml><?xml version="1.0" encoding="utf-8"?>
<sst xmlns="http://schemas.openxmlformats.org/spreadsheetml/2006/main" count="78" uniqueCount="74">
  <si>
    <t>Statement of Actual Financial Operations — Instructions</t>
  </si>
  <si>
    <t>O.C.G.A. § 20-2-67(c)–(d), as amended by HB 1164 (effective July 1, 2026)</t>
  </si>
  <si>
    <t>WHO MUST FILE AND PUBLISH</t>
  </si>
  <si>
    <t>Each local school system designated as high-risk or moderate-risk by the Department of Audits and Accounts must publish this statement in the official county organ (the county's legal organ newspaper) once a week for two consecutive weeks, with both publications completed not later than September 30.</t>
  </si>
  <si>
    <t>Systems designated after the annual publication cycle are encouraged — though not required — to publish their statement within 60 days of designation, so that the community has timely information about the system's financial condition. The statutory deadline of September 30 is unchanged.</t>
  </si>
  <si>
    <t>Amounts are reported from the school system's accounting records for the most recently completed fiscal year, which may precede completion of the audit for that year.</t>
  </si>
  <si>
    <t>HOW TO COMPLETE THE FORM</t>
  </si>
  <si>
    <t>1. Complete every shaded (yellow) cell on the Statement tab. Enter amounts in whole dollars (e.g., 1,234,567 — no cents). Cells that are not shaded contain formulas and should not be edited.</t>
  </si>
  <si>
    <t>3. Adjust the signature block to match the number of members of your governing board before printing.</t>
  </si>
  <si>
    <t>EXECUTION AND PUBLICATION</t>
  </si>
  <si>
    <t>QUESTIONS</t>
  </si>
  <si>
    <t>Published pursuant to O.C.G.A. § 20-2-67, in the form specified and prescribed by the State Auditor</t>
  </si>
  <si>
    <t>General Fund</t>
  </si>
  <si>
    <t>All Other
Governmental Funds</t>
  </si>
  <si>
    <t>Total</t>
  </si>
  <si>
    <t>REVENUES</t>
  </si>
  <si>
    <t>Total Revenues</t>
  </si>
  <si>
    <t>EXPENDITURES</t>
  </si>
  <si>
    <t>Instruction</t>
  </si>
  <si>
    <t>Total Expenditures</t>
  </si>
  <si>
    <t>Net Change in Fund Balances</t>
  </si>
  <si>
    <t>Signature</t>
  </si>
  <si>
    <t>Printed Name</t>
  </si>
  <si>
    <t>Date</t>
  </si>
  <si>
    <t>Board Chair</t>
  </si>
  <si>
    <t>Board Member</t>
  </si>
  <si>
    <t>Add or remove signature lines as needed to match the number of members of the governing board.</t>
  </si>
  <si>
    <t>Contact the Financial Audits Division, Georgia Department of Audits and Accounts — SchoolOversight@audits.ga.gov.</t>
  </si>
  <si>
    <t>State Funds</t>
  </si>
  <si>
    <t>Current</t>
  </si>
  <si>
    <t xml:space="preserve">Support Services   </t>
  </si>
  <si>
    <t>Central Support Services</t>
  </si>
  <si>
    <t xml:space="preserve">Other Financing Sources (Uses)  </t>
  </si>
  <si>
    <t>Other Sources</t>
  </si>
  <si>
    <t>Other Uses</t>
  </si>
  <si>
    <t>Total Other Financing Sources (Uses)</t>
  </si>
  <si>
    <t>Fund Balance, Beginning</t>
  </si>
  <si>
    <t>Fund Balance, Ending</t>
  </si>
  <si>
    <t>Revenues over (under) Expenditures</t>
  </si>
  <si>
    <t>Pupil Services</t>
  </si>
  <si>
    <t>Improvement of Instructional Services</t>
  </si>
  <si>
    <t>Educational Media Services</t>
  </si>
  <si>
    <t>General Administration</t>
  </si>
  <si>
    <t>School Administration</t>
  </si>
  <si>
    <t>Business Administration</t>
  </si>
  <si>
    <t>Maintenance and Operation of Plant</t>
  </si>
  <si>
    <t>Student Transportation Services</t>
  </si>
  <si>
    <t>Other Support Services</t>
  </si>
  <si>
    <t>Food Services Operations</t>
  </si>
  <si>
    <t>Capital Outlay</t>
  </si>
  <si>
    <t>Debt Service</t>
  </si>
  <si>
    <t>Federal Funds</t>
  </si>
  <si>
    <t>CERTIFICATION: We, the undersigned, being all of the members of the governing board of the above-named local school system/state charter schoool and the local school superintendent/chief administrator, certify that this Statement of Actual Financial Operations for the fiscal year shown above, prepared on the form specified and prescribed by the State Auditor pursuant to O.C.G.A. § 20-2-67(c), has been examined by each of us and, to the best of our knowledge and belief, fairly presents the actual financial operations and current financial status of the school system/state charter school. Executed prior to publication as required by law.</t>
  </si>
  <si>
    <t>Local School Superintendent/Chief Administrator</t>
  </si>
  <si>
    <t>After publication, submit a copy of the published statement to the Georgia Department of Education Financial Review and to the local county board of commissioners or local municipal governing authority. Maintain a current copy on file in the school system's central administrative office, available for public inspection, for at least two years, and make copies available on request.</t>
  </si>
  <si>
    <t>Prior to publication, the statement must be executed by the local board of education and signed by each member of the board and the local school superintendent.</t>
  </si>
  <si>
    <t>2. Report actual amounts for the most recently completed fiscal year (ended June 30), consistent with the school system's accounting records. Column totals calculate automatically.</t>
  </si>
  <si>
    <t>Property Taxes</t>
  </si>
  <si>
    <t>Sales Taxes</t>
  </si>
  <si>
    <t>Other Revenues</t>
  </si>
  <si>
    <t>Enterprise Operations</t>
  </si>
  <si>
    <t>Community Services</t>
  </si>
  <si>
    <t>For the Fiscal Year Ended June 30, 2026</t>
  </si>
  <si>
    <t>Dublin City Schools, Georgia</t>
  </si>
  <si>
    <t>Board Vice Chair</t>
  </si>
  <si>
    <t>Marcee Pool, Interim Superintendent</t>
  </si>
  <si>
    <t>Mr. David Westerfield</t>
  </si>
  <si>
    <t>Ms. Priscilla Adams</t>
  </si>
  <si>
    <t>Ms. Teresa Holiday</t>
  </si>
  <si>
    <t>Ms. D'Andrea King</t>
  </si>
  <si>
    <t>Mr. Frederick Green</t>
  </si>
  <si>
    <t>Ms. Angela Wright</t>
  </si>
  <si>
    <t>Mr.Douglas Eaves</t>
  </si>
  <si>
    <r>
      <rPr>
        <b/>
        <i/>
        <sz val="14"/>
        <color rgb="FF0E4469"/>
        <rFont val="Segoe UI"/>
        <family val="2"/>
      </rPr>
      <t>(UNAUDITED)</t>
    </r>
    <r>
      <rPr>
        <b/>
        <sz val="14"/>
        <color rgb="FF0E4469"/>
        <rFont val="Segoe UI"/>
        <family val="2"/>
      </rPr>
      <t xml:space="preserve"> STATEMENT OF ACTUAL FINANCIAL OPERATIONS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</si>
</sst>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;\-"/>
  </numFmts>
  <fonts count="14" x14ac:knownFonts="1">
    <font>
      <sz val="11"/>
      <color theme="1"/>
      <name val="Calibri"/>
      <family val="2"/>
      <charset val="1"/>
    </font>
    <font>
      <b/>
      <sz val="14"/>
      <color rgb="FF0E4469"/>
      <name val="Segoe UI"/>
      <family val="2"/>
    </font>
    <font>
      <i/>
      <sz val="10"/>
      <color rgb="FF016699"/>
      <name val="Segoe UI"/>
      <family val="2"/>
    </font>
    <font>
      <b/>
      <sz val="10"/>
      <color rgb="FF0E4469"/>
      <name val="Calibri"/>
      <family val="2"/>
    </font>
    <font>
      <sz val="10"/>
      <color rgb="FF393939"/>
      <name val="Calibri"/>
      <family val="2"/>
    </font>
    <font>
      <b/>
      <sz val="11"/>
      <color rgb="FF393939"/>
      <name val="Segoe UI"/>
      <family val="2"/>
    </font>
    <font>
      <b/>
      <sz val="10"/>
      <color rgb="FFFFFFFF"/>
      <name val="Calibri"/>
      <family val="2"/>
    </font>
    <font>
      <b/>
      <sz val="10"/>
      <color rgb="FF393939"/>
      <name val="Calibri"/>
      <family val="2"/>
    </font>
    <font>
      <i/>
      <sz val="8"/>
      <color rgb="FF393939"/>
      <name val="Calibri"/>
      <family val="2"/>
    </font>
    <font>
      <sz val="10"/>
      <name val="Calibri"/>
      <family val="2"/>
    </font>
    <font>
      <sz val="10"/>
      <color rgb="FF393939"/>
      <name val="Calibri"/>
      <family val="2"/>
    </font>
    <font>
      <b/>
      <sz val="10"/>
      <color rgb="FF0E4469"/>
      <name val="Calibri"/>
      <family val="2"/>
    </font>
    <font>
      <b/>
      <sz val="10"/>
      <color rgb="FF393939"/>
      <name val="Calibri"/>
      <family val="2"/>
    </font>
    <font>
      <b/>
      <i/>
      <sz val="14"/>
      <color rgb="FF0E4469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0E4469"/>
        <bgColor rgb="FF333399"/>
      </patternFill>
    </fill>
    <fill>
      <patternFill patternType="solid">
        <fgColor rgb="FFD9E2EC"/>
        <bgColor rgb="FFCCFFFF"/>
      </patternFill>
    </fill>
  </fills>
  <borders count="6">
    <border>
      <left/>
      <right/>
      <top/>
      <bottom/>
      <diagonal/>
    </border>
    <border>
      <left style="thin">
        <color rgb="FFB0B7BF"/>
      </left>
      <right style="thin">
        <color rgb="FFB0B7BF"/>
      </right>
      <top style="thin">
        <color rgb="FFB0B7BF"/>
      </top>
      <bottom style="thin">
        <color rgb="FFB0B7BF"/>
      </bottom>
      <diagonal/>
    </border>
    <border>
      <left/>
      <right/>
      <top style="thin">
        <color rgb="FF393939"/>
      </top>
      <bottom/>
      <diagonal/>
    </border>
    <border>
      <left/>
      <right/>
      <top style="double">
        <color rgb="FF393939"/>
      </top>
      <bottom/>
      <diagonal/>
    </border>
    <border>
      <left/>
      <right/>
      <top/>
      <bottom style="thin">
        <color rgb="FF393939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8" fillId="0" borderId="0" xfId="0" applyFont="1"/>
    <xf numFmtId="0" fontId="0" fillId="0" borderId="4" xfId="0" applyBorder="1"/>
    <xf numFmtId="0" fontId="7" fillId="0" borderId="0" xfId="0" applyFont="1"/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0" xfId="0" applyFont="1" applyFill="1"/>
    <xf numFmtId="0" fontId="0" fillId="4" borderId="0" xfId="0" applyFill="1"/>
    <xf numFmtId="0" fontId="4" fillId="0" borderId="0" xfId="0" applyFont="1" applyAlignment="1">
      <alignment horizontal="left" indent="1"/>
    </xf>
    <xf numFmtId="164" fontId="4" fillId="2" borderId="0" xfId="0" applyNumberFormat="1" applyFont="1" applyFill="1"/>
    <xf numFmtId="164" fontId="4" fillId="0" borderId="0" xfId="0" applyNumberFormat="1" applyFont="1"/>
    <xf numFmtId="164" fontId="7" fillId="0" borderId="2" xfId="0" applyNumberFormat="1" applyFont="1" applyBorder="1"/>
    <xf numFmtId="164" fontId="7" fillId="0" borderId="3" xfId="0" applyNumberFormat="1" applyFont="1" applyBorder="1"/>
    <xf numFmtId="0" fontId="9" fillId="0" borderId="0" xfId="0" applyFont="1"/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 indent="2"/>
    </xf>
    <xf numFmtId="164" fontId="7" fillId="0" borderId="0" xfId="0" applyNumberFormat="1" applyFont="1"/>
    <xf numFmtId="0" fontId="7" fillId="0" borderId="0" xfId="0" applyFont="1" applyAlignment="1">
      <alignment horizontal="left" indent="3"/>
    </xf>
    <xf numFmtId="0" fontId="10" fillId="0" borderId="0" xfId="0" applyFont="1" applyAlignment="1">
      <alignment horizontal="left"/>
    </xf>
    <xf numFmtId="0" fontId="11" fillId="4" borderId="0" xfId="0" applyFont="1" applyFill="1"/>
    <xf numFmtId="164" fontId="4" fillId="2" borderId="5" xfId="0" applyNumberFormat="1" applyFont="1" applyFill="1" applyBorder="1"/>
    <xf numFmtId="164" fontId="4" fillId="0" borderId="5" xfId="0" applyNumberFormat="1" applyFont="1" applyBorder="1"/>
    <xf numFmtId="0" fontId="12" fillId="0" borderId="0" xfId="0" applyFont="1"/>
    <xf numFmtId="0" fontId="0" fillId="0" borderId="4" xfId="0" applyBorder="1"/>
    <xf numFmtId="0" fontId="8" fillId="0" borderId="0" xfId="0" applyFont="1"/>
    <xf numFmtId="0" fontId="7" fillId="0" borderId="0" xfId="0" applyFont="1"/>
    <xf numFmtId="0" fontId="1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7BF"/>
      <rgbColor rgb="FF808080"/>
      <rgbColor rgb="FF9999FF"/>
      <rgbColor rgb="FF993366"/>
      <rgbColor rgb="FFFFF2CC"/>
      <rgbColor rgb="FFCCFFFF"/>
      <rgbColor rgb="FF660066"/>
      <rgbColor rgb="FFFF8080"/>
      <rgbColor rgb="FF016699"/>
      <rgbColor rgb="FFD9E2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E4469"/>
      <rgbColor rgb="FF339966"/>
      <rgbColor rgb="FF003300"/>
      <rgbColor rgb="FF333300"/>
      <rgbColor rgb="FFB15B27"/>
      <rgbColor rgb="FF993366"/>
      <rgbColor rgb="FF333399"/>
      <rgbColor rgb="FF39393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9"/>
  <sheetViews>
    <sheetView zoomScaleNormal="100" workbookViewId="0">
      <selection activeCell="A7" sqref="A7"/>
    </sheetView>
  </sheetViews>
  <sheetFormatPr defaultColWidth="8.7109375" defaultRowHeight="15" x14ac:dyDescent="0.25"/>
  <cols>
    <col min="1" max="1" width="110" customWidth="1"/>
  </cols>
  <sheetData>
    <row r="1" spans="1:1" ht="20.25" x14ac:dyDescent="0.25">
      <c r="A1" s="5" t="s">
        <v>0</v>
      </c>
    </row>
    <row r="2" spans="1:1" x14ac:dyDescent="0.25">
      <c r="A2" s="6" t="s">
        <v>1</v>
      </c>
    </row>
    <row r="4" spans="1:1" x14ac:dyDescent="0.25">
      <c r="A4" s="7" t="s">
        <v>2</v>
      </c>
    </row>
    <row r="5" spans="1:1" ht="42" customHeight="1" x14ac:dyDescent="0.25">
      <c r="A5" s="4" t="s">
        <v>3</v>
      </c>
    </row>
    <row r="6" spans="1:1" ht="42" customHeight="1" x14ac:dyDescent="0.25">
      <c r="A6" s="4" t="s">
        <v>4</v>
      </c>
    </row>
    <row r="7" spans="1:1" ht="30" customHeight="1" x14ac:dyDescent="0.25">
      <c r="A7" s="4" t="s">
        <v>5</v>
      </c>
    </row>
    <row r="9" spans="1:1" x14ac:dyDescent="0.25">
      <c r="A9" s="7" t="s">
        <v>6</v>
      </c>
    </row>
    <row r="10" spans="1:1" ht="30" customHeight="1" x14ac:dyDescent="0.25">
      <c r="A10" s="4" t="s">
        <v>7</v>
      </c>
    </row>
    <row r="11" spans="1:1" ht="30" customHeight="1" x14ac:dyDescent="0.25">
      <c r="A11" s="4" t="s">
        <v>56</v>
      </c>
    </row>
    <row r="12" spans="1:1" x14ac:dyDescent="0.25">
      <c r="A12" s="4" t="s">
        <v>8</v>
      </c>
    </row>
    <row r="14" spans="1:1" x14ac:dyDescent="0.25">
      <c r="A14" s="7" t="s">
        <v>9</v>
      </c>
    </row>
    <row r="15" spans="1:1" ht="43.5" customHeight="1" x14ac:dyDescent="0.25">
      <c r="A15" s="4" t="s">
        <v>55</v>
      </c>
    </row>
    <row r="16" spans="1:1" ht="55.9" customHeight="1" x14ac:dyDescent="0.25">
      <c r="A16" s="4" t="s">
        <v>54</v>
      </c>
    </row>
    <row r="18" spans="1:1" x14ac:dyDescent="0.25">
      <c r="A18" s="7" t="s">
        <v>10</v>
      </c>
    </row>
    <row r="19" spans="1:1" x14ac:dyDescent="0.25">
      <c r="A19" s="4" t="s">
        <v>27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2"/>
  <sheetViews>
    <sheetView tabSelected="1" zoomScaleNormal="100" workbookViewId="0">
      <selection activeCell="A2" sqref="A2:D2"/>
    </sheetView>
  </sheetViews>
  <sheetFormatPr defaultColWidth="8.7109375" defaultRowHeight="15" x14ac:dyDescent="0.25"/>
  <cols>
    <col min="1" max="1" width="44" customWidth="1"/>
    <col min="2" max="2" width="16" customWidth="1"/>
    <col min="3" max="3" width="18.5703125" customWidth="1"/>
    <col min="4" max="4" width="16" customWidth="1"/>
  </cols>
  <sheetData>
    <row r="1" spans="1:4" ht="20.25" x14ac:dyDescent="0.35">
      <c r="A1" s="29" t="s">
        <v>73</v>
      </c>
      <c r="B1" s="29"/>
      <c r="C1" s="29"/>
      <c r="D1" s="29"/>
    </row>
    <row r="2" spans="1:4" ht="16.5" x14ac:dyDescent="0.3">
      <c r="A2" s="30" t="s">
        <v>63</v>
      </c>
      <c r="B2" s="30"/>
      <c r="C2" s="30"/>
      <c r="D2" s="30"/>
    </row>
    <row r="3" spans="1:4" x14ac:dyDescent="0.25">
      <c r="A3" s="31" t="s">
        <v>62</v>
      </c>
      <c r="B3" s="31"/>
      <c r="C3" s="31"/>
      <c r="D3" s="31"/>
    </row>
    <row r="4" spans="1:4" x14ac:dyDescent="0.25">
      <c r="A4" s="32" t="s">
        <v>11</v>
      </c>
      <c r="B4" s="32"/>
      <c r="C4" s="32"/>
      <c r="D4" s="32"/>
    </row>
    <row r="6" spans="1:4" ht="49.9" customHeight="1" x14ac:dyDescent="0.25">
      <c r="A6" s="8"/>
      <c r="B6" s="8" t="s">
        <v>12</v>
      </c>
      <c r="C6" s="8" t="s">
        <v>13</v>
      </c>
      <c r="D6" s="8" t="s">
        <v>14</v>
      </c>
    </row>
    <row r="7" spans="1:4" x14ac:dyDescent="0.25">
      <c r="A7" s="9" t="s">
        <v>15</v>
      </c>
      <c r="B7" s="10"/>
      <c r="C7" s="10"/>
      <c r="D7" s="10"/>
    </row>
    <row r="8" spans="1:4" x14ac:dyDescent="0.25">
      <c r="A8" s="11" t="s">
        <v>57</v>
      </c>
      <c r="B8" s="12">
        <v>13360825.300000001</v>
      </c>
      <c r="C8" s="12"/>
      <c r="D8" s="13">
        <f t="shared" ref="D8:D13" si="0">B8+C8</f>
        <v>13360825.300000001</v>
      </c>
    </row>
    <row r="9" spans="1:4" x14ac:dyDescent="0.25">
      <c r="A9" s="11" t="s">
        <v>58</v>
      </c>
      <c r="B9" s="12">
        <f>178439.72+863592.85</f>
        <v>1042032.57</v>
      </c>
      <c r="C9" s="12">
        <v>3032552.33</v>
      </c>
      <c r="D9" s="13">
        <f t="shared" si="0"/>
        <v>4074584.9</v>
      </c>
    </row>
    <row r="10" spans="1:4" x14ac:dyDescent="0.25">
      <c r="A10" s="11" t="s">
        <v>28</v>
      </c>
      <c r="B10" s="12">
        <f>18193430.29+946006+686541-3532921+1377436.31</f>
        <v>17670492.599999998</v>
      </c>
      <c r="C10" s="12">
        <f>911813.96+67764</f>
        <v>979577.96</v>
      </c>
      <c r="D10" s="13">
        <f t="shared" si="0"/>
        <v>18650070.559999999</v>
      </c>
    </row>
    <row r="11" spans="1:4" x14ac:dyDescent="0.25">
      <c r="A11" s="17" t="s">
        <v>51</v>
      </c>
      <c r="B11" s="12">
        <v>123251.73</v>
      </c>
      <c r="C11" s="12">
        <f>51060.6+1853870.13+846337.8+73079.61+48656.16+3990538.27+231868.04+110001.82</f>
        <v>7205412.4300000006</v>
      </c>
      <c r="D11" s="13">
        <f t="shared" si="0"/>
        <v>7328664.1600000011</v>
      </c>
    </row>
    <row r="12" spans="1:4" x14ac:dyDescent="0.25">
      <c r="A12" s="11" t="s">
        <v>59</v>
      </c>
      <c r="B12" s="12">
        <f>73881.63+410+420532.7+417733.75+52894+132570</f>
        <v>1098022.08</v>
      </c>
      <c r="C12" s="12">
        <f>700986.91+720+79848.64+63450.94+520.91+3268.25+11915+132332.03+471041.4</f>
        <v>1464084.08</v>
      </c>
      <c r="D12" s="13">
        <f t="shared" si="0"/>
        <v>2562106.16</v>
      </c>
    </row>
    <row r="13" spans="1:4" x14ac:dyDescent="0.25">
      <c r="A13" s="20" t="s">
        <v>16</v>
      </c>
      <c r="B13" s="14">
        <f>SUM(B8:B12)</f>
        <v>33294624.280000001</v>
      </c>
      <c r="C13" s="14">
        <f>SUM(C8:C12)</f>
        <v>12681626.800000001</v>
      </c>
      <c r="D13" s="14">
        <f t="shared" si="0"/>
        <v>45976251.079999998</v>
      </c>
    </row>
    <row r="14" spans="1:4" x14ac:dyDescent="0.25">
      <c r="A14" s="3"/>
      <c r="B14" s="19"/>
      <c r="C14" s="19"/>
      <c r="D14" s="19"/>
    </row>
    <row r="15" spans="1:4" x14ac:dyDescent="0.25">
      <c r="A15" s="9" t="s">
        <v>17</v>
      </c>
      <c r="B15" s="10"/>
      <c r="C15" s="10"/>
      <c r="D15" s="10"/>
    </row>
    <row r="16" spans="1:4" x14ac:dyDescent="0.25">
      <c r="A16" s="16" t="s">
        <v>29</v>
      </c>
    </row>
    <row r="17" spans="1:4" x14ac:dyDescent="0.25">
      <c r="A17" s="11" t="s">
        <v>18</v>
      </c>
      <c r="B17" s="12">
        <v>17063845.280000001</v>
      </c>
      <c r="C17" s="12">
        <v>3083035.62</v>
      </c>
      <c r="D17" s="13">
        <f t="shared" ref="D17:D44" si="1">B17+C17</f>
        <v>20146880.900000002</v>
      </c>
    </row>
    <row r="18" spans="1:4" x14ac:dyDescent="0.25">
      <c r="A18" s="17" t="s">
        <v>30</v>
      </c>
      <c r="B18" s="13"/>
      <c r="C18" s="13"/>
      <c r="D18" s="13"/>
    </row>
    <row r="19" spans="1:4" x14ac:dyDescent="0.25">
      <c r="A19" s="18" t="s">
        <v>39</v>
      </c>
      <c r="B19" s="12">
        <v>1674290.91</v>
      </c>
      <c r="C19" s="12">
        <v>1526307.94</v>
      </c>
      <c r="D19" s="13">
        <f t="shared" si="1"/>
        <v>3200598.8499999996</v>
      </c>
    </row>
    <row r="20" spans="1:4" x14ac:dyDescent="0.25">
      <c r="A20" s="18" t="s">
        <v>40</v>
      </c>
      <c r="B20" s="12">
        <f>1127555.75+6894.59</f>
        <v>1134450.3400000001</v>
      </c>
      <c r="C20" s="12">
        <f>432899.09+308193.21</f>
        <v>741092.3</v>
      </c>
      <c r="D20" s="13">
        <f t="shared" si="1"/>
        <v>1875542.6400000001</v>
      </c>
    </row>
    <row r="21" spans="1:4" x14ac:dyDescent="0.25">
      <c r="A21" s="18" t="s">
        <v>41</v>
      </c>
      <c r="B21" s="12">
        <v>328583.07</v>
      </c>
      <c r="C21" s="12">
        <v>312141.77</v>
      </c>
      <c r="D21" s="13">
        <f t="shared" si="1"/>
        <v>640724.84000000008</v>
      </c>
    </row>
    <row r="22" spans="1:4" x14ac:dyDescent="0.25">
      <c r="A22" s="18" t="s">
        <v>42</v>
      </c>
      <c r="B22" s="12">
        <f>289088.49+3040.54</f>
        <v>292129.02999999997</v>
      </c>
      <c r="C22" s="12">
        <v>123251.73</v>
      </c>
      <c r="D22" s="13">
        <f t="shared" si="1"/>
        <v>415380.75999999995</v>
      </c>
    </row>
    <row r="23" spans="1:4" x14ac:dyDescent="0.25">
      <c r="A23" s="18" t="s">
        <v>43</v>
      </c>
      <c r="B23" s="12">
        <v>2264231.91</v>
      </c>
      <c r="C23" s="12">
        <v>105518.63</v>
      </c>
      <c r="D23" s="13">
        <f t="shared" si="1"/>
        <v>2369750.54</v>
      </c>
    </row>
    <row r="24" spans="1:4" x14ac:dyDescent="0.25">
      <c r="A24" s="18" t="s">
        <v>44</v>
      </c>
      <c r="B24" s="12">
        <v>1357434.96</v>
      </c>
      <c r="C24" s="12">
        <v>2844.48</v>
      </c>
      <c r="D24" s="13">
        <f t="shared" si="1"/>
        <v>1360279.44</v>
      </c>
    </row>
    <row r="25" spans="1:4" x14ac:dyDescent="0.25">
      <c r="A25" s="18" t="s">
        <v>45</v>
      </c>
      <c r="B25" s="12">
        <v>3164477.64</v>
      </c>
      <c r="C25" s="12">
        <v>72630.52</v>
      </c>
      <c r="D25" s="13">
        <f t="shared" si="1"/>
        <v>3237108.16</v>
      </c>
    </row>
    <row r="26" spans="1:4" x14ac:dyDescent="0.25">
      <c r="A26" s="18" t="s">
        <v>46</v>
      </c>
      <c r="B26" s="12">
        <v>1366208.48</v>
      </c>
      <c r="C26" s="12">
        <v>24072.76</v>
      </c>
      <c r="D26" s="13">
        <f t="shared" si="1"/>
        <v>1390281.24</v>
      </c>
    </row>
    <row r="27" spans="1:4" x14ac:dyDescent="0.25">
      <c r="A27" s="18" t="s">
        <v>31</v>
      </c>
      <c r="B27" s="12">
        <f>765004.82</f>
        <v>765004.82</v>
      </c>
      <c r="C27" s="12"/>
      <c r="D27" s="13">
        <f t="shared" si="1"/>
        <v>765004.82</v>
      </c>
    </row>
    <row r="28" spans="1:4" x14ac:dyDescent="0.25">
      <c r="A28" s="18" t="s">
        <v>47</v>
      </c>
      <c r="B28" s="12">
        <f>10110.37+321326.58+34086.47</f>
        <v>365523.42000000004</v>
      </c>
      <c r="C28" s="12">
        <f>51000+22349.4</f>
        <v>73349.399999999994</v>
      </c>
      <c r="D28" s="13">
        <f t="shared" si="1"/>
        <v>438872.82000000007</v>
      </c>
    </row>
    <row r="29" spans="1:4" x14ac:dyDescent="0.25">
      <c r="A29" s="11" t="s">
        <v>60</v>
      </c>
      <c r="B29" s="12"/>
      <c r="C29" s="12">
        <v>72303.91</v>
      </c>
      <c r="D29" s="13">
        <f t="shared" si="1"/>
        <v>72303.91</v>
      </c>
    </row>
    <row r="30" spans="1:4" x14ac:dyDescent="0.25">
      <c r="A30" s="11" t="s">
        <v>61</v>
      </c>
      <c r="B30" s="12">
        <v>274716</v>
      </c>
      <c r="C30" s="12">
        <v>7202.59</v>
      </c>
      <c r="D30" s="13">
        <f t="shared" si="1"/>
        <v>281918.59000000003</v>
      </c>
    </row>
    <row r="31" spans="1:4" x14ac:dyDescent="0.25">
      <c r="A31" s="17" t="s">
        <v>48</v>
      </c>
      <c r="B31" s="12"/>
      <c r="C31" s="12">
        <v>2834033.63</v>
      </c>
      <c r="D31" s="13">
        <f t="shared" si="1"/>
        <v>2834033.63</v>
      </c>
    </row>
    <row r="32" spans="1:4" x14ac:dyDescent="0.25">
      <c r="A32" s="21" t="s">
        <v>49</v>
      </c>
      <c r="B32" s="12"/>
      <c r="C32" s="12">
        <v>1082394.6299999999</v>
      </c>
      <c r="D32" s="13">
        <f t="shared" si="1"/>
        <v>1082394.6299999999</v>
      </c>
    </row>
    <row r="33" spans="1:4" x14ac:dyDescent="0.25">
      <c r="A33" s="21" t="s">
        <v>50</v>
      </c>
      <c r="B33" s="12">
        <v>311120</v>
      </c>
      <c r="C33" s="12">
        <f>478373.07+4950</f>
        <v>483323.07</v>
      </c>
      <c r="D33" s="13">
        <f t="shared" si="1"/>
        <v>794443.07000000007</v>
      </c>
    </row>
    <row r="34" spans="1:4" x14ac:dyDescent="0.25">
      <c r="A34" s="20" t="s">
        <v>19</v>
      </c>
      <c r="B34" s="14">
        <f>SUM(B17:B33)</f>
        <v>30362015.860000007</v>
      </c>
      <c r="C34" s="14">
        <f>SUM(C17:C33)</f>
        <v>10543502.98</v>
      </c>
      <c r="D34" s="14">
        <f t="shared" si="1"/>
        <v>40905518.840000004</v>
      </c>
    </row>
    <row r="35" spans="1:4" x14ac:dyDescent="0.25">
      <c r="B35" s="13"/>
      <c r="C35" s="13"/>
      <c r="D35" s="13"/>
    </row>
    <row r="36" spans="1:4" x14ac:dyDescent="0.25">
      <c r="A36" s="21" t="s">
        <v>38</v>
      </c>
      <c r="B36" s="24">
        <f>B13-B34</f>
        <v>2932608.4199999943</v>
      </c>
      <c r="C36" s="24">
        <f>C13-C34</f>
        <v>2138123.8200000003</v>
      </c>
      <c r="D36" s="24">
        <f>D13-D34</f>
        <v>5070732.2399999946</v>
      </c>
    </row>
    <row r="37" spans="1:4" x14ac:dyDescent="0.25">
      <c r="A37" s="21"/>
      <c r="B37" s="13"/>
      <c r="C37" s="13"/>
      <c r="D37" s="13"/>
    </row>
    <row r="38" spans="1:4" x14ac:dyDescent="0.25">
      <c r="A38" s="22" t="s">
        <v>32</v>
      </c>
      <c r="B38" s="10"/>
      <c r="C38" s="10"/>
      <c r="D38" s="10"/>
    </row>
    <row r="39" spans="1:4" x14ac:dyDescent="0.25">
      <c r="A39" s="17" t="s">
        <v>33</v>
      </c>
      <c r="B39" s="12"/>
      <c r="C39" s="12"/>
      <c r="D39" s="13">
        <f>B39+C39</f>
        <v>0</v>
      </c>
    </row>
    <row r="40" spans="1:4" x14ac:dyDescent="0.25">
      <c r="A40" s="17" t="s">
        <v>34</v>
      </c>
      <c r="B40" s="23"/>
      <c r="C40" s="23"/>
      <c r="D40" s="24">
        <f>B40+C40</f>
        <v>0</v>
      </c>
    </row>
    <row r="41" spans="1:4" x14ac:dyDescent="0.25">
      <c r="A41" s="17"/>
      <c r="B41" s="13"/>
      <c r="C41" s="13"/>
      <c r="D41" s="13"/>
    </row>
    <row r="42" spans="1:4" x14ac:dyDescent="0.25">
      <c r="A42" s="17" t="s">
        <v>35</v>
      </c>
      <c r="B42" s="13">
        <f>B39+B40</f>
        <v>0</v>
      </c>
      <c r="C42" s="13">
        <f>C39+C40</f>
        <v>0</v>
      </c>
      <c r="D42" s="13"/>
    </row>
    <row r="43" spans="1:4" x14ac:dyDescent="0.25">
      <c r="A43" s="17"/>
      <c r="B43" s="13"/>
      <c r="C43" s="13"/>
      <c r="D43" s="13"/>
    </row>
    <row r="44" spans="1:4" x14ac:dyDescent="0.25">
      <c r="A44" s="3" t="s">
        <v>20</v>
      </c>
      <c r="B44" s="14">
        <f>B36+B42</f>
        <v>2932608.4199999943</v>
      </c>
      <c r="C44" s="14">
        <f>C36+C42</f>
        <v>2138123.8200000003</v>
      </c>
      <c r="D44" s="14">
        <f t="shared" si="1"/>
        <v>5070732.2399999946</v>
      </c>
    </row>
    <row r="45" spans="1:4" x14ac:dyDescent="0.25">
      <c r="A45" s="25" t="s">
        <v>36</v>
      </c>
      <c r="B45" s="12">
        <v>-3864236.62</v>
      </c>
      <c r="C45" s="12">
        <v>318555.43</v>
      </c>
      <c r="D45" s="19">
        <f>B45+C45</f>
        <v>-3545681.19</v>
      </c>
    </row>
    <row r="46" spans="1:4" x14ac:dyDescent="0.25">
      <c r="A46" s="25"/>
      <c r="B46" s="13"/>
      <c r="C46" s="13"/>
      <c r="D46" s="19"/>
    </row>
    <row r="47" spans="1:4" x14ac:dyDescent="0.25">
      <c r="A47" s="25" t="s">
        <v>37</v>
      </c>
      <c r="B47" s="15">
        <f>B44+B45</f>
        <v>-931628.20000000577</v>
      </c>
      <c r="C47" s="15">
        <f>C44+C45</f>
        <v>2456679.2500000005</v>
      </c>
      <c r="D47" s="15">
        <f>D44+D45</f>
        <v>1525051.0499999947</v>
      </c>
    </row>
    <row r="50" spans="1:4" ht="15" customHeight="1" x14ac:dyDescent="0.25">
      <c r="A50" s="33" t="s">
        <v>52</v>
      </c>
      <c r="B50" s="33"/>
      <c r="C50" s="33"/>
      <c r="D50" s="33"/>
    </row>
    <row r="51" spans="1:4" x14ac:dyDescent="0.25">
      <c r="A51" s="33"/>
      <c r="B51" s="33"/>
      <c r="C51" s="33"/>
      <c r="D51" s="33"/>
    </row>
    <row r="52" spans="1:4" x14ac:dyDescent="0.25">
      <c r="A52" s="33"/>
      <c r="B52" s="33"/>
      <c r="C52" s="33"/>
      <c r="D52" s="33"/>
    </row>
    <row r="53" spans="1:4" ht="42" customHeight="1" x14ac:dyDescent="0.25">
      <c r="A53" s="33"/>
      <c r="B53" s="33"/>
      <c r="C53" s="33"/>
      <c r="D53" s="33"/>
    </row>
    <row r="55" spans="1:4" x14ac:dyDescent="0.25">
      <c r="A55" s="3" t="s">
        <v>21</v>
      </c>
      <c r="B55" s="28" t="s">
        <v>22</v>
      </c>
      <c r="C55" s="28"/>
      <c r="D55" s="3" t="s">
        <v>23</v>
      </c>
    </row>
    <row r="56" spans="1:4" ht="21.75" customHeight="1" x14ac:dyDescent="0.25">
      <c r="A56" s="2"/>
      <c r="B56" s="26" t="s">
        <v>66</v>
      </c>
      <c r="C56" s="26"/>
      <c r="D56" s="2"/>
    </row>
    <row r="57" spans="1:4" x14ac:dyDescent="0.25">
      <c r="A57" s="1" t="s">
        <v>24</v>
      </c>
    </row>
    <row r="58" spans="1:4" ht="21.75" customHeight="1" x14ac:dyDescent="0.25">
      <c r="A58" s="2"/>
      <c r="B58" s="26" t="s">
        <v>67</v>
      </c>
      <c r="C58" s="26"/>
      <c r="D58" s="2"/>
    </row>
    <row r="59" spans="1:4" x14ac:dyDescent="0.25">
      <c r="A59" s="1" t="s">
        <v>64</v>
      </c>
    </row>
    <row r="60" spans="1:4" ht="21.75" customHeight="1" x14ac:dyDescent="0.25">
      <c r="A60" s="2"/>
      <c r="B60" s="26" t="s">
        <v>68</v>
      </c>
      <c r="C60" s="26"/>
      <c r="D60" s="2"/>
    </row>
    <row r="61" spans="1:4" x14ac:dyDescent="0.25">
      <c r="A61" s="1" t="s">
        <v>25</v>
      </c>
    </row>
    <row r="62" spans="1:4" ht="21.75" customHeight="1" x14ac:dyDescent="0.25">
      <c r="A62" s="2"/>
      <c r="B62" s="26" t="s">
        <v>69</v>
      </c>
      <c r="C62" s="26"/>
      <c r="D62" s="2"/>
    </row>
    <row r="63" spans="1:4" x14ac:dyDescent="0.25">
      <c r="A63" s="1" t="s">
        <v>25</v>
      </c>
    </row>
    <row r="64" spans="1:4" ht="21.75" customHeight="1" x14ac:dyDescent="0.25">
      <c r="A64" s="2"/>
      <c r="B64" s="26" t="s">
        <v>70</v>
      </c>
      <c r="C64" s="26"/>
      <c r="D64" s="2"/>
    </row>
    <row r="65" spans="1:4" x14ac:dyDescent="0.25">
      <c r="A65" s="1" t="s">
        <v>25</v>
      </c>
    </row>
    <row r="66" spans="1:4" ht="21.75" customHeight="1" x14ac:dyDescent="0.25">
      <c r="A66" s="2"/>
      <c r="B66" s="26" t="s">
        <v>71</v>
      </c>
      <c r="C66" s="26"/>
      <c r="D66" s="2"/>
    </row>
    <row r="67" spans="1:4" x14ac:dyDescent="0.25">
      <c r="A67" s="1" t="s">
        <v>25</v>
      </c>
    </row>
    <row r="68" spans="1:4" ht="21.75" customHeight="1" x14ac:dyDescent="0.25">
      <c r="A68" s="2"/>
      <c r="B68" s="26" t="s">
        <v>72</v>
      </c>
      <c r="C68" s="26"/>
      <c r="D68" s="2"/>
    </row>
    <row r="69" spans="1:4" x14ac:dyDescent="0.25">
      <c r="A69" s="1" t="s">
        <v>25</v>
      </c>
    </row>
    <row r="70" spans="1:4" ht="21.75" customHeight="1" x14ac:dyDescent="0.25">
      <c r="A70" s="2"/>
      <c r="B70" s="26" t="s">
        <v>65</v>
      </c>
      <c r="C70" s="26"/>
      <c r="D70" s="2"/>
    </row>
    <row r="71" spans="1:4" x14ac:dyDescent="0.25">
      <c r="A71" s="1" t="s">
        <v>53</v>
      </c>
    </row>
    <row r="72" spans="1:4" x14ac:dyDescent="0.25">
      <c r="A72" s="27" t="s">
        <v>26</v>
      </c>
      <c r="B72" s="27"/>
      <c r="C72" s="27"/>
      <c r="D72" s="27"/>
    </row>
  </sheetData>
  <mergeCells count="15">
    <mergeCell ref="B55:C55"/>
    <mergeCell ref="B56:C56"/>
    <mergeCell ref="B58:C58"/>
    <mergeCell ref="B60:C60"/>
    <mergeCell ref="A1:D1"/>
    <mergeCell ref="A2:D2"/>
    <mergeCell ref="A3:D3"/>
    <mergeCell ref="A4:D4"/>
    <mergeCell ref="A50:D53"/>
    <mergeCell ref="B70:C70"/>
    <mergeCell ref="A72:D72"/>
    <mergeCell ref="B62:C62"/>
    <mergeCell ref="B64:C64"/>
    <mergeCell ref="B66:C66"/>
    <mergeCell ref="B68:C68"/>
  </mergeCells>
  <pageMargins left="0.25" right="0.25" top="0.75" bottom="0.75" header="0.3" footer="0.3"/>
  <pageSetup scale="88" fitToHeight="0" orientation="portrait" r:id="rId1"/>
</worksheet>
</file>

<file path=docMetadata/LabelInfo.xml><?xml version="1.0" encoding="utf-8"?>
<clbl:labelList xmlns:clbl="http://schemas.microsoft.com/office/2020/mipLabelMetadata">
  <clbl:label id="{3ba88d15-70d4-4b83-8474-db703319c2a0}" enabled="0" method="" siteId="{3ba88d15-70d4-4b83-8474-db703319c2a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Instructions</vt:lpstr>
      <vt:lpstr>Statement</vt:lpstr>
      <vt:lpstr>Statement!Print_Area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Teresa Lounder</cp:lastModifiedBy>
  <cp:revision>0</cp:revision>
  <cp:lastPrinted>2026-09-23T16:51:03Z</cp:lastPrinted>
  <dcterms:created xsi:type="dcterms:W3CDTF">2026-08-04T19:18:14Z</dcterms:created>
  <dcterms:modified xsi:type="dcterms:W3CDTF">2026-09-23T21:06:57Z</dcterms:modified>
  <dc:language>en-US</dc:language>
</cp:coreProperties>
</file>