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Bliss Business Services\Enrollment ~~~~~~\Student Counts\2026-27\Third Friday\"/>
    </mc:Choice>
  </mc:AlternateContent>
  <xr:revisionPtr revIDLastSave="0" documentId="13_ncr:1_{09401515-3F66-4DA9-B36B-553C18272E4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9-18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nhPIHidy5//AllhOLKSv1ssjxUFcKjf8a/sEbz5MYI="/>
    </ext>
  </extLst>
</workbook>
</file>

<file path=xl/calcChain.xml><?xml version="1.0" encoding="utf-8"?>
<calcChain xmlns="http://schemas.openxmlformats.org/spreadsheetml/2006/main">
  <c r="BR50" i="1" l="1"/>
  <c r="AX9" i="1" l="1"/>
  <c r="BN44" i="1" l="1"/>
  <c r="BM44" i="1"/>
  <c r="BL44" i="1"/>
  <c r="BJ44" i="1"/>
  <c r="BI44" i="1"/>
  <c r="BH44" i="1"/>
  <c r="BG44" i="1"/>
  <c r="BF44" i="1"/>
  <c r="BA44" i="1"/>
  <c r="AZ44" i="1"/>
  <c r="AY44" i="1"/>
  <c r="AX44" i="1"/>
  <c r="AW44" i="1"/>
  <c r="AU44" i="1"/>
  <c r="AT44" i="1"/>
  <c r="AS44" i="1"/>
  <c r="AP44" i="1"/>
  <c r="AO44" i="1"/>
  <c r="AK44" i="1"/>
  <c r="AJ44" i="1"/>
  <c r="AI44" i="1"/>
  <c r="AH44" i="1"/>
  <c r="AG44" i="1"/>
  <c r="AF44" i="1"/>
  <c r="BP43" i="1"/>
  <c r="BO43" i="1"/>
  <c r="BE43" i="1"/>
  <c r="BB43" i="1"/>
  <c r="AR43" i="1"/>
  <c r="AQ43" i="1"/>
  <c r="BP42" i="1"/>
  <c r="BO42" i="1"/>
  <c r="BE42" i="1"/>
  <c r="BB42" i="1"/>
  <c r="AR42" i="1"/>
  <c r="AQ42" i="1"/>
  <c r="BP41" i="1"/>
  <c r="BO41" i="1"/>
  <c r="BE41" i="1"/>
  <c r="BR41" i="1" s="1"/>
  <c r="BB41" i="1"/>
  <c r="AR41" i="1"/>
  <c r="AQ41" i="1"/>
  <c r="BP40" i="1"/>
  <c r="BO40" i="1"/>
  <c r="BE40" i="1"/>
  <c r="BB40" i="1"/>
  <c r="AR40" i="1"/>
  <c r="BR40" i="1" s="1"/>
  <c r="AQ40" i="1"/>
  <c r="BQ40" i="1" s="1"/>
  <c r="BP39" i="1"/>
  <c r="BO39" i="1"/>
  <c r="BE39" i="1"/>
  <c r="BB39" i="1"/>
  <c r="AR39" i="1"/>
  <c r="AR44" i="1" s="1"/>
  <c r="AQ39" i="1"/>
  <c r="BN34" i="1"/>
  <c r="BM34" i="1"/>
  <c r="BL34" i="1"/>
  <c r="BJ34" i="1"/>
  <c r="BI34" i="1"/>
  <c r="BH34" i="1"/>
  <c r="BG34" i="1"/>
  <c r="BF34" i="1"/>
  <c r="BA34" i="1"/>
  <c r="AZ34" i="1"/>
  <c r="AY34" i="1"/>
  <c r="Y48" i="1" s="1"/>
  <c r="AX34" i="1"/>
  <c r="AW34" i="1"/>
  <c r="AU34" i="1"/>
  <c r="AT34" i="1"/>
  <c r="AS34" i="1"/>
  <c r="AP34" i="1"/>
  <c r="AO34" i="1"/>
  <c r="AL34" i="1"/>
  <c r="AK34" i="1"/>
  <c r="AJ34" i="1"/>
  <c r="AI34" i="1"/>
  <c r="AH34" i="1"/>
  <c r="AG34" i="1"/>
  <c r="AF34" i="1"/>
  <c r="BP33" i="1"/>
  <c r="BO33" i="1"/>
  <c r="BC33" i="1"/>
  <c r="BB33" i="1"/>
  <c r="AR33" i="1"/>
  <c r="BR33" i="1" s="1"/>
  <c r="AQ33" i="1"/>
  <c r="BQ33" i="1" s="1"/>
  <c r="BP32" i="1"/>
  <c r="BO32" i="1"/>
  <c r="BC32" i="1"/>
  <c r="BB32" i="1"/>
  <c r="AR32" i="1"/>
  <c r="AQ32" i="1"/>
  <c r="BQ32" i="1" s="1"/>
  <c r="BP31" i="1"/>
  <c r="BO31" i="1"/>
  <c r="BC31" i="1"/>
  <c r="BB31" i="1"/>
  <c r="AR31" i="1"/>
  <c r="BR31" i="1" s="1"/>
  <c r="AQ31" i="1"/>
  <c r="BQ31" i="1" s="1"/>
  <c r="BP30" i="1"/>
  <c r="BO30" i="1"/>
  <c r="BC30" i="1"/>
  <c r="BB30" i="1"/>
  <c r="AR30" i="1"/>
  <c r="AQ30" i="1"/>
  <c r="BP29" i="1"/>
  <c r="BO29" i="1"/>
  <c r="BC29" i="1"/>
  <c r="BB29" i="1"/>
  <c r="AR29" i="1"/>
  <c r="BR29" i="1" s="1"/>
  <c r="AQ29" i="1"/>
  <c r="BP28" i="1"/>
  <c r="BO28" i="1"/>
  <c r="BC28" i="1"/>
  <c r="BB28" i="1"/>
  <c r="AR28" i="1"/>
  <c r="AQ28" i="1"/>
  <c r="BP27" i="1"/>
  <c r="BO27" i="1"/>
  <c r="BC27" i="1"/>
  <c r="BB27" i="1"/>
  <c r="AR27" i="1"/>
  <c r="AQ27" i="1"/>
  <c r="BM22" i="1"/>
  <c r="BL22" i="1"/>
  <c r="BK22" i="1"/>
  <c r="BJ22" i="1"/>
  <c r="BI22" i="1"/>
  <c r="BE22" i="1"/>
  <c r="BD22" i="1"/>
  <c r="BC22" i="1"/>
  <c r="BB22" i="1"/>
  <c r="BA22" i="1"/>
  <c r="AW22" i="1"/>
  <c r="AV22" i="1"/>
  <c r="AU22" i="1"/>
  <c r="AT22" i="1"/>
  <c r="AS22" i="1"/>
  <c r="AO22" i="1"/>
  <c r="AN22" i="1"/>
  <c r="AM22" i="1"/>
  <c r="AL22" i="1"/>
  <c r="AK22" i="1"/>
  <c r="AJ22" i="1"/>
  <c r="AF22" i="1"/>
  <c r="AE22" i="1"/>
  <c r="AD22" i="1"/>
  <c r="AC22" i="1"/>
  <c r="Y22" i="1"/>
  <c r="X22" i="1"/>
  <c r="W22" i="1"/>
  <c r="V22" i="1"/>
  <c r="R22" i="1"/>
  <c r="Q22" i="1"/>
  <c r="P22" i="1"/>
  <c r="O22" i="1"/>
  <c r="K22" i="1"/>
  <c r="J22" i="1"/>
  <c r="I22" i="1"/>
  <c r="H22" i="1"/>
  <c r="D22" i="1"/>
  <c r="C22" i="1"/>
  <c r="B22" i="1"/>
  <c r="BP21" i="1"/>
  <c r="BN21" i="1"/>
  <c r="BO21" i="1" s="1"/>
  <c r="BH21" i="1"/>
  <c r="BF21" i="1"/>
  <c r="BG21" i="1" s="1"/>
  <c r="AZ21" i="1"/>
  <c r="AX21" i="1"/>
  <c r="AY21" i="1" s="1"/>
  <c r="AR21" i="1"/>
  <c r="AP21" i="1"/>
  <c r="AQ21" i="1" s="1"/>
  <c r="AI21" i="1"/>
  <c r="AG21" i="1"/>
  <c r="AH21" i="1" s="1"/>
  <c r="AB21" i="1"/>
  <c r="Z21" i="1"/>
  <c r="AA21" i="1" s="1"/>
  <c r="U21" i="1"/>
  <c r="S21" i="1"/>
  <c r="T21" i="1" s="1"/>
  <c r="N21" i="1"/>
  <c r="M21" i="1"/>
  <c r="L21" i="1"/>
  <c r="G21" i="1"/>
  <c r="E21" i="1"/>
  <c r="BP20" i="1"/>
  <c r="BN20" i="1"/>
  <c r="BO20" i="1" s="1"/>
  <c r="BH20" i="1"/>
  <c r="BF20" i="1"/>
  <c r="BG20" i="1" s="1"/>
  <c r="AZ20" i="1"/>
  <c r="AY20" i="1"/>
  <c r="AX20" i="1"/>
  <c r="AR20" i="1"/>
  <c r="AP20" i="1"/>
  <c r="AQ20" i="1" s="1"/>
  <c r="AI20" i="1"/>
  <c r="AG20" i="1"/>
  <c r="AH20" i="1" s="1"/>
  <c r="AB20" i="1"/>
  <c r="Z20" i="1"/>
  <c r="AA20" i="1" s="1"/>
  <c r="U20" i="1"/>
  <c r="S20" i="1"/>
  <c r="T20" i="1" s="1"/>
  <c r="N20" i="1"/>
  <c r="L20" i="1"/>
  <c r="BQ20" i="1" s="1"/>
  <c r="G20" i="1"/>
  <c r="F20" i="1"/>
  <c r="E20" i="1"/>
  <c r="BP19" i="1"/>
  <c r="BN19" i="1"/>
  <c r="BO19" i="1" s="1"/>
  <c r="BH19" i="1"/>
  <c r="BF19" i="1"/>
  <c r="BG19" i="1" s="1"/>
  <c r="AZ19" i="1"/>
  <c r="AX19" i="1"/>
  <c r="AY19" i="1" s="1"/>
  <c r="AR19" i="1"/>
  <c r="AP19" i="1"/>
  <c r="AQ19" i="1" s="1"/>
  <c r="AI19" i="1"/>
  <c r="AG19" i="1"/>
  <c r="AH19" i="1" s="1"/>
  <c r="AB19" i="1"/>
  <c r="Z19" i="1"/>
  <c r="AA19" i="1" s="1"/>
  <c r="U19" i="1"/>
  <c r="S19" i="1"/>
  <c r="T19" i="1" s="1"/>
  <c r="N19" i="1"/>
  <c r="L19" i="1"/>
  <c r="G19" i="1"/>
  <c r="E19" i="1"/>
  <c r="F19" i="1" s="1"/>
  <c r="BP18" i="1"/>
  <c r="BN18" i="1"/>
  <c r="BO18" i="1" s="1"/>
  <c r="BH18" i="1"/>
  <c r="BF18" i="1"/>
  <c r="BG18" i="1" s="1"/>
  <c r="AZ18" i="1"/>
  <c r="AX18" i="1"/>
  <c r="AY18" i="1" s="1"/>
  <c r="AR18" i="1"/>
  <c r="AP18" i="1"/>
  <c r="AQ18" i="1" s="1"/>
  <c r="AI18" i="1"/>
  <c r="AG18" i="1"/>
  <c r="AH18" i="1" s="1"/>
  <c r="AB18" i="1"/>
  <c r="Z18" i="1"/>
  <c r="AA18" i="1" s="1"/>
  <c r="U18" i="1"/>
  <c r="S18" i="1"/>
  <c r="T18" i="1" s="1"/>
  <c r="N18" i="1"/>
  <c r="L18" i="1"/>
  <c r="M18" i="1" s="1"/>
  <c r="G18" i="1"/>
  <c r="E18" i="1"/>
  <c r="F18" i="1" s="1"/>
  <c r="BP17" i="1"/>
  <c r="BN17" i="1"/>
  <c r="BO17" i="1" s="1"/>
  <c r="BH17" i="1"/>
  <c r="BG17" i="1"/>
  <c r="BF17" i="1"/>
  <c r="AZ17" i="1"/>
  <c r="AX17" i="1"/>
  <c r="AY17" i="1" s="1"/>
  <c r="AR17" i="1"/>
  <c r="AP17" i="1"/>
  <c r="AQ17" i="1" s="1"/>
  <c r="AI17" i="1"/>
  <c r="AG17" i="1"/>
  <c r="AH17" i="1" s="1"/>
  <c r="AB17" i="1"/>
  <c r="Z17" i="1"/>
  <c r="AA17" i="1" s="1"/>
  <c r="U17" i="1"/>
  <c r="S17" i="1"/>
  <c r="N17" i="1"/>
  <c r="M17" i="1"/>
  <c r="L17" i="1"/>
  <c r="G17" i="1"/>
  <c r="BR17" i="1" s="1"/>
  <c r="E17" i="1"/>
  <c r="F17" i="1" s="1"/>
  <c r="BP16" i="1"/>
  <c r="BN16" i="1"/>
  <c r="BO16" i="1" s="1"/>
  <c r="BH16" i="1"/>
  <c r="BF16" i="1"/>
  <c r="BG16" i="1" s="1"/>
  <c r="AZ16" i="1"/>
  <c r="AY16" i="1"/>
  <c r="AX16" i="1"/>
  <c r="AR16" i="1"/>
  <c r="AQ16" i="1"/>
  <c r="AP16" i="1"/>
  <c r="AI16" i="1"/>
  <c r="AG16" i="1"/>
  <c r="AH16" i="1" s="1"/>
  <c r="AB16" i="1"/>
  <c r="Z16" i="1"/>
  <c r="AA16" i="1" s="1"/>
  <c r="U16" i="1"/>
  <c r="S16" i="1"/>
  <c r="N16" i="1"/>
  <c r="L16" i="1"/>
  <c r="M16" i="1" s="1"/>
  <c r="G16" i="1"/>
  <c r="E16" i="1"/>
  <c r="F16" i="1" s="1"/>
  <c r="BP15" i="1"/>
  <c r="BN15" i="1"/>
  <c r="BO15" i="1" s="1"/>
  <c r="BH15" i="1"/>
  <c r="BF15" i="1"/>
  <c r="BG15" i="1" s="1"/>
  <c r="AZ15" i="1"/>
  <c r="AX15" i="1"/>
  <c r="AY15" i="1" s="1"/>
  <c r="AR15" i="1"/>
  <c r="AP15" i="1"/>
  <c r="AQ15" i="1" s="1"/>
  <c r="AI15" i="1"/>
  <c r="AG15" i="1"/>
  <c r="AH15" i="1" s="1"/>
  <c r="AB15" i="1"/>
  <c r="Z15" i="1"/>
  <c r="AA15" i="1" s="1"/>
  <c r="U15" i="1"/>
  <c r="S15" i="1"/>
  <c r="T15" i="1" s="1"/>
  <c r="N15" i="1"/>
  <c r="L15" i="1"/>
  <c r="M15" i="1" s="1"/>
  <c r="G15" i="1"/>
  <c r="E15" i="1"/>
  <c r="F15" i="1" s="1"/>
  <c r="BP14" i="1"/>
  <c r="BN14" i="1"/>
  <c r="BO14" i="1" s="1"/>
  <c r="BH14" i="1"/>
  <c r="BF14" i="1"/>
  <c r="AZ14" i="1"/>
  <c r="AX14" i="1"/>
  <c r="AY14" i="1" s="1"/>
  <c r="AR14" i="1"/>
  <c r="AP14" i="1"/>
  <c r="AQ14" i="1" s="1"/>
  <c r="AI14" i="1"/>
  <c r="AG14" i="1"/>
  <c r="AH14" i="1" s="1"/>
  <c r="AB14" i="1"/>
  <c r="Z14" i="1"/>
  <c r="AA14" i="1" s="1"/>
  <c r="U14" i="1"/>
  <c r="S14" i="1"/>
  <c r="T14" i="1" s="1"/>
  <c r="N14" i="1"/>
  <c r="M14" i="1"/>
  <c r="L14" i="1"/>
  <c r="G14" i="1"/>
  <c r="E14" i="1"/>
  <c r="F14" i="1" s="1"/>
  <c r="BP13" i="1"/>
  <c r="BN13" i="1"/>
  <c r="BO13" i="1" s="1"/>
  <c r="BH13" i="1"/>
  <c r="BF13" i="1"/>
  <c r="BG13" i="1" s="1"/>
  <c r="AZ13" i="1"/>
  <c r="AX13" i="1"/>
  <c r="AY13" i="1" s="1"/>
  <c r="AR13" i="1"/>
  <c r="AP13" i="1"/>
  <c r="AQ13" i="1" s="1"/>
  <c r="AI13" i="1"/>
  <c r="AG13" i="1"/>
  <c r="AH13" i="1" s="1"/>
  <c r="AB13" i="1"/>
  <c r="Z13" i="1"/>
  <c r="AA13" i="1" s="1"/>
  <c r="U13" i="1"/>
  <c r="S13" i="1"/>
  <c r="T13" i="1" s="1"/>
  <c r="N13" i="1"/>
  <c r="L13" i="1"/>
  <c r="M13" i="1" s="1"/>
  <c r="G13" i="1"/>
  <c r="E13" i="1"/>
  <c r="F13" i="1" s="1"/>
  <c r="BP12" i="1"/>
  <c r="BN12" i="1"/>
  <c r="BO12" i="1" s="1"/>
  <c r="BH12" i="1"/>
  <c r="BF12" i="1"/>
  <c r="BG12" i="1" s="1"/>
  <c r="AZ12" i="1"/>
  <c r="AX12" i="1"/>
  <c r="AY12" i="1" s="1"/>
  <c r="AR12" i="1"/>
  <c r="AP12" i="1"/>
  <c r="AQ12" i="1" s="1"/>
  <c r="AI12" i="1"/>
  <c r="AG12" i="1"/>
  <c r="AH12" i="1" s="1"/>
  <c r="AB12" i="1"/>
  <c r="Z12" i="1"/>
  <c r="AA12" i="1" s="1"/>
  <c r="U12" i="1"/>
  <c r="S12" i="1"/>
  <c r="T12" i="1" s="1"/>
  <c r="N12" i="1"/>
  <c r="L12" i="1"/>
  <c r="M12" i="1" s="1"/>
  <c r="G12" i="1"/>
  <c r="E12" i="1"/>
  <c r="F12" i="1" s="1"/>
  <c r="BP11" i="1"/>
  <c r="BN11" i="1"/>
  <c r="BO11" i="1" s="1"/>
  <c r="BH11" i="1"/>
  <c r="BF11" i="1"/>
  <c r="BG11" i="1" s="1"/>
  <c r="AZ11" i="1"/>
  <c r="AX11" i="1"/>
  <c r="AY11" i="1" s="1"/>
  <c r="AR11" i="1"/>
  <c r="AP11" i="1"/>
  <c r="AQ11" i="1" s="1"/>
  <c r="AI11" i="1"/>
  <c r="AG11" i="1"/>
  <c r="AH11" i="1" s="1"/>
  <c r="AB11" i="1"/>
  <c r="Z11" i="1"/>
  <c r="AA11" i="1" s="1"/>
  <c r="U11" i="1"/>
  <c r="S11" i="1"/>
  <c r="T11" i="1" s="1"/>
  <c r="N11" i="1"/>
  <c r="L11" i="1"/>
  <c r="M11" i="1" s="1"/>
  <c r="G11" i="1"/>
  <c r="E11" i="1"/>
  <c r="F11" i="1" s="1"/>
  <c r="BP10" i="1"/>
  <c r="BN10" i="1"/>
  <c r="BO10" i="1" s="1"/>
  <c r="BH10" i="1"/>
  <c r="BF10" i="1"/>
  <c r="BG10" i="1" s="1"/>
  <c r="AZ10" i="1"/>
  <c r="AX10" i="1"/>
  <c r="AY10" i="1" s="1"/>
  <c r="AR10" i="1"/>
  <c r="AP10" i="1"/>
  <c r="AQ10" i="1" s="1"/>
  <c r="AI10" i="1"/>
  <c r="AG10" i="1"/>
  <c r="AH10" i="1" s="1"/>
  <c r="AB10" i="1"/>
  <c r="Z10" i="1"/>
  <c r="AA10" i="1" s="1"/>
  <c r="U10" i="1"/>
  <c r="S10" i="1"/>
  <c r="T10" i="1" s="1"/>
  <c r="N10" i="1"/>
  <c r="L10" i="1"/>
  <c r="M10" i="1" s="1"/>
  <c r="G10" i="1"/>
  <c r="F10" i="1"/>
  <c r="E10" i="1"/>
  <c r="BP9" i="1"/>
  <c r="BN9" i="1"/>
  <c r="BO9" i="1" s="1"/>
  <c r="BH9" i="1"/>
  <c r="BF9" i="1"/>
  <c r="BG9" i="1" s="1"/>
  <c r="AZ9" i="1"/>
  <c r="AR9" i="1"/>
  <c r="AP9" i="1"/>
  <c r="AQ9" i="1" s="1"/>
  <c r="AI9" i="1"/>
  <c r="AG9" i="1"/>
  <c r="AB9" i="1"/>
  <c r="Z9" i="1"/>
  <c r="AA9" i="1" s="1"/>
  <c r="U9" i="1"/>
  <c r="S9" i="1"/>
  <c r="T9" i="1" s="1"/>
  <c r="N9" i="1"/>
  <c r="L9" i="1"/>
  <c r="G9" i="1"/>
  <c r="G22" i="1" s="1"/>
  <c r="E9" i="1"/>
  <c r="F9" i="1" s="1"/>
  <c r="BR32" i="1" l="1"/>
  <c r="AQ44" i="1"/>
  <c r="BQ17" i="1"/>
  <c r="Y47" i="1"/>
  <c r="BQ43" i="1"/>
  <c r="BR42" i="1"/>
  <c r="AX22" i="1"/>
  <c r="BR20" i="1"/>
  <c r="BQ42" i="1"/>
  <c r="BO44" i="1"/>
  <c r="BP44" i="1"/>
  <c r="BR43" i="1"/>
  <c r="BE44" i="1"/>
  <c r="BQ41" i="1"/>
  <c r="BB44" i="1"/>
  <c r="BR30" i="1"/>
  <c r="BO34" i="1"/>
  <c r="BP34" i="1"/>
  <c r="BQ28" i="1"/>
  <c r="BB34" i="1"/>
  <c r="BQ29" i="1"/>
  <c r="BC34" i="1"/>
  <c r="BR28" i="1"/>
  <c r="BQ30" i="1"/>
  <c r="AQ34" i="1"/>
  <c r="AR34" i="1"/>
  <c r="BN22" i="1"/>
  <c r="BQ16" i="1"/>
  <c r="BR16" i="1"/>
  <c r="BP22" i="1"/>
  <c r="BH22" i="1"/>
  <c r="BF22" i="1"/>
  <c r="AZ22" i="1"/>
  <c r="BR15" i="1"/>
  <c r="AP22" i="1"/>
  <c r="AQ22" i="1"/>
  <c r="AR22" i="1"/>
  <c r="BR10" i="1"/>
  <c r="BR18" i="1"/>
  <c r="AG22" i="1"/>
  <c r="BR11" i="1"/>
  <c r="BR14" i="1"/>
  <c r="AB22" i="1"/>
  <c r="BQ21" i="1"/>
  <c r="BQ12" i="1"/>
  <c r="BR12" i="1"/>
  <c r="BR19" i="1"/>
  <c r="BQ19" i="1"/>
  <c r="BR21" i="1"/>
  <c r="U22" i="1"/>
  <c r="L22" i="1"/>
  <c r="M22" i="1" s="1"/>
  <c r="N22" i="1"/>
  <c r="BO22" i="1"/>
  <c r="AA22" i="1"/>
  <c r="AH9" i="1"/>
  <c r="AH22" i="1" s="1"/>
  <c r="BR9" i="1"/>
  <c r="BQ10" i="1"/>
  <c r="BQ9" i="1"/>
  <c r="BG14" i="1"/>
  <c r="BG22" i="1" s="1"/>
  <c r="F21" i="1"/>
  <c r="T16" i="1"/>
  <c r="T22" i="1" s="1"/>
  <c r="M19" i="1"/>
  <c r="BQ11" i="1"/>
  <c r="T17" i="1"/>
  <c r="M20" i="1"/>
  <c r="E22" i="1"/>
  <c r="F22" i="1" s="1"/>
  <c r="S22" i="1"/>
  <c r="BQ13" i="1"/>
  <c r="BR13" i="1"/>
  <c r="BQ14" i="1"/>
  <c r="AI22" i="1"/>
  <c r="BQ27" i="1"/>
  <c r="AY9" i="1"/>
  <c r="AY22" i="1" s="1"/>
  <c r="BQ15" i="1"/>
  <c r="BR27" i="1"/>
  <c r="BQ18" i="1"/>
  <c r="Z22" i="1"/>
  <c r="BR39" i="1"/>
  <c r="M9" i="1"/>
  <c r="BQ39" i="1"/>
  <c r="BQ44" i="1" l="1"/>
  <c r="BR44" i="1"/>
  <c r="BR34" i="1"/>
  <c r="BQ34" i="1"/>
  <c r="BR22" i="1"/>
  <c r="BQ22" i="1"/>
  <c r="BR52" i="1"/>
  <c r="BR49" i="1" l="1"/>
  <c r="AR48" i="1" s="1"/>
  <c r="AR49" i="1" s="1"/>
  <c r="BQ47" i="1"/>
  <c r="BR47" i="1"/>
</calcChain>
</file>

<file path=xl/sharedStrings.xml><?xml version="1.0" encoding="utf-8"?>
<sst xmlns="http://schemas.openxmlformats.org/spreadsheetml/2006/main" count="210" uniqueCount="93">
  <si>
    <t>3RD FRIDAY COUNT</t>
  </si>
  <si>
    <t>FRIDAY, September 19, 2025</t>
  </si>
  <si>
    <t>Pre-School and Elementary Level</t>
  </si>
  <si>
    <t>School</t>
  </si>
  <si>
    <t>Pre-Kindergarten</t>
  </si>
  <si>
    <t>4 YR OLD 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</si>
  <si>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</si>
  <si>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</si>
  <si>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</si>
  <si>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</si>
  <si>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</si>
  <si>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</si>
  <si>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</si>
  <si>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Totals</t>
  </si>
  <si>
    <t>Enrolled</t>
  </si>
  <si>
    <t>Add Res OE</t>
  </si>
  <si>
    <t>Subtract Non Res OE</t>
  </si>
  <si>
    <t>Total for DPI</t>
  </si>
  <si>
    <t>FTE for DPI</t>
  </si>
  <si>
    <t>Total for Staffing</t>
  </si>
  <si>
    <t>Add Res 66.030</t>
  </si>
  <si>
    <t>Add Residential Treatment</t>
  </si>
  <si>
    <t>Subtract Resident Part Time</t>
  </si>
  <si>
    <t>Add Res 66.03</t>
  </si>
  <si>
    <t>Subtract Resident Part-Time</t>
  </si>
  <si>
    <t>Add Res CESA</t>
  </si>
  <si>
    <t>School Total for DPI</t>
  </si>
  <si>
    <t>School Total for Staffing</t>
  </si>
  <si>
    <t>Elementary</t>
  </si>
  <si>
    <t xml:space="preserve"> </t>
  </si>
  <si>
    <t>Bannach</t>
  </si>
  <si>
    <t>Jefferson</t>
  </si>
  <si>
    <t>Kennedy</t>
  </si>
  <si>
    <t>Madison</t>
  </si>
  <si>
    <t>McDill</t>
  </si>
  <si>
    <t>McKinley</t>
  </si>
  <si>
    <t>Plover-Whiting.</t>
  </si>
  <si>
    <t>Point of Discovery</t>
  </si>
  <si>
    <t>Preschool Options</t>
  </si>
  <si>
    <t>Roosevelt</t>
  </si>
  <si>
    <t>Washington</t>
  </si>
  <si>
    <t>4 YR Old K-Agency</t>
  </si>
  <si>
    <t>RVA</t>
  </si>
  <si>
    <t>Total Elem.</t>
  </si>
  <si>
    <t>7th Grade</t>
  </si>
  <si>
    <t>8th Grade</t>
  </si>
  <si>
    <t>9th Grade</t>
  </si>
  <si>
    <t>Jr. Hi. Totals</t>
  </si>
  <si>
    <t>Subtract Residents Part Time</t>
  </si>
  <si>
    <t>Subtract Residents Age Ineligible</t>
  </si>
  <si>
    <t>Add Residents in Residential Treatment</t>
  </si>
  <si>
    <t>Subtract non-resident part-time</t>
  </si>
  <si>
    <t>Subtract Non Res 66.0301</t>
  </si>
  <si>
    <t>Subtract Non Res Incarcerated</t>
  </si>
  <si>
    <t>7th Total for DPI</t>
  </si>
  <si>
    <t>7th Total for Staffing</t>
  </si>
  <si>
    <t>Add Residential CESA</t>
  </si>
  <si>
    <t>8th Total for DPI</t>
  </si>
  <si>
    <t>8th Total for Staffing</t>
  </si>
  <si>
    <t>Add Resident 66.030</t>
  </si>
  <si>
    <t>Subtract Non Res Tuition</t>
  </si>
  <si>
    <t>9th Total for DPI</t>
  </si>
  <si>
    <t>9th Total for Staffing</t>
  </si>
  <si>
    <t>Ben Franklin</t>
  </si>
  <si>
    <t>P. J. Jacobs</t>
  </si>
  <si>
    <t>SPASH</t>
  </si>
  <si>
    <t>Juvenile Detention</t>
  </si>
  <si>
    <t>Fernandez Ctr.</t>
  </si>
  <si>
    <t>Total Jr. Hi.</t>
  </si>
  <si>
    <t>Senior High Level</t>
  </si>
  <si>
    <t>10th Grade</t>
  </si>
  <si>
    <t>11th Grade</t>
  </si>
  <si>
    <t>12th Grade</t>
  </si>
  <si>
    <t>Sr. Hi. Totals</t>
  </si>
  <si>
    <t>10th Total for DPI</t>
  </si>
  <si>
    <t>10th Total for Staffing</t>
  </si>
  <si>
    <t>Add Res Residential Treatment</t>
  </si>
  <si>
    <t>11th Total for DPI</t>
  </si>
  <si>
    <t>11th Total for Staffing</t>
  </si>
  <si>
    <t>12th Total for DPI</t>
  </si>
  <si>
    <t>12th Total for Staffing</t>
  </si>
  <si>
    <t>PoDS</t>
  </si>
  <si>
    <t>Total Sr. Hi</t>
  </si>
  <si>
    <t>Total Open Enrollment Residents</t>
  </si>
  <si>
    <t>Total Open Enrollment Non Residents</t>
  </si>
  <si>
    <t>September 19, 2025 DPI Final Count</t>
  </si>
  <si>
    <t>Net Change</t>
  </si>
  <si>
    <t>District Staffing Total</t>
  </si>
  <si>
    <t>Official DPI District Total</t>
  </si>
  <si>
    <t>State Aid FTE</t>
  </si>
  <si>
    <t>September 18, 2026 DPI Final Count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</si>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</sst>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5">
    <font>
      <sz val="9"/>
      <color rgb="FF000000"/>
      <name val="Arimo"/>
      <scheme val="minor"/>
    </font>
    <font>
      <b/>
      <sz val="12"/>
      <color theme="1"/>
      <name val="Arial"/>
    </font>
    <font>
      <b/>
      <sz val="9"/>
      <color theme="1"/>
      <name val="Arial"/>
    </font>
    <font>
      <sz val="9"/>
      <name val="Arimo"/>
    </font>
    <font>
      <b/>
      <sz val="8"/>
      <color theme="1"/>
      <name val="Arial"/>
    </font>
    <font>
      <sz val="6"/>
      <color theme="1"/>
      <name val="Arial"/>
    </font>
    <font>
      <b/>
      <sz val="6"/>
      <color theme="1"/>
      <name val="Arial"/>
    </font>
    <font>
      <b/>
      <u/>
      <sz val="6"/>
      <color theme="1"/>
      <name val="Arial"/>
    </font>
    <font>
      <sz val="9"/>
      <color theme="1"/>
      <name val="Arial"/>
    </font>
    <font>
      <sz val="9"/>
      <color theme="1"/>
      <name val="Arimo"/>
    </font>
    <font>
      <b/>
      <u/>
      <sz val="6"/>
      <color theme="1"/>
      <name val="Arial"/>
    </font>
    <font>
      <b/>
      <u/>
      <sz val="6"/>
      <color theme="1"/>
      <name val="Arial"/>
    </font>
    <font>
      <sz val="6"/>
      <color theme="1"/>
      <name val="Arimo"/>
    </font>
    <font>
      <b/>
      <u/>
      <sz val="6"/>
      <color theme="1"/>
      <name val="Arial"/>
    </font>
    <font>
      <b/>
      <u/>
      <sz val="6"/>
      <color theme="1"/>
      <name val="Arial"/>
    </font>
    <font>
      <b/>
      <u/>
      <sz val="6"/>
      <color theme="1"/>
      <name val="Arial"/>
    </font>
    <font>
      <sz val="8"/>
      <color theme="1"/>
      <name val="Arial"/>
    </font>
    <font>
      <sz val="8"/>
      <color theme="1"/>
      <name val="Arimo"/>
    </font>
    <font>
      <b/>
      <sz val="16"/>
      <color theme="1"/>
      <name val="Arial"/>
    </font>
    <font>
      <sz val="11"/>
      <color theme="1"/>
      <name val="Arimo"/>
    </font>
    <font>
      <b/>
      <sz val="11"/>
      <color theme="1"/>
      <name val="Arimo"/>
    </font>
    <font>
      <b/>
      <sz val="9"/>
      <color theme="1"/>
      <name val="Arimo"/>
    </font>
    <font>
      <sz val="10"/>
      <color theme="1"/>
      <name val="Arimo"/>
    </font>
    <font>
      <b/>
      <sz val="11"/>
      <color theme="1"/>
      <name val="Arial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6600"/>
        <bgColor rgb="FFFF6600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14" fontId="2" fillId="0" borderId="0" xfId="0" applyNumberFormat="1" applyFont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textRotation="90"/>
    </xf>
    <xf numFmtId="0" fontId="5" fillId="0" borderId="7" xfId="0" applyFont="1" applyBorder="1" applyAlignment="1">
      <alignment textRotation="90"/>
    </xf>
    <xf numFmtId="0" fontId="6" fillId="0" borderId="7" xfId="0" applyFont="1" applyBorder="1" applyAlignment="1">
      <alignment textRotation="90"/>
    </xf>
    <xf numFmtId="0" fontId="5" fillId="2" borderId="8" xfId="0" applyFont="1" applyFill="1" applyBorder="1" applyAlignment="1">
      <alignment textRotation="90"/>
    </xf>
    <xf numFmtId="0" fontId="5" fillId="0" borderId="9" xfId="0" applyFont="1" applyBorder="1" applyAlignment="1">
      <alignment textRotation="90"/>
    </xf>
    <xf numFmtId="0" fontId="6" fillId="0" borderId="10" xfId="0" applyFont="1" applyBorder="1" applyAlignment="1">
      <alignment textRotation="90"/>
    </xf>
    <xf numFmtId="0" fontId="5" fillId="0" borderId="11" xfId="0" applyFont="1" applyBorder="1" applyAlignment="1">
      <alignment textRotation="90"/>
    </xf>
    <xf numFmtId="0" fontId="6" fillId="0" borderId="12" xfId="0" applyFont="1" applyBorder="1" applyAlignment="1">
      <alignment horizontal="center" textRotation="90"/>
    </xf>
    <xf numFmtId="0" fontId="6" fillId="0" borderId="5" xfId="0" applyFont="1" applyBorder="1" applyAlignment="1">
      <alignment horizontal="center" textRotation="90"/>
    </xf>
    <xf numFmtId="0" fontId="7" fillId="0" borderId="13" xfId="0" applyFont="1" applyBorder="1"/>
    <xf numFmtId="0" fontId="6" fillId="2" borderId="14" xfId="0" applyFont="1" applyFill="1" applyBorder="1"/>
    <xf numFmtId="0" fontId="6" fillId="0" borderId="15" xfId="0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4" xfId="0" applyFont="1" applyFill="1" applyBorder="1"/>
    <xf numFmtId="0" fontId="5" fillId="0" borderId="15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8" fillId="0" borderId="21" xfId="0" applyFont="1" applyBorder="1"/>
    <xf numFmtId="0" fontId="8" fillId="0" borderId="13" xfId="0" applyFont="1" applyBorder="1"/>
    <xf numFmtId="0" fontId="9" fillId="0" borderId="0" xfId="0" applyFont="1"/>
    <xf numFmtId="0" fontId="5" fillId="0" borderId="13" xfId="0" applyFont="1" applyBorder="1"/>
    <xf numFmtId="0" fontId="2" fillId="0" borderId="21" xfId="0" applyFont="1" applyBorder="1"/>
    <xf numFmtId="0" fontId="2" fillId="0" borderId="13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5" fillId="0" borderId="25" xfId="0" applyFont="1" applyBorder="1"/>
    <xf numFmtId="0" fontId="6" fillId="0" borderId="26" xfId="0" applyFont="1" applyBorder="1"/>
    <xf numFmtId="0" fontId="5" fillId="0" borderId="28" xfId="0" applyFont="1" applyBorder="1"/>
    <xf numFmtId="0" fontId="2" fillId="0" borderId="26" xfId="0" applyFont="1" applyBorder="1"/>
    <xf numFmtId="0" fontId="6" fillId="0" borderId="5" xfId="0" applyFont="1" applyBorder="1"/>
    <xf numFmtId="0" fontId="5" fillId="0" borderId="6" xfId="0" applyFont="1" applyBorder="1"/>
    <xf numFmtId="0" fontId="6" fillId="0" borderId="6" xfId="0" applyFont="1" applyBorder="1"/>
    <xf numFmtId="0" fontId="5" fillId="0" borderId="31" xfId="0" applyFont="1" applyBorder="1"/>
    <xf numFmtId="0" fontId="5" fillId="0" borderId="32" xfId="0" applyFont="1" applyBorder="1"/>
    <xf numFmtId="0" fontId="6" fillId="0" borderId="32" xfId="0" applyFont="1" applyBorder="1"/>
    <xf numFmtId="0" fontId="6" fillId="0" borderId="33" xfId="0" applyFont="1" applyBorder="1"/>
    <xf numFmtId="0" fontId="5" fillId="2" borderId="34" xfId="0" applyFont="1" applyFill="1" applyBorder="1"/>
    <xf numFmtId="0" fontId="5" fillId="2" borderId="35" xfId="0" applyFont="1" applyFill="1" applyBorder="1"/>
    <xf numFmtId="0" fontId="2" fillId="0" borderId="36" xfId="0" applyFont="1" applyBorder="1"/>
    <xf numFmtId="0" fontId="2" fillId="0" borderId="37" xfId="0" applyFont="1" applyBorder="1"/>
    <xf numFmtId="0" fontId="5" fillId="3" borderId="14" xfId="0" applyFont="1" applyFill="1" applyBorder="1"/>
    <xf numFmtId="0" fontId="5" fillId="3" borderId="17" xfId="0" applyFont="1" applyFill="1" applyBorder="1"/>
    <xf numFmtId="0" fontId="5" fillId="3" borderId="38" xfId="0" applyFont="1" applyFill="1" applyBorder="1"/>
    <xf numFmtId="0" fontId="5" fillId="3" borderId="39" xfId="0" applyFont="1" applyFill="1" applyBorder="1"/>
    <xf numFmtId="0" fontId="8" fillId="3" borderId="39" xfId="0" applyFont="1" applyFill="1" applyBorder="1"/>
    <xf numFmtId="0" fontId="8" fillId="3" borderId="40" xfId="0" applyFont="1" applyFill="1" applyBorder="1"/>
    <xf numFmtId="0" fontId="5" fillId="0" borderId="0" xfId="0" applyFont="1"/>
    <xf numFmtId="0" fontId="10" fillId="0" borderId="0" xfId="0" applyFont="1"/>
    <xf numFmtId="0" fontId="8" fillId="0" borderId="0" xfId="0" applyFont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5" fillId="0" borderId="0" xfId="0" applyFont="1" applyAlignment="1">
      <alignment textRotation="90"/>
    </xf>
    <xf numFmtId="0" fontId="6" fillId="0" borderId="0" xfId="0" applyFont="1" applyAlignment="1">
      <alignment horizontal="center" textRotation="90"/>
    </xf>
    <xf numFmtId="0" fontId="11" fillId="0" borderId="7" xfId="0" applyFont="1" applyBorder="1"/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textRotation="90"/>
    </xf>
    <xf numFmtId="0" fontId="5" fillId="0" borderId="5" xfId="0" applyFont="1" applyBorder="1" applyAlignment="1">
      <alignment textRotation="90"/>
    </xf>
    <xf numFmtId="0" fontId="9" fillId="0" borderId="5" xfId="0" applyFont="1" applyBorder="1"/>
    <xf numFmtId="0" fontId="6" fillId="0" borderId="6" xfId="0" applyFont="1" applyBorder="1" applyAlignment="1">
      <alignment horizontal="center" textRotation="90"/>
    </xf>
    <xf numFmtId="0" fontId="6" fillId="0" borderId="5" xfId="0" applyFont="1" applyBorder="1" applyAlignment="1">
      <alignment textRotation="90"/>
    </xf>
    <xf numFmtId="0" fontId="5" fillId="0" borderId="21" xfId="0" applyFont="1" applyBorder="1"/>
    <xf numFmtId="0" fontId="5" fillId="2" borderId="43" xfId="0" applyFont="1" applyFill="1" applyBorder="1"/>
    <xf numFmtId="0" fontId="5" fillId="2" borderId="13" xfId="0" applyFont="1" applyFill="1" applyBorder="1"/>
    <xf numFmtId="0" fontId="6" fillId="2" borderId="13" xfId="0" applyFont="1" applyFill="1" applyBorder="1"/>
    <xf numFmtId="0" fontId="12" fillId="2" borderId="13" xfId="0" applyFont="1" applyFill="1" applyBorder="1"/>
    <xf numFmtId="0" fontId="6" fillId="0" borderId="13" xfId="0" applyFont="1" applyBorder="1"/>
    <xf numFmtId="0" fontId="5" fillId="0" borderId="44" xfId="0" applyFont="1" applyBorder="1"/>
    <xf numFmtId="0" fontId="5" fillId="2" borderId="26" xfId="0" applyFont="1" applyFill="1" applyBorder="1"/>
    <xf numFmtId="0" fontId="4" fillId="0" borderId="46" xfId="0" applyFont="1" applyBorder="1"/>
    <xf numFmtId="0" fontId="5" fillId="0" borderId="47" xfId="0" applyFont="1" applyBorder="1"/>
    <xf numFmtId="0" fontId="5" fillId="0" borderId="48" xfId="0" applyFont="1" applyBorder="1"/>
    <xf numFmtId="0" fontId="5" fillId="0" borderId="49" xfId="0" applyFont="1" applyBorder="1"/>
    <xf numFmtId="0" fontId="5" fillId="0" borderId="12" xfId="0" applyFont="1" applyBorder="1"/>
    <xf numFmtId="0" fontId="6" fillId="0" borderId="12" xfId="0" applyFont="1" applyBorder="1"/>
    <xf numFmtId="0" fontId="2" fillId="0" borderId="5" xfId="0" applyFont="1" applyBorder="1"/>
    <xf numFmtId="0" fontId="5" fillId="3" borderId="23" xfId="0" applyFont="1" applyFill="1" applyBorder="1"/>
    <xf numFmtId="0" fontId="5" fillId="3" borderId="50" xfId="0" applyFont="1" applyFill="1" applyBorder="1"/>
    <xf numFmtId="0" fontId="8" fillId="3" borderId="50" xfId="0" applyFont="1" applyFill="1" applyBorder="1"/>
    <xf numFmtId="0" fontId="8" fillId="3" borderId="51" xfId="0" applyFont="1" applyFill="1" applyBorder="1"/>
    <xf numFmtId="0" fontId="13" fillId="0" borderId="6" xfId="0" applyFont="1" applyBorder="1"/>
    <xf numFmtId="0" fontId="14" fillId="0" borderId="9" xfId="0" applyFont="1" applyBorder="1"/>
    <xf numFmtId="0" fontId="15" fillId="0" borderId="12" xfId="0" applyFont="1" applyBorder="1"/>
    <xf numFmtId="0" fontId="5" fillId="0" borderId="52" xfId="0" applyFont="1" applyBorder="1"/>
    <xf numFmtId="0" fontId="5" fillId="2" borderId="51" xfId="0" applyFont="1" applyFill="1" applyBorder="1"/>
    <xf numFmtId="0" fontId="5" fillId="0" borderId="53" xfId="0" applyFont="1" applyBorder="1"/>
    <xf numFmtId="0" fontId="5" fillId="0" borderId="54" xfId="0" applyFont="1" applyBorder="1"/>
    <xf numFmtId="0" fontId="4" fillId="0" borderId="47" xfId="0" applyFont="1" applyBorder="1"/>
    <xf numFmtId="0" fontId="6" fillId="0" borderId="49" xfId="0" applyFont="1" applyBorder="1"/>
    <xf numFmtId="0" fontId="5" fillId="0" borderId="46" xfId="0" applyFont="1" applyBorder="1"/>
    <xf numFmtId="0" fontId="6" fillId="0" borderId="46" xfId="0" applyFont="1" applyBorder="1"/>
    <xf numFmtId="0" fontId="2" fillId="0" borderId="46" xfId="0" applyFont="1" applyBorder="1"/>
    <xf numFmtId="0" fontId="5" fillId="3" borderId="55" xfId="0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5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3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6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41" fontId="8" fillId="0" borderId="0" xfId="0" applyNumberFormat="1" applyFont="1"/>
    <xf numFmtId="0" fontId="17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8" fillId="0" borderId="2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6" fillId="0" borderId="0" xfId="0" applyFont="1"/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21" fillId="0" borderId="21" xfId="0" applyFont="1" applyBorder="1" applyAlignment="1">
      <alignment horizontal="right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4" fillId="0" borderId="0" xfId="0" applyFont="1"/>
    <xf numFmtId="0" fontId="23" fillId="0" borderId="0" xfId="0" applyFont="1" applyAlignment="1">
      <alignment horizontal="left"/>
    </xf>
    <xf numFmtId="0" fontId="24" fillId="0" borderId="0" xfId="0" quotePrefix="1" applyFont="1" applyAlignment="1">
      <alignment horizontal="center"/>
    </xf>
    <xf numFmtId="0" fontId="8" fillId="4" borderId="0" xfId="0" applyFont="1" applyFill="1"/>
    <xf numFmtId="41" fontId="8" fillId="4" borderId="0" xfId="0" applyNumberFormat="1" applyFont="1" applyFill="1"/>
    <xf numFmtId="0" fontId="2" fillId="4" borderId="13" xfId="0" applyFont="1" applyFill="1" applyBorder="1"/>
    <xf numFmtId="0" fontId="2" fillId="4" borderId="26" xfId="0" applyFont="1" applyFill="1" applyBorder="1"/>
    <xf numFmtId="0" fontId="6" fillId="0" borderId="18" xfId="0" applyFont="1" applyBorder="1"/>
    <xf numFmtId="0" fontId="5" fillId="0" borderId="14" xfId="0" applyFont="1" applyBorder="1"/>
    <xf numFmtId="0" fontId="5" fillId="0" borderId="23" xfId="0" applyFont="1" applyBorder="1"/>
    <xf numFmtId="0" fontId="5" fillId="0" borderId="24" xfId="0" applyFont="1" applyBorder="1"/>
    <xf numFmtId="0" fontId="6" fillId="0" borderId="14" xfId="0" applyFont="1" applyBorder="1"/>
    <xf numFmtId="0" fontId="5" fillId="0" borderId="43" xfId="0" applyFont="1" applyBorder="1"/>
    <xf numFmtId="0" fontId="5" fillId="0" borderId="45" xfId="0" applyFont="1" applyBorder="1"/>
    <xf numFmtId="0" fontId="5" fillId="0" borderId="26" xfId="0" applyFont="1" applyBorder="1"/>
    <xf numFmtId="0" fontId="12" fillId="0" borderId="13" xfId="0" applyFont="1" applyBorder="1"/>
    <xf numFmtId="0" fontId="9" fillId="0" borderId="13" xfId="0" applyFont="1" applyBorder="1"/>
    <xf numFmtId="0" fontId="5" fillId="0" borderId="27" xfId="0" applyFont="1" applyBorder="1"/>
    <xf numFmtId="0" fontId="5" fillId="0" borderId="22" xfId="0" applyFont="1" applyBorder="1"/>
    <xf numFmtId="0" fontId="6" fillId="0" borderId="28" xfId="0" applyFont="1" applyBorder="1"/>
    <xf numFmtId="0" fontId="6" fillId="0" borderId="29" xfId="0" applyFont="1" applyBorder="1"/>
    <xf numFmtId="0" fontId="6" fillId="4" borderId="13" xfId="0" applyFont="1" applyFill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14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22" fillId="0" borderId="0" xfId="0" applyFont="1" applyAlignment="1">
      <alignment horizontal="right"/>
    </xf>
    <xf numFmtId="0" fontId="4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23" xfId="0" applyFont="1" applyFill="1" applyBorder="1"/>
    <xf numFmtId="0" fontId="6" fillId="0" borderId="15" xfId="0" applyFont="1" applyFill="1" applyBorder="1"/>
    <xf numFmtId="0" fontId="6" fillId="0" borderId="18" xfId="0" applyFont="1" applyFill="1" applyBorder="1"/>
    <xf numFmtId="0" fontId="6" fillId="0" borderId="14" xfId="0" applyFont="1" applyFill="1" applyBorder="1"/>
    <xf numFmtId="0" fontId="5" fillId="0" borderId="25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24" xfId="0" applyFont="1" applyFill="1" applyBorder="1"/>
    <xf numFmtId="0" fontId="5" fillId="0" borderId="27" xfId="0" applyFont="1" applyFill="1" applyBorder="1"/>
    <xf numFmtId="0" fontId="12" fillId="0" borderId="13" xfId="0" applyFont="1" applyFill="1" applyBorder="1"/>
    <xf numFmtId="0" fontId="5" fillId="0" borderId="43" xfId="0" applyFont="1" applyFill="1" applyBorder="1"/>
    <xf numFmtId="0" fontId="5" fillId="0" borderId="13" xfId="0" applyFont="1" applyFill="1" applyBorder="1"/>
    <xf numFmtId="0" fontId="5" fillId="0" borderId="51" xfId="0" applyFont="1" applyFill="1" applyBorder="1"/>
    <xf numFmtId="0" fontId="5" fillId="0" borderId="28" xfId="0" applyFont="1" applyFill="1" applyBorder="1"/>
    <xf numFmtId="0" fontId="6" fillId="0" borderId="13" xfId="0" applyFont="1" applyFill="1" applyBorder="1"/>
    <xf numFmtId="0" fontId="5" fillId="0" borderId="45" xfId="0" applyFont="1" applyFill="1" applyBorder="1"/>
    <xf numFmtId="0" fontId="5" fillId="0" borderId="26" xfId="0" applyFont="1" applyFill="1" applyBorder="1"/>
    <xf numFmtId="0" fontId="6" fillId="0" borderId="28" xfId="0" applyFont="1" applyFill="1" applyBorder="1"/>
    <xf numFmtId="0" fontId="6" fillId="0" borderId="26" xfId="0" applyFont="1" applyFill="1" applyBorder="1"/>
    <xf numFmtId="0" fontId="6" fillId="0" borderId="29" xfId="0" applyFont="1" applyFill="1" applyBorder="1"/>
    <xf numFmtId="0" fontId="2" fillId="0" borderId="21" xfId="0" applyFont="1" applyFill="1" applyBorder="1"/>
    <xf numFmtId="0" fontId="2" fillId="0" borderId="13" xfId="0" applyFont="1" applyFill="1" applyBorder="1"/>
    <xf numFmtId="0" fontId="2" fillId="0" borderId="30" xfId="0" applyFont="1" applyFill="1" applyBorder="1"/>
    <xf numFmtId="0" fontId="2" fillId="0" borderId="2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5724525" cy="35909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88500" y="1989300"/>
          <a:ext cx="5715000" cy="3581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Official DPI Totals (Resident students counted for state aid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Staffing Totals (Students in seats for staffing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66.30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1</xdr:col>
      <xdr:colOff>0</xdr:colOff>
      <xdr:row>49</xdr:row>
      <xdr:rowOff>295275</xdr:rowOff>
    </xdr:from>
    <xdr:ext cx="7829550" cy="1247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35988" y="3160875"/>
          <a:ext cx="7820025" cy="12382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mo"/>
            <a:buNone/>
          </a:pPr>
          <a:r>
            <a:rPr lang="en-US" sz="14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Please Note: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This document will be available on the district's website by October 2026.  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The district's home page is located at: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www.pointschools.net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Under District Home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Select "District Information"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66</xdr:col>
      <xdr:colOff>161925</xdr:colOff>
      <xdr:row>52</xdr:row>
      <xdr:rowOff>57150</xdr:rowOff>
    </xdr:from>
    <xdr:ext cx="1800225" cy="990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000"/>
  <sheetViews>
    <sheetView tabSelected="1" topLeftCell="A4" workbookViewId="0">
      <pane xSplit="35" ySplit="16" topLeftCell="AN39" activePane="bottomRight" state="frozen"/>
      <selection activeCell="A4" sqref="A4"/>
      <selection pane="topRight" activeCell="AJ4" sqref="AJ4"/>
      <selection pane="bottomLeft" activeCell="A20" sqref="A20"/>
      <selection pane="bottomRight" activeCell="BR51" sqref="BR51"/>
    </sheetView>
  </sheetViews>
  <sheetFormatPr defaultColWidth="14.42578125" defaultRowHeight="15" customHeight="1"/>
  <cols>
    <col min="1" max="1" width="12.140625" customWidth="1"/>
    <col min="2" max="7" width="3.140625" customWidth="1"/>
    <col min="8" max="9" width="4" customWidth="1"/>
    <col min="10" max="10" width="3.85546875" customWidth="1"/>
    <col min="11" max="11" width="3.28515625" customWidth="1"/>
    <col min="12" max="12" width="4.42578125" customWidth="1"/>
    <col min="13" max="13" width="5.7109375" customWidth="1"/>
    <col min="14" max="14" width="4" customWidth="1"/>
    <col min="15" max="18" width="3.140625" customWidth="1"/>
    <col min="19" max="20" width="4" customWidth="1"/>
    <col min="21" max="21" width="4.42578125" customWidth="1"/>
    <col min="22" max="24" width="3.140625" customWidth="1"/>
    <col min="25" max="25" width="4.28515625" customWidth="1"/>
    <col min="26" max="27" width="3.140625" customWidth="1"/>
    <col min="28" max="28" width="4.5703125" customWidth="1"/>
    <col min="29" max="34" width="3.140625" customWidth="1"/>
    <col min="35" max="35" width="3.85546875" customWidth="1"/>
    <col min="36" max="42" width="3.140625" customWidth="1"/>
    <col min="43" max="43" width="3.7109375" customWidth="1"/>
    <col min="44" max="44" width="7.140625" bestFit="1" customWidth="1"/>
    <col min="45" max="45" width="4.5703125" bestFit="1" customWidth="1"/>
    <col min="46" max="48" width="3.140625" customWidth="1"/>
    <col min="49" max="49" width="4.140625" customWidth="1"/>
    <col min="50" max="50" width="4.42578125" customWidth="1"/>
    <col min="51" max="52" width="3.85546875" customWidth="1"/>
    <col min="53" max="53" width="3.140625" customWidth="1"/>
    <col min="54" max="54" width="3.7109375" customWidth="1"/>
    <col min="55" max="56" width="4.42578125" customWidth="1"/>
    <col min="57" max="57" width="4.140625" customWidth="1"/>
    <col min="58" max="58" width="3.140625" customWidth="1"/>
    <col min="59" max="59" width="3.7109375" customWidth="1"/>
    <col min="60" max="60" width="3.5703125" customWidth="1"/>
    <col min="61" max="61" width="3.85546875" customWidth="1"/>
    <col min="62" max="65" width="3.140625" customWidth="1"/>
    <col min="66" max="66" width="4.42578125" customWidth="1"/>
    <col min="67" max="67" width="3.42578125" customWidth="1"/>
    <col min="68" max="68" width="6" customWidth="1"/>
    <col min="69" max="69" width="10" customWidth="1"/>
    <col min="70" max="70" width="11.85546875" customWidth="1"/>
    <col min="71" max="78" width="11.42578125" customWidth="1"/>
  </cols>
  <sheetData>
    <row r="1" spans="1:78" ht="12" customHeight="1">
      <c r="A1" s="155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</row>
    <row r="2" spans="1:78" ht="15.75" customHeight="1"/>
    <row r="3" spans="1:78" ht="12" customHeight="1">
      <c r="A3" s="156" t="s">
        <v>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</row>
    <row r="4" spans="1:78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8" ht="12.75" customHeight="1">
      <c r="A5" s="157" t="s">
        <v>2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1"/>
    </row>
    <row r="6" spans="1:78" ht="12.75" customHeight="1">
      <c r="A6" s="2" t="s">
        <v>3</v>
      </c>
      <c r="B6" s="158" t="s">
        <v>4</v>
      </c>
      <c r="C6" s="150"/>
      <c r="D6" s="150"/>
      <c r="E6" s="150"/>
      <c r="F6" s="150"/>
      <c r="G6" s="151"/>
      <c r="H6" s="152" t="s">
        <v>5</v>
      </c>
      <c r="I6" s="150"/>
      <c r="J6" s="150"/>
      <c r="K6" s="150"/>
      <c r="L6" s="150"/>
      <c r="M6" s="150"/>
      <c r="N6" s="151"/>
      <c r="O6" s="158" t="s">
        <v>6</v>
      </c>
      <c r="P6" s="150"/>
      <c r="Q6" s="150"/>
      <c r="R6" s="150"/>
      <c r="S6" s="150"/>
      <c r="T6" s="150"/>
      <c r="U6" s="150"/>
      <c r="V6" s="152" t="s">
        <v>7</v>
      </c>
      <c r="W6" s="150"/>
      <c r="X6" s="150"/>
      <c r="Y6" s="150"/>
      <c r="Z6" s="150"/>
      <c r="AA6" s="150"/>
      <c r="AB6" s="150"/>
      <c r="AC6" s="152" t="s">
        <v>8</v>
      </c>
      <c r="AD6" s="150"/>
      <c r="AE6" s="150"/>
      <c r="AF6" s="150"/>
      <c r="AG6" s="150"/>
      <c r="AH6" s="150"/>
      <c r="AI6" s="150"/>
      <c r="AJ6" s="152" t="s">
        <v>9</v>
      </c>
      <c r="AK6" s="150"/>
      <c r="AL6" s="150"/>
      <c r="AM6" s="150"/>
      <c r="AN6" s="150"/>
      <c r="AO6" s="150"/>
      <c r="AP6" s="150"/>
      <c r="AQ6" s="150"/>
      <c r="AR6" s="151"/>
      <c r="AS6" s="152" t="s">
        <v>10</v>
      </c>
      <c r="AT6" s="150"/>
      <c r="AU6" s="150"/>
      <c r="AV6" s="150"/>
      <c r="AW6" s="150"/>
      <c r="AX6" s="150"/>
      <c r="AY6" s="150"/>
      <c r="AZ6" s="150"/>
      <c r="BA6" s="152" t="s">
        <v>11</v>
      </c>
      <c r="BB6" s="150"/>
      <c r="BC6" s="150"/>
      <c r="BD6" s="150"/>
      <c r="BE6" s="150"/>
      <c r="BF6" s="150"/>
      <c r="BG6" s="150"/>
      <c r="BH6" s="151"/>
      <c r="BI6" s="152" t="s">
        <v>12</v>
      </c>
      <c r="BJ6" s="150"/>
      <c r="BK6" s="150"/>
      <c r="BL6" s="150"/>
      <c r="BM6" s="150"/>
      <c r="BN6" s="150"/>
      <c r="BO6" s="150"/>
      <c r="BP6" s="151"/>
      <c r="BQ6" s="149" t="s">
        <v>13</v>
      </c>
      <c r="BR6" s="151"/>
    </row>
    <row r="7" spans="1:78" ht="94.5" customHeight="1">
      <c r="A7" s="3"/>
      <c r="B7" s="4" t="s">
        <v>14</v>
      </c>
      <c r="C7" s="4" t="s">
        <v>15</v>
      </c>
      <c r="D7" s="5" t="s">
        <v>16</v>
      </c>
      <c r="E7" s="6" t="s">
        <v>17</v>
      </c>
      <c r="F7" s="6" t="s">
        <v>18</v>
      </c>
      <c r="G7" s="6" t="s">
        <v>19</v>
      </c>
      <c r="H7" s="7" t="s">
        <v>14</v>
      </c>
      <c r="I7" s="8" t="s">
        <v>15</v>
      </c>
      <c r="J7" s="4" t="s">
        <v>20</v>
      </c>
      <c r="K7" s="5" t="s">
        <v>16</v>
      </c>
      <c r="L7" s="6" t="s">
        <v>17</v>
      </c>
      <c r="M7" s="6" t="s">
        <v>18</v>
      </c>
      <c r="N7" s="9" t="s">
        <v>19</v>
      </c>
      <c r="O7" s="10" t="s">
        <v>14</v>
      </c>
      <c r="P7" s="4" t="s">
        <v>15</v>
      </c>
      <c r="Q7" s="4" t="s">
        <v>20</v>
      </c>
      <c r="R7" s="5" t="s">
        <v>16</v>
      </c>
      <c r="S7" s="6" t="s">
        <v>17</v>
      </c>
      <c r="T7" s="6" t="s">
        <v>18</v>
      </c>
      <c r="U7" s="9" t="s">
        <v>19</v>
      </c>
      <c r="V7" s="10" t="s">
        <v>14</v>
      </c>
      <c r="W7" s="4" t="s">
        <v>15</v>
      </c>
      <c r="X7" s="4" t="s">
        <v>20</v>
      </c>
      <c r="Y7" s="5" t="s">
        <v>16</v>
      </c>
      <c r="Z7" s="6" t="s">
        <v>17</v>
      </c>
      <c r="AA7" s="6" t="s">
        <v>18</v>
      </c>
      <c r="AB7" s="9" t="s">
        <v>19</v>
      </c>
      <c r="AC7" s="10" t="s">
        <v>14</v>
      </c>
      <c r="AD7" s="4" t="s">
        <v>15</v>
      </c>
      <c r="AE7" s="4" t="s">
        <v>20</v>
      </c>
      <c r="AF7" s="5" t="s">
        <v>16</v>
      </c>
      <c r="AG7" s="6" t="s">
        <v>17</v>
      </c>
      <c r="AH7" s="6" t="s">
        <v>18</v>
      </c>
      <c r="AI7" s="9" t="s">
        <v>19</v>
      </c>
      <c r="AJ7" s="10" t="s">
        <v>14</v>
      </c>
      <c r="AK7" s="4" t="s">
        <v>15</v>
      </c>
      <c r="AL7" s="4" t="s">
        <v>21</v>
      </c>
      <c r="AM7" s="4" t="s">
        <v>20</v>
      </c>
      <c r="AN7" s="4" t="s">
        <v>22</v>
      </c>
      <c r="AO7" s="5" t="s">
        <v>16</v>
      </c>
      <c r="AP7" s="6" t="s">
        <v>17</v>
      </c>
      <c r="AQ7" s="6" t="s">
        <v>18</v>
      </c>
      <c r="AR7" s="9" t="s">
        <v>19</v>
      </c>
      <c r="AS7" s="10" t="s">
        <v>14</v>
      </c>
      <c r="AT7" s="4" t="s">
        <v>15</v>
      </c>
      <c r="AU7" s="4" t="s">
        <v>23</v>
      </c>
      <c r="AV7" s="4" t="s">
        <v>22</v>
      </c>
      <c r="AW7" s="5" t="s">
        <v>16</v>
      </c>
      <c r="AX7" s="6" t="s">
        <v>17</v>
      </c>
      <c r="AY7" s="6" t="s">
        <v>18</v>
      </c>
      <c r="AZ7" s="9" t="s">
        <v>19</v>
      </c>
      <c r="BA7" s="10" t="s">
        <v>14</v>
      </c>
      <c r="BB7" s="4" t="s">
        <v>15</v>
      </c>
      <c r="BC7" s="4" t="s">
        <v>20</v>
      </c>
      <c r="BD7" s="4" t="s">
        <v>24</v>
      </c>
      <c r="BE7" s="5" t="s">
        <v>16</v>
      </c>
      <c r="BF7" s="6" t="s">
        <v>17</v>
      </c>
      <c r="BG7" s="6" t="s">
        <v>18</v>
      </c>
      <c r="BH7" s="9" t="s">
        <v>19</v>
      </c>
      <c r="BI7" s="10" t="s">
        <v>14</v>
      </c>
      <c r="BJ7" s="4" t="s">
        <v>15</v>
      </c>
      <c r="BK7" s="4" t="s">
        <v>25</v>
      </c>
      <c r="BL7" s="4" t="s">
        <v>22</v>
      </c>
      <c r="BM7" s="5" t="s">
        <v>16</v>
      </c>
      <c r="BN7" s="6" t="s">
        <v>17</v>
      </c>
      <c r="BO7" s="6" t="s">
        <v>18</v>
      </c>
      <c r="BP7" s="9" t="s">
        <v>19</v>
      </c>
      <c r="BQ7" s="11" t="s">
        <v>26</v>
      </c>
      <c r="BR7" s="12" t="s">
        <v>27</v>
      </c>
    </row>
    <row r="8" spans="1:78" ht="12" customHeight="1">
      <c r="A8" s="13" t="s">
        <v>28</v>
      </c>
      <c r="B8" s="14"/>
      <c r="C8" s="14"/>
      <c r="D8" s="14"/>
      <c r="E8" s="15"/>
      <c r="F8" s="15"/>
      <c r="G8" s="15"/>
      <c r="H8" s="16"/>
      <c r="I8" s="17"/>
      <c r="J8" s="17"/>
      <c r="K8" s="18"/>
      <c r="L8" s="19"/>
      <c r="M8" s="19"/>
      <c r="N8" s="20"/>
      <c r="O8" s="21"/>
      <c r="P8" s="22"/>
      <c r="Q8" s="22"/>
      <c r="R8" s="19"/>
      <c r="S8" s="19"/>
      <c r="T8" s="19"/>
      <c r="U8" s="20"/>
      <c r="V8" s="21"/>
      <c r="W8" s="22"/>
      <c r="X8" s="22"/>
      <c r="Y8" s="19"/>
      <c r="Z8" s="19"/>
      <c r="AA8" s="19"/>
      <c r="AB8" s="20"/>
      <c r="AC8" s="21"/>
      <c r="AD8" s="22"/>
      <c r="AE8" s="22"/>
      <c r="AF8" s="19"/>
      <c r="AG8" s="19"/>
      <c r="AH8" s="19"/>
      <c r="AI8" s="20"/>
      <c r="AJ8" s="21"/>
      <c r="AK8" s="22"/>
      <c r="AL8" s="22"/>
      <c r="AM8" s="22"/>
      <c r="AN8" s="22"/>
      <c r="AO8" s="19"/>
      <c r="AP8" s="19"/>
      <c r="AQ8" s="19"/>
      <c r="AR8" s="20"/>
      <c r="AS8" s="21"/>
      <c r="AT8" s="22"/>
      <c r="AU8" s="22"/>
      <c r="AV8" s="22"/>
      <c r="AW8" s="19"/>
      <c r="AX8" s="19"/>
      <c r="AY8" s="19"/>
      <c r="AZ8" s="20"/>
      <c r="BA8" s="21"/>
      <c r="BB8" s="22"/>
      <c r="BC8" s="22"/>
      <c r="BD8" s="22"/>
      <c r="BE8" s="19"/>
      <c r="BF8" s="19"/>
      <c r="BG8" s="19"/>
      <c r="BH8" s="20"/>
      <c r="BI8" s="21"/>
      <c r="BJ8" s="22"/>
      <c r="BK8" s="22"/>
      <c r="BL8" s="22"/>
      <c r="BM8" s="19"/>
      <c r="BN8" s="19"/>
      <c r="BO8" s="19"/>
      <c r="BP8" s="20"/>
      <c r="BQ8" s="23"/>
      <c r="BR8" s="24"/>
      <c r="BS8" s="25" t="s">
        <v>29</v>
      </c>
    </row>
    <row r="9" spans="1:78" ht="12" customHeight="1">
      <c r="A9" s="26" t="s">
        <v>30</v>
      </c>
      <c r="B9" s="135"/>
      <c r="C9" s="135"/>
      <c r="D9" s="135"/>
      <c r="E9" s="15">
        <f t="shared" ref="E9:E21" si="0">B9+C9-D9</f>
        <v>0</v>
      </c>
      <c r="F9" s="15">
        <f t="shared" ref="F9:F21" si="1">E9*0.5</f>
        <v>0</v>
      </c>
      <c r="G9" s="15">
        <f t="shared" ref="G9:G21" si="2">B9</f>
        <v>0</v>
      </c>
      <c r="H9" s="135"/>
      <c r="I9" s="135"/>
      <c r="J9" s="135"/>
      <c r="K9" s="135"/>
      <c r="L9" s="15">
        <f t="shared" ref="L9:L21" si="3">H9+I9+J9-K9</f>
        <v>0</v>
      </c>
      <c r="M9" s="15">
        <f t="shared" ref="M9:M22" si="4">ROUND(L9*0.6,0)</f>
        <v>0</v>
      </c>
      <c r="N9" s="134">
        <f t="shared" ref="N9:N21" si="5">H9</f>
        <v>0</v>
      </c>
      <c r="O9" s="171">
        <v>43</v>
      </c>
      <c r="P9" s="171">
        <v>46</v>
      </c>
      <c r="Q9" s="135">
        <v>0</v>
      </c>
      <c r="R9" s="171">
        <v>3</v>
      </c>
      <c r="S9" s="15">
        <f t="shared" ref="S9:S21" si="6">O9+P9+Q9-R9</f>
        <v>86</v>
      </c>
      <c r="T9" s="15">
        <f t="shared" ref="T9:T21" si="7">S9</f>
        <v>86</v>
      </c>
      <c r="U9" s="134">
        <f t="shared" ref="U9:U21" si="8">O9</f>
        <v>43</v>
      </c>
      <c r="V9" s="171">
        <v>51</v>
      </c>
      <c r="W9" s="171">
        <v>38</v>
      </c>
      <c r="X9" s="135">
        <v>0</v>
      </c>
      <c r="Y9" s="171">
        <v>1</v>
      </c>
      <c r="Z9" s="138">
        <f t="shared" ref="Z9:Z21" si="9">V9+W9+X9-Y9</f>
        <v>88</v>
      </c>
      <c r="AA9" s="138">
        <f t="shared" ref="AA9:AA21" si="10">Z9</f>
        <v>88</v>
      </c>
      <c r="AB9" s="134">
        <f t="shared" ref="AB9:AB21" si="11">V9</f>
        <v>51</v>
      </c>
      <c r="AC9" s="172">
        <v>46</v>
      </c>
      <c r="AD9" s="171">
        <v>36</v>
      </c>
      <c r="AE9" s="135">
        <v>0</v>
      </c>
      <c r="AF9" s="171">
        <v>1</v>
      </c>
      <c r="AG9" s="15">
        <f t="shared" ref="AG9:AG21" si="12">AC9+AD9+AE9-AF9</f>
        <v>81</v>
      </c>
      <c r="AH9" s="15">
        <f t="shared" ref="AH9:AH21" si="13">AG9</f>
        <v>81</v>
      </c>
      <c r="AI9" s="134">
        <f t="shared" ref="AI9:AI21" si="14">AC9</f>
        <v>46</v>
      </c>
      <c r="AJ9" s="171">
        <v>53</v>
      </c>
      <c r="AK9" s="171">
        <v>32</v>
      </c>
      <c r="AL9" s="135">
        <v>0</v>
      </c>
      <c r="AM9" s="135">
        <v>0</v>
      </c>
      <c r="AN9" s="171">
        <v>1</v>
      </c>
      <c r="AO9" s="171">
        <v>4</v>
      </c>
      <c r="AP9" s="15">
        <f t="shared" ref="AP9:AP21" si="15">AJ9+AK9+AL9+AM9-AN9-AO9</f>
        <v>80</v>
      </c>
      <c r="AQ9" s="15">
        <f t="shared" ref="AQ9:AQ21" si="16">AP9</f>
        <v>80</v>
      </c>
      <c r="AR9" s="134">
        <f t="shared" ref="AR9:AR21" si="17">AJ9</f>
        <v>53</v>
      </c>
      <c r="AS9" s="171">
        <v>63</v>
      </c>
      <c r="AT9" s="171">
        <v>31</v>
      </c>
      <c r="AU9" s="135">
        <v>0</v>
      </c>
      <c r="AV9" s="171">
        <v>1</v>
      </c>
      <c r="AW9" s="171">
        <v>3</v>
      </c>
      <c r="AX9" s="15">
        <f>AS9+AT9+AU9-AV9-AW9</f>
        <v>90</v>
      </c>
      <c r="AY9" s="15">
        <f t="shared" ref="AY9:AY21" si="18">AX9</f>
        <v>90</v>
      </c>
      <c r="AZ9" s="134">
        <f t="shared" ref="AZ9:AZ21" si="19">AS9</f>
        <v>63</v>
      </c>
      <c r="BA9" s="171">
        <v>54</v>
      </c>
      <c r="BB9" s="171">
        <v>37</v>
      </c>
      <c r="BC9" s="135">
        <v>0</v>
      </c>
      <c r="BD9" s="135">
        <v>0</v>
      </c>
      <c r="BE9" s="171">
        <v>1</v>
      </c>
      <c r="BF9" s="15">
        <f t="shared" ref="BF9:BF21" si="20">BA9+BB9+BC9-BD9-BE9</f>
        <v>90</v>
      </c>
      <c r="BG9" s="15">
        <f t="shared" ref="BG9:BG21" si="21">BF9</f>
        <v>90</v>
      </c>
      <c r="BH9" s="134">
        <f t="shared" ref="BH9:BH21" si="22">BA9</f>
        <v>54</v>
      </c>
      <c r="BI9" s="171">
        <v>53</v>
      </c>
      <c r="BJ9" s="171">
        <v>29</v>
      </c>
      <c r="BK9" s="135">
        <v>0</v>
      </c>
      <c r="BL9" s="135">
        <v>0</v>
      </c>
      <c r="BM9" s="171">
        <v>3</v>
      </c>
      <c r="BN9" s="15">
        <f t="shared" ref="BN9:BN22" si="23">BI9+BJ9+BK9-BL9-BM9</f>
        <v>79</v>
      </c>
      <c r="BO9" s="15">
        <f t="shared" ref="BO9:BO21" si="24">BN9</f>
        <v>79</v>
      </c>
      <c r="BP9" s="134">
        <f t="shared" ref="BP9:BP21" si="25">BI9</f>
        <v>53</v>
      </c>
      <c r="BQ9" s="186">
        <f t="shared" ref="BQ9:BQ21" si="26">E9+L9+S9+Z9+AG9+AP9+AX9+BF9+BN9</f>
        <v>594</v>
      </c>
      <c r="BR9" s="187">
        <f t="shared" ref="BR9:BR21" si="27">G9+N9+U9+AB9+AI9+AR9+AZ9+BH9+BP9</f>
        <v>363</v>
      </c>
      <c r="BS9" s="25"/>
      <c r="BT9" s="25"/>
      <c r="BU9" s="25"/>
      <c r="BV9" s="25"/>
      <c r="BW9" s="25"/>
      <c r="BX9" s="25"/>
      <c r="BY9" s="25"/>
      <c r="BZ9" s="25"/>
    </row>
    <row r="10" spans="1:78" ht="12" customHeight="1">
      <c r="A10" s="26" t="s">
        <v>31</v>
      </c>
      <c r="B10" s="135"/>
      <c r="C10" s="135"/>
      <c r="D10" s="135"/>
      <c r="E10" s="15">
        <f t="shared" si="0"/>
        <v>0</v>
      </c>
      <c r="F10" s="15">
        <f t="shared" si="1"/>
        <v>0</v>
      </c>
      <c r="G10" s="15">
        <f t="shared" si="2"/>
        <v>0</v>
      </c>
      <c r="H10" s="135"/>
      <c r="I10" s="135"/>
      <c r="J10" s="135"/>
      <c r="K10" s="135"/>
      <c r="L10" s="15">
        <f t="shared" si="3"/>
        <v>0</v>
      </c>
      <c r="M10" s="15">
        <f t="shared" si="4"/>
        <v>0</v>
      </c>
      <c r="N10" s="134">
        <f t="shared" si="5"/>
        <v>0</v>
      </c>
      <c r="O10" s="171">
        <v>36</v>
      </c>
      <c r="P10" s="135">
        <v>0</v>
      </c>
      <c r="Q10" s="135">
        <v>0</v>
      </c>
      <c r="R10" s="171">
        <v>0</v>
      </c>
      <c r="S10" s="15">
        <f t="shared" si="6"/>
        <v>36</v>
      </c>
      <c r="T10" s="15">
        <f t="shared" si="7"/>
        <v>36</v>
      </c>
      <c r="U10" s="134">
        <f t="shared" si="8"/>
        <v>36</v>
      </c>
      <c r="V10" s="171">
        <v>32</v>
      </c>
      <c r="W10" s="135">
        <v>0</v>
      </c>
      <c r="X10" s="135">
        <v>0</v>
      </c>
      <c r="Y10" s="171">
        <v>0</v>
      </c>
      <c r="Z10" s="138">
        <f t="shared" si="9"/>
        <v>32</v>
      </c>
      <c r="AA10" s="138">
        <f t="shared" si="10"/>
        <v>32</v>
      </c>
      <c r="AB10" s="134">
        <f t="shared" si="11"/>
        <v>32</v>
      </c>
      <c r="AC10" s="172">
        <v>38</v>
      </c>
      <c r="AD10" s="135">
        <v>0</v>
      </c>
      <c r="AE10" s="135">
        <v>0</v>
      </c>
      <c r="AF10" s="171">
        <v>0</v>
      </c>
      <c r="AG10" s="15">
        <f t="shared" si="12"/>
        <v>38</v>
      </c>
      <c r="AH10" s="15">
        <f t="shared" si="13"/>
        <v>38</v>
      </c>
      <c r="AI10" s="134">
        <f t="shared" si="14"/>
        <v>38</v>
      </c>
      <c r="AJ10" s="171">
        <v>34</v>
      </c>
      <c r="AK10" s="135">
        <v>0</v>
      </c>
      <c r="AL10" s="135">
        <v>0</v>
      </c>
      <c r="AM10" s="135">
        <v>0</v>
      </c>
      <c r="AN10" s="135">
        <v>0</v>
      </c>
      <c r="AO10" s="171">
        <v>0</v>
      </c>
      <c r="AP10" s="15">
        <f t="shared" si="15"/>
        <v>34</v>
      </c>
      <c r="AQ10" s="15">
        <f t="shared" si="16"/>
        <v>34</v>
      </c>
      <c r="AR10" s="134">
        <f t="shared" si="17"/>
        <v>34</v>
      </c>
      <c r="AS10" s="171">
        <v>40</v>
      </c>
      <c r="AT10" s="135">
        <v>0</v>
      </c>
      <c r="AU10" s="135">
        <v>0</v>
      </c>
      <c r="AV10" s="135">
        <v>0</v>
      </c>
      <c r="AW10" s="171">
        <v>0</v>
      </c>
      <c r="AX10" s="15">
        <f t="shared" ref="AX10:AX21" si="28">AS10+AT10+AU10+AV10-AW10</f>
        <v>40</v>
      </c>
      <c r="AY10" s="15">
        <f t="shared" si="18"/>
        <v>40</v>
      </c>
      <c r="AZ10" s="134">
        <f t="shared" si="19"/>
        <v>40</v>
      </c>
      <c r="BA10" s="171">
        <v>40</v>
      </c>
      <c r="BB10" s="135">
        <v>0</v>
      </c>
      <c r="BC10" s="135">
        <v>0</v>
      </c>
      <c r="BD10" s="135">
        <v>0</v>
      </c>
      <c r="BE10" s="171">
        <v>0</v>
      </c>
      <c r="BF10" s="15">
        <f t="shared" si="20"/>
        <v>40</v>
      </c>
      <c r="BG10" s="15">
        <f t="shared" si="21"/>
        <v>40</v>
      </c>
      <c r="BH10" s="134">
        <f t="shared" si="22"/>
        <v>40</v>
      </c>
      <c r="BI10" s="171">
        <v>40</v>
      </c>
      <c r="BJ10" s="135">
        <v>0</v>
      </c>
      <c r="BK10" s="135">
        <v>0</v>
      </c>
      <c r="BL10" s="135">
        <v>0</v>
      </c>
      <c r="BM10" s="171">
        <v>1</v>
      </c>
      <c r="BN10" s="15">
        <f t="shared" si="23"/>
        <v>39</v>
      </c>
      <c r="BO10" s="15">
        <f t="shared" si="24"/>
        <v>39</v>
      </c>
      <c r="BP10" s="134">
        <f t="shared" si="25"/>
        <v>40</v>
      </c>
      <c r="BQ10" s="186">
        <f t="shared" si="26"/>
        <v>259</v>
      </c>
      <c r="BR10" s="187">
        <f t="shared" si="27"/>
        <v>260</v>
      </c>
      <c r="BS10" s="25"/>
      <c r="BT10" s="25"/>
      <c r="BU10" s="25"/>
      <c r="BV10" s="25"/>
      <c r="BW10" s="25"/>
      <c r="BX10" s="25"/>
      <c r="BY10" s="25"/>
      <c r="BZ10" s="25"/>
    </row>
    <row r="11" spans="1:78" ht="12" customHeight="1">
      <c r="A11" s="26" t="s">
        <v>32</v>
      </c>
      <c r="B11" s="135"/>
      <c r="C11" s="135"/>
      <c r="D11" s="135"/>
      <c r="E11" s="15">
        <f t="shared" si="0"/>
        <v>0</v>
      </c>
      <c r="F11" s="15">
        <f t="shared" si="1"/>
        <v>0</v>
      </c>
      <c r="G11" s="15">
        <f t="shared" si="2"/>
        <v>0</v>
      </c>
      <c r="H11" s="135"/>
      <c r="I11" s="135"/>
      <c r="J11" s="135"/>
      <c r="K11" s="135"/>
      <c r="L11" s="15">
        <f t="shared" si="3"/>
        <v>0</v>
      </c>
      <c r="M11" s="15">
        <f t="shared" si="4"/>
        <v>0</v>
      </c>
      <c r="N11" s="134">
        <f t="shared" si="5"/>
        <v>0</v>
      </c>
      <c r="O11" s="171">
        <v>21</v>
      </c>
      <c r="P11" s="135">
        <v>0</v>
      </c>
      <c r="Q11" s="135">
        <v>0</v>
      </c>
      <c r="R11" s="171">
        <v>1</v>
      </c>
      <c r="S11" s="15">
        <f t="shared" si="6"/>
        <v>20</v>
      </c>
      <c r="T11" s="15">
        <f t="shared" si="7"/>
        <v>20</v>
      </c>
      <c r="U11" s="134">
        <f t="shared" si="8"/>
        <v>21</v>
      </c>
      <c r="V11" s="171">
        <v>20</v>
      </c>
      <c r="W11" s="135">
        <v>0</v>
      </c>
      <c r="X11" s="135">
        <v>0</v>
      </c>
      <c r="Y11" s="171">
        <v>2</v>
      </c>
      <c r="Z11" s="138">
        <f t="shared" si="9"/>
        <v>18</v>
      </c>
      <c r="AA11" s="138">
        <f t="shared" si="10"/>
        <v>18</v>
      </c>
      <c r="AB11" s="134">
        <f t="shared" si="11"/>
        <v>20</v>
      </c>
      <c r="AC11" s="172">
        <v>21</v>
      </c>
      <c r="AD11" s="135">
        <v>0</v>
      </c>
      <c r="AE11" s="135">
        <v>0</v>
      </c>
      <c r="AF11" s="171">
        <v>1</v>
      </c>
      <c r="AG11" s="15">
        <f t="shared" si="12"/>
        <v>20</v>
      </c>
      <c r="AH11" s="15">
        <f t="shared" si="13"/>
        <v>20</v>
      </c>
      <c r="AI11" s="134">
        <f t="shared" si="14"/>
        <v>21</v>
      </c>
      <c r="AJ11" s="171">
        <v>25</v>
      </c>
      <c r="AK11" s="135">
        <v>0</v>
      </c>
      <c r="AL11" s="135">
        <v>0</v>
      </c>
      <c r="AM11" s="135">
        <v>0</v>
      </c>
      <c r="AN11" s="135">
        <v>0</v>
      </c>
      <c r="AO11" s="171">
        <v>1</v>
      </c>
      <c r="AP11" s="15">
        <f t="shared" si="15"/>
        <v>24</v>
      </c>
      <c r="AQ11" s="15">
        <f t="shared" si="16"/>
        <v>24</v>
      </c>
      <c r="AR11" s="134">
        <f t="shared" si="17"/>
        <v>25</v>
      </c>
      <c r="AS11" s="171">
        <v>19</v>
      </c>
      <c r="AT11" s="135">
        <v>0</v>
      </c>
      <c r="AU11" s="135">
        <v>0</v>
      </c>
      <c r="AV11" s="135">
        <v>0</v>
      </c>
      <c r="AW11" s="171">
        <v>0</v>
      </c>
      <c r="AX11" s="15">
        <f t="shared" si="28"/>
        <v>19</v>
      </c>
      <c r="AY11" s="15">
        <f t="shared" si="18"/>
        <v>19</v>
      </c>
      <c r="AZ11" s="134">
        <f t="shared" si="19"/>
        <v>19</v>
      </c>
      <c r="BA11" s="171">
        <v>18</v>
      </c>
      <c r="BB11" s="135">
        <v>0</v>
      </c>
      <c r="BC11" s="135">
        <v>0</v>
      </c>
      <c r="BD11" s="135">
        <v>0</v>
      </c>
      <c r="BE11" s="171">
        <v>0</v>
      </c>
      <c r="BF11" s="15">
        <f t="shared" si="20"/>
        <v>18</v>
      </c>
      <c r="BG11" s="15">
        <f t="shared" si="21"/>
        <v>18</v>
      </c>
      <c r="BH11" s="134">
        <f t="shared" si="22"/>
        <v>18</v>
      </c>
      <c r="BI11" s="171">
        <v>20</v>
      </c>
      <c r="BJ11" s="135">
        <v>0</v>
      </c>
      <c r="BK11" s="135">
        <v>0</v>
      </c>
      <c r="BL11" s="135">
        <v>0</v>
      </c>
      <c r="BM11" s="171">
        <v>0</v>
      </c>
      <c r="BN11" s="15">
        <f t="shared" si="23"/>
        <v>20</v>
      </c>
      <c r="BO11" s="15">
        <f t="shared" si="24"/>
        <v>20</v>
      </c>
      <c r="BP11" s="134">
        <f t="shared" si="25"/>
        <v>20</v>
      </c>
      <c r="BQ11" s="186">
        <f t="shared" si="26"/>
        <v>139</v>
      </c>
      <c r="BR11" s="187">
        <f t="shared" si="27"/>
        <v>144</v>
      </c>
      <c r="BS11" s="25"/>
      <c r="BT11" s="25"/>
      <c r="BU11" s="25"/>
      <c r="BV11" s="25"/>
      <c r="BW11" s="25"/>
      <c r="BX11" s="25"/>
      <c r="BY11" s="25"/>
      <c r="BZ11" s="25"/>
    </row>
    <row r="12" spans="1:78" ht="12" customHeight="1">
      <c r="A12" s="26" t="s">
        <v>33</v>
      </c>
      <c r="B12" s="135"/>
      <c r="C12" s="135"/>
      <c r="D12" s="135"/>
      <c r="E12" s="15">
        <f t="shared" si="0"/>
        <v>0</v>
      </c>
      <c r="F12" s="15">
        <f t="shared" si="1"/>
        <v>0</v>
      </c>
      <c r="G12" s="15">
        <f t="shared" si="2"/>
        <v>0</v>
      </c>
      <c r="H12" s="135"/>
      <c r="I12" s="135"/>
      <c r="J12" s="135"/>
      <c r="K12" s="135"/>
      <c r="L12" s="15">
        <f t="shared" si="3"/>
        <v>0</v>
      </c>
      <c r="M12" s="15">
        <f t="shared" si="4"/>
        <v>0</v>
      </c>
      <c r="N12" s="134">
        <f t="shared" si="5"/>
        <v>0</v>
      </c>
      <c r="O12" s="171">
        <v>39</v>
      </c>
      <c r="P12" s="135">
        <v>0</v>
      </c>
      <c r="Q12" s="135">
        <v>0</v>
      </c>
      <c r="R12" s="171">
        <v>2</v>
      </c>
      <c r="S12" s="15">
        <f t="shared" si="6"/>
        <v>37</v>
      </c>
      <c r="T12" s="15">
        <f t="shared" si="7"/>
        <v>37</v>
      </c>
      <c r="U12" s="134">
        <f t="shared" si="8"/>
        <v>39</v>
      </c>
      <c r="V12" s="171">
        <v>43</v>
      </c>
      <c r="W12" s="135">
        <v>0</v>
      </c>
      <c r="X12" s="135">
        <v>0</v>
      </c>
      <c r="Y12" s="171">
        <v>0</v>
      </c>
      <c r="Z12" s="138">
        <f t="shared" si="9"/>
        <v>43</v>
      </c>
      <c r="AA12" s="138">
        <f t="shared" si="10"/>
        <v>43</v>
      </c>
      <c r="AB12" s="134">
        <f t="shared" si="11"/>
        <v>43</v>
      </c>
      <c r="AC12" s="172">
        <v>49</v>
      </c>
      <c r="AD12" s="135">
        <v>0</v>
      </c>
      <c r="AE12" s="135">
        <v>0</v>
      </c>
      <c r="AF12" s="171">
        <v>1</v>
      </c>
      <c r="AG12" s="15">
        <f t="shared" si="12"/>
        <v>48</v>
      </c>
      <c r="AH12" s="15">
        <f t="shared" si="13"/>
        <v>48</v>
      </c>
      <c r="AI12" s="134">
        <f t="shared" si="14"/>
        <v>49</v>
      </c>
      <c r="AJ12" s="171">
        <v>51</v>
      </c>
      <c r="AK12" s="135">
        <v>0</v>
      </c>
      <c r="AL12" s="135">
        <v>0</v>
      </c>
      <c r="AM12" s="135">
        <v>0</v>
      </c>
      <c r="AN12" s="135">
        <v>0</v>
      </c>
      <c r="AO12" s="171">
        <v>2</v>
      </c>
      <c r="AP12" s="15">
        <f t="shared" si="15"/>
        <v>49</v>
      </c>
      <c r="AQ12" s="15">
        <f t="shared" si="16"/>
        <v>49</v>
      </c>
      <c r="AR12" s="134">
        <f t="shared" si="17"/>
        <v>51</v>
      </c>
      <c r="AS12" s="171">
        <v>46</v>
      </c>
      <c r="AT12" s="135">
        <v>0</v>
      </c>
      <c r="AU12" s="135">
        <v>0</v>
      </c>
      <c r="AV12" s="135">
        <v>0</v>
      </c>
      <c r="AW12" s="171">
        <v>0</v>
      </c>
      <c r="AX12" s="15">
        <f t="shared" si="28"/>
        <v>46</v>
      </c>
      <c r="AY12" s="15">
        <f t="shared" si="18"/>
        <v>46</v>
      </c>
      <c r="AZ12" s="134">
        <f t="shared" si="19"/>
        <v>46</v>
      </c>
      <c r="BA12" s="171">
        <v>53</v>
      </c>
      <c r="BB12" s="135">
        <v>0</v>
      </c>
      <c r="BC12" s="135">
        <v>0</v>
      </c>
      <c r="BD12" s="135">
        <v>0</v>
      </c>
      <c r="BE12" s="171">
        <v>0</v>
      </c>
      <c r="BF12" s="15">
        <f t="shared" si="20"/>
        <v>53</v>
      </c>
      <c r="BG12" s="15">
        <f t="shared" si="21"/>
        <v>53</v>
      </c>
      <c r="BH12" s="134">
        <f t="shared" si="22"/>
        <v>53</v>
      </c>
      <c r="BI12" s="171">
        <v>41</v>
      </c>
      <c r="BJ12" s="135">
        <v>0</v>
      </c>
      <c r="BK12" s="135">
        <v>0</v>
      </c>
      <c r="BL12" s="135">
        <v>0</v>
      </c>
      <c r="BM12" s="171">
        <v>0</v>
      </c>
      <c r="BN12" s="15">
        <f t="shared" si="23"/>
        <v>41</v>
      </c>
      <c r="BO12" s="15">
        <f t="shared" si="24"/>
        <v>41</v>
      </c>
      <c r="BP12" s="134">
        <f t="shared" si="25"/>
        <v>41</v>
      </c>
      <c r="BQ12" s="186">
        <f t="shared" si="26"/>
        <v>317</v>
      </c>
      <c r="BR12" s="187">
        <f t="shared" si="27"/>
        <v>322</v>
      </c>
      <c r="BS12" s="25"/>
      <c r="BT12" s="25"/>
      <c r="BU12" s="25"/>
      <c r="BV12" s="25"/>
      <c r="BW12" s="25"/>
      <c r="BX12" s="25"/>
      <c r="BY12" s="25"/>
      <c r="BZ12" s="25"/>
    </row>
    <row r="13" spans="1:78" ht="12" customHeight="1">
      <c r="A13" s="26" t="s">
        <v>34</v>
      </c>
      <c r="B13" s="135"/>
      <c r="C13" s="135"/>
      <c r="D13" s="135"/>
      <c r="E13" s="15">
        <f t="shared" si="0"/>
        <v>0</v>
      </c>
      <c r="F13" s="15">
        <f t="shared" si="1"/>
        <v>0</v>
      </c>
      <c r="G13" s="15">
        <f t="shared" si="2"/>
        <v>0</v>
      </c>
      <c r="H13" s="135"/>
      <c r="I13" s="135"/>
      <c r="J13" s="135"/>
      <c r="K13" s="135"/>
      <c r="L13" s="15">
        <f t="shared" si="3"/>
        <v>0</v>
      </c>
      <c r="M13" s="15">
        <f t="shared" si="4"/>
        <v>0</v>
      </c>
      <c r="N13" s="134">
        <f t="shared" si="5"/>
        <v>0</v>
      </c>
      <c r="O13" s="171">
        <v>48</v>
      </c>
      <c r="P13" s="135">
        <v>0</v>
      </c>
      <c r="Q13" s="135">
        <v>0</v>
      </c>
      <c r="R13" s="171">
        <v>1</v>
      </c>
      <c r="S13" s="15">
        <f t="shared" si="6"/>
        <v>47</v>
      </c>
      <c r="T13" s="15">
        <f t="shared" si="7"/>
        <v>47</v>
      </c>
      <c r="U13" s="134">
        <f t="shared" si="8"/>
        <v>48</v>
      </c>
      <c r="V13" s="171">
        <v>45</v>
      </c>
      <c r="W13" s="135">
        <v>0</v>
      </c>
      <c r="X13" s="135">
        <v>0</v>
      </c>
      <c r="Y13" s="171">
        <v>0</v>
      </c>
      <c r="Z13" s="138">
        <f t="shared" si="9"/>
        <v>45</v>
      </c>
      <c r="AA13" s="138">
        <f t="shared" si="10"/>
        <v>45</v>
      </c>
      <c r="AB13" s="134">
        <f t="shared" si="11"/>
        <v>45</v>
      </c>
      <c r="AC13" s="172">
        <v>42</v>
      </c>
      <c r="AD13" s="135">
        <v>0</v>
      </c>
      <c r="AE13" s="135">
        <v>0</v>
      </c>
      <c r="AF13" s="171">
        <v>3</v>
      </c>
      <c r="AG13" s="15">
        <f t="shared" si="12"/>
        <v>39</v>
      </c>
      <c r="AH13" s="15">
        <f t="shared" si="13"/>
        <v>39</v>
      </c>
      <c r="AI13" s="134">
        <f t="shared" si="14"/>
        <v>42</v>
      </c>
      <c r="AJ13" s="171">
        <v>54</v>
      </c>
      <c r="AK13" s="135">
        <v>0</v>
      </c>
      <c r="AL13" s="135">
        <v>0</v>
      </c>
      <c r="AM13" s="135">
        <v>0</v>
      </c>
      <c r="AN13" s="135">
        <v>0</v>
      </c>
      <c r="AO13" s="171">
        <v>1</v>
      </c>
      <c r="AP13" s="15">
        <f t="shared" si="15"/>
        <v>53</v>
      </c>
      <c r="AQ13" s="15">
        <f t="shared" si="16"/>
        <v>53</v>
      </c>
      <c r="AR13" s="134">
        <f t="shared" si="17"/>
        <v>54</v>
      </c>
      <c r="AS13" s="171">
        <v>50</v>
      </c>
      <c r="AT13" s="135">
        <v>0</v>
      </c>
      <c r="AU13" s="135">
        <v>0</v>
      </c>
      <c r="AV13" s="135">
        <v>0</v>
      </c>
      <c r="AW13" s="171">
        <v>1</v>
      </c>
      <c r="AX13" s="15">
        <f t="shared" si="28"/>
        <v>49</v>
      </c>
      <c r="AY13" s="15">
        <f t="shared" si="18"/>
        <v>49</v>
      </c>
      <c r="AZ13" s="134">
        <f t="shared" si="19"/>
        <v>50</v>
      </c>
      <c r="BA13" s="171">
        <v>43</v>
      </c>
      <c r="BB13" s="135">
        <v>0</v>
      </c>
      <c r="BC13" s="135">
        <v>0</v>
      </c>
      <c r="BD13" s="135">
        <v>0</v>
      </c>
      <c r="BE13" s="171">
        <v>0</v>
      </c>
      <c r="BF13" s="15">
        <f t="shared" si="20"/>
        <v>43</v>
      </c>
      <c r="BG13" s="15">
        <f t="shared" si="21"/>
        <v>43</v>
      </c>
      <c r="BH13" s="134">
        <f t="shared" si="22"/>
        <v>43</v>
      </c>
      <c r="BI13" s="171">
        <v>57</v>
      </c>
      <c r="BJ13" s="135">
        <v>0</v>
      </c>
      <c r="BK13" s="135">
        <v>0</v>
      </c>
      <c r="BL13" s="135">
        <v>0</v>
      </c>
      <c r="BM13" s="171">
        <v>1</v>
      </c>
      <c r="BN13" s="15">
        <f t="shared" si="23"/>
        <v>56</v>
      </c>
      <c r="BO13" s="15">
        <f t="shared" si="24"/>
        <v>56</v>
      </c>
      <c r="BP13" s="134">
        <f t="shared" si="25"/>
        <v>57</v>
      </c>
      <c r="BQ13" s="186">
        <f t="shared" si="26"/>
        <v>332</v>
      </c>
      <c r="BR13" s="187">
        <f t="shared" si="27"/>
        <v>339</v>
      </c>
      <c r="BS13" s="25"/>
      <c r="BT13" s="25"/>
      <c r="BU13" s="25"/>
      <c r="BV13" s="25"/>
      <c r="BW13" s="25"/>
      <c r="BX13" s="25"/>
      <c r="BY13" s="25"/>
      <c r="BZ13" s="25"/>
    </row>
    <row r="14" spans="1:78" ht="12" customHeight="1">
      <c r="A14" s="26" t="s">
        <v>35</v>
      </c>
      <c r="B14" s="135"/>
      <c r="C14" s="135"/>
      <c r="D14" s="135"/>
      <c r="E14" s="15">
        <f t="shared" si="0"/>
        <v>0</v>
      </c>
      <c r="F14" s="15">
        <f t="shared" si="1"/>
        <v>0</v>
      </c>
      <c r="G14" s="15">
        <f t="shared" si="2"/>
        <v>0</v>
      </c>
      <c r="H14" s="135"/>
      <c r="I14" s="135"/>
      <c r="J14" s="135"/>
      <c r="K14" s="135"/>
      <c r="L14" s="15">
        <f t="shared" si="3"/>
        <v>0</v>
      </c>
      <c r="M14" s="15">
        <f t="shared" si="4"/>
        <v>0</v>
      </c>
      <c r="N14" s="134">
        <f t="shared" si="5"/>
        <v>0</v>
      </c>
      <c r="O14" s="171">
        <v>37</v>
      </c>
      <c r="P14" s="135">
        <v>0</v>
      </c>
      <c r="Q14" s="135">
        <v>0</v>
      </c>
      <c r="R14" s="171">
        <v>1</v>
      </c>
      <c r="S14" s="15">
        <f t="shared" si="6"/>
        <v>36</v>
      </c>
      <c r="T14" s="15">
        <f t="shared" si="7"/>
        <v>36</v>
      </c>
      <c r="U14" s="134">
        <f t="shared" si="8"/>
        <v>37</v>
      </c>
      <c r="V14" s="171">
        <v>30</v>
      </c>
      <c r="W14" s="135">
        <v>0</v>
      </c>
      <c r="X14" s="135">
        <v>0</v>
      </c>
      <c r="Y14" s="171">
        <v>0</v>
      </c>
      <c r="Z14" s="138">
        <f t="shared" si="9"/>
        <v>30</v>
      </c>
      <c r="AA14" s="138">
        <f t="shared" si="10"/>
        <v>30</v>
      </c>
      <c r="AB14" s="134">
        <f t="shared" si="11"/>
        <v>30</v>
      </c>
      <c r="AC14" s="172">
        <v>64</v>
      </c>
      <c r="AD14" s="135">
        <v>0</v>
      </c>
      <c r="AE14" s="135">
        <v>0</v>
      </c>
      <c r="AF14" s="171">
        <v>2</v>
      </c>
      <c r="AG14" s="15">
        <f t="shared" si="12"/>
        <v>62</v>
      </c>
      <c r="AH14" s="15">
        <f t="shared" si="13"/>
        <v>62</v>
      </c>
      <c r="AI14" s="134">
        <f t="shared" si="14"/>
        <v>64</v>
      </c>
      <c r="AJ14" s="171">
        <v>50</v>
      </c>
      <c r="AK14" s="135">
        <v>0</v>
      </c>
      <c r="AL14" s="135">
        <v>0</v>
      </c>
      <c r="AM14" s="135">
        <v>0</v>
      </c>
      <c r="AN14" s="135">
        <v>0</v>
      </c>
      <c r="AO14" s="171">
        <v>1</v>
      </c>
      <c r="AP14" s="15">
        <f t="shared" si="15"/>
        <v>49</v>
      </c>
      <c r="AQ14" s="15">
        <f t="shared" si="16"/>
        <v>49</v>
      </c>
      <c r="AR14" s="134">
        <f t="shared" si="17"/>
        <v>50</v>
      </c>
      <c r="AS14" s="171">
        <v>56</v>
      </c>
      <c r="AT14" s="135">
        <v>0</v>
      </c>
      <c r="AU14" s="135">
        <v>0</v>
      </c>
      <c r="AV14" s="135">
        <v>0</v>
      </c>
      <c r="AW14" s="171">
        <v>0</v>
      </c>
      <c r="AX14" s="15">
        <f t="shared" si="28"/>
        <v>56</v>
      </c>
      <c r="AY14" s="15">
        <f t="shared" si="18"/>
        <v>56</v>
      </c>
      <c r="AZ14" s="134">
        <f t="shared" si="19"/>
        <v>56</v>
      </c>
      <c r="BA14" s="171">
        <v>43</v>
      </c>
      <c r="BB14" s="135">
        <v>0</v>
      </c>
      <c r="BC14" s="135">
        <v>0</v>
      </c>
      <c r="BD14" s="135">
        <v>0</v>
      </c>
      <c r="BE14" s="171">
        <v>1</v>
      </c>
      <c r="BF14" s="15">
        <f t="shared" si="20"/>
        <v>42</v>
      </c>
      <c r="BG14" s="15">
        <f t="shared" si="21"/>
        <v>42</v>
      </c>
      <c r="BH14" s="134">
        <f t="shared" si="22"/>
        <v>43</v>
      </c>
      <c r="BI14" s="171">
        <v>58</v>
      </c>
      <c r="BJ14" s="135">
        <v>0</v>
      </c>
      <c r="BK14" s="135">
        <v>0</v>
      </c>
      <c r="BL14" s="135">
        <v>0</v>
      </c>
      <c r="BM14" s="171">
        <v>0</v>
      </c>
      <c r="BN14" s="167">
        <f t="shared" si="23"/>
        <v>58</v>
      </c>
      <c r="BO14" s="15">
        <f t="shared" si="24"/>
        <v>58</v>
      </c>
      <c r="BP14" s="134">
        <f t="shared" si="25"/>
        <v>58</v>
      </c>
      <c r="BQ14" s="186">
        <f t="shared" si="26"/>
        <v>333</v>
      </c>
      <c r="BR14" s="187">
        <f t="shared" si="27"/>
        <v>338</v>
      </c>
      <c r="BS14" s="25"/>
      <c r="BT14" s="25"/>
      <c r="BU14" s="25"/>
      <c r="BV14" s="25"/>
      <c r="BW14" s="25"/>
      <c r="BX14" s="25"/>
      <c r="BY14" s="25"/>
      <c r="BZ14" s="25"/>
    </row>
    <row r="15" spans="1:78" ht="12" customHeight="1">
      <c r="A15" s="26" t="s">
        <v>36</v>
      </c>
      <c r="B15" s="135"/>
      <c r="C15" s="135"/>
      <c r="D15" s="135"/>
      <c r="E15" s="15">
        <f t="shared" si="0"/>
        <v>0</v>
      </c>
      <c r="F15" s="15">
        <f t="shared" si="1"/>
        <v>0</v>
      </c>
      <c r="G15" s="15">
        <f t="shared" si="2"/>
        <v>0</v>
      </c>
      <c r="H15" s="135"/>
      <c r="I15" s="135"/>
      <c r="J15" s="135"/>
      <c r="K15" s="135"/>
      <c r="L15" s="15">
        <f t="shared" si="3"/>
        <v>0</v>
      </c>
      <c r="M15" s="15">
        <f t="shared" si="4"/>
        <v>0</v>
      </c>
      <c r="N15" s="134">
        <f t="shared" si="5"/>
        <v>0</v>
      </c>
      <c r="O15" s="171">
        <v>65</v>
      </c>
      <c r="P15" s="135">
        <v>0</v>
      </c>
      <c r="Q15" s="135">
        <v>0</v>
      </c>
      <c r="R15" s="171">
        <v>1</v>
      </c>
      <c r="S15" s="15">
        <f t="shared" si="6"/>
        <v>64</v>
      </c>
      <c r="T15" s="15">
        <f t="shared" si="7"/>
        <v>64</v>
      </c>
      <c r="U15" s="134">
        <f t="shared" si="8"/>
        <v>65</v>
      </c>
      <c r="V15" s="171">
        <v>51</v>
      </c>
      <c r="W15" s="135">
        <v>0</v>
      </c>
      <c r="X15" s="135">
        <v>0</v>
      </c>
      <c r="Y15" s="171">
        <v>3</v>
      </c>
      <c r="Z15" s="138">
        <f t="shared" si="9"/>
        <v>48</v>
      </c>
      <c r="AA15" s="138">
        <f t="shared" si="10"/>
        <v>48</v>
      </c>
      <c r="AB15" s="134">
        <f t="shared" si="11"/>
        <v>51</v>
      </c>
      <c r="AC15" s="172">
        <v>53</v>
      </c>
      <c r="AD15" s="135">
        <v>0</v>
      </c>
      <c r="AE15" s="135">
        <v>0</v>
      </c>
      <c r="AF15" s="171">
        <v>2</v>
      </c>
      <c r="AG15" s="15">
        <f t="shared" si="12"/>
        <v>51</v>
      </c>
      <c r="AH15" s="15">
        <f t="shared" si="13"/>
        <v>51</v>
      </c>
      <c r="AI15" s="134">
        <f t="shared" si="14"/>
        <v>53</v>
      </c>
      <c r="AJ15" s="171">
        <v>66</v>
      </c>
      <c r="AK15" s="135">
        <v>0</v>
      </c>
      <c r="AL15" s="135">
        <v>0</v>
      </c>
      <c r="AM15" s="135">
        <v>0</v>
      </c>
      <c r="AN15" s="135">
        <v>0</v>
      </c>
      <c r="AO15" s="171">
        <v>4</v>
      </c>
      <c r="AP15" s="15">
        <f t="shared" si="15"/>
        <v>62</v>
      </c>
      <c r="AQ15" s="15">
        <f t="shared" si="16"/>
        <v>62</v>
      </c>
      <c r="AR15" s="134">
        <f t="shared" si="17"/>
        <v>66</v>
      </c>
      <c r="AS15" s="171">
        <v>63</v>
      </c>
      <c r="AT15" s="135">
        <v>0</v>
      </c>
      <c r="AU15" s="135">
        <v>0</v>
      </c>
      <c r="AV15" s="135">
        <v>0</v>
      </c>
      <c r="AW15" s="171">
        <v>1</v>
      </c>
      <c r="AX15" s="15">
        <f t="shared" si="28"/>
        <v>62</v>
      </c>
      <c r="AY15" s="15">
        <f t="shared" si="18"/>
        <v>62</v>
      </c>
      <c r="AZ15" s="134">
        <f t="shared" si="19"/>
        <v>63</v>
      </c>
      <c r="BA15" s="171">
        <v>61</v>
      </c>
      <c r="BB15" s="135">
        <v>0</v>
      </c>
      <c r="BC15" s="135">
        <v>0</v>
      </c>
      <c r="BD15" s="135">
        <v>0</v>
      </c>
      <c r="BE15" s="171">
        <v>1</v>
      </c>
      <c r="BF15" s="15">
        <f t="shared" si="20"/>
        <v>60</v>
      </c>
      <c r="BG15" s="15">
        <f t="shared" si="21"/>
        <v>60</v>
      </c>
      <c r="BH15" s="134">
        <f t="shared" si="22"/>
        <v>61</v>
      </c>
      <c r="BI15" s="171">
        <v>75</v>
      </c>
      <c r="BJ15" s="135">
        <v>0</v>
      </c>
      <c r="BK15" s="135">
        <v>0</v>
      </c>
      <c r="BL15" s="135">
        <v>0</v>
      </c>
      <c r="BM15" s="171">
        <v>2</v>
      </c>
      <c r="BN15" s="15">
        <f t="shared" si="23"/>
        <v>73</v>
      </c>
      <c r="BO15" s="15">
        <f t="shared" si="24"/>
        <v>73</v>
      </c>
      <c r="BP15" s="134">
        <f t="shared" si="25"/>
        <v>75</v>
      </c>
      <c r="BQ15" s="186">
        <f t="shared" si="26"/>
        <v>420</v>
      </c>
      <c r="BR15" s="187">
        <f t="shared" si="27"/>
        <v>434</v>
      </c>
      <c r="BS15" s="25"/>
      <c r="BT15" s="25"/>
      <c r="BU15" s="25"/>
      <c r="BV15" s="25"/>
      <c r="BW15" s="25"/>
      <c r="BX15" s="25"/>
      <c r="BY15" s="25"/>
      <c r="BZ15" s="25"/>
    </row>
    <row r="16" spans="1:78" ht="12" customHeight="1">
      <c r="A16" s="26" t="s">
        <v>37</v>
      </c>
      <c r="B16" s="135"/>
      <c r="C16" s="135"/>
      <c r="D16" s="135"/>
      <c r="E16" s="15">
        <f t="shared" si="0"/>
        <v>0</v>
      </c>
      <c r="F16" s="15">
        <f t="shared" si="1"/>
        <v>0</v>
      </c>
      <c r="G16" s="15">
        <f t="shared" si="2"/>
        <v>0</v>
      </c>
      <c r="H16" s="135"/>
      <c r="I16" s="135"/>
      <c r="J16" s="135"/>
      <c r="K16" s="135"/>
      <c r="L16" s="15">
        <f t="shared" si="3"/>
        <v>0</v>
      </c>
      <c r="M16" s="15">
        <f t="shared" si="4"/>
        <v>0</v>
      </c>
      <c r="N16" s="134">
        <f t="shared" si="5"/>
        <v>0</v>
      </c>
      <c r="O16" s="135">
        <v>0</v>
      </c>
      <c r="P16" s="135">
        <v>0</v>
      </c>
      <c r="Q16" s="135">
        <v>0</v>
      </c>
      <c r="R16" s="171">
        <v>0</v>
      </c>
      <c r="S16" s="15">
        <f t="shared" si="6"/>
        <v>0</v>
      </c>
      <c r="T16" s="15">
        <f t="shared" si="7"/>
        <v>0</v>
      </c>
      <c r="U16" s="134">
        <f t="shared" si="8"/>
        <v>0</v>
      </c>
      <c r="V16" s="171">
        <v>0</v>
      </c>
      <c r="W16" s="135">
        <v>0</v>
      </c>
      <c r="X16" s="135">
        <v>0</v>
      </c>
      <c r="Y16" s="171">
        <v>0</v>
      </c>
      <c r="Z16" s="138">
        <f t="shared" si="9"/>
        <v>0</v>
      </c>
      <c r="AA16" s="138">
        <f t="shared" si="10"/>
        <v>0</v>
      </c>
      <c r="AB16" s="134">
        <f t="shared" si="11"/>
        <v>0</v>
      </c>
      <c r="AC16" s="19">
        <v>0</v>
      </c>
      <c r="AD16" s="135">
        <v>0</v>
      </c>
      <c r="AE16" s="135">
        <v>0</v>
      </c>
      <c r="AF16" s="171">
        <v>0</v>
      </c>
      <c r="AG16" s="15">
        <f t="shared" si="12"/>
        <v>0</v>
      </c>
      <c r="AH16" s="15">
        <f t="shared" si="13"/>
        <v>0</v>
      </c>
      <c r="AI16" s="134">
        <f t="shared" si="14"/>
        <v>0</v>
      </c>
      <c r="AJ16" s="171">
        <v>0</v>
      </c>
      <c r="AK16" s="135">
        <v>0</v>
      </c>
      <c r="AL16" s="135">
        <v>0</v>
      </c>
      <c r="AM16" s="135">
        <v>0</v>
      </c>
      <c r="AN16" s="135">
        <v>0</v>
      </c>
      <c r="AO16" s="171">
        <v>0</v>
      </c>
      <c r="AP16" s="15">
        <f t="shared" si="15"/>
        <v>0</v>
      </c>
      <c r="AQ16" s="15">
        <f t="shared" si="16"/>
        <v>0</v>
      </c>
      <c r="AR16" s="134">
        <f t="shared" si="17"/>
        <v>0</v>
      </c>
      <c r="AS16" s="171">
        <v>0</v>
      </c>
      <c r="AT16" s="135">
        <v>0</v>
      </c>
      <c r="AU16" s="135">
        <v>0</v>
      </c>
      <c r="AV16" s="135">
        <v>0</v>
      </c>
      <c r="AW16" s="171">
        <v>0</v>
      </c>
      <c r="AX16" s="15">
        <f t="shared" si="28"/>
        <v>0</v>
      </c>
      <c r="AY16" s="15">
        <f t="shared" si="18"/>
        <v>0</v>
      </c>
      <c r="AZ16" s="134">
        <f t="shared" si="19"/>
        <v>0</v>
      </c>
      <c r="BA16" s="171">
        <v>0</v>
      </c>
      <c r="BB16" s="135">
        <v>0</v>
      </c>
      <c r="BC16" s="135">
        <v>0</v>
      </c>
      <c r="BD16" s="135">
        <v>0</v>
      </c>
      <c r="BE16" s="171">
        <v>0</v>
      </c>
      <c r="BF16" s="15">
        <f t="shared" si="20"/>
        <v>0</v>
      </c>
      <c r="BG16" s="15">
        <f t="shared" si="21"/>
        <v>0</v>
      </c>
      <c r="BH16" s="134">
        <f t="shared" si="22"/>
        <v>0</v>
      </c>
      <c r="BI16" s="135">
        <v>0</v>
      </c>
      <c r="BJ16" s="135">
        <v>0</v>
      </c>
      <c r="BK16" s="135">
        <v>0</v>
      </c>
      <c r="BL16" s="135">
        <v>0</v>
      </c>
      <c r="BM16" s="171">
        <v>0</v>
      </c>
      <c r="BN16" s="15">
        <f t="shared" si="23"/>
        <v>0</v>
      </c>
      <c r="BO16" s="15">
        <f t="shared" si="24"/>
        <v>0</v>
      </c>
      <c r="BP16" s="134">
        <f t="shared" si="25"/>
        <v>0</v>
      </c>
      <c r="BQ16" s="186">
        <f t="shared" si="26"/>
        <v>0</v>
      </c>
      <c r="BR16" s="187">
        <f t="shared" si="27"/>
        <v>0</v>
      </c>
      <c r="BS16" s="25"/>
      <c r="BT16" s="25"/>
      <c r="BU16" s="25"/>
      <c r="BV16" s="25"/>
      <c r="BW16" s="25"/>
      <c r="BX16" s="25"/>
      <c r="BY16" s="25"/>
      <c r="BZ16" s="25"/>
    </row>
    <row r="17" spans="1:78" ht="12" customHeight="1">
      <c r="A17" s="26" t="s">
        <v>38</v>
      </c>
      <c r="B17" s="171">
        <v>25</v>
      </c>
      <c r="C17" s="135">
        <v>0</v>
      </c>
      <c r="D17" s="135">
        <v>0</v>
      </c>
      <c r="E17" s="15">
        <f t="shared" si="0"/>
        <v>25</v>
      </c>
      <c r="F17" s="15">
        <f t="shared" si="1"/>
        <v>12.5</v>
      </c>
      <c r="G17" s="15">
        <f t="shared" si="2"/>
        <v>25</v>
      </c>
      <c r="H17" s="135"/>
      <c r="I17" s="135"/>
      <c r="J17" s="135"/>
      <c r="K17" s="135"/>
      <c r="L17" s="15">
        <f t="shared" si="3"/>
        <v>0</v>
      </c>
      <c r="M17" s="15">
        <f t="shared" si="4"/>
        <v>0</v>
      </c>
      <c r="N17" s="134">
        <f t="shared" si="5"/>
        <v>0</v>
      </c>
      <c r="O17" s="135">
        <v>0</v>
      </c>
      <c r="P17" s="135">
        <v>0</v>
      </c>
      <c r="Q17" s="135">
        <v>0</v>
      </c>
      <c r="R17" s="171">
        <v>0</v>
      </c>
      <c r="S17" s="15">
        <f t="shared" si="6"/>
        <v>0</v>
      </c>
      <c r="T17" s="15">
        <f t="shared" si="7"/>
        <v>0</v>
      </c>
      <c r="U17" s="134">
        <f t="shared" si="8"/>
        <v>0</v>
      </c>
      <c r="V17" s="171">
        <v>0</v>
      </c>
      <c r="W17" s="135">
        <v>0</v>
      </c>
      <c r="X17" s="135">
        <v>0</v>
      </c>
      <c r="Y17" s="171">
        <v>0</v>
      </c>
      <c r="Z17" s="138">
        <f t="shared" si="9"/>
        <v>0</v>
      </c>
      <c r="AA17" s="138">
        <f t="shared" si="10"/>
        <v>0</v>
      </c>
      <c r="AB17" s="134">
        <f t="shared" si="11"/>
        <v>0</v>
      </c>
      <c r="AC17" s="19">
        <v>0</v>
      </c>
      <c r="AD17" s="135">
        <v>0</v>
      </c>
      <c r="AE17" s="135">
        <v>0</v>
      </c>
      <c r="AF17" s="171">
        <v>0</v>
      </c>
      <c r="AG17" s="15">
        <f t="shared" si="12"/>
        <v>0</v>
      </c>
      <c r="AH17" s="15">
        <f t="shared" si="13"/>
        <v>0</v>
      </c>
      <c r="AI17" s="134">
        <f t="shared" si="14"/>
        <v>0</v>
      </c>
      <c r="AJ17" s="171">
        <v>0</v>
      </c>
      <c r="AK17" s="135">
        <v>0</v>
      </c>
      <c r="AL17" s="135">
        <v>0</v>
      </c>
      <c r="AM17" s="135">
        <v>0</v>
      </c>
      <c r="AN17" s="135">
        <v>0</v>
      </c>
      <c r="AO17" s="171">
        <v>0</v>
      </c>
      <c r="AP17" s="15">
        <f t="shared" si="15"/>
        <v>0</v>
      </c>
      <c r="AQ17" s="15">
        <f t="shared" si="16"/>
        <v>0</v>
      </c>
      <c r="AR17" s="134">
        <f t="shared" si="17"/>
        <v>0</v>
      </c>
      <c r="AS17" s="171">
        <v>0</v>
      </c>
      <c r="AT17" s="135">
        <v>0</v>
      </c>
      <c r="AU17" s="135">
        <v>0</v>
      </c>
      <c r="AV17" s="135">
        <v>0</v>
      </c>
      <c r="AW17" s="171">
        <v>0</v>
      </c>
      <c r="AX17" s="15">
        <f t="shared" si="28"/>
        <v>0</v>
      </c>
      <c r="AY17" s="15">
        <f t="shared" si="18"/>
        <v>0</v>
      </c>
      <c r="AZ17" s="134">
        <f t="shared" si="19"/>
        <v>0</v>
      </c>
      <c r="BA17" s="171">
        <v>0</v>
      </c>
      <c r="BB17" s="135">
        <v>0</v>
      </c>
      <c r="BC17" s="135">
        <v>0</v>
      </c>
      <c r="BD17" s="135">
        <v>0</v>
      </c>
      <c r="BE17" s="171">
        <v>0</v>
      </c>
      <c r="BF17" s="15">
        <f t="shared" si="20"/>
        <v>0</v>
      </c>
      <c r="BG17" s="15">
        <f t="shared" si="21"/>
        <v>0</v>
      </c>
      <c r="BH17" s="134">
        <f t="shared" si="22"/>
        <v>0</v>
      </c>
      <c r="BI17" s="135">
        <v>0</v>
      </c>
      <c r="BJ17" s="135">
        <v>0</v>
      </c>
      <c r="BK17" s="135">
        <v>0</v>
      </c>
      <c r="BL17" s="135">
        <v>0</v>
      </c>
      <c r="BM17" s="171">
        <v>0</v>
      </c>
      <c r="BN17" s="15">
        <f t="shared" si="23"/>
        <v>0</v>
      </c>
      <c r="BO17" s="15">
        <f t="shared" si="24"/>
        <v>0</v>
      </c>
      <c r="BP17" s="134">
        <f t="shared" si="25"/>
        <v>0</v>
      </c>
      <c r="BQ17" s="186">
        <f t="shared" si="26"/>
        <v>25</v>
      </c>
      <c r="BR17" s="187">
        <f t="shared" si="27"/>
        <v>25</v>
      </c>
      <c r="BS17" s="25"/>
      <c r="BT17" s="25"/>
      <c r="BU17" s="25"/>
      <c r="BV17" s="25"/>
      <c r="BW17" s="25"/>
      <c r="BX17" s="25"/>
      <c r="BY17" s="25"/>
      <c r="BZ17" s="25"/>
    </row>
    <row r="18" spans="1:78" ht="12" customHeight="1">
      <c r="A18" s="26" t="s">
        <v>39</v>
      </c>
      <c r="B18" s="135"/>
      <c r="C18" s="135"/>
      <c r="D18" s="135"/>
      <c r="E18" s="15">
        <f t="shared" si="0"/>
        <v>0</v>
      </c>
      <c r="F18" s="15">
        <f t="shared" si="1"/>
        <v>0</v>
      </c>
      <c r="G18" s="15">
        <f t="shared" si="2"/>
        <v>0</v>
      </c>
      <c r="H18" s="135"/>
      <c r="I18" s="135"/>
      <c r="J18" s="135"/>
      <c r="K18" s="135"/>
      <c r="L18" s="15">
        <f t="shared" si="3"/>
        <v>0</v>
      </c>
      <c r="M18" s="15">
        <f t="shared" si="4"/>
        <v>0</v>
      </c>
      <c r="N18" s="134">
        <f t="shared" si="5"/>
        <v>0</v>
      </c>
      <c r="O18" s="171">
        <v>67</v>
      </c>
      <c r="P18" s="135">
        <v>0</v>
      </c>
      <c r="Q18" s="135">
        <v>0</v>
      </c>
      <c r="R18" s="171">
        <v>3</v>
      </c>
      <c r="S18" s="15">
        <f t="shared" si="6"/>
        <v>64</v>
      </c>
      <c r="T18" s="15">
        <f t="shared" si="7"/>
        <v>64</v>
      </c>
      <c r="U18" s="134">
        <f t="shared" si="8"/>
        <v>67</v>
      </c>
      <c r="V18" s="171">
        <v>56</v>
      </c>
      <c r="W18" s="135">
        <v>0</v>
      </c>
      <c r="X18" s="135">
        <v>0</v>
      </c>
      <c r="Y18" s="171">
        <v>2</v>
      </c>
      <c r="Z18" s="138">
        <f t="shared" si="9"/>
        <v>54</v>
      </c>
      <c r="AA18" s="138">
        <f t="shared" si="10"/>
        <v>54</v>
      </c>
      <c r="AB18" s="134">
        <f t="shared" si="11"/>
        <v>56</v>
      </c>
      <c r="AC18" s="172">
        <v>62</v>
      </c>
      <c r="AD18" s="135">
        <v>0</v>
      </c>
      <c r="AE18" s="135">
        <v>0</v>
      </c>
      <c r="AF18" s="171">
        <v>0</v>
      </c>
      <c r="AG18" s="15">
        <f t="shared" si="12"/>
        <v>62</v>
      </c>
      <c r="AH18" s="15">
        <f t="shared" si="13"/>
        <v>62</v>
      </c>
      <c r="AI18" s="134">
        <f t="shared" si="14"/>
        <v>62</v>
      </c>
      <c r="AJ18" s="171">
        <v>70</v>
      </c>
      <c r="AK18" s="135">
        <v>0</v>
      </c>
      <c r="AL18" s="135">
        <v>0</v>
      </c>
      <c r="AM18" s="135">
        <v>0</v>
      </c>
      <c r="AN18" s="135">
        <v>0</v>
      </c>
      <c r="AO18" s="171">
        <v>0</v>
      </c>
      <c r="AP18" s="15">
        <f t="shared" si="15"/>
        <v>70</v>
      </c>
      <c r="AQ18" s="15">
        <f t="shared" si="16"/>
        <v>70</v>
      </c>
      <c r="AR18" s="134">
        <f t="shared" si="17"/>
        <v>70</v>
      </c>
      <c r="AS18" s="171">
        <v>76</v>
      </c>
      <c r="AT18" s="135">
        <v>0</v>
      </c>
      <c r="AU18" s="135">
        <v>0</v>
      </c>
      <c r="AV18" s="135">
        <v>0</v>
      </c>
      <c r="AW18" s="171">
        <v>1</v>
      </c>
      <c r="AX18" s="15">
        <f t="shared" si="28"/>
        <v>75</v>
      </c>
      <c r="AY18" s="15">
        <f t="shared" si="18"/>
        <v>75</v>
      </c>
      <c r="AZ18" s="134">
        <f t="shared" si="19"/>
        <v>76</v>
      </c>
      <c r="BA18" s="171">
        <v>82</v>
      </c>
      <c r="BB18" s="135">
        <v>0</v>
      </c>
      <c r="BC18" s="135">
        <v>0</v>
      </c>
      <c r="BD18" s="135">
        <v>0</v>
      </c>
      <c r="BE18" s="171">
        <v>1</v>
      </c>
      <c r="BF18" s="15">
        <f t="shared" si="20"/>
        <v>81</v>
      </c>
      <c r="BG18" s="15">
        <f t="shared" si="21"/>
        <v>81</v>
      </c>
      <c r="BH18" s="134">
        <f t="shared" si="22"/>
        <v>82</v>
      </c>
      <c r="BI18" s="171">
        <v>87</v>
      </c>
      <c r="BJ18" s="135">
        <v>0</v>
      </c>
      <c r="BK18" s="135">
        <v>0</v>
      </c>
      <c r="BL18" s="135">
        <v>0</v>
      </c>
      <c r="BM18" s="171">
        <v>1</v>
      </c>
      <c r="BN18" s="15">
        <f t="shared" si="23"/>
        <v>86</v>
      </c>
      <c r="BO18" s="15">
        <f t="shared" si="24"/>
        <v>86</v>
      </c>
      <c r="BP18" s="134">
        <f t="shared" si="25"/>
        <v>87</v>
      </c>
      <c r="BQ18" s="186">
        <f t="shared" si="26"/>
        <v>492</v>
      </c>
      <c r="BR18" s="187">
        <f t="shared" si="27"/>
        <v>500</v>
      </c>
      <c r="BS18" s="25"/>
      <c r="BT18" s="25"/>
      <c r="BU18" s="25"/>
      <c r="BV18" s="25"/>
      <c r="BW18" s="25"/>
      <c r="BX18" s="25"/>
      <c r="BY18" s="25"/>
      <c r="BZ18" s="25"/>
    </row>
    <row r="19" spans="1:78" ht="12" customHeight="1">
      <c r="A19" s="145" t="s">
        <v>40</v>
      </c>
      <c r="B19" s="136"/>
      <c r="C19" s="136"/>
      <c r="D19" s="136"/>
      <c r="E19" s="15">
        <f t="shared" si="0"/>
        <v>0</v>
      </c>
      <c r="F19" s="15">
        <f t="shared" si="1"/>
        <v>0</v>
      </c>
      <c r="G19" s="15">
        <f t="shared" si="2"/>
        <v>0</v>
      </c>
      <c r="H19" s="136"/>
      <c r="I19" s="136"/>
      <c r="J19" s="136"/>
      <c r="K19" s="137"/>
      <c r="L19" s="15">
        <f t="shared" si="3"/>
        <v>0</v>
      </c>
      <c r="M19" s="15">
        <f t="shared" si="4"/>
        <v>0</v>
      </c>
      <c r="N19" s="134">
        <f t="shared" si="5"/>
        <v>0</v>
      </c>
      <c r="O19" s="166">
        <v>46</v>
      </c>
      <c r="P19" s="135">
        <v>0</v>
      </c>
      <c r="Q19" s="136">
        <v>0</v>
      </c>
      <c r="R19" s="173">
        <v>0</v>
      </c>
      <c r="S19" s="15">
        <f t="shared" si="6"/>
        <v>46</v>
      </c>
      <c r="T19" s="15">
        <f t="shared" si="7"/>
        <v>46</v>
      </c>
      <c r="U19" s="134">
        <f t="shared" si="8"/>
        <v>46</v>
      </c>
      <c r="V19" s="166">
        <v>63</v>
      </c>
      <c r="W19" s="135">
        <v>0</v>
      </c>
      <c r="X19" s="135">
        <v>0</v>
      </c>
      <c r="Y19" s="173">
        <v>1</v>
      </c>
      <c r="Z19" s="138">
        <f t="shared" si="9"/>
        <v>62</v>
      </c>
      <c r="AA19" s="138">
        <f t="shared" si="10"/>
        <v>62</v>
      </c>
      <c r="AB19" s="134">
        <f t="shared" si="11"/>
        <v>63</v>
      </c>
      <c r="AC19" s="170">
        <v>47</v>
      </c>
      <c r="AD19" s="135">
        <v>0</v>
      </c>
      <c r="AE19" s="135">
        <v>0</v>
      </c>
      <c r="AF19" s="173">
        <v>1</v>
      </c>
      <c r="AG19" s="15">
        <f t="shared" si="12"/>
        <v>46</v>
      </c>
      <c r="AH19" s="15">
        <f t="shared" si="13"/>
        <v>46</v>
      </c>
      <c r="AI19" s="134">
        <f t="shared" si="14"/>
        <v>47</v>
      </c>
      <c r="AJ19" s="166">
        <v>50</v>
      </c>
      <c r="AK19" s="136">
        <v>0</v>
      </c>
      <c r="AL19" s="136">
        <v>0</v>
      </c>
      <c r="AM19" s="136">
        <v>0</v>
      </c>
      <c r="AN19" s="136">
        <v>0</v>
      </c>
      <c r="AO19" s="173">
        <v>4</v>
      </c>
      <c r="AP19" s="15">
        <f t="shared" si="15"/>
        <v>46</v>
      </c>
      <c r="AQ19" s="15">
        <f t="shared" si="16"/>
        <v>46</v>
      </c>
      <c r="AR19" s="134">
        <f t="shared" si="17"/>
        <v>50</v>
      </c>
      <c r="AS19" s="166">
        <v>89</v>
      </c>
      <c r="AT19" s="136">
        <v>0</v>
      </c>
      <c r="AU19" s="136">
        <v>0</v>
      </c>
      <c r="AV19" s="136">
        <v>0</v>
      </c>
      <c r="AW19" s="173">
        <v>2</v>
      </c>
      <c r="AX19" s="15">
        <f t="shared" si="28"/>
        <v>87</v>
      </c>
      <c r="AY19" s="15">
        <f t="shared" si="18"/>
        <v>87</v>
      </c>
      <c r="AZ19" s="134">
        <f t="shared" si="19"/>
        <v>89</v>
      </c>
      <c r="BA19" s="166">
        <v>77</v>
      </c>
      <c r="BB19" s="136">
        <v>0</v>
      </c>
      <c r="BC19" s="136">
        <v>0</v>
      </c>
      <c r="BD19" s="136">
        <v>0</v>
      </c>
      <c r="BE19" s="173">
        <v>5</v>
      </c>
      <c r="BF19" s="15">
        <f t="shared" si="20"/>
        <v>72</v>
      </c>
      <c r="BG19" s="15">
        <f t="shared" si="21"/>
        <v>72</v>
      </c>
      <c r="BH19" s="134">
        <f t="shared" si="22"/>
        <v>77</v>
      </c>
      <c r="BI19" s="166">
        <v>58</v>
      </c>
      <c r="BJ19" s="136">
        <v>0</v>
      </c>
      <c r="BK19" s="136">
        <v>0</v>
      </c>
      <c r="BL19" s="136">
        <v>0</v>
      </c>
      <c r="BM19" s="173">
        <v>0</v>
      </c>
      <c r="BN19" s="15">
        <f t="shared" si="23"/>
        <v>58</v>
      </c>
      <c r="BO19" s="15">
        <f t="shared" si="24"/>
        <v>58</v>
      </c>
      <c r="BP19" s="134">
        <f t="shared" si="25"/>
        <v>58</v>
      </c>
      <c r="BQ19" s="186">
        <f t="shared" si="26"/>
        <v>417</v>
      </c>
      <c r="BR19" s="187">
        <f t="shared" si="27"/>
        <v>430</v>
      </c>
      <c r="BS19" s="25"/>
      <c r="BT19" s="25"/>
      <c r="BU19" s="25"/>
      <c r="BV19" s="25"/>
      <c r="BW19" s="25"/>
      <c r="BX19" s="25"/>
      <c r="BY19" s="25"/>
      <c r="BZ19" s="25"/>
    </row>
    <row r="20" spans="1:78" ht="12.75" customHeight="1">
      <c r="A20" s="141" t="s">
        <v>41</v>
      </c>
      <c r="B20" s="136"/>
      <c r="C20" s="136"/>
      <c r="D20" s="136"/>
      <c r="E20" s="15">
        <f t="shared" si="0"/>
        <v>0</v>
      </c>
      <c r="F20" s="15">
        <f t="shared" si="1"/>
        <v>0</v>
      </c>
      <c r="G20" s="15">
        <f t="shared" si="2"/>
        <v>0</v>
      </c>
      <c r="H20" s="29">
        <v>308</v>
      </c>
      <c r="I20" s="166">
        <v>33</v>
      </c>
      <c r="J20" s="136">
        <v>0</v>
      </c>
      <c r="K20" s="166">
        <v>16</v>
      </c>
      <c r="L20" s="15">
        <f t="shared" si="3"/>
        <v>325</v>
      </c>
      <c r="M20" s="15">
        <f t="shared" si="4"/>
        <v>195</v>
      </c>
      <c r="N20" s="134">
        <f t="shared" si="5"/>
        <v>308</v>
      </c>
      <c r="O20" s="166">
        <v>0</v>
      </c>
      <c r="P20" s="166">
        <v>0</v>
      </c>
      <c r="Q20" s="166">
        <v>0</v>
      </c>
      <c r="R20" s="166">
        <v>0</v>
      </c>
      <c r="S20" s="167">
        <f t="shared" si="6"/>
        <v>0</v>
      </c>
      <c r="T20" s="167">
        <f t="shared" si="7"/>
        <v>0</v>
      </c>
      <c r="U20" s="168">
        <f t="shared" si="8"/>
        <v>0</v>
      </c>
      <c r="V20" s="166">
        <v>0</v>
      </c>
      <c r="W20" s="166">
        <v>0</v>
      </c>
      <c r="X20" s="166">
        <v>0</v>
      </c>
      <c r="Y20" s="166">
        <v>0</v>
      </c>
      <c r="Z20" s="169">
        <f t="shared" si="9"/>
        <v>0</v>
      </c>
      <c r="AA20" s="169">
        <f t="shared" si="10"/>
        <v>0</v>
      </c>
      <c r="AB20" s="168">
        <f t="shared" si="11"/>
        <v>0</v>
      </c>
      <c r="AC20" s="170">
        <v>0</v>
      </c>
      <c r="AD20" s="166">
        <v>0</v>
      </c>
      <c r="AE20" s="166">
        <v>0</v>
      </c>
      <c r="AF20" s="166">
        <v>0</v>
      </c>
      <c r="AG20" s="167">
        <f t="shared" si="12"/>
        <v>0</v>
      </c>
      <c r="AH20" s="167">
        <f t="shared" si="13"/>
        <v>0</v>
      </c>
      <c r="AI20" s="168">
        <f t="shared" si="14"/>
        <v>0</v>
      </c>
      <c r="AJ20" s="166">
        <v>0</v>
      </c>
      <c r="AK20" s="166">
        <v>0</v>
      </c>
      <c r="AL20" s="166">
        <v>0</v>
      </c>
      <c r="AM20" s="166">
        <v>0</v>
      </c>
      <c r="AN20" s="166">
        <v>0</v>
      </c>
      <c r="AO20" s="166">
        <v>0</v>
      </c>
      <c r="AP20" s="167">
        <f t="shared" si="15"/>
        <v>0</v>
      </c>
      <c r="AQ20" s="167">
        <f t="shared" si="16"/>
        <v>0</v>
      </c>
      <c r="AR20" s="168">
        <f t="shared" si="17"/>
        <v>0</v>
      </c>
      <c r="AS20" s="166">
        <v>0</v>
      </c>
      <c r="AT20" s="166">
        <v>0</v>
      </c>
      <c r="AU20" s="166">
        <v>0</v>
      </c>
      <c r="AV20" s="166">
        <v>0</v>
      </c>
      <c r="AW20" s="166">
        <v>0</v>
      </c>
      <c r="AX20" s="167">
        <f t="shared" si="28"/>
        <v>0</v>
      </c>
      <c r="AY20" s="167">
        <f t="shared" si="18"/>
        <v>0</v>
      </c>
      <c r="AZ20" s="168">
        <f t="shared" si="19"/>
        <v>0</v>
      </c>
      <c r="BA20" s="166">
        <v>0</v>
      </c>
      <c r="BB20" s="166">
        <v>0</v>
      </c>
      <c r="BC20" s="166">
        <v>0</v>
      </c>
      <c r="BD20" s="166">
        <v>0</v>
      </c>
      <c r="BE20" s="166">
        <v>0</v>
      </c>
      <c r="BF20" s="167">
        <f t="shared" si="20"/>
        <v>0</v>
      </c>
      <c r="BG20" s="167">
        <f t="shared" si="21"/>
        <v>0</v>
      </c>
      <c r="BH20" s="168">
        <f t="shared" si="22"/>
        <v>0</v>
      </c>
      <c r="BI20" s="166">
        <v>0</v>
      </c>
      <c r="BJ20" s="166">
        <v>0</v>
      </c>
      <c r="BK20" s="166">
        <v>0</v>
      </c>
      <c r="BL20" s="166">
        <v>0</v>
      </c>
      <c r="BM20" s="166">
        <v>0</v>
      </c>
      <c r="BN20" s="167">
        <f t="shared" si="23"/>
        <v>0</v>
      </c>
      <c r="BO20" s="167">
        <f t="shared" si="24"/>
        <v>0</v>
      </c>
      <c r="BP20" s="168">
        <f t="shared" si="25"/>
        <v>0</v>
      </c>
      <c r="BQ20" s="186">
        <f t="shared" si="26"/>
        <v>325</v>
      </c>
      <c r="BR20" s="187">
        <f t="shared" si="27"/>
        <v>308</v>
      </c>
      <c r="BS20" s="25"/>
      <c r="BT20" s="25"/>
      <c r="BU20" s="25"/>
      <c r="BV20" s="25"/>
      <c r="BW20" s="25"/>
      <c r="BX20" s="25"/>
      <c r="BY20" s="25"/>
      <c r="BZ20" s="25"/>
    </row>
    <row r="21" spans="1:78" ht="13.5" customHeight="1">
      <c r="A21" s="141" t="s">
        <v>42</v>
      </c>
      <c r="B21" s="144"/>
      <c r="C21" s="144"/>
      <c r="D21" s="144"/>
      <c r="E21" s="32">
        <f t="shared" si="0"/>
        <v>0</v>
      </c>
      <c r="F21" s="146">
        <f t="shared" si="1"/>
        <v>0</v>
      </c>
      <c r="G21" s="147">
        <f t="shared" si="2"/>
        <v>0</v>
      </c>
      <c r="H21" s="144">
        <v>0</v>
      </c>
      <c r="I21" s="144">
        <v>0</v>
      </c>
      <c r="J21" s="144">
        <v>0</v>
      </c>
      <c r="K21" s="144">
        <v>0</v>
      </c>
      <c r="L21" s="146">
        <f t="shared" si="3"/>
        <v>0</v>
      </c>
      <c r="M21" s="32">
        <f t="shared" si="4"/>
        <v>0</v>
      </c>
      <c r="N21" s="147">
        <f t="shared" si="5"/>
        <v>0</v>
      </c>
      <c r="O21" s="174">
        <v>1</v>
      </c>
      <c r="P21" s="144">
        <v>0</v>
      </c>
      <c r="Q21" s="144">
        <v>0</v>
      </c>
      <c r="R21" s="174">
        <v>0</v>
      </c>
      <c r="S21" s="183">
        <f t="shared" si="6"/>
        <v>1</v>
      </c>
      <c r="T21" s="184">
        <f t="shared" si="7"/>
        <v>1</v>
      </c>
      <c r="U21" s="185">
        <f t="shared" si="8"/>
        <v>1</v>
      </c>
      <c r="V21" s="174">
        <v>2</v>
      </c>
      <c r="W21" s="174">
        <v>0</v>
      </c>
      <c r="X21" s="174">
        <v>0</v>
      </c>
      <c r="Y21" s="174">
        <v>0</v>
      </c>
      <c r="Z21" s="174">
        <f t="shared" si="9"/>
        <v>2</v>
      </c>
      <c r="AA21" s="184">
        <f t="shared" si="10"/>
        <v>2</v>
      </c>
      <c r="AB21" s="185">
        <f t="shared" si="11"/>
        <v>2</v>
      </c>
      <c r="AC21" s="179">
        <v>4</v>
      </c>
      <c r="AD21" s="174">
        <v>0</v>
      </c>
      <c r="AE21" s="174">
        <v>0</v>
      </c>
      <c r="AF21" s="174">
        <v>0</v>
      </c>
      <c r="AG21" s="183">
        <f t="shared" si="12"/>
        <v>4</v>
      </c>
      <c r="AH21" s="184">
        <f t="shared" si="13"/>
        <v>4</v>
      </c>
      <c r="AI21" s="185">
        <f t="shared" si="14"/>
        <v>4</v>
      </c>
      <c r="AJ21" s="174">
        <v>5</v>
      </c>
      <c r="AK21" s="174">
        <v>0</v>
      </c>
      <c r="AL21" s="174">
        <v>0</v>
      </c>
      <c r="AM21" s="174">
        <v>0</v>
      </c>
      <c r="AN21" s="174">
        <v>0</v>
      </c>
      <c r="AO21" s="174">
        <v>0</v>
      </c>
      <c r="AP21" s="179">
        <f t="shared" si="15"/>
        <v>5</v>
      </c>
      <c r="AQ21" s="184">
        <f t="shared" si="16"/>
        <v>5</v>
      </c>
      <c r="AR21" s="185">
        <f t="shared" si="17"/>
        <v>5</v>
      </c>
      <c r="AS21" s="174">
        <v>3</v>
      </c>
      <c r="AT21" s="174">
        <v>0</v>
      </c>
      <c r="AU21" s="174">
        <v>0</v>
      </c>
      <c r="AV21" s="174">
        <v>0</v>
      </c>
      <c r="AW21" s="174">
        <v>0</v>
      </c>
      <c r="AX21" s="184">
        <f t="shared" si="28"/>
        <v>3</v>
      </c>
      <c r="AY21" s="184">
        <f t="shared" si="18"/>
        <v>3</v>
      </c>
      <c r="AZ21" s="185">
        <f t="shared" si="19"/>
        <v>3</v>
      </c>
      <c r="BA21" s="174">
        <v>2</v>
      </c>
      <c r="BB21" s="174">
        <v>0</v>
      </c>
      <c r="BC21" s="174">
        <v>0</v>
      </c>
      <c r="BD21" s="174">
        <v>0</v>
      </c>
      <c r="BE21" s="174">
        <v>0</v>
      </c>
      <c r="BF21" s="183">
        <f t="shared" si="20"/>
        <v>2</v>
      </c>
      <c r="BG21" s="184">
        <f t="shared" si="21"/>
        <v>2</v>
      </c>
      <c r="BH21" s="185">
        <f t="shared" si="22"/>
        <v>2</v>
      </c>
      <c r="BI21" s="174">
        <v>5</v>
      </c>
      <c r="BJ21" s="144">
        <v>0</v>
      </c>
      <c r="BK21" s="144">
        <v>0</v>
      </c>
      <c r="BL21" s="144">
        <v>0</v>
      </c>
      <c r="BM21" s="174">
        <v>0</v>
      </c>
      <c r="BN21" s="32">
        <f t="shared" si="23"/>
        <v>5</v>
      </c>
      <c r="BO21" s="32">
        <f t="shared" si="24"/>
        <v>5</v>
      </c>
      <c r="BP21" s="147">
        <f t="shared" si="25"/>
        <v>5</v>
      </c>
      <c r="BQ21" s="188">
        <f t="shared" si="26"/>
        <v>22</v>
      </c>
      <c r="BR21" s="189">
        <f t="shared" si="27"/>
        <v>22</v>
      </c>
      <c r="BS21" s="25"/>
      <c r="BT21" s="25"/>
      <c r="BU21" s="25"/>
      <c r="BV21" s="25"/>
      <c r="BW21" s="25"/>
      <c r="BX21" s="25"/>
      <c r="BY21" s="25"/>
      <c r="BZ21" s="25"/>
    </row>
    <row r="22" spans="1:78" ht="13.5" customHeight="1">
      <c r="A22" s="35" t="s">
        <v>43</v>
      </c>
      <c r="B22" s="36">
        <f t="shared" ref="B22:E22" si="29">SUM(B9:B21)</f>
        <v>25</v>
      </c>
      <c r="C22" s="36">
        <f t="shared" si="29"/>
        <v>0</v>
      </c>
      <c r="D22" s="36">
        <f t="shared" si="29"/>
        <v>0</v>
      </c>
      <c r="E22" s="37">
        <f t="shared" si="29"/>
        <v>25</v>
      </c>
      <c r="F22" s="37">
        <f>ROUND(E22*0.5,0)</f>
        <v>13</v>
      </c>
      <c r="G22" s="37">
        <f t="shared" ref="G22:L22" si="30">SUM(G9:G21)</f>
        <v>25</v>
      </c>
      <c r="H22" s="38">
        <f t="shared" si="30"/>
        <v>308</v>
      </c>
      <c r="I22" s="38">
        <f t="shared" si="30"/>
        <v>33</v>
      </c>
      <c r="J22" s="39">
        <f t="shared" si="30"/>
        <v>0</v>
      </c>
      <c r="K22" s="39">
        <f t="shared" si="30"/>
        <v>16</v>
      </c>
      <c r="L22" s="40">
        <f t="shared" si="30"/>
        <v>325</v>
      </c>
      <c r="M22" s="40">
        <f t="shared" si="4"/>
        <v>195</v>
      </c>
      <c r="N22" s="41">
        <f t="shared" ref="N22:BM22" si="31">SUM(N9:N21)</f>
        <v>308</v>
      </c>
      <c r="O22" s="38">
        <f t="shared" si="31"/>
        <v>403</v>
      </c>
      <c r="P22" s="39">
        <f t="shared" si="31"/>
        <v>46</v>
      </c>
      <c r="Q22" s="39">
        <f t="shared" si="31"/>
        <v>0</v>
      </c>
      <c r="R22" s="39">
        <f t="shared" si="31"/>
        <v>12</v>
      </c>
      <c r="S22" s="40">
        <f t="shared" si="31"/>
        <v>437</v>
      </c>
      <c r="T22" s="40">
        <f t="shared" si="31"/>
        <v>437</v>
      </c>
      <c r="U22" s="41">
        <f t="shared" si="31"/>
        <v>403</v>
      </c>
      <c r="V22" s="38">
        <f t="shared" si="31"/>
        <v>393</v>
      </c>
      <c r="W22" s="39">
        <f t="shared" si="31"/>
        <v>38</v>
      </c>
      <c r="X22" s="39">
        <f t="shared" si="31"/>
        <v>0</v>
      </c>
      <c r="Y22" s="39">
        <f t="shared" si="31"/>
        <v>9</v>
      </c>
      <c r="Z22" s="39">
        <f t="shared" si="31"/>
        <v>422</v>
      </c>
      <c r="AA22" s="39">
        <f t="shared" si="31"/>
        <v>422</v>
      </c>
      <c r="AB22" s="41">
        <f t="shared" si="31"/>
        <v>393</v>
      </c>
      <c r="AC22" s="38">
        <f t="shared" si="31"/>
        <v>426</v>
      </c>
      <c r="AD22" s="39">
        <f t="shared" si="31"/>
        <v>36</v>
      </c>
      <c r="AE22" s="39">
        <f t="shared" si="31"/>
        <v>0</v>
      </c>
      <c r="AF22" s="39">
        <f t="shared" si="31"/>
        <v>11</v>
      </c>
      <c r="AG22" s="39">
        <f t="shared" si="31"/>
        <v>451</v>
      </c>
      <c r="AH22" s="39">
        <f t="shared" si="31"/>
        <v>451</v>
      </c>
      <c r="AI22" s="41">
        <f t="shared" si="31"/>
        <v>426</v>
      </c>
      <c r="AJ22" s="38">
        <f t="shared" si="31"/>
        <v>458</v>
      </c>
      <c r="AK22" s="39">
        <f t="shared" si="31"/>
        <v>32</v>
      </c>
      <c r="AL22" s="39">
        <f t="shared" si="31"/>
        <v>0</v>
      </c>
      <c r="AM22" s="39">
        <f t="shared" si="31"/>
        <v>0</v>
      </c>
      <c r="AN22" s="39">
        <f t="shared" si="31"/>
        <v>1</v>
      </c>
      <c r="AO22" s="39">
        <f t="shared" si="31"/>
        <v>17</v>
      </c>
      <c r="AP22" s="39">
        <f t="shared" si="31"/>
        <v>472</v>
      </c>
      <c r="AQ22" s="39">
        <f t="shared" si="31"/>
        <v>472</v>
      </c>
      <c r="AR22" s="41">
        <f t="shared" si="31"/>
        <v>458</v>
      </c>
      <c r="AS22" s="42">
        <f t="shared" si="31"/>
        <v>505</v>
      </c>
      <c r="AT22" s="43">
        <f t="shared" si="31"/>
        <v>31</v>
      </c>
      <c r="AU22" s="43">
        <f t="shared" si="31"/>
        <v>0</v>
      </c>
      <c r="AV22" s="43">
        <f t="shared" si="31"/>
        <v>1</v>
      </c>
      <c r="AW22" s="43">
        <f t="shared" si="31"/>
        <v>8</v>
      </c>
      <c r="AX22" s="39">
        <f t="shared" si="31"/>
        <v>527</v>
      </c>
      <c r="AY22" s="39">
        <f t="shared" si="31"/>
        <v>527</v>
      </c>
      <c r="AZ22" s="41">
        <f t="shared" si="31"/>
        <v>505</v>
      </c>
      <c r="BA22" s="38">
        <f t="shared" si="31"/>
        <v>473</v>
      </c>
      <c r="BB22" s="39">
        <f t="shared" si="31"/>
        <v>37</v>
      </c>
      <c r="BC22" s="39">
        <f t="shared" si="31"/>
        <v>0</v>
      </c>
      <c r="BD22" s="39">
        <f t="shared" si="31"/>
        <v>0</v>
      </c>
      <c r="BE22" s="39">
        <f t="shared" si="31"/>
        <v>9</v>
      </c>
      <c r="BF22" s="39">
        <f t="shared" si="31"/>
        <v>501</v>
      </c>
      <c r="BG22" s="39">
        <f t="shared" si="31"/>
        <v>501</v>
      </c>
      <c r="BH22" s="41">
        <f t="shared" si="31"/>
        <v>473</v>
      </c>
      <c r="BI22" s="38">
        <f t="shared" si="31"/>
        <v>494</v>
      </c>
      <c r="BJ22" s="39">
        <f t="shared" si="31"/>
        <v>29</v>
      </c>
      <c r="BK22" s="39">
        <f t="shared" si="31"/>
        <v>0</v>
      </c>
      <c r="BL22" s="39">
        <f t="shared" si="31"/>
        <v>0</v>
      </c>
      <c r="BM22" s="39">
        <f t="shared" si="31"/>
        <v>8</v>
      </c>
      <c r="BN22" s="37">
        <f t="shared" si="23"/>
        <v>515</v>
      </c>
      <c r="BO22" s="39">
        <f t="shared" ref="BO22:BR22" si="32">SUM(BO9:BO21)</f>
        <v>515</v>
      </c>
      <c r="BP22" s="41">
        <f t="shared" si="32"/>
        <v>494</v>
      </c>
      <c r="BQ22" s="44">
        <f t="shared" si="32"/>
        <v>3675</v>
      </c>
      <c r="BR22" s="45">
        <f t="shared" si="32"/>
        <v>3485</v>
      </c>
      <c r="BT22" s="25"/>
    </row>
    <row r="23" spans="1:78" ht="9" customHeight="1">
      <c r="A23" s="46"/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50"/>
      <c r="BR23" s="51"/>
    </row>
    <row r="24" spans="1:78" ht="14.25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153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</row>
    <row r="25" spans="1:78" ht="12.75" customHeight="1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149" t="s">
        <v>3</v>
      </c>
      <c r="AB25" s="150"/>
      <c r="AC25" s="150"/>
      <c r="AD25" s="151"/>
      <c r="AE25" s="55"/>
      <c r="AF25" s="149" t="s">
        <v>44</v>
      </c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1"/>
      <c r="AS25" s="149" t="s">
        <v>45</v>
      </c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1"/>
      <c r="BF25" s="149" t="s">
        <v>46</v>
      </c>
      <c r="BG25" s="150"/>
      <c r="BH25" s="150"/>
      <c r="BI25" s="150"/>
      <c r="BJ25" s="150"/>
      <c r="BK25" s="150"/>
      <c r="BL25" s="150"/>
      <c r="BM25" s="150"/>
      <c r="BN25" s="150"/>
      <c r="BO25" s="150"/>
      <c r="BP25" s="151"/>
      <c r="BQ25" s="149" t="s">
        <v>47</v>
      </c>
      <c r="BR25" s="151"/>
    </row>
    <row r="26" spans="1:78" ht="114" customHeight="1">
      <c r="A26" s="54"/>
      <c r="B26" s="56"/>
      <c r="C26" s="56"/>
      <c r="D26" s="56"/>
      <c r="E26" s="56"/>
      <c r="F26" s="56"/>
      <c r="G26" s="56"/>
      <c r="H26" s="57"/>
      <c r="I26" s="57"/>
      <c r="J26" s="57"/>
      <c r="K26" s="57"/>
      <c r="L26" s="57"/>
      <c r="M26" s="57"/>
      <c r="N26" s="57"/>
      <c r="O26" s="57"/>
      <c r="P26" s="58"/>
      <c r="Q26" s="58"/>
      <c r="R26" s="58"/>
      <c r="S26" s="58"/>
      <c r="T26" s="58"/>
      <c r="U26" s="57"/>
      <c r="V26" s="57"/>
      <c r="W26" s="58"/>
      <c r="X26" s="58"/>
      <c r="Y26" s="58"/>
      <c r="Z26" s="58"/>
      <c r="AA26" s="59"/>
      <c r="AB26" s="60"/>
      <c r="AC26" s="60"/>
      <c r="AD26" s="61"/>
      <c r="AE26" s="62"/>
      <c r="AF26" s="63" t="s">
        <v>14</v>
      </c>
      <c r="AG26" s="64" t="s">
        <v>15</v>
      </c>
      <c r="AH26" s="64" t="s">
        <v>25</v>
      </c>
      <c r="AI26" s="64" t="s">
        <v>48</v>
      </c>
      <c r="AJ26" s="64" t="s">
        <v>49</v>
      </c>
      <c r="AK26" s="64" t="s">
        <v>16</v>
      </c>
      <c r="AL26" s="64" t="s">
        <v>50</v>
      </c>
      <c r="AM26" s="64" t="s">
        <v>51</v>
      </c>
      <c r="AN26" s="64"/>
      <c r="AO26" s="64" t="s">
        <v>52</v>
      </c>
      <c r="AP26" s="64" t="s">
        <v>53</v>
      </c>
      <c r="AQ26" s="12" t="s">
        <v>54</v>
      </c>
      <c r="AR26" s="12" t="s">
        <v>55</v>
      </c>
      <c r="AS26" s="63" t="s">
        <v>14</v>
      </c>
      <c r="AT26" s="64" t="s">
        <v>15</v>
      </c>
      <c r="AU26" s="64" t="s">
        <v>56</v>
      </c>
      <c r="AV26" s="64"/>
      <c r="AW26" s="64" t="s">
        <v>48</v>
      </c>
      <c r="AX26" s="64" t="s">
        <v>20</v>
      </c>
      <c r="AY26" s="64" t="s">
        <v>16</v>
      </c>
      <c r="AZ26" s="64" t="s">
        <v>52</v>
      </c>
      <c r="BA26" s="64" t="s">
        <v>53</v>
      </c>
      <c r="BB26" s="12" t="s">
        <v>57</v>
      </c>
      <c r="BC26" s="12" t="s">
        <v>58</v>
      </c>
      <c r="BD26" s="12"/>
      <c r="BE26" s="65"/>
      <c r="BF26" s="63" t="s">
        <v>14</v>
      </c>
      <c r="BG26" s="64" t="s">
        <v>15</v>
      </c>
      <c r="BH26" s="64" t="s">
        <v>59</v>
      </c>
      <c r="BI26" s="64" t="s">
        <v>48</v>
      </c>
      <c r="BJ26" s="64" t="s">
        <v>49</v>
      </c>
      <c r="BK26" s="64"/>
      <c r="BL26" s="64" t="s">
        <v>16</v>
      </c>
      <c r="BM26" s="64" t="s">
        <v>60</v>
      </c>
      <c r="BN26" s="64" t="s">
        <v>53</v>
      </c>
      <c r="BO26" s="12" t="s">
        <v>61</v>
      </c>
      <c r="BP26" s="66" t="s">
        <v>62</v>
      </c>
      <c r="BQ26" s="67" t="s">
        <v>26</v>
      </c>
      <c r="BR26" s="67" t="s">
        <v>27</v>
      </c>
    </row>
    <row r="27" spans="1:78" ht="12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26" t="s">
        <v>63</v>
      </c>
      <c r="AB27" s="19"/>
      <c r="AC27" s="22"/>
      <c r="AD27" s="68"/>
      <c r="AE27" s="68"/>
      <c r="AF27" s="176">
        <v>230</v>
      </c>
      <c r="AG27" s="177">
        <v>37</v>
      </c>
      <c r="AH27" s="26">
        <v>0</v>
      </c>
      <c r="AI27" s="26">
        <v>0</v>
      </c>
      <c r="AJ27" s="26">
        <v>0</v>
      </c>
      <c r="AK27" s="177">
        <v>5</v>
      </c>
      <c r="AL27" s="26">
        <v>0</v>
      </c>
      <c r="AM27" s="26">
        <v>0</v>
      </c>
      <c r="AN27" s="26"/>
      <c r="AO27" s="26">
        <v>0</v>
      </c>
      <c r="AP27" s="26">
        <v>0</v>
      </c>
      <c r="AQ27" s="73">
        <f t="shared" ref="AQ27:AQ33" si="33">AF27+AG27+AH27-AI27-AJ27-AK27+AL27-AO27-AP27-AM27</f>
        <v>262</v>
      </c>
      <c r="AR27" s="73">
        <f t="shared" ref="AR27:AR33" si="34">AF27</f>
        <v>230</v>
      </c>
      <c r="AS27" s="175">
        <v>228</v>
      </c>
      <c r="AT27" s="175">
        <v>38</v>
      </c>
      <c r="AU27" s="142">
        <v>0</v>
      </c>
      <c r="AV27" s="142"/>
      <c r="AW27" s="142">
        <v>0</v>
      </c>
      <c r="AX27" s="142">
        <v>0</v>
      </c>
      <c r="AY27" s="175">
        <v>4</v>
      </c>
      <c r="AZ27" s="26">
        <v>0</v>
      </c>
      <c r="BA27" s="26">
        <v>0</v>
      </c>
      <c r="BB27" s="73">
        <f t="shared" ref="BB27:BB33" si="35">AS27+AT27+AU27-AW27+AX27-AY27-AZ27-BA27</f>
        <v>262</v>
      </c>
      <c r="BC27" s="73">
        <f t="shared" ref="BC27:BC33" si="36">AS27</f>
        <v>228</v>
      </c>
      <c r="BD27" s="73"/>
      <c r="BE27" s="143"/>
      <c r="BF27" s="175">
        <v>231</v>
      </c>
      <c r="BG27" s="175">
        <v>25</v>
      </c>
      <c r="BH27" s="142">
        <v>0</v>
      </c>
      <c r="BI27" s="175">
        <v>1</v>
      </c>
      <c r="BJ27" s="142">
        <v>0</v>
      </c>
      <c r="BK27" s="142"/>
      <c r="BL27" s="175">
        <v>5</v>
      </c>
      <c r="BM27" s="26">
        <v>0</v>
      </c>
      <c r="BN27" s="26">
        <v>0</v>
      </c>
      <c r="BO27" s="73">
        <f t="shared" ref="BO27:BO33" si="37">BF27+BG27+BH27-BI27-BJ27-BL27-BM27-BN27</f>
        <v>250</v>
      </c>
      <c r="BP27" s="15">
        <f t="shared" ref="BP27:BP33" si="38">BF27</f>
        <v>231</v>
      </c>
      <c r="BQ27" s="28">
        <f t="shared" ref="BQ27:BR27" si="39">SUM(AQ27+BB27+BO27)</f>
        <v>774</v>
      </c>
      <c r="BR27" s="132">
        <f t="shared" si="39"/>
        <v>689</v>
      </c>
      <c r="BS27" s="25"/>
      <c r="BT27" s="25"/>
      <c r="BU27" s="25"/>
      <c r="BV27" s="25"/>
      <c r="BW27" s="25"/>
      <c r="BX27" s="25"/>
      <c r="BY27" s="25"/>
      <c r="BZ27" s="25"/>
    </row>
    <row r="28" spans="1:78" ht="12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26" t="s">
        <v>42</v>
      </c>
      <c r="AB28" s="22"/>
      <c r="AC28" s="22"/>
      <c r="AD28" s="68"/>
      <c r="AE28" s="68"/>
      <c r="AF28" s="176">
        <v>5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/>
      <c r="AO28" s="26">
        <v>0</v>
      </c>
      <c r="AP28" s="26">
        <v>0</v>
      </c>
      <c r="AQ28" s="73">
        <f t="shared" si="33"/>
        <v>5</v>
      </c>
      <c r="AR28" s="73">
        <f t="shared" si="34"/>
        <v>5</v>
      </c>
      <c r="AS28" s="175">
        <v>8</v>
      </c>
      <c r="AT28" s="175">
        <v>0</v>
      </c>
      <c r="AU28" s="175">
        <v>0</v>
      </c>
      <c r="AV28" s="175"/>
      <c r="AW28" s="175">
        <v>0</v>
      </c>
      <c r="AX28" s="175">
        <v>0</v>
      </c>
      <c r="AY28" s="175">
        <v>0</v>
      </c>
      <c r="AZ28" s="177">
        <v>0</v>
      </c>
      <c r="BA28" s="177">
        <v>0</v>
      </c>
      <c r="BB28" s="180">
        <f t="shared" si="35"/>
        <v>8</v>
      </c>
      <c r="BC28" s="180">
        <f t="shared" si="36"/>
        <v>8</v>
      </c>
      <c r="BD28" s="180"/>
      <c r="BE28" s="180"/>
      <c r="BF28" s="175">
        <v>6</v>
      </c>
      <c r="BG28" s="142">
        <v>0</v>
      </c>
      <c r="BH28" s="142">
        <v>0</v>
      </c>
      <c r="BI28" s="142">
        <v>0</v>
      </c>
      <c r="BJ28" s="142">
        <v>0</v>
      </c>
      <c r="BK28" s="142"/>
      <c r="BL28" s="142">
        <v>0</v>
      </c>
      <c r="BM28" s="26">
        <v>0</v>
      </c>
      <c r="BN28" s="26">
        <v>0</v>
      </c>
      <c r="BO28" s="73">
        <f t="shared" si="37"/>
        <v>6</v>
      </c>
      <c r="BP28" s="15">
        <f t="shared" si="38"/>
        <v>6</v>
      </c>
      <c r="BQ28" s="28">
        <f t="shared" ref="BQ28:BR28" si="40">SUM(AQ28+BB28+BO28)</f>
        <v>19</v>
      </c>
      <c r="BR28" s="132">
        <f t="shared" si="40"/>
        <v>19</v>
      </c>
      <c r="BS28" s="25"/>
      <c r="BT28" s="25"/>
      <c r="BU28" s="25"/>
      <c r="BV28" s="25"/>
      <c r="BW28" s="25"/>
      <c r="BX28" s="25"/>
      <c r="BY28" s="25"/>
      <c r="BZ28" s="25"/>
    </row>
    <row r="29" spans="1:78" ht="12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26" t="s">
        <v>64</v>
      </c>
      <c r="AB29" s="22"/>
      <c r="AC29" s="22"/>
      <c r="AD29" s="68"/>
      <c r="AE29" s="68"/>
      <c r="AF29" s="176">
        <v>238</v>
      </c>
      <c r="AG29" s="26">
        <v>0</v>
      </c>
      <c r="AH29" s="26">
        <v>0</v>
      </c>
      <c r="AI29" s="26">
        <v>0</v>
      </c>
      <c r="AJ29" s="26">
        <v>0</v>
      </c>
      <c r="AK29" s="177">
        <v>6</v>
      </c>
      <c r="AL29" s="26">
        <v>0</v>
      </c>
      <c r="AM29" s="26">
        <v>0</v>
      </c>
      <c r="AN29" s="26"/>
      <c r="AO29" s="26">
        <v>0</v>
      </c>
      <c r="AP29" s="177">
        <v>0</v>
      </c>
      <c r="AQ29" s="73">
        <f t="shared" si="33"/>
        <v>232</v>
      </c>
      <c r="AR29" s="73">
        <f t="shared" si="34"/>
        <v>238</v>
      </c>
      <c r="AS29" s="175">
        <v>243</v>
      </c>
      <c r="AT29" s="142">
        <v>0</v>
      </c>
      <c r="AU29" s="142">
        <v>0</v>
      </c>
      <c r="AV29" s="142"/>
      <c r="AW29" s="175">
        <v>0</v>
      </c>
      <c r="AX29" s="142">
        <v>0</v>
      </c>
      <c r="AY29" s="72">
        <v>8</v>
      </c>
      <c r="AZ29" s="26">
        <v>0</v>
      </c>
      <c r="BA29" s="26">
        <v>0</v>
      </c>
      <c r="BB29" s="73">
        <f t="shared" si="35"/>
        <v>235</v>
      </c>
      <c r="BC29" s="73">
        <f t="shared" si="36"/>
        <v>243</v>
      </c>
      <c r="BD29" s="73"/>
      <c r="BE29" s="73"/>
      <c r="BF29" s="175">
        <v>235</v>
      </c>
      <c r="BG29" s="142">
        <v>0</v>
      </c>
      <c r="BH29" s="142">
        <v>0</v>
      </c>
      <c r="BI29" s="142">
        <v>1</v>
      </c>
      <c r="BJ29" s="142">
        <v>0</v>
      </c>
      <c r="BK29" s="142"/>
      <c r="BL29" s="175">
        <v>11</v>
      </c>
      <c r="BM29" s="26">
        <v>0</v>
      </c>
      <c r="BN29" s="26">
        <v>0</v>
      </c>
      <c r="BO29" s="73">
        <f t="shared" si="37"/>
        <v>223</v>
      </c>
      <c r="BP29" s="15">
        <f t="shared" si="38"/>
        <v>235</v>
      </c>
      <c r="BQ29" s="28">
        <f t="shared" ref="BQ29:BR29" si="41">SUM(AQ29+BB29+BO29)</f>
        <v>690</v>
      </c>
      <c r="BR29" s="132">
        <f t="shared" si="41"/>
        <v>716</v>
      </c>
      <c r="BS29" s="25"/>
      <c r="BT29" s="25"/>
      <c r="BU29" s="25"/>
      <c r="BV29" s="25"/>
      <c r="BW29" s="25"/>
      <c r="BX29" s="25"/>
      <c r="BY29" s="25"/>
      <c r="BZ29" s="25"/>
    </row>
    <row r="30" spans="1:78" ht="12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19" t="s">
        <v>37</v>
      </c>
      <c r="AB30" s="22"/>
      <c r="AC30" s="22"/>
      <c r="AD30" s="68"/>
      <c r="AE30" s="68"/>
      <c r="AF30" s="176">
        <v>9</v>
      </c>
      <c r="AG30" s="139">
        <v>0</v>
      </c>
      <c r="AH30" s="139">
        <v>0</v>
      </c>
      <c r="AI30" s="139">
        <v>0</v>
      </c>
      <c r="AJ30" s="139">
        <v>0</v>
      </c>
      <c r="AK30" s="26">
        <v>0</v>
      </c>
      <c r="AL30" s="26">
        <v>0</v>
      </c>
      <c r="AM30" s="26">
        <v>0</v>
      </c>
      <c r="AN30" s="26"/>
      <c r="AO30" s="26">
        <v>0</v>
      </c>
      <c r="AP30" s="26">
        <v>0</v>
      </c>
      <c r="AQ30" s="73">
        <f t="shared" si="33"/>
        <v>9</v>
      </c>
      <c r="AR30" s="73">
        <f t="shared" si="34"/>
        <v>9</v>
      </c>
      <c r="AS30" s="175">
        <v>20</v>
      </c>
      <c r="AT30" s="142">
        <v>0</v>
      </c>
      <c r="AU30" s="142">
        <v>0</v>
      </c>
      <c r="AV30" s="142"/>
      <c r="AW30" s="142">
        <v>0</v>
      </c>
      <c r="AX30" s="142">
        <v>0</v>
      </c>
      <c r="AY30" s="175">
        <v>2</v>
      </c>
      <c r="AZ30" s="26">
        <v>0</v>
      </c>
      <c r="BA30" s="26">
        <v>0</v>
      </c>
      <c r="BB30" s="73">
        <f t="shared" si="35"/>
        <v>18</v>
      </c>
      <c r="BC30" s="73">
        <f t="shared" si="36"/>
        <v>20</v>
      </c>
      <c r="BD30" s="73"/>
      <c r="BE30" s="73"/>
      <c r="BF30" s="175">
        <v>19</v>
      </c>
      <c r="BG30" s="175">
        <v>0</v>
      </c>
      <c r="BH30" s="142">
        <v>0</v>
      </c>
      <c r="BI30" s="142">
        <v>0</v>
      </c>
      <c r="BJ30" s="142">
        <v>0</v>
      </c>
      <c r="BK30" s="142"/>
      <c r="BL30" s="175">
        <v>3</v>
      </c>
      <c r="BM30" s="26">
        <v>0</v>
      </c>
      <c r="BN30" s="26">
        <v>0</v>
      </c>
      <c r="BO30" s="73">
        <f t="shared" si="37"/>
        <v>16</v>
      </c>
      <c r="BP30" s="15">
        <f t="shared" si="38"/>
        <v>19</v>
      </c>
      <c r="BQ30" s="28">
        <f t="shared" ref="BQ30:BR30" si="42">SUM(AQ30+BB30+BO30)</f>
        <v>43</v>
      </c>
      <c r="BR30" s="132">
        <f t="shared" si="42"/>
        <v>48</v>
      </c>
      <c r="BS30" s="25"/>
      <c r="BT30" s="25"/>
      <c r="BU30" s="25"/>
      <c r="BV30" s="25"/>
      <c r="BW30" s="25"/>
      <c r="BX30" s="25"/>
      <c r="BY30" s="25"/>
      <c r="BZ30" s="25"/>
    </row>
    <row r="31" spans="1:78" ht="12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19" t="s">
        <v>65</v>
      </c>
      <c r="AB31" s="22"/>
      <c r="AC31" s="22"/>
      <c r="AD31" s="68"/>
      <c r="AE31" s="68"/>
      <c r="AF31" s="139">
        <v>0</v>
      </c>
      <c r="AG31" s="139">
        <v>0</v>
      </c>
      <c r="AH31" s="139">
        <v>0</v>
      </c>
      <c r="AI31" s="139">
        <v>0</v>
      </c>
      <c r="AJ31" s="139">
        <v>0</v>
      </c>
      <c r="AK31" s="26">
        <v>0</v>
      </c>
      <c r="AL31" s="26">
        <v>0</v>
      </c>
      <c r="AM31" s="26">
        <v>0</v>
      </c>
      <c r="AN31" s="26"/>
      <c r="AO31" s="26">
        <v>0</v>
      </c>
      <c r="AP31" s="26">
        <v>0</v>
      </c>
      <c r="AQ31" s="73">
        <f t="shared" si="33"/>
        <v>0</v>
      </c>
      <c r="AR31" s="73">
        <f t="shared" si="34"/>
        <v>0</v>
      </c>
      <c r="AS31" s="142">
        <v>0</v>
      </c>
      <c r="AT31" s="142">
        <v>0</v>
      </c>
      <c r="AU31" s="142">
        <v>0</v>
      </c>
      <c r="AV31" s="142"/>
      <c r="AW31" s="142">
        <v>0</v>
      </c>
      <c r="AX31" s="142">
        <v>0</v>
      </c>
      <c r="AY31" s="142">
        <v>0</v>
      </c>
      <c r="AZ31" s="26">
        <v>0</v>
      </c>
      <c r="BA31" s="26">
        <v>0</v>
      </c>
      <c r="BB31" s="73">
        <f t="shared" si="35"/>
        <v>0</v>
      </c>
      <c r="BC31" s="73">
        <f t="shared" si="36"/>
        <v>0</v>
      </c>
      <c r="BD31" s="73"/>
      <c r="BE31" s="73"/>
      <c r="BF31" s="142">
        <v>0</v>
      </c>
      <c r="BG31" s="142">
        <v>0</v>
      </c>
      <c r="BH31" s="142">
        <v>0</v>
      </c>
      <c r="BI31" s="142">
        <v>0</v>
      </c>
      <c r="BJ31" s="142">
        <v>0</v>
      </c>
      <c r="BK31" s="142"/>
      <c r="BL31" s="142">
        <v>0</v>
      </c>
      <c r="BM31" s="26">
        <v>0</v>
      </c>
      <c r="BN31" s="26">
        <v>0</v>
      </c>
      <c r="BO31" s="73">
        <f t="shared" si="37"/>
        <v>0</v>
      </c>
      <c r="BP31" s="15">
        <f t="shared" si="38"/>
        <v>0</v>
      </c>
      <c r="BQ31" s="28">
        <f t="shared" ref="BQ31:BR31" si="43">SUM(AQ31+BB31+BO31)</f>
        <v>0</v>
      </c>
      <c r="BR31" s="132">
        <f t="shared" si="43"/>
        <v>0</v>
      </c>
      <c r="BS31" s="25"/>
      <c r="BT31" s="25"/>
      <c r="BU31" s="25"/>
      <c r="BV31" s="25"/>
      <c r="BW31" s="25"/>
      <c r="BX31" s="25"/>
      <c r="BY31" s="25"/>
      <c r="BZ31" s="25"/>
    </row>
    <row r="32" spans="1:78" ht="12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19" t="s">
        <v>66</v>
      </c>
      <c r="AB32" s="22"/>
      <c r="AC32" s="22"/>
      <c r="AD32" s="68"/>
      <c r="AE32" s="68"/>
      <c r="AF32" s="176">
        <v>1</v>
      </c>
      <c r="AG32" s="139">
        <v>0</v>
      </c>
      <c r="AH32" s="139">
        <v>0</v>
      </c>
      <c r="AI32" s="139">
        <v>0</v>
      </c>
      <c r="AJ32" s="139">
        <v>0</v>
      </c>
      <c r="AK32" s="26">
        <v>0</v>
      </c>
      <c r="AL32" s="26">
        <v>0</v>
      </c>
      <c r="AM32" s="26">
        <v>0</v>
      </c>
      <c r="AN32" s="26"/>
      <c r="AO32" s="26">
        <v>0</v>
      </c>
      <c r="AP32" s="177">
        <v>0</v>
      </c>
      <c r="AQ32" s="73">
        <f t="shared" si="33"/>
        <v>1</v>
      </c>
      <c r="AR32" s="73">
        <f t="shared" si="34"/>
        <v>1</v>
      </c>
      <c r="AS32" s="142">
        <v>0</v>
      </c>
      <c r="AT32" s="142">
        <v>0</v>
      </c>
      <c r="AU32" s="142">
        <v>0</v>
      </c>
      <c r="AV32" s="142"/>
      <c r="AW32" s="142">
        <v>0</v>
      </c>
      <c r="AX32" s="142">
        <v>0</v>
      </c>
      <c r="AY32" s="142">
        <v>0</v>
      </c>
      <c r="AZ32" s="26">
        <v>0</v>
      </c>
      <c r="BA32" s="26">
        <v>0</v>
      </c>
      <c r="BB32" s="73">
        <f t="shared" si="35"/>
        <v>0</v>
      </c>
      <c r="BC32" s="73">
        <f t="shared" si="36"/>
        <v>0</v>
      </c>
      <c r="BD32" s="73"/>
      <c r="BE32" s="73"/>
      <c r="BF32" s="142">
        <v>0</v>
      </c>
      <c r="BG32" s="142">
        <v>0</v>
      </c>
      <c r="BH32" s="142">
        <v>0</v>
      </c>
      <c r="BI32" s="142">
        <v>0</v>
      </c>
      <c r="BJ32" s="142">
        <v>0</v>
      </c>
      <c r="BK32" s="142"/>
      <c r="BL32" s="142">
        <v>0</v>
      </c>
      <c r="BM32" s="26">
        <v>0</v>
      </c>
      <c r="BN32" s="26">
        <v>0</v>
      </c>
      <c r="BO32" s="73">
        <f t="shared" si="37"/>
        <v>0</v>
      </c>
      <c r="BP32" s="15">
        <f t="shared" si="38"/>
        <v>0</v>
      </c>
      <c r="BQ32" s="28">
        <f t="shared" ref="BQ32:BR32" si="44">SUM(AQ32+BB32+BO32)</f>
        <v>1</v>
      </c>
      <c r="BR32" s="132">
        <f t="shared" si="44"/>
        <v>1</v>
      </c>
      <c r="BS32" s="25"/>
      <c r="BT32" s="25"/>
      <c r="BU32" s="25"/>
      <c r="BV32" s="25"/>
      <c r="BW32" s="25"/>
      <c r="BX32" s="25"/>
      <c r="BY32" s="25"/>
      <c r="BZ32" s="25"/>
    </row>
    <row r="33" spans="1:78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19" t="s">
        <v>67</v>
      </c>
      <c r="AB33" s="22"/>
      <c r="AC33" s="22"/>
      <c r="AD33" s="68"/>
      <c r="AE33" s="74"/>
      <c r="AF33" s="141">
        <v>0</v>
      </c>
      <c r="AG33" s="140">
        <v>0</v>
      </c>
      <c r="AH33" s="140">
        <v>0</v>
      </c>
      <c r="AI33" s="140">
        <v>0</v>
      </c>
      <c r="AJ33" s="140">
        <v>0</v>
      </c>
      <c r="AK33" s="141">
        <v>0</v>
      </c>
      <c r="AL33" s="141">
        <v>0</v>
      </c>
      <c r="AM33" s="141">
        <v>0</v>
      </c>
      <c r="AN33" s="141"/>
      <c r="AO33" s="141">
        <v>0</v>
      </c>
      <c r="AP33" s="141">
        <v>0</v>
      </c>
      <c r="AQ33" s="73">
        <f t="shared" si="33"/>
        <v>0</v>
      </c>
      <c r="AR33" s="32">
        <f t="shared" si="34"/>
        <v>0</v>
      </c>
      <c r="AS33" s="141">
        <v>0</v>
      </c>
      <c r="AT33" s="141">
        <v>0</v>
      </c>
      <c r="AU33" s="141">
        <v>0</v>
      </c>
      <c r="AV33" s="141"/>
      <c r="AW33" s="141">
        <v>0</v>
      </c>
      <c r="AX33" s="141">
        <v>0</v>
      </c>
      <c r="AY33" s="141">
        <v>0</v>
      </c>
      <c r="AZ33" s="141">
        <v>0</v>
      </c>
      <c r="BA33" s="141">
        <v>0</v>
      </c>
      <c r="BB33" s="32">
        <f t="shared" si="35"/>
        <v>0</v>
      </c>
      <c r="BC33" s="32">
        <f t="shared" si="36"/>
        <v>0</v>
      </c>
      <c r="BD33" s="32"/>
      <c r="BE33" s="32"/>
      <c r="BF33" s="141">
        <v>0</v>
      </c>
      <c r="BG33" s="141">
        <v>0</v>
      </c>
      <c r="BH33" s="141">
        <v>0</v>
      </c>
      <c r="BI33" s="141">
        <v>0</v>
      </c>
      <c r="BJ33" s="141">
        <v>0</v>
      </c>
      <c r="BK33" s="141"/>
      <c r="BL33" s="141">
        <v>0</v>
      </c>
      <c r="BM33" s="141">
        <v>0</v>
      </c>
      <c r="BN33" s="141">
        <v>0</v>
      </c>
      <c r="BO33" s="32">
        <f t="shared" si="37"/>
        <v>0</v>
      </c>
      <c r="BP33" s="32">
        <f t="shared" si="38"/>
        <v>0</v>
      </c>
      <c r="BQ33" s="34">
        <f t="shared" ref="BQ33:BR33" si="45">SUM(AQ33+BB33+BO33)</f>
        <v>0</v>
      </c>
      <c r="BR33" s="133">
        <f t="shared" si="45"/>
        <v>0</v>
      </c>
      <c r="BS33" s="25"/>
      <c r="BT33" s="25"/>
      <c r="BU33" s="25"/>
      <c r="BV33" s="25"/>
      <c r="BW33" s="25"/>
      <c r="BX33" s="25"/>
      <c r="BY33" s="25"/>
      <c r="BZ33" s="25"/>
    </row>
    <row r="34" spans="1:78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76" t="s">
        <v>68</v>
      </c>
      <c r="AB34" s="77"/>
      <c r="AC34" s="78"/>
      <c r="AD34" s="79"/>
      <c r="AE34" s="80"/>
      <c r="AF34" s="80">
        <f t="shared" ref="AF34:AL34" si="46">SUM(AF27:AF33)</f>
        <v>483</v>
      </c>
      <c r="AG34" s="80">
        <f t="shared" si="46"/>
        <v>37</v>
      </c>
      <c r="AH34" s="80">
        <f t="shared" si="46"/>
        <v>0</v>
      </c>
      <c r="AI34" s="80">
        <f t="shared" si="46"/>
        <v>0</v>
      </c>
      <c r="AJ34" s="80">
        <f t="shared" si="46"/>
        <v>0</v>
      </c>
      <c r="AK34" s="80">
        <f t="shared" si="46"/>
        <v>11</v>
      </c>
      <c r="AL34" s="80">
        <f t="shared" si="46"/>
        <v>0</v>
      </c>
      <c r="AM34" s="80"/>
      <c r="AN34" s="80"/>
      <c r="AO34" s="80">
        <f t="shared" ref="AO34:AU34" si="47">SUM(AO27:AO33)</f>
        <v>0</v>
      </c>
      <c r="AP34" s="80">
        <f t="shared" si="47"/>
        <v>0</v>
      </c>
      <c r="AQ34" s="35">
        <f t="shared" si="47"/>
        <v>509</v>
      </c>
      <c r="AR34" s="35">
        <f t="shared" si="47"/>
        <v>483</v>
      </c>
      <c r="AS34" s="80">
        <f t="shared" si="47"/>
        <v>499</v>
      </c>
      <c r="AT34" s="80">
        <f t="shared" si="47"/>
        <v>38</v>
      </c>
      <c r="AU34" s="80">
        <f t="shared" si="47"/>
        <v>0</v>
      </c>
      <c r="AV34" s="80"/>
      <c r="AW34" s="80">
        <f t="shared" ref="AW34:BC34" si="48">SUM(AW27:AW33)</f>
        <v>0</v>
      </c>
      <c r="AX34" s="80">
        <f t="shared" si="48"/>
        <v>0</v>
      </c>
      <c r="AY34" s="80">
        <f t="shared" si="48"/>
        <v>14</v>
      </c>
      <c r="AZ34" s="80">
        <f t="shared" si="48"/>
        <v>0</v>
      </c>
      <c r="BA34" s="80">
        <f t="shared" si="48"/>
        <v>0</v>
      </c>
      <c r="BB34" s="81">
        <f t="shared" si="48"/>
        <v>523</v>
      </c>
      <c r="BC34" s="81">
        <f t="shared" si="48"/>
        <v>499</v>
      </c>
      <c r="BD34" s="81"/>
      <c r="BE34" s="81"/>
      <c r="BF34" s="80">
        <f t="shared" ref="BF34:BJ34" si="49">SUM(BF27:BF33)</f>
        <v>491</v>
      </c>
      <c r="BG34" s="80">
        <f t="shared" si="49"/>
        <v>25</v>
      </c>
      <c r="BH34" s="80">
        <f t="shared" si="49"/>
        <v>0</v>
      </c>
      <c r="BI34" s="80">
        <f t="shared" si="49"/>
        <v>2</v>
      </c>
      <c r="BJ34" s="80">
        <f t="shared" si="49"/>
        <v>0</v>
      </c>
      <c r="BK34" s="80"/>
      <c r="BL34" s="80">
        <f t="shared" ref="BL34:BR34" si="50">SUM(BL27:BL33)</f>
        <v>19</v>
      </c>
      <c r="BM34" s="80">
        <f t="shared" si="50"/>
        <v>0</v>
      </c>
      <c r="BN34" s="80">
        <f t="shared" si="50"/>
        <v>0</v>
      </c>
      <c r="BO34" s="35">
        <f t="shared" si="50"/>
        <v>495</v>
      </c>
      <c r="BP34" s="35">
        <f t="shared" si="50"/>
        <v>491</v>
      </c>
      <c r="BQ34" s="82">
        <f t="shared" si="50"/>
        <v>1527</v>
      </c>
      <c r="BR34" s="82">
        <f t="shared" si="50"/>
        <v>1473</v>
      </c>
      <c r="BT34" s="25"/>
    </row>
    <row r="35" spans="1:78" ht="9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83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5"/>
      <c r="BR35" s="86"/>
    </row>
    <row r="36" spans="1:78" ht="14.25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159" t="s">
        <v>69</v>
      </c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1"/>
    </row>
    <row r="37" spans="1:78" ht="12.75" customHeight="1">
      <c r="A37" s="53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149" t="s">
        <v>3</v>
      </c>
      <c r="AB37" s="150"/>
      <c r="AC37" s="150"/>
      <c r="AD37" s="151"/>
      <c r="AE37" s="55"/>
      <c r="AF37" s="149" t="s">
        <v>70</v>
      </c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1"/>
      <c r="AS37" s="149" t="s">
        <v>71</v>
      </c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1"/>
      <c r="BF37" s="149" t="s">
        <v>72</v>
      </c>
      <c r="BG37" s="150"/>
      <c r="BH37" s="150"/>
      <c r="BI37" s="150"/>
      <c r="BJ37" s="150"/>
      <c r="BK37" s="150"/>
      <c r="BL37" s="150"/>
      <c r="BM37" s="150"/>
      <c r="BN37" s="150"/>
      <c r="BO37" s="150"/>
      <c r="BP37" s="151"/>
      <c r="BQ37" s="149" t="s">
        <v>73</v>
      </c>
      <c r="BR37" s="151"/>
    </row>
    <row r="38" spans="1:78" ht="96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87"/>
      <c r="AB38" s="88"/>
      <c r="AC38" s="88"/>
      <c r="AD38" s="89"/>
      <c r="AE38" s="89"/>
      <c r="AF38" s="63" t="s">
        <v>14</v>
      </c>
      <c r="AG38" s="64" t="s">
        <v>15</v>
      </c>
      <c r="AH38" s="64" t="s">
        <v>59</v>
      </c>
      <c r="AI38" s="64" t="s">
        <v>48</v>
      </c>
      <c r="AJ38" s="64" t="s">
        <v>49</v>
      </c>
      <c r="AK38" s="64" t="s">
        <v>16</v>
      </c>
      <c r="AL38" s="64"/>
      <c r="AM38" s="64"/>
      <c r="AN38" s="64"/>
      <c r="AO38" s="64" t="s">
        <v>60</v>
      </c>
      <c r="AP38" s="64" t="s">
        <v>53</v>
      </c>
      <c r="AQ38" s="12" t="s">
        <v>74</v>
      </c>
      <c r="AR38" s="12" t="s">
        <v>75</v>
      </c>
      <c r="AS38" s="63" t="s">
        <v>14</v>
      </c>
      <c r="AT38" s="64" t="s">
        <v>15</v>
      </c>
      <c r="AU38" s="64" t="s">
        <v>76</v>
      </c>
      <c r="AV38" s="64"/>
      <c r="AW38" s="64" t="s">
        <v>48</v>
      </c>
      <c r="AX38" s="64" t="s">
        <v>59</v>
      </c>
      <c r="AY38" s="64" t="s">
        <v>16</v>
      </c>
      <c r="AZ38" s="64" t="s">
        <v>60</v>
      </c>
      <c r="BA38" s="64" t="s">
        <v>53</v>
      </c>
      <c r="BB38" s="12" t="s">
        <v>77</v>
      </c>
      <c r="BC38" s="12"/>
      <c r="BD38" s="12"/>
      <c r="BE38" s="12" t="s">
        <v>78</v>
      </c>
      <c r="BF38" s="63" t="s">
        <v>14</v>
      </c>
      <c r="BG38" s="64" t="s">
        <v>15</v>
      </c>
      <c r="BH38" s="64" t="s">
        <v>20</v>
      </c>
      <c r="BI38" s="64" t="s">
        <v>48</v>
      </c>
      <c r="BJ38" s="64" t="s">
        <v>49</v>
      </c>
      <c r="BK38" s="64"/>
      <c r="BL38" s="64" t="s">
        <v>16</v>
      </c>
      <c r="BM38" s="64" t="s">
        <v>52</v>
      </c>
      <c r="BN38" s="64" t="s">
        <v>53</v>
      </c>
      <c r="BO38" s="12" t="s">
        <v>79</v>
      </c>
      <c r="BP38" s="12" t="s">
        <v>80</v>
      </c>
      <c r="BQ38" s="67" t="s">
        <v>26</v>
      </c>
      <c r="BR38" s="67" t="s">
        <v>27</v>
      </c>
    </row>
    <row r="39" spans="1:78" ht="12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19" t="s">
        <v>65</v>
      </c>
      <c r="AB39" s="22"/>
      <c r="AC39" s="22"/>
      <c r="AD39" s="68"/>
      <c r="AE39" s="68"/>
      <c r="AF39" s="176">
        <v>509</v>
      </c>
      <c r="AG39" s="176">
        <v>33</v>
      </c>
      <c r="AH39" s="69">
        <v>0</v>
      </c>
      <c r="AI39" s="69">
        <v>0</v>
      </c>
      <c r="AJ39" s="69">
        <v>0</v>
      </c>
      <c r="AK39" s="177">
        <v>16</v>
      </c>
      <c r="AL39" s="70"/>
      <c r="AM39" s="70"/>
      <c r="AN39" s="70"/>
      <c r="AO39" s="70">
        <v>0</v>
      </c>
      <c r="AP39" s="70">
        <v>0</v>
      </c>
      <c r="AQ39" s="73">
        <f t="shared" ref="AQ39:AQ43" si="51">AF39+AG39+AH39-AI39-AJ39-AK39-AO39-AP39</f>
        <v>526</v>
      </c>
      <c r="AR39" s="73">
        <f t="shared" ref="AR39:AR43" si="52">AF39</f>
        <v>509</v>
      </c>
      <c r="AS39" s="177">
        <v>496</v>
      </c>
      <c r="AT39" s="177">
        <v>29</v>
      </c>
      <c r="AU39" s="70">
        <v>0</v>
      </c>
      <c r="AV39" s="70"/>
      <c r="AW39" s="70">
        <v>1</v>
      </c>
      <c r="AX39" s="70">
        <v>0</v>
      </c>
      <c r="AY39" s="177">
        <v>17</v>
      </c>
      <c r="AZ39" s="70">
        <v>0</v>
      </c>
      <c r="BA39" s="70">
        <v>1</v>
      </c>
      <c r="BB39" s="71">
        <f>AS39+AT39+AU39-AW39+AX39-AY39-AZ39-BA39</f>
        <v>506</v>
      </c>
      <c r="BC39" s="71"/>
      <c r="BD39" s="71"/>
      <c r="BE39" s="71">
        <f t="shared" ref="BE39:BE43" si="53">AS39</f>
        <v>496</v>
      </c>
      <c r="BF39" s="177">
        <v>479</v>
      </c>
      <c r="BG39" s="177">
        <v>35</v>
      </c>
      <c r="BH39" s="70">
        <v>0</v>
      </c>
      <c r="BI39" s="177">
        <v>2</v>
      </c>
      <c r="BJ39" s="70">
        <v>0</v>
      </c>
      <c r="BK39" s="70"/>
      <c r="BL39" s="177">
        <v>15</v>
      </c>
      <c r="BM39" s="70">
        <v>0</v>
      </c>
      <c r="BN39" s="70">
        <v>0</v>
      </c>
      <c r="BO39" s="73">
        <f t="shared" ref="BO39:BO43" si="54">BF39+BG39+BH39-BI39-BJ39-BL39-BM39-BN39</f>
        <v>497</v>
      </c>
      <c r="BP39" s="73">
        <f t="shared" ref="BP39:BP43" si="55">BF39</f>
        <v>479</v>
      </c>
      <c r="BQ39" s="28">
        <f t="shared" ref="BQ39:BQ43" si="56">SUM(AQ39+BB39+BO39)</f>
        <v>1529</v>
      </c>
      <c r="BR39" s="132">
        <f t="shared" ref="BR39:BR43" si="57">SUM(AR39+BE39+BP39)</f>
        <v>1484</v>
      </c>
      <c r="BS39" s="25"/>
      <c r="BT39" s="25"/>
      <c r="BU39" s="25"/>
      <c r="BV39" s="25"/>
      <c r="BW39" s="25"/>
      <c r="BX39" s="25"/>
      <c r="BY39" s="25"/>
      <c r="BZ39" s="25"/>
    </row>
    <row r="40" spans="1:78" ht="12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19" t="s">
        <v>66</v>
      </c>
      <c r="AB40" s="22"/>
      <c r="AC40" s="22"/>
      <c r="AD40" s="68"/>
      <c r="AE40" s="68"/>
      <c r="AF40" s="69">
        <v>0</v>
      </c>
      <c r="AG40" s="69">
        <v>0</v>
      </c>
      <c r="AH40" s="69">
        <v>0</v>
      </c>
      <c r="AI40" s="69">
        <v>0</v>
      </c>
      <c r="AJ40" s="69">
        <v>0</v>
      </c>
      <c r="AK40" s="70">
        <v>0</v>
      </c>
      <c r="AL40" s="70"/>
      <c r="AM40" s="70"/>
      <c r="AN40" s="70"/>
      <c r="AO40" s="70">
        <v>0</v>
      </c>
      <c r="AP40" s="70">
        <v>0</v>
      </c>
      <c r="AQ40" s="148">
        <f t="shared" si="51"/>
        <v>0</v>
      </c>
      <c r="AR40" s="148">
        <f t="shared" si="52"/>
        <v>0</v>
      </c>
      <c r="AS40" s="70">
        <v>1</v>
      </c>
      <c r="AT40" s="70">
        <v>0</v>
      </c>
      <c r="AU40" s="70">
        <v>0</v>
      </c>
      <c r="AV40" s="70"/>
      <c r="AW40" s="70">
        <v>0</v>
      </c>
      <c r="AX40" s="70">
        <v>0</v>
      </c>
      <c r="AY40" s="70">
        <v>0</v>
      </c>
      <c r="AZ40" s="70">
        <v>0</v>
      </c>
      <c r="BA40" s="70">
        <v>0</v>
      </c>
      <c r="BB40" s="71">
        <f t="shared" ref="BB40:BB43" si="58">AS40+AT40+AU40-AW40-AX40-AY40-AZ40-BA40</f>
        <v>1</v>
      </c>
      <c r="BC40" s="71"/>
      <c r="BD40" s="71"/>
      <c r="BE40" s="71">
        <f t="shared" si="53"/>
        <v>1</v>
      </c>
      <c r="BF40" s="70">
        <v>0</v>
      </c>
      <c r="BG40" s="70">
        <v>0</v>
      </c>
      <c r="BH40" s="70">
        <v>0</v>
      </c>
      <c r="BI40" s="70">
        <v>0</v>
      </c>
      <c r="BJ40" s="70">
        <v>0</v>
      </c>
      <c r="BK40" s="70"/>
      <c r="BL40" s="70">
        <v>0</v>
      </c>
      <c r="BM40" s="70">
        <v>0</v>
      </c>
      <c r="BN40" s="70">
        <v>0</v>
      </c>
      <c r="BO40" s="148">
        <f t="shared" si="54"/>
        <v>0</v>
      </c>
      <c r="BP40" s="73">
        <f t="shared" si="55"/>
        <v>0</v>
      </c>
      <c r="BQ40" s="28">
        <f t="shared" si="56"/>
        <v>1</v>
      </c>
      <c r="BR40" s="132">
        <f t="shared" si="57"/>
        <v>1</v>
      </c>
      <c r="BS40" s="25"/>
      <c r="BT40" s="25"/>
      <c r="BU40" s="25"/>
      <c r="BV40" s="25"/>
      <c r="BW40" s="25"/>
      <c r="BX40" s="25"/>
      <c r="BY40" s="25"/>
      <c r="BZ40" s="25"/>
    </row>
    <row r="41" spans="1:78" ht="12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19" t="s">
        <v>67</v>
      </c>
      <c r="AB41" s="22"/>
      <c r="AC41" s="22"/>
      <c r="AD41" s="68"/>
      <c r="AE41" s="68"/>
      <c r="AF41" s="176">
        <v>0</v>
      </c>
      <c r="AG41" s="69">
        <v>0</v>
      </c>
      <c r="AH41" s="69">
        <v>0</v>
      </c>
      <c r="AI41" s="69">
        <v>0</v>
      </c>
      <c r="AJ41" s="69">
        <v>0</v>
      </c>
      <c r="AK41" s="70">
        <v>0</v>
      </c>
      <c r="AL41" s="70"/>
      <c r="AM41" s="70"/>
      <c r="AN41" s="70"/>
      <c r="AO41" s="70">
        <v>0</v>
      </c>
      <c r="AP41" s="70">
        <v>0</v>
      </c>
      <c r="AQ41" s="73">
        <f t="shared" si="51"/>
        <v>0</v>
      </c>
      <c r="AR41" s="73">
        <f t="shared" si="52"/>
        <v>0</v>
      </c>
      <c r="AS41" s="177">
        <v>1</v>
      </c>
      <c r="AT41" s="70">
        <v>0</v>
      </c>
      <c r="AU41" s="70">
        <v>0</v>
      </c>
      <c r="AV41" s="70"/>
      <c r="AW41" s="70">
        <v>0</v>
      </c>
      <c r="AX41" s="70">
        <v>0</v>
      </c>
      <c r="AY41" s="70">
        <v>0</v>
      </c>
      <c r="AZ41" s="70">
        <v>0</v>
      </c>
      <c r="BA41" s="70">
        <v>0</v>
      </c>
      <c r="BB41" s="71">
        <f t="shared" si="58"/>
        <v>1</v>
      </c>
      <c r="BC41" s="71"/>
      <c r="BD41" s="71"/>
      <c r="BE41" s="71">
        <f t="shared" si="53"/>
        <v>1</v>
      </c>
      <c r="BF41" s="177">
        <v>64</v>
      </c>
      <c r="BG41" s="70">
        <v>0</v>
      </c>
      <c r="BH41" s="70">
        <v>0</v>
      </c>
      <c r="BI41" s="70">
        <v>0</v>
      </c>
      <c r="BJ41" s="70">
        <v>0</v>
      </c>
      <c r="BK41" s="70"/>
      <c r="BL41" s="70">
        <v>0</v>
      </c>
      <c r="BM41" s="70">
        <v>0</v>
      </c>
      <c r="BN41" s="70">
        <v>0</v>
      </c>
      <c r="BO41" s="73">
        <f t="shared" si="54"/>
        <v>64</v>
      </c>
      <c r="BP41" s="73">
        <f t="shared" si="55"/>
        <v>64</v>
      </c>
      <c r="BQ41" s="28">
        <f t="shared" si="56"/>
        <v>65</v>
      </c>
      <c r="BR41" s="132">
        <f t="shared" si="57"/>
        <v>65</v>
      </c>
      <c r="BS41" s="25"/>
      <c r="BT41" s="25"/>
      <c r="BU41" s="25"/>
      <c r="BV41" s="25"/>
      <c r="BW41" s="25"/>
      <c r="BX41" s="25"/>
      <c r="BY41" s="25"/>
      <c r="BZ41" s="25"/>
    </row>
    <row r="42" spans="1:78" ht="12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31" t="s">
        <v>81</v>
      </c>
      <c r="AB42" s="90"/>
      <c r="AC42" s="90"/>
      <c r="AD42" s="74"/>
      <c r="AE42" s="74"/>
      <c r="AF42" s="178">
        <v>14</v>
      </c>
      <c r="AG42" s="91">
        <v>0</v>
      </c>
      <c r="AH42" s="91">
        <v>0</v>
      </c>
      <c r="AI42" s="91">
        <v>0</v>
      </c>
      <c r="AJ42" s="91">
        <v>0</v>
      </c>
      <c r="AK42" s="30">
        <v>0</v>
      </c>
      <c r="AL42" s="30"/>
      <c r="AM42" s="30"/>
      <c r="AN42" s="30"/>
      <c r="AO42" s="30">
        <v>0</v>
      </c>
      <c r="AP42" s="30">
        <v>0</v>
      </c>
      <c r="AQ42" s="73">
        <f t="shared" si="51"/>
        <v>14</v>
      </c>
      <c r="AR42" s="73">
        <f t="shared" si="52"/>
        <v>14</v>
      </c>
      <c r="AS42" s="173">
        <v>21</v>
      </c>
      <c r="AT42" s="30">
        <v>0</v>
      </c>
      <c r="AU42" s="30">
        <v>0</v>
      </c>
      <c r="AV42" s="30"/>
      <c r="AW42" s="30">
        <v>0</v>
      </c>
      <c r="AX42" s="30">
        <v>0</v>
      </c>
      <c r="AY42" s="173">
        <v>3</v>
      </c>
      <c r="AZ42" s="30">
        <v>0</v>
      </c>
      <c r="BA42" s="30">
        <v>0</v>
      </c>
      <c r="BB42" s="71">
        <f t="shared" si="58"/>
        <v>18</v>
      </c>
      <c r="BC42" s="71"/>
      <c r="BD42" s="71"/>
      <c r="BE42" s="71">
        <f t="shared" si="53"/>
        <v>21</v>
      </c>
      <c r="BF42" s="173">
        <v>17</v>
      </c>
      <c r="BG42" s="30">
        <v>0</v>
      </c>
      <c r="BH42" s="30">
        <v>0</v>
      </c>
      <c r="BI42" s="30">
        <v>0</v>
      </c>
      <c r="BJ42" s="30">
        <v>0</v>
      </c>
      <c r="BK42" s="30"/>
      <c r="BL42" s="173">
        <v>2</v>
      </c>
      <c r="BM42" s="30">
        <v>0</v>
      </c>
      <c r="BN42" s="30">
        <v>0</v>
      </c>
      <c r="BO42" s="73">
        <f t="shared" si="54"/>
        <v>15</v>
      </c>
      <c r="BP42" s="73">
        <f t="shared" si="55"/>
        <v>17</v>
      </c>
      <c r="BQ42" s="28">
        <f t="shared" si="56"/>
        <v>47</v>
      </c>
      <c r="BR42" s="132">
        <f t="shared" si="57"/>
        <v>52</v>
      </c>
      <c r="BS42" s="25"/>
      <c r="BT42" s="25"/>
      <c r="BU42" s="25"/>
      <c r="BV42" s="25"/>
      <c r="BW42" s="25"/>
      <c r="BX42" s="25"/>
      <c r="BY42" s="25"/>
      <c r="BZ42" s="25"/>
    </row>
    <row r="43" spans="1:78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33" t="s">
        <v>42</v>
      </c>
      <c r="AB43" s="92"/>
      <c r="AC43" s="92"/>
      <c r="AD43" s="93"/>
      <c r="AE43" s="93"/>
      <c r="AF43" s="181">
        <v>10</v>
      </c>
      <c r="AG43" s="181">
        <v>0</v>
      </c>
      <c r="AH43" s="181">
        <v>0</v>
      </c>
      <c r="AI43" s="181">
        <v>0</v>
      </c>
      <c r="AJ43" s="181">
        <v>0</v>
      </c>
      <c r="AK43" s="182">
        <v>0</v>
      </c>
      <c r="AL43" s="173"/>
      <c r="AM43" s="173"/>
      <c r="AN43" s="173"/>
      <c r="AO43" s="173">
        <v>0</v>
      </c>
      <c r="AP43" s="173">
        <v>0</v>
      </c>
      <c r="AQ43" s="180">
        <f t="shared" si="51"/>
        <v>10</v>
      </c>
      <c r="AR43" s="180">
        <f t="shared" si="52"/>
        <v>10</v>
      </c>
      <c r="AS43" s="182">
        <v>13</v>
      </c>
      <c r="AT43" s="75">
        <v>0</v>
      </c>
      <c r="AU43" s="75">
        <v>0</v>
      </c>
      <c r="AV43" s="75"/>
      <c r="AW43" s="182">
        <v>0</v>
      </c>
      <c r="AX43" s="75">
        <v>0</v>
      </c>
      <c r="AY43" s="75">
        <v>0</v>
      </c>
      <c r="AZ43" s="75">
        <v>0</v>
      </c>
      <c r="BA43" s="75">
        <v>0</v>
      </c>
      <c r="BB43" s="71">
        <f t="shared" si="58"/>
        <v>13</v>
      </c>
      <c r="BC43" s="71"/>
      <c r="BD43" s="71"/>
      <c r="BE43" s="71">
        <f t="shared" si="53"/>
        <v>13</v>
      </c>
      <c r="BF43" s="182">
        <v>7</v>
      </c>
      <c r="BG43" s="75">
        <v>0</v>
      </c>
      <c r="BH43" s="75">
        <v>0</v>
      </c>
      <c r="BI43" s="182">
        <v>0</v>
      </c>
      <c r="BJ43" s="75">
        <v>0</v>
      </c>
      <c r="BK43" s="75"/>
      <c r="BL43" s="75">
        <v>0</v>
      </c>
      <c r="BM43" s="75">
        <v>0</v>
      </c>
      <c r="BN43" s="75">
        <v>0</v>
      </c>
      <c r="BO43" s="73">
        <f t="shared" si="54"/>
        <v>7</v>
      </c>
      <c r="BP43" s="73">
        <f t="shared" si="55"/>
        <v>7</v>
      </c>
      <c r="BQ43" s="34">
        <f t="shared" si="56"/>
        <v>30</v>
      </c>
      <c r="BR43" s="133">
        <f t="shared" si="57"/>
        <v>30</v>
      </c>
      <c r="BS43" s="25"/>
      <c r="BT43" s="25"/>
      <c r="BU43" s="25"/>
      <c r="BV43" s="25"/>
      <c r="BW43" s="25"/>
      <c r="BX43" s="25"/>
      <c r="BY43" s="25"/>
      <c r="BZ43" s="25"/>
    </row>
    <row r="44" spans="1:78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94" t="s">
        <v>82</v>
      </c>
      <c r="AB44" s="78"/>
      <c r="AC44" s="78"/>
      <c r="AD44" s="79"/>
      <c r="AE44" s="79"/>
      <c r="AF44" s="79">
        <f t="shared" ref="AF44:AK44" si="59">SUM(AF39:AF43)</f>
        <v>533</v>
      </c>
      <c r="AG44" s="79">
        <f t="shared" si="59"/>
        <v>33</v>
      </c>
      <c r="AH44" s="79">
        <f t="shared" si="59"/>
        <v>0</v>
      </c>
      <c r="AI44" s="79">
        <f t="shared" si="59"/>
        <v>0</v>
      </c>
      <c r="AJ44" s="79">
        <f t="shared" si="59"/>
        <v>0</v>
      </c>
      <c r="AK44" s="79">
        <f t="shared" si="59"/>
        <v>16</v>
      </c>
      <c r="AL44" s="79"/>
      <c r="AM44" s="79"/>
      <c r="AN44" s="79"/>
      <c r="AO44" s="79">
        <f t="shared" ref="AO44:AU44" si="60">SUM(AO39:AO43)</f>
        <v>0</v>
      </c>
      <c r="AP44" s="79">
        <f t="shared" si="60"/>
        <v>0</v>
      </c>
      <c r="AQ44" s="95">
        <f t="shared" si="60"/>
        <v>550</v>
      </c>
      <c r="AR44" s="95">
        <f t="shared" si="60"/>
        <v>533</v>
      </c>
      <c r="AS44" s="96">
        <f t="shared" si="60"/>
        <v>532</v>
      </c>
      <c r="AT44" s="96">
        <f t="shared" si="60"/>
        <v>29</v>
      </c>
      <c r="AU44" s="96">
        <f t="shared" si="60"/>
        <v>0</v>
      </c>
      <c r="AV44" s="96"/>
      <c r="AW44" s="96">
        <f t="shared" ref="AW44:BB44" si="61">SUM(AW39:AW43)</f>
        <v>1</v>
      </c>
      <c r="AX44" s="96">
        <f t="shared" si="61"/>
        <v>0</v>
      </c>
      <c r="AY44" s="96">
        <f t="shared" si="61"/>
        <v>20</v>
      </c>
      <c r="AZ44" s="96">
        <f t="shared" si="61"/>
        <v>0</v>
      </c>
      <c r="BA44" s="96">
        <f t="shared" si="61"/>
        <v>1</v>
      </c>
      <c r="BB44" s="97">
        <f t="shared" si="61"/>
        <v>539</v>
      </c>
      <c r="BC44" s="97"/>
      <c r="BD44" s="97"/>
      <c r="BE44" s="97">
        <f t="shared" ref="BE44:BJ44" si="62">SUM(BE39:BE43)</f>
        <v>532</v>
      </c>
      <c r="BF44" s="96">
        <f t="shared" si="62"/>
        <v>567</v>
      </c>
      <c r="BG44" s="96">
        <f t="shared" si="62"/>
        <v>35</v>
      </c>
      <c r="BH44" s="96">
        <f t="shared" si="62"/>
        <v>0</v>
      </c>
      <c r="BI44" s="96">
        <f t="shared" si="62"/>
        <v>2</v>
      </c>
      <c r="BJ44" s="96">
        <f t="shared" si="62"/>
        <v>0</v>
      </c>
      <c r="BK44" s="96"/>
      <c r="BL44" s="96">
        <f t="shared" ref="BL44:BR44" si="63">SUM(BL39:BL43)</f>
        <v>17</v>
      </c>
      <c r="BM44" s="96">
        <f t="shared" si="63"/>
        <v>0</v>
      </c>
      <c r="BN44" s="96">
        <f t="shared" si="63"/>
        <v>0</v>
      </c>
      <c r="BO44" s="97">
        <f t="shared" si="63"/>
        <v>583</v>
      </c>
      <c r="BP44" s="97">
        <f t="shared" si="63"/>
        <v>567</v>
      </c>
      <c r="BQ44" s="98">
        <f t="shared" si="63"/>
        <v>1672</v>
      </c>
      <c r="BR44" s="98">
        <f t="shared" si="63"/>
        <v>1632</v>
      </c>
      <c r="BT44" s="25"/>
    </row>
    <row r="45" spans="1:78" ht="9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99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1"/>
    </row>
    <row r="46" spans="1:78" ht="9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  <c r="BL46" s="102"/>
      <c r="BM46" s="102"/>
      <c r="BN46" s="102"/>
      <c r="BO46" s="102"/>
      <c r="BP46" s="102"/>
      <c r="BQ46" s="103"/>
      <c r="BR46" s="103"/>
    </row>
    <row r="47" spans="1:78" ht="12.75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25" t="s">
        <v>83</v>
      </c>
      <c r="N47" s="52"/>
      <c r="O47" s="52"/>
      <c r="P47" s="52"/>
      <c r="Q47" s="52"/>
      <c r="R47" s="52"/>
      <c r="S47" s="52"/>
      <c r="T47" s="104"/>
      <c r="U47" s="104"/>
      <c r="V47" s="104"/>
      <c r="W47" s="104"/>
      <c r="X47" s="129" t="s">
        <v>92</v>
      </c>
      <c r="Y47" s="105">
        <f>C22+I22+P22+W22+AD22+AK22+AT22+BB22+BJ22+AG34+AT34+BG34+AG44+AT44+BG44</f>
        <v>479</v>
      </c>
      <c r="Z47" s="106"/>
      <c r="AA47" s="106"/>
      <c r="AB47" s="107" t="s">
        <v>85</v>
      </c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54"/>
      <c r="AQ47" s="54"/>
      <c r="AR47" s="130">
        <v>7028</v>
      </c>
      <c r="AS47" s="104"/>
      <c r="AT47" s="104"/>
      <c r="AU47" s="104"/>
      <c r="AV47" s="104"/>
      <c r="AW47" s="105"/>
      <c r="AX47" s="104"/>
      <c r="AY47" s="104"/>
      <c r="AZ47" s="104"/>
      <c r="BA47" s="106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108">
        <f t="shared" ref="BQ47:BR47" si="64">SUM(BQ22+BQ34+BQ44)</f>
        <v>6874</v>
      </c>
      <c r="BR47" s="82">
        <f t="shared" si="64"/>
        <v>6590</v>
      </c>
    </row>
    <row r="48" spans="1:78" ht="12" customHeight="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109" t="s">
        <v>84</v>
      </c>
      <c r="N48" s="104"/>
      <c r="O48" s="104"/>
      <c r="P48" s="104"/>
      <c r="Q48" s="104"/>
      <c r="R48" s="52"/>
      <c r="S48" s="52"/>
      <c r="T48" s="104"/>
      <c r="U48" s="104"/>
      <c r="V48" s="104"/>
      <c r="W48" s="104"/>
      <c r="X48" s="129" t="s">
        <v>91</v>
      </c>
      <c r="Y48" s="105">
        <f>D22+K22+R22+Y22+AF22+AO22+AW22+BE22+BM22+AK34+AY34+BL34+AK44+AY44+BL44</f>
        <v>187</v>
      </c>
      <c r="Z48" s="106"/>
      <c r="AA48" s="106"/>
      <c r="AB48" s="107" t="s">
        <v>90</v>
      </c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54" t="s">
        <v>29</v>
      </c>
      <c r="AR48" s="130">
        <f>BR50</f>
        <v>6878</v>
      </c>
      <c r="AS48" s="104"/>
      <c r="AT48" s="104"/>
      <c r="AU48" s="104"/>
      <c r="AV48" s="104"/>
      <c r="AW48" s="105"/>
      <c r="AX48" s="104"/>
      <c r="AY48" s="104"/>
      <c r="AZ48" s="104"/>
      <c r="BA48" s="106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110"/>
      <c r="BR48" s="111"/>
    </row>
    <row r="49" spans="1:78" ht="12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107" t="s">
        <v>86</v>
      </c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54" t="s">
        <v>29</v>
      </c>
      <c r="AR49" s="131">
        <f>AR48-AR47</f>
        <v>-150</v>
      </c>
      <c r="AS49" s="113"/>
      <c r="AT49" s="113"/>
      <c r="AU49" s="113"/>
      <c r="AV49" s="113"/>
      <c r="AW49" s="113"/>
      <c r="AX49" s="113"/>
      <c r="AY49" s="113"/>
      <c r="AZ49" s="113"/>
      <c r="BA49" s="106"/>
      <c r="BB49" s="52"/>
      <c r="BC49" s="52"/>
      <c r="BD49" s="52"/>
      <c r="BE49" s="52"/>
      <c r="BF49" s="52"/>
      <c r="BG49" s="52" t="s">
        <v>29</v>
      </c>
      <c r="BH49" s="52"/>
      <c r="BI49" s="52"/>
      <c r="BJ49" s="52"/>
      <c r="BK49" s="52"/>
      <c r="BL49" s="52"/>
      <c r="BM49" s="164" t="s">
        <v>87</v>
      </c>
      <c r="BN49" s="161"/>
      <c r="BO49" s="161"/>
      <c r="BP49" s="161"/>
      <c r="BQ49" s="162"/>
      <c r="BR49" s="27">
        <f>SUM(BR22+BR34+BR44)</f>
        <v>6590</v>
      </c>
      <c r="BU49" s="114"/>
      <c r="BV49" s="114"/>
      <c r="BW49" s="114"/>
      <c r="BX49" s="114"/>
      <c r="BY49" s="114"/>
      <c r="BZ49" s="111"/>
    </row>
    <row r="50" spans="1:78" ht="45.75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 t="s">
        <v>29</v>
      </c>
      <c r="BF50" s="52"/>
      <c r="BG50" s="52" t="s">
        <v>29</v>
      </c>
      <c r="BJ50" s="115"/>
      <c r="BK50" s="115"/>
      <c r="BL50" s="115"/>
      <c r="BM50" s="165" t="s">
        <v>88</v>
      </c>
      <c r="BN50" s="161"/>
      <c r="BO50" s="161"/>
      <c r="BP50" s="161"/>
      <c r="BQ50" s="162"/>
      <c r="BR50" s="116">
        <f>BR49+Y47-Y48-AN22-AV22-BI34</f>
        <v>6878</v>
      </c>
      <c r="BU50" s="117"/>
      <c r="BV50" s="117"/>
      <c r="BW50" s="117"/>
      <c r="BX50" s="117"/>
      <c r="BY50" s="117"/>
      <c r="BZ50" s="118"/>
    </row>
    <row r="51" spans="1:78" ht="14.25" customHeight="1">
      <c r="A51" s="119" t="s">
        <v>29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54"/>
      <c r="AY51" s="54"/>
      <c r="AZ51" s="54"/>
      <c r="BA51" s="120"/>
      <c r="BB51" s="120"/>
      <c r="BC51" s="120"/>
      <c r="BD51" s="120"/>
      <c r="BE51" s="120"/>
      <c r="BF51" s="121"/>
      <c r="BG51" s="121"/>
      <c r="BH51" s="121"/>
      <c r="BI51" s="121"/>
      <c r="BJ51" s="121"/>
      <c r="BK51" s="121"/>
      <c r="BL51" s="121"/>
      <c r="BM51" s="122"/>
      <c r="BN51" s="122"/>
      <c r="BO51" s="122"/>
      <c r="BP51" s="122"/>
      <c r="BQ51" s="115"/>
      <c r="BU51" s="122"/>
      <c r="BV51" s="122"/>
      <c r="BW51" s="122"/>
      <c r="BX51" s="122"/>
      <c r="BY51" s="115"/>
      <c r="BZ51" s="25"/>
    </row>
    <row r="52" spans="1:78" ht="14.25" customHeight="1">
      <c r="A52" s="52" t="s">
        <v>29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54"/>
      <c r="AZ52" s="54"/>
      <c r="BA52" s="120"/>
      <c r="BB52" s="120"/>
      <c r="BC52" s="120"/>
      <c r="BD52" s="120"/>
      <c r="BE52" s="120"/>
      <c r="BF52" s="121"/>
      <c r="BG52" s="121"/>
      <c r="BH52" s="121" t="s">
        <v>29</v>
      </c>
      <c r="BI52" s="121"/>
      <c r="BJ52" s="121"/>
      <c r="BK52" s="121"/>
      <c r="BL52" s="121"/>
      <c r="BM52" s="160" t="s">
        <v>89</v>
      </c>
      <c r="BN52" s="161"/>
      <c r="BO52" s="161"/>
      <c r="BP52" s="161"/>
      <c r="BQ52" s="162"/>
      <c r="BR52" s="123">
        <f>F22+M22+T22+AA22+AH22+AQ22+AY22+BG22+BO22+AQ34+BB34+BO34+AQ44+BB44+BO44</f>
        <v>6732</v>
      </c>
      <c r="BU52" s="124"/>
      <c r="BV52" s="124"/>
      <c r="BW52" s="124"/>
      <c r="BX52" s="124"/>
      <c r="BY52" s="124"/>
      <c r="BZ52" s="125"/>
    </row>
    <row r="53" spans="1:78" ht="22.5" customHeight="1">
      <c r="A53" s="126" t="s">
        <v>29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54"/>
      <c r="AZ53" s="112"/>
      <c r="BA53" s="121"/>
      <c r="BB53" s="121"/>
      <c r="BC53" s="121"/>
      <c r="BD53" s="121"/>
      <c r="BE53" s="121"/>
      <c r="BF53" s="121"/>
      <c r="BG53" s="121"/>
      <c r="BH53" s="121"/>
      <c r="BI53" s="121"/>
      <c r="BJ53" s="121"/>
      <c r="BK53" s="121"/>
      <c r="BL53" s="121"/>
      <c r="BM53" s="163"/>
      <c r="BN53" s="154"/>
      <c r="BO53" s="154"/>
      <c r="BP53" s="154"/>
      <c r="BQ53" s="154"/>
      <c r="BR53" s="154"/>
    </row>
    <row r="54" spans="1:78" ht="12" customHeight="1">
      <c r="A54" s="127" t="s">
        <v>29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14"/>
      <c r="AJ54" s="114"/>
      <c r="AK54" s="114"/>
      <c r="AL54" s="114"/>
      <c r="AM54" s="114"/>
      <c r="AN54" s="114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14"/>
      <c r="BF54" s="106"/>
      <c r="BG54" s="106"/>
      <c r="BH54" s="106"/>
      <c r="BM54" s="106"/>
      <c r="BN54" s="106"/>
      <c r="BO54" s="106"/>
      <c r="BP54" s="106"/>
    </row>
    <row r="55" spans="1:78" ht="12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</row>
    <row r="56" spans="1:78" ht="12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</row>
    <row r="57" spans="1:78" ht="15" customHeight="1">
      <c r="AG57" s="128"/>
    </row>
    <row r="58" spans="1:78" ht="12" customHeight="1"/>
    <row r="59" spans="1:78" ht="12" customHeight="1"/>
    <row r="60" spans="1:78" ht="12" customHeight="1"/>
    <row r="61" spans="1:78" ht="12" customHeight="1"/>
    <row r="62" spans="1:78" ht="12" customHeight="1"/>
    <row r="63" spans="1:78" ht="12" customHeight="1"/>
    <row r="64" spans="1:7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29">
    <mergeCell ref="AA36:BR36"/>
    <mergeCell ref="BM52:BQ52"/>
    <mergeCell ref="BM53:BR53"/>
    <mergeCell ref="AA37:AD37"/>
    <mergeCell ref="AF37:AR37"/>
    <mergeCell ref="AS37:BE37"/>
    <mergeCell ref="BF37:BP37"/>
    <mergeCell ref="BQ37:BR37"/>
    <mergeCell ref="BM49:BQ49"/>
    <mergeCell ref="BM50:BQ50"/>
    <mergeCell ref="A1:BR1"/>
    <mergeCell ref="A3:BR3"/>
    <mergeCell ref="A5:BR5"/>
    <mergeCell ref="B6:G6"/>
    <mergeCell ref="H6:N6"/>
    <mergeCell ref="O6:U6"/>
    <mergeCell ref="BQ6:BR6"/>
    <mergeCell ref="BA6:BH6"/>
    <mergeCell ref="BI6:BP6"/>
    <mergeCell ref="V6:AB6"/>
    <mergeCell ref="AC6:AI6"/>
    <mergeCell ref="AA25:AD25"/>
    <mergeCell ref="AF25:AR25"/>
    <mergeCell ref="AJ6:AR6"/>
    <mergeCell ref="AR24:BR24"/>
    <mergeCell ref="AS25:BE25"/>
    <mergeCell ref="BF25:BP25"/>
    <mergeCell ref="BQ25:BR25"/>
    <mergeCell ref="AS6:AZ6"/>
  </mergeCells>
  <pageMargins left="0.25" right="0.25" top="0.75" bottom="0.75" header="0" footer="0"/>
  <pageSetup scale="49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9-18-2026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Technology Services</dc:creator>
  <cp:lastModifiedBy>Jacquelynn (Jackie) Schreiber</cp:lastModifiedBy>
  <cp:lastPrinted>2026-09-30T18:03:01Z</cp:lastPrinted>
  <dcterms:created xsi:type="dcterms:W3CDTF">2001-09-10T18:21:42Z</dcterms:created>
  <dcterms:modified xsi:type="dcterms:W3CDTF">2026-10-05T16:59:00Z</dcterms:modified>
</cp:coreProperties>
</file>