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42A8AA83-7469-45DA-8F62-B171DB013582}" xr6:coauthVersionLast="47" xr6:coauthVersionMax="47" xr10:uidLastSave="{00000000-0000-0000-0000-000000000000}"/>
  <bookViews>
    <workbookView xWindow="105" yWindow="0" windowWidth="28770" windowHeight="15450" xr2:uid="{00000000-000D-0000-FFFF-FFFF00000000}"/>
  </bookViews>
  <sheets>
    <sheet name="Sheet1" sheetId="2" r:id="rId1"/>
  </sheets>
  <definedNames>
    <definedName name="ADA">Sheet1!$C$2</definedName>
    <definedName name="_xlnm.Print_Area" localSheetId="0">Sheet1!$A$1:$AC$456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0" i="2" l="1"/>
  <c r="C183" i="2"/>
  <c r="G228" i="2" l="1"/>
  <c r="J81" i="2"/>
  <c r="J53" i="2"/>
  <c r="V401" i="2"/>
  <c r="V386" i="2"/>
  <c r="W324" i="2"/>
  <c r="W320" i="2"/>
  <c r="Z94" i="2"/>
  <c r="Z64" i="2"/>
  <c r="Z81" i="2"/>
  <c r="V31" i="2"/>
  <c r="L444" i="2" l="1"/>
  <c r="C53" i="2"/>
  <c r="R183" i="2"/>
  <c r="Z135" i="2"/>
  <c r="Z152" i="2" s="1"/>
  <c r="J96" i="2"/>
  <c r="J450" i="2" s="1"/>
  <c r="J31" i="2"/>
  <c r="C313" i="2"/>
  <c r="AA410" i="2"/>
  <c r="C339" i="2"/>
  <c r="C261" i="2"/>
  <c r="D183" i="2"/>
  <c r="E53" i="2"/>
  <c r="G183" i="2"/>
  <c r="J453" i="2" l="1"/>
  <c r="L391" i="2"/>
  <c r="C348" i="2"/>
  <c r="C273" i="2"/>
  <c r="W125" i="2"/>
  <c r="AD16" i="2"/>
  <c r="AD28" i="2"/>
  <c r="N450" i="2"/>
  <c r="C378" i="2"/>
  <c r="W228" i="2" l="1"/>
  <c r="C228" i="2"/>
  <c r="E183" i="2"/>
  <c r="E135" i="2"/>
  <c r="Y145" i="2"/>
  <c r="Y152" i="2" s="1"/>
  <c r="O320" i="2"/>
  <c r="Z348" i="2"/>
  <c r="Z370" i="2" s="1"/>
  <c r="AA348" i="2"/>
  <c r="AA370" i="2" s="1"/>
  <c r="Z53" i="2" l="1"/>
  <c r="Z96" i="2" s="1"/>
  <c r="Z450" i="2" s="1"/>
  <c r="Z31" i="2"/>
  <c r="K81" i="2"/>
  <c r="K64" i="2"/>
  <c r="R53" i="2"/>
  <c r="W183" i="2"/>
  <c r="W213" i="2" s="1"/>
  <c r="H53" i="2"/>
  <c r="Z453" i="2" l="1"/>
  <c r="P53" i="2"/>
  <c r="C430" i="2"/>
  <c r="G313" i="2"/>
  <c r="T53" i="2"/>
  <c r="S64" i="2"/>
  <c r="C410" i="2" l="1"/>
  <c r="K236" i="2"/>
  <c r="K243" i="2" s="1"/>
  <c r="G53" i="2"/>
  <c r="D53" i="2"/>
  <c r="D228" i="2"/>
  <c r="D125" i="2"/>
  <c r="D243" i="2" l="1"/>
  <c r="L228" i="2"/>
  <c r="I416" i="2"/>
  <c r="I419" i="2"/>
  <c r="L419" i="2" s="1"/>
  <c r="I410" i="2"/>
  <c r="L410" i="2" s="1"/>
  <c r="AC410" i="2" s="1"/>
  <c r="B410" i="2"/>
  <c r="R164" i="2"/>
  <c r="D236" i="2"/>
  <c r="R448" i="2"/>
  <c r="T64" i="2"/>
  <c r="T81" i="2"/>
  <c r="T145" i="2"/>
  <c r="R64" i="2"/>
  <c r="P236" i="2"/>
  <c r="R228" i="2" l="1"/>
  <c r="Y81" i="2" l="1"/>
  <c r="Y53" i="2"/>
  <c r="Y31" i="2"/>
  <c r="AA416" i="2"/>
  <c r="AA421" i="2" s="1"/>
  <c r="AA450" i="2" s="1"/>
  <c r="AA31" i="2"/>
  <c r="Q64" i="2"/>
  <c r="W94" i="2"/>
  <c r="W135" i="2"/>
  <c r="W152" i="2" s="1"/>
  <c r="W236" i="2"/>
  <c r="W339" i="2"/>
  <c r="W370" i="2" s="1"/>
  <c r="W53" i="2"/>
  <c r="W64" i="2"/>
  <c r="W81" i="2"/>
  <c r="W31" i="2"/>
  <c r="Y96" i="2" l="1"/>
  <c r="AA453" i="2"/>
  <c r="W243" i="2"/>
  <c r="W96" i="2"/>
  <c r="C416" i="2"/>
  <c r="L416" i="2" s="1"/>
  <c r="W450" i="2" l="1"/>
  <c r="W453" i="2" s="1"/>
  <c r="Y450" i="2"/>
  <c r="Y453" i="2" s="1"/>
  <c r="AB300" i="2"/>
  <c r="AB306" i="2" s="1"/>
  <c r="R81" i="2"/>
  <c r="U81" i="2"/>
  <c r="U64" i="2"/>
  <c r="R125" i="2" l="1"/>
  <c r="S194" i="2"/>
  <c r="S211" i="2"/>
  <c r="S145" i="2"/>
  <c r="S135" i="2"/>
  <c r="AC444" i="2"/>
  <c r="X81" i="2"/>
  <c r="X53" i="2"/>
  <c r="P31" i="2"/>
  <c r="R31" i="2"/>
  <c r="X31" i="2"/>
  <c r="C359" i="2"/>
  <c r="P81" i="2"/>
  <c r="P145" i="2"/>
  <c r="G31" i="2"/>
  <c r="E64" i="2"/>
  <c r="S324" i="2"/>
  <c r="R305" i="2"/>
  <c r="R135" i="2"/>
  <c r="O448" i="2"/>
  <c r="AC448" i="2" s="1"/>
  <c r="C323" i="2"/>
  <c r="E203" i="2"/>
  <c r="E81" i="2"/>
  <c r="R203" i="2"/>
  <c r="R145" i="2"/>
  <c r="X96" i="2" l="1"/>
  <c r="P64" i="2"/>
  <c r="AB145" i="2"/>
  <c r="AB152" i="2" s="1"/>
  <c r="U435" i="2"/>
  <c r="U442" i="2" s="1"/>
  <c r="AB435" i="2"/>
  <c r="AB442" i="2" s="1"/>
  <c r="P183" i="2"/>
  <c r="AC276" i="2"/>
  <c r="K96" i="2"/>
  <c r="K135" i="2"/>
  <c r="K152" i="2" s="1"/>
  <c r="O323" i="2"/>
  <c r="O324" i="2" s="1"/>
  <c r="M300" i="2"/>
  <c r="G236" i="2"/>
  <c r="G81" i="2"/>
  <c r="X450" i="2" l="1"/>
  <c r="X453" i="2" s="1"/>
  <c r="K450" i="2"/>
  <c r="AC313" i="2"/>
  <c r="L313" i="2"/>
  <c r="C254" i="2" l="1"/>
  <c r="K31" i="2"/>
  <c r="K453" i="2" s="1"/>
  <c r="AB81" i="2"/>
  <c r="AB96" i="2" s="1"/>
  <c r="AB31" i="2"/>
  <c r="AC248" i="2"/>
  <c r="P228" i="2"/>
  <c r="U135" i="2"/>
  <c r="S125" i="2"/>
  <c r="N203" i="2"/>
  <c r="D261" i="2"/>
  <c r="L254" i="2" l="1"/>
  <c r="C274" i="2"/>
  <c r="I421" i="2"/>
  <c r="I450" i="2" s="1"/>
  <c r="P243" i="2"/>
  <c r="AB453" i="2"/>
  <c r="AC416" i="2"/>
  <c r="AC125" i="2"/>
  <c r="D81" i="2"/>
  <c r="L441" i="2" l="1"/>
  <c r="AC441" i="2" s="1"/>
  <c r="AC382" i="2"/>
  <c r="L373" i="2"/>
  <c r="AC373" i="2" s="1"/>
  <c r="AC217" i="2"/>
  <c r="I31" i="2"/>
  <c r="I453" i="2" s="1"/>
  <c r="S164" i="2" l="1"/>
  <c r="C164" i="2"/>
  <c r="H81" i="2" l="1"/>
  <c r="H64" i="2"/>
  <c r="U53" i="2" l="1"/>
  <c r="C421" i="2" l="1"/>
  <c r="R236" i="2" l="1"/>
  <c r="R243" i="2" s="1"/>
  <c r="F236" i="2"/>
  <c r="F243" i="2" s="1"/>
  <c r="F450" i="2" s="1"/>
  <c r="F31" i="2"/>
  <c r="H324" i="2"/>
  <c r="F453" i="2" l="1"/>
  <c r="O359" i="2"/>
  <c r="P261" i="2" l="1"/>
  <c r="C203" i="2" l="1"/>
  <c r="D203" i="2"/>
  <c r="C399" i="2" l="1"/>
  <c r="N31" i="2"/>
  <c r="N453" i="2" s="1"/>
  <c r="T236" i="2" l="1"/>
  <c r="T243" i="2" s="1"/>
  <c r="S81" i="2"/>
  <c r="C435" i="2" l="1"/>
  <c r="T183" i="2" l="1"/>
  <c r="T213" i="2" s="1"/>
  <c r="E164" i="2"/>
  <c r="H135" i="2" l="1"/>
  <c r="H152" i="2" s="1"/>
  <c r="H96" i="2"/>
  <c r="M31" i="2"/>
  <c r="H31" i="2"/>
  <c r="H450" i="2" l="1"/>
  <c r="H453" i="2" s="1"/>
  <c r="U152" i="2" l="1"/>
  <c r="U236" i="2"/>
  <c r="U243" i="2" s="1"/>
  <c r="Q81" i="2" l="1"/>
  <c r="E152" i="2"/>
  <c r="S203" i="2" l="1"/>
  <c r="S53" i="2"/>
  <c r="D164" i="2" l="1"/>
  <c r="L164" i="2" s="1"/>
  <c r="U194" i="2" l="1"/>
  <c r="U213" i="2" s="1"/>
  <c r="R435" i="2"/>
  <c r="R442" i="2" s="1"/>
  <c r="R320" i="2"/>
  <c r="R324" i="2" s="1"/>
  <c r="C386" i="2"/>
  <c r="C401" i="2" s="1"/>
  <c r="C194" i="2"/>
  <c r="C64" i="2"/>
  <c r="D64" i="2"/>
  <c r="G64" i="2"/>
  <c r="C81" i="2"/>
  <c r="L81" i="2" s="1"/>
  <c r="C31" i="2"/>
  <c r="U31" i="2"/>
  <c r="T135" i="2"/>
  <c r="T152" i="2" s="1"/>
  <c r="R194" i="2"/>
  <c r="L64" i="2" l="1"/>
  <c r="U96" i="2"/>
  <c r="U450" i="2" s="1"/>
  <c r="U453" i="2" s="1"/>
  <c r="G211" i="2"/>
  <c r="C211" i="2"/>
  <c r="AC164" i="2"/>
  <c r="G135" i="2"/>
  <c r="G152" i="2" s="1"/>
  <c r="C135" i="2"/>
  <c r="E94" i="2" l="1"/>
  <c r="C236" i="2"/>
  <c r="AC228" i="2"/>
  <c r="G243" i="2"/>
  <c r="P135" i="2"/>
  <c r="P152" i="2" s="1"/>
  <c r="M290" i="2"/>
  <c r="O243" i="2"/>
  <c r="S236" i="2"/>
  <c r="S243" i="2" s="1"/>
  <c r="D194" i="2"/>
  <c r="G194" i="2"/>
  <c r="G203" i="2"/>
  <c r="E194" i="2"/>
  <c r="S183" i="2"/>
  <c r="S213" i="2" s="1"/>
  <c r="O211" i="2"/>
  <c r="O386" i="2"/>
  <c r="O401" i="2" s="1"/>
  <c r="E31" i="2"/>
  <c r="O305" i="2"/>
  <c r="O306" i="2" s="1"/>
  <c r="O203" i="2"/>
  <c r="C145" i="2"/>
  <c r="L53" i="2"/>
  <c r="O103" i="2"/>
  <c r="O112" i="2" s="1"/>
  <c r="E236" i="2"/>
  <c r="E243" i="2" s="1"/>
  <c r="D442" i="2"/>
  <c r="C320" i="2"/>
  <c r="C324" i="2" s="1"/>
  <c r="L324" i="2" s="1"/>
  <c r="D94" i="2"/>
  <c r="Q53" i="2"/>
  <c r="Q96" i="2" s="1"/>
  <c r="Q450" i="2" s="1"/>
  <c r="T31" i="2"/>
  <c r="C368" i="2"/>
  <c r="L368" i="2" s="1"/>
  <c r="P194" i="2"/>
  <c r="P213" i="2" s="1"/>
  <c r="C213" i="2"/>
  <c r="O94" i="2"/>
  <c r="M295" i="2"/>
  <c r="L438" i="2"/>
  <c r="AC438" i="2" s="1"/>
  <c r="L399" i="2"/>
  <c r="AC399" i="2" s="1"/>
  <c r="L390" i="2"/>
  <c r="C150" i="2"/>
  <c r="L150" i="2" s="1"/>
  <c r="L111" i="2"/>
  <c r="S94" i="2"/>
  <c r="S31" i="2"/>
  <c r="C300" i="2"/>
  <c r="L183" i="2"/>
  <c r="C94" i="2"/>
  <c r="R94" i="2"/>
  <c r="R96" i="2" s="1"/>
  <c r="R213" i="2"/>
  <c r="O31" i="2"/>
  <c r="O81" i="2"/>
  <c r="R368" i="2"/>
  <c r="R111" i="2"/>
  <c r="R107" i="2"/>
  <c r="AC110" i="2"/>
  <c r="AC111" i="2" s="1"/>
  <c r="AC102" i="2"/>
  <c r="C295" i="2"/>
  <c r="L295" i="2" s="1"/>
  <c r="G339" i="2"/>
  <c r="G306" i="2"/>
  <c r="G274" i="2"/>
  <c r="G261" i="2"/>
  <c r="G94" i="2"/>
  <c r="D211" i="2"/>
  <c r="D145" i="2"/>
  <c r="D152" i="2" s="1"/>
  <c r="AC419" i="2"/>
  <c r="R359" i="2"/>
  <c r="R103" i="2"/>
  <c r="C305" i="2"/>
  <c r="L305" i="2" s="1"/>
  <c r="C290" i="2"/>
  <c r="L290" i="2" s="1"/>
  <c r="AC106" i="2"/>
  <c r="AC393" i="2"/>
  <c r="AC396" i="2"/>
  <c r="AC73" i="2"/>
  <c r="AC101" i="2"/>
  <c r="AC420" i="2"/>
  <c r="R386" i="2"/>
  <c r="C107" i="2"/>
  <c r="L107" i="2" s="1"/>
  <c r="L348" i="2"/>
  <c r="AC348" i="2" s="1"/>
  <c r="C103" i="2"/>
  <c r="L103" i="2" s="1"/>
  <c r="R421" i="2"/>
  <c r="R261" i="2"/>
  <c r="G359" i="2"/>
  <c r="G370" i="2"/>
  <c r="G386" i="2"/>
  <c r="G401" i="2"/>
  <c r="L401" i="2" s="1"/>
  <c r="G421" i="2"/>
  <c r="L421" i="2" s="1"/>
  <c r="G430" i="2"/>
  <c r="O370" i="2"/>
  <c r="G213" i="2" l="1"/>
  <c r="AC305" i="2"/>
  <c r="AC290" i="2"/>
  <c r="AC295" i="2"/>
  <c r="AC421" i="2"/>
  <c r="Q453" i="2"/>
  <c r="E213" i="2"/>
  <c r="R370" i="2"/>
  <c r="L274" i="2"/>
  <c r="AC274" i="2" s="1"/>
  <c r="AC81" i="2"/>
  <c r="L359" i="2"/>
  <c r="AC359" i="2" s="1"/>
  <c r="L435" i="2"/>
  <c r="AC435" i="2" s="1"/>
  <c r="C442" i="2"/>
  <c r="L430" i="2"/>
  <c r="AC430" i="2" s="1"/>
  <c r="L300" i="2"/>
  <c r="AC300" i="2" s="1"/>
  <c r="AC401" i="2"/>
  <c r="C243" i="2"/>
  <c r="L243" i="2" s="1"/>
  <c r="L320" i="2"/>
  <c r="AC324" i="2"/>
  <c r="C152" i="2"/>
  <c r="AC107" i="2"/>
  <c r="AC103" i="2"/>
  <c r="L145" i="2"/>
  <c r="AC145" i="2" s="1"/>
  <c r="T96" i="2"/>
  <c r="L203" i="2"/>
  <c r="AC203" i="2" s="1"/>
  <c r="R112" i="2"/>
  <c r="D213" i="2"/>
  <c r="D96" i="2"/>
  <c r="O213" i="2"/>
  <c r="L211" i="2"/>
  <c r="AC211" i="2" s="1"/>
  <c r="L261" i="2"/>
  <c r="AC261" i="2" s="1"/>
  <c r="E96" i="2"/>
  <c r="AC53" i="2"/>
  <c r="P96" i="2"/>
  <c r="P450" i="2" s="1"/>
  <c r="D31" i="2"/>
  <c r="L31" i="2" s="1"/>
  <c r="L94" i="2"/>
  <c r="AC94" i="2" s="1"/>
  <c r="S96" i="2"/>
  <c r="O96" i="2"/>
  <c r="C370" i="2"/>
  <c r="L370" i="2" s="1"/>
  <c r="C306" i="2"/>
  <c r="L306" i="2" s="1"/>
  <c r="L194" i="2"/>
  <c r="AC194" i="2" s="1"/>
  <c r="C96" i="2"/>
  <c r="L339" i="2"/>
  <c r="AC339" i="2" s="1"/>
  <c r="L386" i="2"/>
  <c r="AC386" i="2" s="1"/>
  <c r="AC183" i="2"/>
  <c r="C112" i="2"/>
  <c r="L112" i="2" s="1"/>
  <c r="C450" i="2" l="1"/>
  <c r="D450" i="2"/>
  <c r="T450" i="2"/>
  <c r="T453" i="2" s="1"/>
  <c r="O450" i="2"/>
  <c r="O453" i="2" s="1"/>
  <c r="E450" i="2"/>
  <c r="R450" i="2"/>
  <c r="L213" i="2"/>
  <c r="AC213" i="2" s="1"/>
  <c r="L442" i="2"/>
  <c r="AC442" i="2" s="1"/>
  <c r="AC370" i="2"/>
  <c r="P453" i="2"/>
  <c r="AC112" i="2"/>
  <c r="E453" i="2" l="1"/>
  <c r="AC31" i="2"/>
  <c r="M306" i="2"/>
  <c r="AC306" i="2" l="1"/>
  <c r="M450" i="2"/>
  <c r="M453" i="2" s="1"/>
  <c r="G96" i="2"/>
  <c r="G450" i="2" s="1"/>
  <c r="G453" i="2" l="1"/>
  <c r="L96" i="2"/>
  <c r="C453" i="2"/>
  <c r="S152" i="2" l="1"/>
  <c r="S450" i="2" l="1"/>
  <c r="S453" i="2" l="1"/>
  <c r="R453" i="2"/>
  <c r="AC96" i="2"/>
  <c r="AC64" i="2" l="1"/>
  <c r="AC243" i="2"/>
  <c r="L135" i="2"/>
  <c r="AC135" i="2" s="1"/>
  <c r="L152" i="2" l="1"/>
  <c r="L451" i="2"/>
  <c r="AC152" i="2" l="1"/>
  <c r="AC450" i="2" s="1"/>
  <c r="AC452" i="2" s="1"/>
  <c r="L450" i="2"/>
  <c r="D453" i="2"/>
  <c r="L454" i="2" s="1"/>
  <c r="L236" i="2"/>
  <c r="AC236" i="2" s="1"/>
  <c r="L453" i="2" l="1"/>
  <c r="AC453" i="2" s="1"/>
</calcChain>
</file>

<file path=xl/sharedStrings.xml><?xml version="1.0" encoding="utf-8"?>
<sst xmlns="http://schemas.openxmlformats.org/spreadsheetml/2006/main" count="577" uniqueCount="448">
  <si>
    <t>ADA</t>
  </si>
  <si>
    <t>Revenue</t>
  </si>
  <si>
    <t>Instructional Expenses</t>
  </si>
  <si>
    <t>Other Operating Costs</t>
  </si>
  <si>
    <t>Testing/Reference Materials</t>
  </si>
  <si>
    <t>Total Instructional Expenses</t>
  </si>
  <si>
    <t>Supplies</t>
  </si>
  <si>
    <t>Reference/Guidence Materials</t>
  </si>
  <si>
    <t>Health Supplies</t>
  </si>
  <si>
    <t>Office Supplies</t>
  </si>
  <si>
    <t>Maintenance</t>
  </si>
  <si>
    <t>Total Building &amp; Maintenance</t>
  </si>
  <si>
    <t xml:space="preserve">Total Expenses </t>
  </si>
  <si>
    <t>Fund Balances</t>
  </si>
  <si>
    <t>Fundraising</t>
  </si>
  <si>
    <t>Food Supply</t>
  </si>
  <si>
    <t>Prof. Contract Services</t>
  </si>
  <si>
    <t>Office Equip/Furniture</t>
  </si>
  <si>
    <t>11-6399-11</t>
  </si>
  <si>
    <t>11-6329-11</t>
  </si>
  <si>
    <t>Reading Materials</t>
  </si>
  <si>
    <t>11-6339-11</t>
  </si>
  <si>
    <t>11-6321-11</t>
  </si>
  <si>
    <t>11-6219-11</t>
  </si>
  <si>
    <t>Travel Transportation</t>
  </si>
  <si>
    <t>11-6411-11</t>
  </si>
  <si>
    <t>Mileage Reimbursement</t>
  </si>
  <si>
    <t>Transport. Field Trips</t>
  </si>
  <si>
    <t>11-6494-11</t>
  </si>
  <si>
    <t xml:space="preserve">Misc. Operating </t>
  </si>
  <si>
    <t>Student Insurance</t>
  </si>
  <si>
    <t>11-6429-11</t>
  </si>
  <si>
    <t>Travel Staff</t>
  </si>
  <si>
    <t>13-6411-11</t>
  </si>
  <si>
    <t>13-6399-11</t>
  </si>
  <si>
    <t>13-6499-11</t>
  </si>
  <si>
    <t>Curr. &amp; Staff Development</t>
  </si>
  <si>
    <t>Curr &amp; Staff Development</t>
  </si>
  <si>
    <t>Total  Curr. Develop &amp; Instruct Staff  13</t>
  </si>
  <si>
    <t>Instructional Expenses  11</t>
  </si>
  <si>
    <t>Guidence, Counseling &amp; Evaluation  31</t>
  </si>
  <si>
    <t>School Leadership  23</t>
  </si>
  <si>
    <t>School Leadership</t>
  </si>
  <si>
    <t>23-6411-99</t>
  </si>
  <si>
    <t>23-6499-99</t>
  </si>
  <si>
    <t>23-6399-11</t>
  </si>
  <si>
    <t>Total School Leadership  23</t>
  </si>
  <si>
    <t>31-6399-11</t>
  </si>
  <si>
    <t>Guidence &amp; Counseling</t>
  </si>
  <si>
    <t>Total Guidence &amp; Counseling  31</t>
  </si>
  <si>
    <t>Health Services  33</t>
  </si>
  <si>
    <t>Supplies and Materials  6300</t>
  </si>
  <si>
    <t>Total Health Services  33</t>
  </si>
  <si>
    <t>Food Services  35</t>
  </si>
  <si>
    <t>35-6129-99</t>
  </si>
  <si>
    <t>Salaries</t>
  </si>
  <si>
    <t>Operating Costs/Administrative  41</t>
  </si>
  <si>
    <t>41-6119-99</t>
  </si>
  <si>
    <t>41-6145-99</t>
  </si>
  <si>
    <t>Professional Services</t>
  </si>
  <si>
    <t>41-6219-99</t>
  </si>
  <si>
    <t>Legal Services</t>
  </si>
  <si>
    <t>41-6211-99</t>
  </si>
  <si>
    <t>Audit Services</t>
  </si>
  <si>
    <t>41-6399-99</t>
  </si>
  <si>
    <t>Professional  Services</t>
  </si>
  <si>
    <t>41-6212-99</t>
  </si>
  <si>
    <t>Prof. Services Misc.</t>
  </si>
  <si>
    <t>Prof. Services Supplies</t>
  </si>
  <si>
    <t>41-6411-99</t>
  </si>
  <si>
    <t>Travel Non-employee</t>
  </si>
  <si>
    <t>41-6419-99</t>
  </si>
  <si>
    <t>41-6499-99</t>
  </si>
  <si>
    <t>Misc. Operating Costs</t>
  </si>
  <si>
    <t>Total Administrative Expense  41</t>
  </si>
  <si>
    <t>Total 11-6300-11</t>
  </si>
  <si>
    <t>Total 12-6200-11</t>
  </si>
  <si>
    <t>Total 11-6400-11</t>
  </si>
  <si>
    <t>Total 13-6200-11</t>
  </si>
  <si>
    <t>Total 13-6300-11</t>
  </si>
  <si>
    <t>Total 13-6400-11</t>
  </si>
  <si>
    <t>Total 23-6100-11</t>
  </si>
  <si>
    <t>Total 23-6300-11</t>
  </si>
  <si>
    <t>Totall 23-6400-11</t>
  </si>
  <si>
    <t>Total 31-6300-11</t>
  </si>
  <si>
    <t>Total 35-6100-99</t>
  </si>
  <si>
    <t>Total 35- 6300-99</t>
  </si>
  <si>
    <t>Total 41-6100-99</t>
  </si>
  <si>
    <t>Total 41-6200-99</t>
  </si>
  <si>
    <t>Total 41-6300-99</t>
  </si>
  <si>
    <t>Total 41-6400-99</t>
  </si>
  <si>
    <t>51-6269-99</t>
  </si>
  <si>
    <t>51-6429-99</t>
  </si>
  <si>
    <t>Total 51-6200-99</t>
  </si>
  <si>
    <t>Total 51-6400-99</t>
  </si>
  <si>
    <t>Breakfast Program</t>
  </si>
  <si>
    <t>Lunch Program</t>
  </si>
  <si>
    <t>Food Program</t>
  </si>
  <si>
    <t>Security &amp; Monitoring</t>
  </si>
  <si>
    <t>Special ED</t>
  </si>
  <si>
    <t>Comp. Ed</t>
  </si>
  <si>
    <t>Bi-Lingual</t>
  </si>
  <si>
    <t>52-6249-99</t>
  </si>
  <si>
    <t>Janitorial Supply</t>
  </si>
  <si>
    <t>51-6319-99</t>
  </si>
  <si>
    <t>23-6269-11</t>
  </si>
  <si>
    <t>Total 23-6200-11</t>
  </si>
  <si>
    <t>Total 33-6200-11</t>
  </si>
  <si>
    <t>11-6239-11</t>
  </si>
  <si>
    <t>11-6395-11</t>
  </si>
  <si>
    <t>23-6219-11</t>
  </si>
  <si>
    <t>11-6499-11</t>
  </si>
  <si>
    <t>Total Food Program</t>
  </si>
  <si>
    <t>Health Services Hearing/Vision</t>
  </si>
  <si>
    <t>Total 11-6100-(11,30,21,23)</t>
  </si>
  <si>
    <t>Total 11-6200-(11,30,23)</t>
  </si>
  <si>
    <t>Total Health Supplies</t>
  </si>
  <si>
    <t>Non-Food Supply</t>
  </si>
  <si>
    <t>51-6499-99</t>
  </si>
  <si>
    <t>Misc Operating Costs</t>
  </si>
  <si>
    <t>Total 35-6400-99</t>
  </si>
  <si>
    <t xml:space="preserve">Data Processing </t>
  </si>
  <si>
    <t>Total 53-6100-99</t>
  </si>
  <si>
    <t>Contracted Services</t>
  </si>
  <si>
    <t>31-6219-11</t>
  </si>
  <si>
    <t>Total 31- 6200-11</t>
  </si>
  <si>
    <t>Maintenance Personnel</t>
  </si>
  <si>
    <t>Debt Service 6500</t>
  </si>
  <si>
    <t>Travel Sch. Administrators</t>
  </si>
  <si>
    <t>Sunnyside Campus 101</t>
  </si>
  <si>
    <t>35-6200-99</t>
  </si>
  <si>
    <t>Total 35-6200-99</t>
  </si>
  <si>
    <t>Total 53-6200-99</t>
  </si>
  <si>
    <t xml:space="preserve">Aministration </t>
  </si>
  <si>
    <t>Cafeteria Personnel</t>
  </si>
  <si>
    <t>Copier Lease</t>
  </si>
  <si>
    <t>Annual Mortgage Payment</t>
  </si>
  <si>
    <t>51-6249-99</t>
  </si>
  <si>
    <t>Utilities</t>
  </si>
  <si>
    <t>51-6259-99</t>
  </si>
  <si>
    <t>Pleasant Grove Campus 103</t>
  </si>
  <si>
    <t>Total Revenue</t>
  </si>
  <si>
    <t>Interest Income</t>
  </si>
  <si>
    <t>36-6399</t>
  </si>
  <si>
    <t>Total 36-6300</t>
  </si>
  <si>
    <t>Data Processing</t>
  </si>
  <si>
    <t>Total 53</t>
  </si>
  <si>
    <t xml:space="preserve">Total 12 </t>
  </si>
  <si>
    <t xml:space="preserve">Total 36  </t>
  </si>
  <si>
    <t>Lunch Income</t>
  </si>
  <si>
    <t>11-6300</t>
  </si>
  <si>
    <t>Sunnyside 101</t>
  </si>
  <si>
    <t>11-6400</t>
  </si>
  <si>
    <t>Travel Chief Admin 701</t>
  </si>
  <si>
    <t>Travel Board Training 702</t>
  </si>
  <si>
    <t>Bldg. &amp; Maintence 51</t>
  </si>
  <si>
    <t>Security &amp; Monitoring 52</t>
  </si>
  <si>
    <t>Total 52 Security</t>
  </si>
  <si>
    <t>53-6300-11</t>
  </si>
  <si>
    <t>71-6500</t>
  </si>
  <si>
    <t>41-6129-99</t>
  </si>
  <si>
    <t>Total</t>
  </si>
  <si>
    <t>Storage Rental</t>
  </si>
  <si>
    <t>51-6299</t>
  </si>
  <si>
    <t>IDEA B</t>
  </si>
  <si>
    <t>Total By</t>
  </si>
  <si>
    <t>Function</t>
  </si>
  <si>
    <t>Grand Prairie Campus 104</t>
  </si>
  <si>
    <t>Grand Prairie Furn. 104</t>
  </si>
  <si>
    <t>Grand Prairie 104</t>
  </si>
  <si>
    <t>Pleasant Grove 103</t>
  </si>
  <si>
    <t>Depreciation</t>
  </si>
  <si>
    <t>11-6449-11</t>
  </si>
  <si>
    <t>41-6142-99</t>
  </si>
  <si>
    <t>51-6449</t>
  </si>
  <si>
    <t>53-6449</t>
  </si>
  <si>
    <t>Sunnyside Copier 101</t>
  </si>
  <si>
    <t>Pleasant Grove copier 103</t>
  </si>
  <si>
    <t>Health Insurance</t>
  </si>
  <si>
    <t>Unemployment</t>
  </si>
  <si>
    <t>TRS</t>
  </si>
  <si>
    <t>41-6449-99</t>
  </si>
  <si>
    <t>Title II</t>
  </si>
  <si>
    <t>Title III</t>
  </si>
  <si>
    <t>Title I SW</t>
  </si>
  <si>
    <t>Lunch Match</t>
  </si>
  <si>
    <t>Contract</t>
  </si>
  <si>
    <t>Per Capita Distribution</t>
  </si>
  <si>
    <t>Commodities</t>
  </si>
  <si>
    <t>Pleasant Grove</t>
  </si>
  <si>
    <t>31-6119-11</t>
  </si>
  <si>
    <t xml:space="preserve">Contracted Counseling </t>
  </si>
  <si>
    <t>Counselor</t>
  </si>
  <si>
    <t>Director</t>
  </si>
  <si>
    <t>35-6119-99</t>
  </si>
  <si>
    <t>Allowances</t>
  </si>
  <si>
    <t>41-6139-99</t>
  </si>
  <si>
    <t>Medicare</t>
  </si>
  <si>
    <t>Insurance</t>
  </si>
  <si>
    <t>Other</t>
  </si>
  <si>
    <t>53-6499</t>
  </si>
  <si>
    <t>Total 53-6400</t>
  </si>
  <si>
    <t>81-6300</t>
  </si>
  <si>
    <t>Advertising</t>
  </si>
  <si>
    <t>12-6299-11</t>
  </si>
  <si>
    <t>31-6219</t>
  </si>
  <si>
    <t>Desoto 102</t>
  </si>
  <si>
    <t>31-6211</t>
  </si>
  <si>
    <t>Total 31- 6100-11</t>
  </si>
  <si>
    <t>Federal TRS</t>
  </si>
  <si>
    <t>36-6499</t>
  </si>
  <si>
    <t>Desoto Campus 102</t>
  </si>
  <si>
    <t>Supplies and Materials</t>
  </si>
  <si>
    <t>Prof.Develop Sunnyside</t>
  </si>
  <si>
    <t>Prof.Develop Destoto</t>
  </si>
  <si>
    <t>Prof.Develop PG</t>
  </si>
  <si>
    <t>Sunnyside  101</t>
  </si>
  <si>
    <t>Inst. Leadership 21</t>
  </si>
  <si>
    <t>21-6119</t>
  </si>
  <si>
    <t>Total 21-6100</t>
  </si>
  <si>
    <t>21-6139</t>
  </si>
  <si>
    <t>21-6141</t>
  </si>
  <si>
    <t>21-6142</t>
  </si>
  <si>
    <t>21-6145</t>
  </si>
  <si>
    <t>21-6146</t>
  </si>
  <si>
    <t>Health Desoto</t>
  </si>
  <si>
    <t>Heath PG</t>
  </si>
  <si>
    <t>Health Sunnyside</t>
  </si>
  <si>
    <t>36-6494 Field Trips</t>
  </si>
  <si>
    <t>Prof Services</t>
  </si>
  <si>
    <t>21-6219</t>
  </si>
  <si>
    <t>35-6341</t>
  </si>
  <si>
    <t>Xtra Duty Pay</t>
  </si>
  <si>
    <t>21-6121</t>
  </si>
  <si>
    <t>Title IV</t>
  </si>
  <si>
    <t>Grand Prairie</t>
  </si>
  <si>
    <t>116219</t>
  </si>
  <si>
    <t>11-6219</t>
  </si>
  <si>
    <t>Prof Develop GP</t>
  </si>
  <si>
    <t>Property Insurance</t>
  </si>
  <si>
    <t>Reional Service Center</t>
  </si>
  <si>
    <t>41-6146</t>
  </si>
  <si>
    <t>53-6259</t>
  </si>
  <si>
    <t>Telecommunications</t>
  </si>
  <si>
    <t>ESC Service Centr</t>
  </si>
  <si>
    <t>53-6239</t>
  </si>
  <si>
    <t>Prof. Service</t>
  </si>
  <si>
    <t>53-6219</t>
  </si>
  <si>
    <t>E-Rate Capitalized Infastructure</t>
  </si>
  <si>
    <t>51-6129-99</t>
  </si>
  <si>
    <t>Illinois</t>
  </si>
  <si>
    <t xml:space="preserve">Interest </t>
  </si>
  <si>
    <t xml:space="preserve">Desoto 102 </t>
  </si>
  <si>
    <t>Total 33-6100</t>
  </si>
  <si>
    <t>51-6499</t>
  </si>
  <si>
    <t>Inventory/Technology</t>
  </si>
  <si>
    <t>PG 103 Online Curriculum</t>
  </si>
  <si>
    <t>PG-103</t>
  </si>
  <si>
    <t>23-6411</t>
  </si>
  <si>
    <t>33-6219</t>
  </si>
  <si>
    <t>Student Transportation 34</t>
  </si>
  <si>
    <t>34-6411-11</t>
  </si>
  <si>
    <t>Early Edu</t>
  </si>
  <si>
    <t>Dyslexia</t>
  </si>
  <si>
    <t>Inst. Leader Desoto</t>
  </si>
  <si>
    <t>Illinois 001</t>
  </si>
  <si>
    <t>Inst. Leaders District</t>
  </si>
  <si>
    <t>Admin. Assistant's</t>
  </si>
  <si>
    <t>Desoto Prof Services</t>
  </si>
  <si>
    <t>23-6219-1</t>
  </si>
  <si>
    <t xml:space="preserve"> Desoto Copier 102</t>
  </si>
  <si>
    <t>52-6219</t>
  </si>
  <si>
    <t>Safety</t>
  </si>
  <si>
    <t xml:space="preserve">ADA Revenue </t>
  </si>
  <si>
    <t>Curriculum Coordinators</t>
  </si>
  <si>
    <t>13-6119</t>
  </si>
  <si>
    <t>Total 13-6100</t>
  </si>
  <si>
    <t>52-6319</t>
  </si>
  <si>
    <t>52-6200</t>
  </si>
  <si>
    <t>Total 52-6300-99</t>
  </si>
  <si>
    <t>Total Security Services</t>
  </si>
  <si>
    <t>G &amp; T</t>
  </si>
  <si>
    <t xml:space="preserve">Desoto </t>
  </si>
  <si>
    <t>36-6100</t>
  </si>
  <si>
    <t>Illinois Inst Supply</t>
  </si>
  <si>
    <t>Payroll Stiptends 001</t>
  </si>
  <si>
    <t>36-Extracurricular-Xtra Duty</t>
  </si>
  <si>
    <t>Payroll Stipends 103</t>
  </si>
  <si>
    <t>Total 36-6100</t>
  </si>
  <si>
    <t>Total 36-6400</t>
  </si>
  <si>
    <t>Consulting Services</t>
  </si>
  <si>
    <t>41-6291</t>
  </si>
  <si>
    <t>Misc. Services</t>
  </si>
  <si>
    <t>41-6299</t>
  </si>
  <si>
    <t>52-6299</t>
  </si>
  <si>
    <t>Enterprising Activity</t>
  </si>
  <si>
    <t>Xtra Curricullar Incom</t>
  </si>
  <si>
    <t>Counselors</t>
  </si>
  <si>
    <t>Total Expense Cross Check</t>
  </si>
  <si>
    <t>Illionois</t>
  </si>
  <si>
    <t>35-6499</t>
  </si>
  <si>
    <t>36-6299</t>
  </si>
  <si>
    <t>81-6499</t>
  </si>
  <si>
    <t>Total-81</t>
  </si>
  <si>
    <t>Sunnyside</t>
  </si>
  <si>
    <t>Desoto</t>
  </si>
  <si>
    <t>PG</t>
  </si>
  <si>
    <t>GP</t>
  </si>
  <si>
    <t>Depreciaion</t>
  </si>
  <si>
    <t>53-6129-99</t>
  </si>
  <si>
    <t>53-61119-99</t>
  </si>
  <si>
    <t>LEP</t>
  </si>
  <si>
    <t>Federal Funds Federal</t>
  </si>
  <si>
    <t>Community Services</t>
  </si>
  <si>
    <t>35-6399</t>
  </si>
  <si>
    <t>23-6299</t>
  </si>
  <si>
    <t>33-6399</t>
  </si>
  <si>
    <t>33-6300</t>
  </si>
  <si>
    <t>Supplemental ADA Funding</t>
  </si>
  <si>
    <t>Desoto-102</t>
  </si>
  <si>
    <t>23-6100</t>
  </si>
  <si>
    <t>Payroll</t>
  </si>
  <si>
    <t>Non-Profit Gifts,Bequests</t>
  </si>
  <si>
    <t>Agric Grant</t>
  </si>
  <si>
    <t>State Revenue State of TX</t>
  </si>
  <si>
    <t>Net Assets</t>
  </si>
  <si>
    <t>Bond Construction</t>
  </si>
  <si>
    <t>Stronger</t>
  </si>
  <si>
    <t>Connections</t>
  </si>
  <si>
    <t>Federal TEA Funds</t>
  </si>
  <si>
    <t>Prof Developers</t>
  </si>
  <si>
    <t>Misc. Other</t>
  </si>
  <si>
    <t>31-6499</t>
  </si>
  <si>
    <t>Safety Grant</t>
  </si>
  <si>
    <t>Cycle 2</t>
  </si>
  <si>
    <t>E-Mat</t>
  </si>
  <si>
    <t>Sunnyside-101</t>
  </si>
  <si>
    <t>Desoto- 102</t>
  </si>
  <si>
    <t>District</t>
  </si>
  <si>
    <t>61-6499</t>
  </si>
  <si>
    <t>Illinois -001</t>
  </si>
  <si>
    <t>Gas Allowance</t>
  </si>
  <si>
    <t>SS</t>
  </si>
  <si>
    <t>Security Support Salary</t>
  </si>
  <si>
    <t>Security Medicare</t>
  </si>
  <si>
    <t>52-6129</t>
  </si>
  <si>
    <t>52-6141</t>
  </si>
  <si>
    <t>Security Health Ins.</t>
  </si>
  <si>
    <t>52-6142</t>
  </si>
  <si>
    <t>Security Unemployment</t>
  </si>
  <si>
    <t>52-6145</t>
  </si>
  <si>
    <t>Total Security Payroll</t>
  </si>
  <si>
    <t>52-6146</t>
  </si>
  <si>
    <t>52-6117</t>
  </si>
  <si>
    <t>11-6141</t>
  </si>
  <si>
    <t>District Bi-lingural Leadership</t>
  </si>
  <si>
    <t>Prof.Development-Illinois</t>
  </si>
  <si>
    <t>001</t>
  </si>
  <si>
    <t>13-6291</t>
  </si>
  <si>
    <t>13-6141</t>
  </si>
  <si>
    <t>13-6145</t>
  </si>
  <si>
    <t>13-6142</t>
  </si>
  <si>
    <t>13-6146</t>
  </si>
  <si>
    <t>31-6141</t>
  </si>
  <si>
    <t>31-6142</t>
  </si>
  <si>
    <t>31-6146</t>
  </si>
  <si>
    <t>Stipends</t>
  </si>
  <si>
    <t>11-6116</t>
  </si>
  <si>
    <t>Homeless</t>
  </si>
  <si>
    <t>Xtra Duty</t>
  </si>
  <si>
    <t>11-6117</t>
  </si>
  <si>
    <t>255-Title II</t>
  </si>
  <si>
    <t>13-6239</t>
  </si>
  <si>
    <t>TRS 6.05%</t>
  </si>
  <si>
    <t>Medicare 1.45%</t>
  </si>
  <si>
    <t>11-6142</t>
  </si>
  <si>
    <t>11-6146</t>
  </si>
  <si>
    <t>Stipends 102</t>
  </si>
  <si>
    <t>41-6119-701</t>
  </si>
  <si>
    <t>Building Allotment</t>
  </si>
  <si>
    <t>TRS 6.05% /9.05%</t>
  </si>
  <si>
    <t>13-6139</t>
  </si>
  <si>
    <t>429-SS</t>
  </si>
  <si>
    <t>TRS 6.05%/19.05%</t>
  </si>
  <si>
    <t>6119-6129</t>
  </si>
  <si>
    <t>Supplies-101</t>
  </si>
  <si>
    <t>Suplies-102</t>
  </si>
  <si>
    <t>Supplies-103</t>
  </si>
  <si>
    <t>Supplies-104</t>
  </si>
  <si>
    <t>Asst. Superintendent</t>
  </si>
  <si>
    <t>6119-720</t>
  </si>
  <si>
    <t>51-6141</t>
  </si>
  <si>
    <t>6400-Other Expense</t>
  </si>
  <si>
    <t>Illinois-001</t>
  </si>
  <si>
    <t>33-6499</t>
  </si>
  <si>
    <t>Grand Prairie-104</t>
  </si>
  <si>
    <t>Total Health Other</t>
  </si>
  <si>
    <t>41-6239</t>
  </si>
  <si>
    <t>51-6142</t>
  </si>
  <si>
    <t>51-6145</t>
  </si>
  <si>
    <t>Fuel</t>
  </si>
  <si>
    <t>51-6311</t>
  </si>
  <si>
    <t>Total 6300</t>
  </si>
  <si>
    <t>53-6139</t>
  </si>
  <si>
    <t>Allowance</t>
  </si>
  <si>
    <t>53-6141</t>
  </si>
  <si>
    <t>53-6142</t>
  </si>
  <si>
    <t>53-6145</t>
  </si>
  <si>
    <t>53-6146</t>
  </si>
  <si>
    <t>11-6139</t>
  </si>
  <si>
    <t>Allowanes</t>
  </si>
  <si>
    <t>11-6145</t>
  </si>
  <si>
    <t>23-6141</t>
  </si>
  <si>
    <t>23-6142</t>
  </si>
  <si>
    <t>23-6145</t>
  </si>
  <si>
    <t>23-6146</t>
  </si>
  <si>
    <t>23-6139</t>
  </si>
  <si>
    <t>31-6139</t>
  </si>
  <si>
    <t>33-6141</t>
  </si>
  <si>
    <t>33-6145</t>
  </si>
  <si>
    <t>District 33-6299</t>
  </si>
  <si>
    <t>Suport Staff Retention 48.1581</t>
  </si>
  <si>
    <t>Teacher Retention Allot 48.158</t>
  </si>
  <si>
    <t>Teacher Incentive 48.112</t>
  </si>
  <si>
    <t>Inst. Material &amp; Tech Allotment</t>
  </si>
  <si>
    <t>Inst. Facilities Allotment</t>
  </si>
  <si>
    <t>$106 per stud oper costs 48.161</t>
  </si>
  <si>
    <t>61-6291</t>
  </si>
  <si>
    <t>Sped Evaluation Allotment</t>
  </si>
  <si>
    <t>Instructional Material Allotment</t>
  </si>
  <si>
    <t>.</t>
  </si>
  <si>
    <t>Total-51-6100</t>
  </si>
  <si>
    <t>CTE</t>
  </si>
  <si>
    <t>33-6142</t>
  </si>
  <si>
    <t>Stronger Connections Cost Share</t>
  </si>
  <si>
    <t>Security StipendsGuardian</t>
  </si>
  <si>
    <t>State</t>
  </si>
  <si>
    <t>Facility</t>
  </si>
  <si>
    <t>Local</t>
  </si>
  <si>
    <t>Accountability</t>
  </si>
  <si>
    <t>Superintendents</t>
  </si>
  <si>
    <t>HR</t>
  </si>
  <si>
    <t>Security TRS 6.02%</t>
  </si>
  <si>
    <t>6112</t>
  </si>
  <si>
    <t>Supplies-001 (Athletic Supply)</t>
  </si>
  <si>
    <t>Net Profit/Loss</t>
  </si>
  <si>
    <t>Less Depreiation</t>
  </si>
  <si>
    <t xml:space="preserve">Net less depreciation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</si>
</sst>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color theme="3" tint="-0.249977111117893"/>
      <name val="Arial"/>
      <family val="2"/>
    </font>
    <font>
      <b/>
      <sz val="8"/>
      <color theme="3"/>
      <name val="Arial"/>
      <family val="2"/>
    </font>
    <font>
      <b/>
      <sz val="8"/>
      <color theme="4" tint="-0.499984740745262"/>
      <name val="Arial"/>
      <family val="2"/>
    </font>
    <font>
      <b/>
      <sz val="8"/>
      <color rgb="FF0070C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color rgb="FFFA7D00"/>
      <name val="Calibri"/>
      <family val="2"/>
      <scheme val="minor"/>
    </font>
    <font>
      <sz val="8"/>
      <color theme="3" tint="-0.24997711111789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0" fillId="22" borderId="1" applyNumberFormat="0" applyAlignment="0" applyProtection="0"/>
  </cellStyleXfs>
  <cellXfs count="118">
    <xf numFmtId="0" fontId="0" fillId="0" borderId="0" xfId="0"/>
    <xf numFmtId="0" fontId="1" fillId="0" borderId="0" xfId="0" applyFont="1"/>
    <xf numFmtId="41" fontId="1" fillId="0" borderId="0" xfId="0" applyNumberFormat="1" applyFont="1"/>
    <xf numFmtId="0" fontId="3" fillId="2" borderId="0" xfId="0" applyFont="1" applyFill="1"/>
    <xf numFmtId="41" fontId="3" fillId="2" borderId="0" xfId="0" applyNumberFormat="1" applyFont="1" applyFill="1"/>
    <xf numFmtId="0" fontId="3" fillId="3" borderId="0" xfId="0" applyFont="1" applyFill="1"/>
    <xf numFmtId="41" fontId="3" fillId="3" borderId="0" xfId="0" applyNumberFormat="1" applyFont="1" applyFill="1"/>
    <xf numFmtId="41" fontId="1" fillId="2" borderId="0" xfId="0" applyNumberFormat="1" applyFont="1" applyFill="1"/>
    <xf numFmtId="0" fontId="4" fillId="2" borderId="0" xfId="0" applyFont="1" applyFill="1"/>
    <xf numFmtId="41" fontId="4" fillId="2" borderId="0" xfId="0" applyNumberFormat="1" applyFont="1" applyFill="1"/>
    <xf numFmtId="0" fontId="1" fillId="3" borderId="0" xfId="0" applyFont="1" applyFill="1"/>
    <xf numFmtId="41" fontId="1" fillId="3" borderId="0" xfId="0" applyNumberFormat="1" applyFont="1" applyFill="1"/>
    <xf numFmtId="0" fontId="4" fillId="3" borderId="0" xfId="0" applyFont="1" applyFill="1"/>
    <xf numFmtId="41" fontId="4" fillId="3" borderId="0" xfId="0" applyNumberFormat="1" applyFont="1" applyFill="1"/>
    <xf numFmtId="0" fontId="5" fillId="2" borderId="0" xfId="0" applyFont="1" applyFill="1"/>
    <xf numFmtId="41" fontId="5" fillId="2" borderId="0" xfId="0" applyNumberFormat="1" applyFont="1" applyFill="1"/>
    <xf numFmtId="0" fontId="5" fillId="3" borderId="0" xfId="0" applyFont="1" applyFill="1"/>
    <xf numFmtId="41" fontId="5" fillId="3" borderId="0" xfId="0" applyNumberFormat="1" applyFont="1" applyFill="1"/>
    <xf numFmtId="0" fontId="5" fillId="4" borderId="0" xfId="0" applyFont="1" applyFill="1"/>
    <xf numFmtId="41" fontId="5" fillId="4" borderId="0" xfId="0" applyNumberFormat="1" applyFont="1" applyFill="1"/>
    <xf numFmtId="0" fontId="1" fillId="0" borderId="0" xfId="0" applyFont="1" applyAlignment="1">
      <alignment horizontal="center"/>
    </xf>
    <xf numFmtId="0" fontId="6" fillId="3" borderId="0" xfId="0" applyFont="1" applyFill="1"/>
    <xf numFmtId="41" fontId="6" fillId="3" borderId="0" xfId="0" applyNumberFormat="1" applyFont="1" applyFill="1"/>
    <xf numFmtId="41" fontId="1" fillId="5" borderId="0" xfId="0" applyNumberFormat="1" applyFont="1" applyFill="1"/>
    <xf numFmtId="0" fontId="2" fillId="6" borderId="0" xfId="0" applyFont="1" applyFill="1"/>
    <xf numFmtId="41" fontId="2" fillId="6" borderId="0" xfId="0" applyNumberFormat="1" applyFont="1" applyFill="1"/>
    <xf numFmtId="0" fontId="2" fillId="7" borderId="0" xfId="0" applyFont="1" applyFill="1"/>
    <xf numFmtId="41" fontId="2" fillId="7" borderId="0" xfId="0" applyNumberFormat="1" applyFont="1" applyFill="1"/>
    <xf numFmtId="0" fontId="6" fillId="2" borderId="0" xfId="0" applyFont="1" applyFill="1"/>
    <xf numFmtId="41" fontId="6" fillId="2" borderId="0" xfId="0" applyNumberFormat="1" applyFont="1" applyFill="1"/>
    <xf numFmtId="0" fontId="1" fillId="8" borderId="0" xfId="0" applyFont="1" applyFill="1"/>
    <xf numFmtId="41" fontId="1" fillId="8" borderId="0" xfId="0" applyNumberFormat="1" applyFont="1" applyFill="1"/>
    <xf numFmtId="0" fontId="1" fillId="9" borderId="0" xfId="0" applyFont="1" applyFill="1"/>
    <xf numFmtId="49" fontId="1" fillId="9" borderId="0" xfId="0" applyNumberFormat="1" applyFont="1" applyFill="1"/>
    <xf numFmtId="41" fontId="1" fillId="9" borderId="0" xfId="0" applyNumberFormat="1" applyFont="1" applyFill="1"/>
    <xf numFmtId="0" fontId="1" fillId="10" borderId="0" xfId="0" applyFont="1" applyFill="1"/>
    <xf numFmtId="41" fontId="1" fillId="10" borderId="0" xfId="0" applyNumberFormat="1" applyFont="1" applyFill="1"/>
    <xf numFmtId="0" fontId="2" fillId="0" borderId="0" xfId="0" applyFont="1" applyAlignment="1">
      <alignment horizontal="center"/>
    </xf>
    <xf numFmtId="0" fontId="2" fillId="0" borderId="0" xfId="0" applyFont="1"/>
    <xf numFmtId="0" fontId="1" fillId="8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/>
    <xf numFmtId="0" fontId="1" fillId="11" borderId="0" xfId="0" applyFont="1" applyFill="1" applyAlignment="1">
      <alignment horizontal="center"/>
    </xf>
    <xf numFmtId="41" fontId="1" fillId="11" borderId="0" xfId="0" applyNumberFormat="1" applyFont="1" applyFill="1"/>
    <xf numFmtId="0" fontId="2" fillId="2" borderId="0" xfId="0" applyFont="1" applyFill="1"/>
    <xf numFmtId="49" fontId="1" fillId="10" borderId="0" xfId="0" applyNumberFormat="1" applyFont="1" applyFill="1"/>
    <xf numFmtId="41" fontId="1" fillId="11" borderId="0" xfId="0" applyNumberFormat="1" applyFont="1" applyFill="1" applyAlignment="1">
      <alignment horizontal="center"/>
    </xf>
    <xf numFmtId="41" fontId="7" fillId="2" borderId="0" xfId="0" applyNumberFormat="1" applyFont="1" applyFill="1"/>
    <xf numFmtId="41" fontId="3" fillId="0" borderId="0" xfId="0" applyNumberFormat="1" applyFont="1"/>
    <xf numFmtId="41" fontId="6" fillId="0" borderId="0" xfId="0" applyNumberFormat="1" applyFont="1"/>
    <xf numFmtId="41" fontId="1" fillId="12" borderId="0" xfId="0" applyNumberFormat="1" applyFont="1" applyFill="1"/>
    <xf numFmtId="41" fontId="4" fillId="0" borderId="0" xfId="0" applyNumberFormat="1" applyFont="1"/>
    <xf numFmtId="0" fontId="1" fillId="13" borderId="0" xfId="0" applyFont="1" applyFill="1"/>
    <xf numFmtId="49" fontId="1" fillId="13" borderId="0" xfId="0" applyNumberFormat="1" applyFont="1" applyFill="1"/>
    <xf numFmtId="41" fontId="1" fillId="13" borderId="0" xfId="0" applyNumberFormat="1" applyFont="1" applyFill="1"/>
    <xf numFmtId="17" fontId="1" fillId="13" borderId="0" xfId="0" applyNumberFormat="1" applyFont="1" applyFill="1"/>
    <xf numFmtId="0" fontId="1" fillId="14" borderId="0" xfId="0" applyFont="1" applyFill="1"/>
    <xf numFmtId="41" fontId="1" fillId="14" borderId="0" xfId="0" applyNumberFormat="1" applyFont="1" applyFill="1"/>
    <xf numFmtId="0" fontId="1" fillId="7" borderId="0" xfId="0" applyFont="1" applyFill="1"/>
    <xf numFmtId="41" fontId="1" fillId="7" borderId="0" xfId="0" applyNumberFormat="1" applyFont="1" applyFill="1"/>
    <xf numFmtId="0" fontId="9" fillId="0" borderId="0" xfId="0" applyFont="1"/>
    <xf numFmtId="41" fontId="2" fillId="2" borderId="0" xfId="0" applyNumberFormat="1" applyFont="1" applyFill="1"/>
    <xf numFmtId="41" fontId="1" fillId="15" borderId="0" xfId="0" applyNumberFormat="1" applyFont="1" applyFill="1"/>
    <xf numFmtId="0" fontId="1" fillId="12" borderId="0" xfId="0" applyFont="1" applyFill="1"/>
    <xf numFmtId="0" fontId="1" fillId="16" borderId="0" xfId="0" applyFont="1" applyFill="1"/>
    <xf numFmtId="41" fontId="1" fillId="16" borderId="0" xfId="0" applyNumberFormat="1" applyFont="1" applyFill="1"/>
    <xf numFmtId="0" fontId="3" fillId="0" borderId="0" xfId="0" applyFont="1"/>
    <xf numFmtId="41" fontId="8" fillId="0" borderId="0" xfId="0" applyNumberFormat="1" applyFont="1"/>
    <xf numFmtId="49" fontId="1" fillId="16" borderId="0" xfId="0" applyNumberFormat="1" applyFont="1" applyFill="1"/>
    <xf numFmtId="0" fontId="1" fillId="17" borderId="0" xfId="0" applyFont="1" applyFill="1"/>
    <xf numFmtId="0" fontId="1" fillId="18" borderId="0" xfId="0" applyFont="1" applyFill="1"/>
    <xf numFmtId="0" fontId="2" fillId="18" borderId="0" xfId="0" applyFont="1" applyFill="1" applyAlignment="1">
      <alignment horizontal="center"/>
    </xf>
    <xf numFmtId="41" fontId="1" fillId="18" borderId="0" xfId="0" applyNumberFormat="1" applyFont="1" applyFill="1"/>
    <xf numFmtId="0" fontId="1" fillId="19" borderId="0" xfId="0" applyFont="1" applyFill="1"/>
    <xf numFmtId="41" fontId="1" fillId="17" borderId="0" xfId="0" applyNumberFormat="1" applyFont="1" applyFill="1"/>
    <xf numFmtId="0" fontId="4" fillId="0" borderId="0" xfId="0" applyFont="1"/>
    <xf numFmtId="0" fontId="1" fillId="6" borderId="0" xfId="0" applyFont="1" applyFill="1"/>
    <xf numFmtId="49" fontId="1" fillId="6" borderId="0" xfId="0" applyNumberFormat="1" applyFont="1" applyFill="1"/>
    <xf numFmtId="41" fontId="1" fillId="6" borderId="0" xfId="0" applyNumberFormat="1" applyFont="1" applyFill="1"/>
    <xf numFmtId="0" fontId="1" fillId="20" borderId="0" xfId="0" applyFont="1" applyFill="1"/>
    <xf numFmtId="41" fontId="1" fillId="20" borderId="0" xfId="0" applyNumberFormat="1" applyFont="1" applyFill="1"/>
    <xf numFmtId="9" fontId="1" fillId="11" borderId="0" xfId="0" applyNumberFormat="1" applyFont="1" applyFill="1" applyAlignment="1">
      <alignment horizontal="center"/>
    </xf>
    <xf numFmtId="9" fontId="1" fillId="0" borderId="0" xfId="0" applyNumberFormat="1" applyFont="1" applyAlignment="1">
      <alignment horizontal="center"/>
    </xf>
    <xf numFmtId="41" fontId="1" fillId="19" borderId="0" xfId="0" applyNumberFormat="1" applyFont="1" applyFill="1"/>
    <xf numFmtId="0" fontId="1" fillId="11" borderId="0" xfId="0" applyFont="1" applyFill="1"/>
    <xf numFmtId="17" fontId="1" fillId="0" borderId="0" xfId="0" applyNumberFormat="1" applyFont="1"/>
    <xf numFmtId="0" fontId="2" fillId="2" borderId="0" xfId="0" applyFont="1" applyFill="1" applyAlignment="1">
      <alignment horizontal="center"/>
    </xf>
    <xf numFmtId="43" fontId="1" fillId="0" borderId="0" xfId="0" applyNumberFormat="1" applyFont="1"/>
    <xf numFmtId="41" fontId="1" fillId="21" borderId="0" xfId="0" applyNumberFormat="1" applyFont="1" applyFill="1"/>
    <xf numFmtId="0" fontId="1" fillId="15" borderId="0" xfId="0" applyFont="1" applyFill="1"/>
    <xf numFmtId="41" fontId="6" fillId="19" borderId="0" xfId="0" applyNumberFormat="1" applyFont="1" applyFill="1"/>
    <xf numFmtId="49" fontId="1" fillId="7" borderId="0" xfId="0" applyNumberFormat="1" applyFont="1" applyFill="1"/>
    <xf numFmtId="17" fontId="1" fillId="7" borderId="0" xfId="0" applyNumberFormat="1" applyFont="1" applyFill="1"/>
    <xf numFmtId="41" fontId="10" fillId="22" borderId="1" xfId="1" applyNumberFormat="1"/>
    <xf numFmtId="41" fontId="11" fillId="0" borderId="0" xfId="0" applyNumberFormat="1" applyFont="1"/>
    <xf numFmtId="0" fontId="11" fillId="0" borderId="0" xfId="0" applyFont="1"/>
    <xf numFmtId="41" fontId="12" fillId="0" borderId="0" xfId="0" applyNumberFormat="1" applyFont="1"/>
    <xf numFmtId="41" fontId="2" fillId="3" borderId="0" xfId="0" applyNumberFormat="1" applyFont="1" applyFill="1"/>
    <xf numFmtId="41" fontId="2" fillId="0" borderId="0" xfId="0" applyNumberFormat="1" applyFont="1" applyAlignment="1">
      <alignment horizontal="center"/>
    </xf>
    <xf numFmtId="41" fontId="8" fillId="11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3" borderId="0" xfId="0" applyFont="1" applyFill="1"/>
    <xf numFmtId="49" fontId="1" fillId="0" borderId="0" xfId="0" applyNumberFormat="1" applyFont="1"/>
    <xf numFmtId="49" fontId="1" fillId="18" borderId="0" xfId="0" applyNumberFormat="1" applyFont="1" applyFill="1"/>
    <xf numFmtId="41" fontId="2" fillId="0" borderId="0" xfId="0" applyNumberFormat="1" applyFont="1"/>
    <xf numFmtId="0" fontId="1" fillId="2" borderId="0" xfId="0" applyFont="1" applyFill="1" applyAlignment="1">
      <alignment horizontal="center"/>
    </xf>
    <xf numFmtId="41" fontId="8" fillId="3" borderId="0" xfId="0" applyNumberFormat="1" applyFont="1" applyFill="1"/>
    <xf numFmtId="44" fontId="1" fillId="0" borderId="0" xfId="0" applyNumberFormat="1" applyFont="1"/>
    <xf numFmtId="49" fontId="1" fillId="12" borderId="0" xfId="0" applyNumberFormat="1" applyFont="1" applyFill="1"/>
    <xf numFmtId="0" fontId="1" fillId="0" borderId="0" xfId="0" applyFont="1" applyFill="1"/>
    <xf numFmtId="41" fontId="1" fillId="0" borderId="0" xfId="0" applyNumberFormat="1" applyFont="1" applyFill="1"/>
    <xf numFmtId="0" fontId="12" fillId="0" borderId="0" xfId="0" applyFont="1"/>
    <xf numFmtId="0" fontId="13" fillId="0" borderId="0" xfId="0" applyFont="1"/>
    <xf numFmtId="41" fontId="13" fillId="0" borderId="0" xfId="0" applyNumberFormat="1" applyFont="1"/>
    <xf numFmtId="0" fontId="12" fillId="0" borderId="0" xfId="0" applyFont="1" applyFill="1"/>
    <xf numFmtId="41" fontId="2" fillId="0" borderId="0" xfId="0" applyNumberFormat="1" applyFont="1" applyFill="1"/>
  </cellXfs>
  <cellStyles count="2">
    <cellStyle name="Calculation" xfId="1" builtinId="22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4"/>
  <sheetViews>
    <sheetView tabSelected="1" zoomScale="96" zoomScaleNormal="96" zoomScaleSheetLayoutView="82" zoomScalePageLayoutView="95" workbookViewId="0">
      <pane xSplit="16" ySplit="22" topLeftCell="U438" activePane="bottomRight" state="frozen"/>
      <selection pane="topRight" activeCell="K1" sqref="K1"/>
      <selection pane="bottomLeft" activeCell="A18" sqref="A18"/>
      <selection pane="bottomRight" activeCell="AC450" sqref="AC450"/>
    </sheetView>
  </sheetViews>
  <sheetFormatPr defaultColWidth="9.140625" defaultRowHeight="11.25" x14ac:dyDescent="0.2"/>
  <cols>
    <col min="1" max="1" width="27.5703125" style="1" customWidth="1"/>
    <col min="2" max="2" width="8.42578125" style="1" customWidth="1"/>
    <col min="3" max="3" width="11.42578125" style="1" customWidth="1"/>
    <col min="4" max="4" width="11.140625" style="1" customWidth="1"/>
    <col min="5" max="5" width="10.42578125" style="1" customWidth="1"/>
    <col min="6" max="6" width="9" style="1" customWidth="1"/>
    <col min="7" max="7" width="8.85546875" style="1" customWidth="1"/>
    <col min="8" max="8" width="9.28515625" style="1" customWidth="1"/>
    <col min="9" max="10" width="9.140625" style="1" customWidth="1"/>
    <col min="11" max="11" width="8.28515625" style="1" customWidth="1"/>
    <col min="12" max="12" width="14" style="1" customWidth="1"/>
    <col min="13" max="13" width="11.42578125" style="1" customWidth="1"/>
    <col min="14" max="14" width="9" style="1" customWidth="1"/>
    <col min="15" max="15" width="8.85546875" style="1" customWidth="1"/>
    <col min="16" max="16" width="9.85546875" style="1" customWidth="1"/>
    <col min="17" max="17" width="7.28515625" style="1" customWidth="1"/>
    <col min="18" max="18" width="11.7109375" style="1" customWidth="1"/>
    <col min="19" max="19" width="9.7109375" style="1" customWidth="1"/>
    <col min="20" max="20" width="10.7109375" style="1" customWidth="1"/>
    <col min="21" max="21" width="8.28515625" style="1" customWidth="1"/>
    <col min="22" max="22" width="9.140625" style="1" customWidth="1"/>
    <col min="23" max="23" width="9.85546875" style="1" customWidth="1"/>
    <col min="24" max="24" width="8.140625" style="1" customWidth="1"/>
    <col min="25" max="25" width="9.42578125" style="1" customWidth="1"/>
    <col min="26" max="26" width="10.5703125" style="1" customWidth="1"/>
    <col min="27" max="27" width="9.7109375" style="1" customWidth="1"/>
    <col min="28" max="28" width="8.7109375" style="1" customWidth="1"/>
    <col min="29" max="29" width="12.5703125" style="1" customWidth="1"/>
    <col min="30" max="30" width="10.140625" style="1" bestFit="1" customWidth="1"/>
    <col min="31" max="16384" width="9.140625" style="1"/>
  </cols>
  <sheetData>
    <row r="1" spans="1:30" x14ac:dyDescent="0.2">
      <c r="C1" s="42">
        <v>420</v>
      </c>
      <c r="D1" s="42">
        <v>420</v>
      </c>
      <c r="E1" s="42">
        <v>420</v>
      </c>
      <c r="F1" s="42">
        <v>420</v>
      </c>
      <c r="G1" s="42">
        <v>420</v>
      </c>
      <c r="H1" s="42">
        <v>420</v>
      </c>
      <c r="I1" s="42">
        <v>420</v>
      </c>
      <c r="J1" s="42">
        <v>420</v>
      </c>
      <c r="K1" s="42">
        <v>420</v>
      </c>
      <c r="L1" s="42" t="s">
        <v>161</v>
      </c>
      <c r="M1" s="42">
        <v>240</v>
      </c>
      <c r="N1" s="42">
        <v>199</v>
      </c>
      <c r="O1" s="42">
        <v>199</v>
      </c>
      <c r="P1" s="42">
        <v>224</v>
      </c>
      <c r="Q1" s="42">
        <v>225</v>
      </c>
      <c r="R1" s="42">
        <v>211</v>
      </c>
      <c r="S1" s="42">
        <v>255</v>
      </c>
      <c r="T1" s="42">
        <v>263</v>
      </c>
      <c r="U1" s="42">
        <v>289</v>
      </c>
      <c r="V1" s="42">
        <v>258</v>
      </c>
      <c r="W1" s="42">
        <v>288</v>
      </c>
      <c r="X1" s="42">
        <v>289</v>
      </c>
      <c r="Y1" s="42">
        <v>410</v>
      </c>
      <c r="Z1" s="42">
        <v>429</v>
      </c>
      <c r="AA1" s="42" t="s">
        <v>382</v>
      </c>
      <c r="AB1" s="42">
        <v>427</v>
      </c>
      <c r="AC1" s="43" t="s">
        <v>165</v>
      </c>
    </row>
    <row r="2" spans="1:30" x14ac:dyDescent="0.2">
      <c r="C2" s="43" t="s">
        <v>0</v>
      </c>
      <c r="D2" s="43" t="s">
        <v>100</v>
      </c>
      <c r="E2" s="43" t="s">
        <v>101</v>
      </c>
      <c r="F2" s="46" t="s">
        <v>263</v>
      </c>
      <c r="G2" s="43" t="s">
        <v>99</v>
      </c>
      <c r="H2" s="46" t="s">
        <v>262</v>
      </c>
      <c r="I2" s="46" t="s">
        <v>272</v>
      </c>
      <c r="J2" s="46" t="s">
        <v>432</v>
      </c>
      <c r="K2" s="46" t="s">
        <v>281</v>
      </c>
      <c r="L2" s="46" t="s">
        <v>0</v>
      </c>
      <c r="M2" s="43" t="s">
        <v>97</v>
      </c>
      <c r="N2" s="43" t="s">
        <v>251</v>
      </c>
      <c r="O2" s="43" t="s">
        <v>14</v>
      </c>
      <c r="P2" s="46" t="s">
        <v>164</v>
      </c>
      <c r="Q2" s="43" t="s">
        <v>164</v>
      </c>
      <c r="R2" s="43" t="s">
        <v>184</v>
      </c>
      <c r="S2" s="46" t="s">
        <v>182</v>
      </c>
      <c r="T2" s="46" t="s">
        <v>183</v>
      </c>
      <c r="U2" s="46" t="s">
        <v>234</v>
      </c>
      <c r="V2" s="46" t="s">
        <v>436</v>
      </c>
      <c r="W2" s="46" t="s">
        <v>327</v>
      </c>
      <c r="X2" s="46" t="s">
        <v>311</v>
      </c>
      <c r="Y2" s="46" t="s">
        <v>335</v>
      </c>
      <c r="Z2" s="46" t="s">
        <v>438</v>
      </c>
      <c r="AA2" s="46" t="s">
        <v>333</v>
      </c>
      <c r="AB2" s="46" t="s">
        <v>323</v>
      </c>
      <c r="AC2" s="43" t="s">
        <v>166</v>
      </c>
    </row>
    <row r="3" spans="1:30" x14ac:dyDescent="0.2">
      <c r="A3" s="1" t="s">
        <v>1</v>
      </c>
      <c r="C3" s="20"/>
      <c r="D3" s="20">
        <v>30</v>
      </c>
      <c r="E3" s="20">
        <v>25</v>
      </c>
      <c r="F3" s="20"/>
      <c r="G3" s="20">
        <v>23</v>
      </c>
      <c r="H3" s="20"/>
      <c r="I3" s="20"/>
      <c r="J3" s="20"/>
      <c r="K3" s="37"/>
      <c r="L3" s="20"/>
      <c r="M3" s="20"/>
      <c r="N3" s="20"/>
      <c r="O3" s="2"/>
      <c r="P3" s="2"/>
      <c r="Q3" s="2"/>
      <c r="R3" s="2"/>
      <c r="S3" s="98"/>
      <c r="T3" s="98"/>
      <c r="U3" s="98"/>
      <c r="V3" s="46" t="s">
        <v>437</v>
      </c>
      <c r="W3" s="43" t="s">
        <v>328</v>
      </c>
      <c r="X3" s="99" t="s">
        <v>342</v>
      </c>
      <c r="Y3" s="43"/>
      <c r="Z3" s="43" t="s">
        <v>439</v>
      </c>
      <c r="AA3" s="46" t="s">
        <v>334</v>
      </c>
      <c r="AB3" s="2"/>
      <c r="AC3" s="2"/>
    </row>
    <row r="4" spans="1:30" x14ac:dyDescent="0.2">
      <c r="D4" s="81">
        <v>0.55000000000000004</v>
      </c>
      <c r="E4" s="81">
        <v>0.55000000000000004</v>
      </c>
      <c r="F4" s="81"/>
      <c r="G4" s="81">
        <v>0.55000000000000004</v>
      </c>
      <c r="H4" s="81">
        <v>1</v>
      </c>
      <c r="I4" s="81"/>
      <c r="J4" s="81"/>
      <c r="K4" s="81"/>
      <c r="L4" s="8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0" x14ac:dyDescent="0.2">
      <c r="A5" s="1" t="s">
        <v>273</v>
      </c>
      <c r="B5" s="20">
        <v>5812</v>
      </c>
      <c r="C5" s="2">
        <v>9491959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0" x14ac:dyDescent="0.2">
      <c r="A6" s="1" t="s">
        <v>187</v>
      </c>
      <c r="B6" s="20">
        <v>5812</v>
      </c>
      <c r="C6" s="2">
        <v>776254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0" x14ac:dyDescent="0.2">
      <c r="A7" s="38" t="s">
        <v>421</v>
      </c>
      <c r="B7" s="20">
        <v>5812</v>
      </c>
      <c r="C7" s="2">
        <v>60687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C7" s="2"/>
    </row>
    <row r="8" spans="1:30" x14ac:dyDescent="0.2">
      <c r="A8" s="38" t="s">
        <v>422</v>
      </c>
      <c r="B8" s="20"/>
      <c r="C8" s="2">
        <v>528000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C8" s="2"/>
    </row>
    <row r="9" spans="1:30" x14ac:dyDescent="0.2">
      <c r="A9" s="38" t="s">
        <v>423</v>
      </c>
      <c r="B9" s="20"/>
      <c r="C9" s="2">
        <v>13621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C9" s="2"/>
    </row>
    <row r="10" spans="1:30" x14ac:dyDescent="0.2">
      <c r="A10" s="38" t="s">
        <v>426</v>
      </c>
      <c r="B10" s="20">
        <v>5812</v>
      </c>
      <c r="C10" s="2">
        <v>136210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C10" s="2"/>
    </row>
    <row r="11" spans="1:30" x14ac:dyDescent="0.2">
      <c r="A11" s="38" t="s">
        <v>428</v>
      </c>
      <c r="B11" s="20"/>
      <c r="C11" s="2"/>
      <c r="D11" s="2"/>
      <c r="E11" s="2"/>
      <c r="F11" s="2"/>
      <c r="G11" s="2">
        <v>24000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C11" s="2"/>
    </row>
    <row r="12" spans="1:30" x14ac:dyDescent="0.2">
      <c r="A12" s="1" t="s">
        <v>318</v>
      </c>
      <c r="B12" s="20">
        <v>5812</v>
      </c>
      <c r="C12" s="2">
        <v>61333</v>
      </c>
      <c r="D12" s="2">
        <v>1924475</v>
      </c>
      <c r="E12" s="2">
        <v>344572</v>
      </c>
      <c r="F12" s="2">
        <v>3108</v>
      </c>
      <c r="G12" s="2">
        <v>784719</v>
      </c>
      <c r="H12" s="2">
        <v>579795</v>
      </c>
      <c r="I12" s="2">
        <v>224896</v>
      </c>
      <c r="J12" s="2">
        <v>15929</v>
      </c>
      <c r="K12" s="2">
        <v>4213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B12" s="2"/>
      <c r="AC12" s="2"/>
    </row>
    <row r="13" spans="1:30" x14ac:dyDescent="0.2">
      <c r="A13" s="38" t="s">
        <v>424</v>
      </c>
      <c r="B13" s="20">
        <v>5829</v>
      </c>
      <c r="C13" s="2">
        <v>70140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B13" s="2"/>
      <c r="AC13" s="2"/>
    </row>
    <row r="14" spans="1:30" x14ac:dyDescent="0.2">
      <c r="A14" s="38" t="s">
        <v>425</v>
      </c>
      <c r="B14" s="20"/>
      <c r="C14" s="2">
        <v>434522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B14" s="2"/>
      <c r="AC14" s="2"/>
    </row>
    <row r="15" spans="1:30" x14ac:dyDescent="0.2">
      <c r="A15" s="38" t="s">
        <v>429</v>
      </c>
      <c r="B15" s="2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B15" s="2"/>
      <c r="AC15" s="2"/>
    </row>
    <row r="16" spans="1:30" x14ac:dyDescent="0.2">
      <c r="A16" s="1" t="s">
        <v>324</v>
      </c>
      <c r="B16" s="107">
        <v>5829</v>
      </c>
      <c r="C16" s="2" t="s">
        <v>430</v>
      </c>
      <c r="D16" s="51"/>
      <c r="E16" s="51"/>
      <c r="F16" s="51"/>
      <c r="G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>
        <v>263761</v>
      </c>
      <c r="Z16" s="2">
        <v>225000</v>
      </c>
      <c r="AA16" s="2">
        <v>18110.650000000001</v>
      </c>
      <c r="AB16" s="2"/>
      <c r="AC16" s="2"/>
      <c r="AD16" s="2">
        <f>SUM(C16:AC16)</f>
        <v>506871.65</v>
      </c>
    </row>
    <row r="17" spans="1:30" x14ac:dyDescent="0.2">
      <c r="A17" s="1" t="s">
        <v>149</v>
      </c>
      <c r="B17" s="20">
        <v>5751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>
        <v>11000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30" x14ac:dyDescent="0.2">
      <c r="A18" s="1" t="s">
        <v>95</v>
      </c>
      <c r="B18" s="20">
        <v>5921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>
        <v>145000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30" x14ac:dyDescent="0.2">
      <c r="A19" s="1" t="s">
        <v>96</v>
      </c>
      <c r="B19" s="20">
        <v>5922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>
        <v>575000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30" x14ac:dyDescent="0.2">
      <c r="A20" s="1" t="s">
        <v>188</v>
      </c>
      <c r="B20" s="20">
        <v>5923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30" x14ac:dyDescent="0.2">
      <c r="A21" s="1" t="s">
        <v>185</v>
      </c>
      <c r="B21" s="20">
        <v>5839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>
        <v>4000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30" x14ac:dyDescent="0.2">
      <c r="A22" s="1" t="s">
        <v>296</v>
      </c>
      <c r="B22" s="20">
        <v>5753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X22" s="2"/>
      <c r="Y22" s="2"/>
      <c r="Z22" s="2"/>
      <c r="AA22" s="2"/>
      <c r="AB22" s="2"/>
      <c r="AC22" s="2"/>
    </row>
    <row r="23" spans="1:30" x14ac:dyDescent="0.2">
      <c r="A23" s="1" t="s">
        <v>295</v>
      </c>
      <c r="B23" s="20">
        <v>5755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>
        <v>150000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30" x14ac:dyDescent="0.2">
      <c r="A24" s="1" t="s">
        <v>142</v>
      </c>
      <c r="B24" s="20">
        <v>5742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>
        <v>199000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30" x14ac:dyDescent="0.2">
      <c r="A25" s="1" t="s">
        <v>322</v>
      </c>
      <c r="B25" s="20">
        <v>5744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10000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30" x14ac:dyDescent="0.2">
      <c r="A26" s="1" t="s">
        <v>329</v>
      </c>
      <c r="B26" s="20">
        <v>5929</v>
      </c>
      <c r="AC26" s="2"/>
    </row>
    <row r="27" spans="1:30" x14ac:dyDescent="0.2">
      <c r="A27" s="38" t="s">
        <v>379</v>
      </c>
      <c r="B27" s="20">
        <v>5812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0" x14ac:dyDescent="0.2">
      <c r="B28" s="20">
        <v>5929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>
        <v>232529</v>
      </c>
      <c r="Q28" s="2">
        <v>6496</v>
      </c>
      <c r="R28" s="2">
        <v>562161</v>
      </c>
      <c r="S28" s="2">
        <v>60640</v>
      </c>
      <c r="T28" s="2">
        <v>73853</v>
      </c>
      <c r="U28" s="2">
        <v>45174</v>
      </c>
      <c r="V28" s="2">
        <v>144433</v>
      </c>
      <c r="W28" s="2">
        <v>26000</v>
      </c>
      <c r="X28" s="2">
        <v>7121</v>
      </c>
      <c r="Y28" s="2"/>
      <c r="Z28" s="2"/>
      <c r="AA28" s="2"/>
      <c r="AB28" s="2"/>
      <c r="AC28" s="49"/>
      <c r="AD28" s="2">
        <f>SUM(C28:AC28)</f>
        <v>1158407</v>
      </c>
    </row>
    <row r="29" spans="1:30" x14ac:dyDescent="0.2">
      <c r="A29" s="1" t="s">
        <v>312</v>
      </c>
      <c r="B29" s="20">
        <v>5949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30" x14ac:dyDescent="0.2">
      <c r="B30" s="20"/>
      <c r="C30" s="2"/>
      <c r="D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30" x14ac:dyDescent="0.2">
      <c r="A31" s="28" t="s">
        <v>141</v>
      </c>
      <c r="B31" s="28"/>
      <c r="C31" s="29">
        <f>SUM(C5:C30)</f>
        <v>11572726</v>
      </c>
      <c r="D31" s="29">
        <f>SUM(D5:D29)</f>
        <v>1924475</v>
      </c>
      <c r="E31" s="29">
        <f>SUM(E5:E29)</f>
        <v>344572</v>
      </c>
      <c r="F31" s="29">
        <f>SUM(F5:F29)</f>
        <v>3108</v>
      </c>
      <c r="G31" s="29">
        <f>SUM(G5:G29)</f>
        <v>808719</v>
      </c>
      <c r="H31" s="29">
        <f>SUM(H5:H27)</f>
        <v>579795</v>
      </c>
      <c r="I31" s="29">
        <f>SUM(I5:I27)</f>
        <v>224896</v>
      </c>
      <c r="J31" s="29">
        <f>SUM(J5:J27)</f>
        <v>15929</v>
      </c>
      <c r="K31" s="29">
        <f>SUM(K5:K27)</f>
        <v>4213</v>
      </c>
      <c r="L31" s="47">
        <f>SUM(C31:K31)</f>
        <v>15478433</v>
      </c>
      <c r="M31" s="29">
        <f>SUM(M5:M27)</f>
        <v>735000</v>
      </c>
      <c r="N31" s="29">
        <f>SUM(N5:N27)</f>
        <v>199000</v>
      </c>
      <c r="O31" s="29">
        <f>SUM(O5:O27)</f>
        <v>160000</v>
      </c>
      <c r="P31" s="29">
        <f>SUM(P5:P29)</f>
        <v>232529</v>
      </c>
      <c r="Q31" s="7">
        <v>6496</v>
      </c>
      <c r="R31" s="29">
        <f>SUM(R5:R28)</f>
        <v>562161</v>
      </c>
      <c r="S31" s="29">
        <f t="shared" ref="S31:AB31" si="0">SUM(S5:S29)</f>
        <v>60640</v>
      </c>
      <c r="T31" s="29">
        <f t="shared" si="0"/>
        <v>73853</v>
      </c>
      <c r="U31" s="29">
        <f t="shared" si="0"/>
        <v>45174</v>
      </c>
      <c r="V31" s="29">
        <f t="shared" si="0"/>
        <v>144433</v>
      </c>
      <c r="W31" s="29">
        <f t="shared" si="0"/>
        <v>26000</v>
      </c>
      <c r="X31" s="29">
        <f t="shared" si="0"/>
        <v>7121</v>
      </c>
      <c r="Y31" s="29">
        <f t="shared" si="0"/>
        <v>263761</v>
      </c>
      <c r="Z31" s="29">
        <f t="shared" si="0"/>
        <v>225000</v>
      </c>
      <c r="AA31" s="29">
        <f t="shared" si="0"/>
        <v>18110.650000000001</v>
      </c>
      <c r="AB31" s="29">
        <f t="shared" si="0"/>
        <v>0</v>
      </c>
      <c r="AC31" s="29">
        <f>SUM(L31:AB31)</f>
        <v>18237711.649999999</v>
      </c>
    </row>
    <row r="32" spans="1:30" x14ac:dyDescent="0.2">
      <c r="C32" s="2"/>
      <c r="D32" s="2"/>
      <c r="E32" s="2"/>
      <c r="F32" s="2"/>
      <c r="G32" s="2"/>
      <c r="H32" s="2"/>
      <c r="I32" s="2"/>
      <c r="J32" s="2"/>
      <c r="K32" s="2"/>
      <c r="L32" s="2"/>
      <c r="M32" s="49"/>
      <c r="N32" s="49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1" t="s">
        <v>39</v>
      </c>
      <c r="B33" s="37">
        <v>6100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1" t="s">
        <v>369</v>
      </c>
      <c r="B34" s="101" t="s">
        <v>370</v>
      </c>
      <c r="C34" s="2">
        <v>41326</v>
      </c>
      <c r="D34" s="2"/>
      <c r="E34" s="2"/>
      <c r="F34" s="2"/>
      <c r="G34" s="2"/>
      <c r="H34" s="2"/>
      <c r="I34" s="2"/>
      <c r="J34" s="2">
        <v>4000</v>
      </c>
      <c r="K34" s="2"/>
      <c r="L34" s="2"/>
      <c r="M34" s="2"/>
      <c r="N34" s="2"/>
      <c r="O34" s="2"/>
      <c r="P34" s="2"/>
      <c r="Q34" s="2"/>
      <c r="R34" s="2"/>
      <c r="S34" s="2"/>
      <c r="T34" s="2">
        <v>7000</v>
      </c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1" t="s">
        <v>366</v>
      </c>
      <c r="B35" s="102" t="s">
        <v>367</v>
      </c>
      <c r="C35" s="2">
        <v>162000</v>
      </c>
      <c r="D35" s="2"/>
      <c r="E35" s="2">
        <v>109000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1" t="s">
        <v>265</v>
      </c>
      <c r="B36" s="104" t="s">
        <v>367</v>
      </c>
      <c r="C36" s="2"/>
      <c r="D36" s="2">
        <v>46500</v>
      </c>
      <c r="E36" s="2"/>
      <c r="F36" s="2"/>
      <c r="G36" s="2">
        <v>12000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32" t="s">
        <v>252</v>
      </c>
      <c r="B37" s="105" t="s">
        <v>367</v>
      </c>
      <c r="C37" s="2"/>
      <c r="D37" s="72">
        <v>45000</v>
      </c>
      <c r="F37" s="2"/>
      <c r="G37" s="2">
        <v>1000</v>
      </c>
      <c r="H37" s="2"/>
      <c r="I37" s="2"/>
      <c r="J37" s="2"/>
      <c r="K37" s="2"/>
      <c r="L37" s="2"/>
      <c r="M37" s="2"/>
      <c r="N37" s="2"/>
      <c r="O37" s="2"/>
      <c r="P37" s="2">
        <v>17588</v>
      </c>
      <c r="Q37" s="2"/>
      <c r="R37" s="34"/>
      <c r="S37" s="2"/>
      <c r="T37" s="2"/>
      <c r="U37" s="2"/>
      <c r="V37" s="2"/>
      <c r="W37" s="2"/>
      <c r="X37" s="2"/>
      <c r="Y37" s="2"/>
      <c r="Z37" s="34"/>
      <c r="AA37" s="2"/>
      <c r="AB37" s="2"/>
      <c r="AC37" s="2"/>
    </row>
    <row r="38" spans="1:29" x14ac:dyDescent="0.2">
      <c r="A38" s="58" t="s">
        <v>216</v>
      </c>
      <c r="B38" s="91" t="s">
        <v>367</v>
      </c>
      <c r="C38" s="2"/>
      <c r="D38" s="59">
        <v>15000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59">
        <v>28000</v>
      </c>
      <c r="S38" s="2"/>
      <c r="T38" s="2"/>
      <c r="U38" s="2"/>
      <c r="V38" s="2"/>
      <c r="W38" s="2"/>
      <c r="X38" s="2"/>
      <c r="Y38" s="2"/>
      <c r="AA38" s="2"/>
      <c r="AB38" s="2"/>
      <c r="AC38" s="2"/>
    </row>
    <row r="39" spans="1:29" x14ac:dyDescent="0.2">
      <c r="A39" s="76" t="s">
        <v>140</v>
      </c>
      <c r="B39" s="110" t="s">
        <v>367</v>
      </c>
      <c r="C39" s="2"/>
      <c r="D39" s="50">
        <v>25000</v>
      </c>
      <c r="E39" s="2"/>
      <c r="F39" s="2"/>
      <c r="G39" s="2">
        <v>9000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78"/>
      <c r="S39" s="2"/>
      <c r="T39" s="2"/>
      <c r="U39" s="2"/>
      <c r="V39" s="2"/>
      <c r="W39" s="7"/>
      <c r="X39" s="2"/>
      <c r="Y39" s="2"/>
      <c r="AA39" s="2"/>
      <c r="AB39" s="2"/>
      <c r="AC39" s="2"/>
    </row>
    <row r="40" spans="1:29" x14ac:dyDescent="0.2">
      <c r="A40" s="58" t="s">
        <v>216</v>
      </c>
      <c r="B40" s="58" t="s">
        <v>384</v>
      </c>
      <c r="C40" s="59">
        <v>432300</v>
      </c>
      <c r="D40" s="59"/>
      <c r="E40" s="59"/>
      <c r="F40" s="59"/>
      <c r="G40" s="59"/>
      <c r="H40" s="59">
        <v>73800</v>
      </c>
      <c r="I40" s="59"/>
      <c r="J40" s="59"/>
      <c r="K40" s="59"/>
      <c r="L40" s="2"/>
      <c r="M40" s="2"/>
      <c r="N40" s="2"/>
      <c r="O40" s="2"/>
      <c r="P40" s="2"/>
      <c r="Q40" s="2"/>
      <c r="R40" s="59">
        <v>85000</v>
      </c>
      <c r="S40" s="2"/>
      <c r="T40" s="2"/>
      <c r="U40" s="2"/>
      <c r="V40" s="2"/>
      <c r="W40" s="2"/>
      <c r="Z40" s="59"/>
      <c r="AA40" s="2"/>
      <c r="AB40" s="2"/>
      <c r="AC40" s="2"/>
    </row>
    <row r="41" spans="1:29" x14ac:dyDescent="0.2">
      <c r="A41" s="52" t="s">
        <v>167</v>
      </c>
      <c r="B41" s="53" t="s">
        <v>367</v>
      </c>
      <c r="C41" s="2"/>
      <c r="D41" s="54">
        <v>15000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54"/>
      <c r="S41" s="2"/>
      <c r="T41" s="2"/>
      <c r="U41" s="2"/>
      <c r="V41" s="2"/>
      <c r="W41" s="2"/>
      <c r="Z41" s="54"/>
      <c r="AA41" s="2"/>
      <c r="AB41" s="2"/>
      <c r="AC41" s="2"/>
    </row>
    <row r="42" spans="1:29" x14ac:dyDescent="0.2">
      <c r="A42" s="76"/>
      <c r="B42" s="76"/>
      <c r="C42" s="2"/>
      <c r="D42" s="2"/>
      <c r="E42" s="2"/>
      <c r="F42" s="2"/>
      <c r="G42" s="2"/>
      <c r="H42" s="2">
        <v>55000</v>
      </c>
      <c r="I42" s="2"/>
      <c r="J42" s="2"/>
      <c r="K42" s="2"/>
      <c r="L42" s="2"/>
      <c r="M42" s="2"/>
      <c r="N42" s="2"/>
      <c r="O42" s="2"/>
      <c r="P42" s="2"/>
      <c r="Q42" s="2"/>
      <c r="R42" s="78"/>
      <c r="S42" s="2"/>
      <c r="T42" s="2"/>
      <c r="U42" s="2"/>
      <c r="V42" s="2"/>
      <c r="W42" s="2"/>
      <c r="Z42" s="87"/>
      <c r="AA42" s="2"/>
      <c r="AB42" s="2"/>
      <c r="AC42" s="2"/>
    </row>
    <row r="43" spans="1:29" x14ac:dyDescent="0.2">
      <c r="A43" s="84" t="s">
        <v>265</v>
      </c>
      <c r="B43" s="32" t="s">
        <v>384</v>
      </c>
      <c r="C43" s="43">
        <v>1867300</v>
      </c>
      <c r="D43" s="43">
        <v>239000</v>
      </c>
      <c r="E43" s="43">
        <v>30952</v>
      </c>
      <c r="F43" s="43"/>
      <c r="G43" s="43">
        <v>141600</v>
      </c>
      <c r="H43" s="43">
        <v>211900</v>
      </c>
      <c r="I43" s="43"/>
      <c r="J43" s="43"/>
      <c r="K43" s="43"/>
      <c r="L43" s="2"/>
      <c r="M43" s="2"/>
      <c r="N43" s="2"/>
      <c r="O43" s="2"/>
      <c r="P43" s="43">
        <v>66400</v>
      </c>
      <c r="Q43" s="2"/>
      <c r="R43" s="43">
        <v>85000</v>
      </c>
      <c r="S43" s="2"/>
      <c r="T43" s="2">
        <v>31000</v>
      </c>
      <c r="U43" s="2"/>
      <c r="V43" s="2"/>
      <c r="W43" s="2"/>
      <c r="X43" s="43">
        <v>7121</v>
      </c>
      <c r="Y43" s="43"/>
      <c r="Z43" s="43">
        <v>170000</v>
      </c>
      <c r="AA43" s="2"/>
      <c r="AB43" s="2"/>
      <c r="AC43" s="2"/>
    </row>
    <row r="44" spans="1:29" x14ac:dyDescent="0.2">
      <c r="A44" s="32" t="s">
        <v>252</v>
      </c>
      <c r="B44" s="32" t="s">
        <v>384</v>
      </c>
      <c r="C44" s="34">
        <v>1457000</v>
      </c>
      <c r="D44" s="34">
        <v>262600</v>
      </c>
      <c r="E44" s="34">
        <v>33570</v>
      </c>
      <c r="F44" s="34"/>
      <c r="G44" s="34">
        <v>72300</v>
      </c>
      <c r="H44" s="34">
        <v>53000</v>
      </c>
      <c r="K44" s="34"/>
      <c r="L44" s="2"/>
      <c r="M44" s="2"/>
      <c r="N44" s="2"/>
      <c r="O44" s="2"/>
      <c r="P44" s="34">
        <v>14333</v>
      </c>
      <c r="Q44" s="2"/>
      <c r="R44" s="34"/>
      <c r="S44" s="2"/>
      <c r="T44" s="2"/>
      <c r="U44" s="2"/>
      <c r="V44" s="2"/>
      <c r="W44" s="2"/>
      <c r="X44" s="2"/>
      <c r="Y44" s="2"/>
      <c r="AA44" s="2"/>
      <c r="AB44" s="2"/>
      <c r="AC44" s="2"/>
    </row>
    <row r="45" spans="1:29" x14ac:dyDescent="0.2">
      <c r="A45" s="35" t="s">
        <v>140</v>
      </c>
      <c r="B45" s="45" t="s">
        <v>384</v>
      </c>
      <c r="C45" s="36">
        <v>910500</v>
      </c>
      <c r="D45" s="50">
        <v>28000</v>
      </c>
      <c r="E45" s="36">
        <v>32164</v>
      </c>
      <c r="F45" s="36"/>
      <c r="G45" s="36">
        <v>72800</v>
      </c>
      <c r="H45" s="36">
        <v>53000</v>
      </c>
      <c r="K45" s="36"/>
      <c r="L45" s="2"/>
      <c r="M45" s="2"/>
      <c r="N45" s="2"/>
      <c r="O45" s="2"/>
      <c r="P45" s="50"/>
      <c r="Q45" s="2"/>
      <c r="R45" s="36">
        <v>35000</v>
      </c>
      <c r="S45" s="2"/>
      <c r="T45" s="2"/>
      <c r="U45" s="2"/>
      <c r="V45" s="2"/>
      <c r="W45" s="2"/>
      <c r="X45" s="2"/>
      <c r="Y45" s="2"/>
      <c r="Z45" s="78"/>
      <c r="AA45" s="2"/>
      <c r="AB45" s="2"/>
      <c r="AC45" s="2"/>
    </row>
    <row r="46" spans="1:29" x14ac:dyDescent="0.2">
      <c r="A46" s="52" t="s">
        <v>167</v>
      </c>
      <c r="B46" s="53" t="s">
        <v>384</v>
      </c>
      <c r="C46" s="54">
        <v>516000</v>
      </c>
      <c r="D46" s="54">
        <v>28000</v>
      </c>
      <c r="E46" s="54">
        <v>27586</v>
      </c>
      <c r="F46" s="54"/>
      <c r="G46" s="54"/>
      <c r="H46" s="54">
        <v>49000</v>
      </c>
      <c r="K46" s="54"/>
      <c r="L46" s="2"/>
      <c r="M46" s="2"/>
      <c r="N46" s="2"/>
      <c r="O46" s="2"/>
      <c r="P46" s="2"/>
      <c r="Q46" s="2"/>
      <c r="R46" s="6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52" t="s">
        <v>167</v>
      </c>
      <c r="B47" s="53" t="s">
        <v>443</v>
      </c>
      <c r="C47" s="2"/>
      <c r="D47" s="54">
        <v>45000</v>
      </c>
      <c r="E47" s="2">
        <v>0</v>
      </c>
      <c r="F47" s="2"/>
      <c r="G47" s="2"/>
      <c r="H47" s="2"/>
      <c r="K47" s="2"/>
      <c r="L47" s="2"/>
      <c r="M47" s="2"/>
      <c r="N47" s="2"/>
      <c r="O47" s="2"/>
      <c r="P47" s="2"/>
      <c r="Q47" s="2"/>
      <c r="R47" s="2">
        <v>42000</v>
      </c>
      <c r="S47" s="2"/>
      <c r="T47" s="2">
        <v>2000</v>
      </c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1" t="s">
        <v>410</v>
      </c>
      <c r="B48" s="104" t="s">
        <v>409</v>
      </c>
      <c r="C48" s="2">
        <v>15000</v>
      </c>
      <c r="D48" s="2">
        <v>3836</v>
      </c>
      <c r="E48" s="2"/>
      <c r="F48" s="2"/>
      <c r="G48" s="2">
        <v>5836</v>
      </c>
      <c r="H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1" t="s">
        <v>374</v>
      </c>
      <c r="B49" s="104" t="s">
        <v>354</v>
      </c>
      <c r="C49" s="2">
        <v>75000</v>
      </c>
      <c r="D49" s="2">
        <v>12327</v>
      </c>
      <c r="E49" s="2">
        <v>3624</v>
      </c>
      <c r="F49" s="2"/>
      <c r="G49" s="2">
        <v>6600</v>
      </c>
      <c r="H49" s="2">
        <v>3232</v>
      </c>
      <c r="K49" s="2"/>
      <c r="L49" s="2"/>
      <c r="M49" s="2"/>
      <c r="N49" s="2"/>
      <c r="O49" s="2"/>
      <c r="P49" s="2">
        <v>1467</v>
      </c>
      <c r="Q49" s="2"/>
      <c r="R49" s="2">
        <v>3000</v>
      </c>
      <c r="S49" s="2"/>
      <c r="T49" s="2">
        <v>500</v>
      </c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1" t="s">
        <v>178</v>
      </c>
      <c r="B50" s="104" t="s">
        <v>375</v>
      </c>
      <c r="C50" s="2">
        <v>111189</v>
      </c>
      <c r="D50" s="2">
        <v>15000</v>
      </c>
      <c r="E50" s="2">
        <v>822</v>
      </c>
      <c r="F50" s="2"/>
      <c r="G50" s="2">
        <v>3000</v>
      </c>
      <c r="H50" s="2">
        <v>7000</v>
      </c>
      <c r="K50" s="2"/>
      <c r="L50" s="2"/>
      <c r="M50" s="2"/>
      <c r="N50" s="2"/>
      <c r="O50" s="2"/>
      <c r="P50" s="2">
        <v>3000</v>
      </c>
      <c r="Q50" s="2"/>
      <c r="R50" s="2">
        <v>6000</v>
      </c>
      <c r="S50" s="2"/>
      <c r="T50" s="2">
        <v>500</v>
      </c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1" t="s">
        <v>179</v>
      </c>
      <c r="B51" s="104" t="s">
        <v>411</v>
      </c>
      <c r="C51" s="2">
        <v>8058</v>
      </c>
      <c r="D51" s="2">
        <v>2710</v>
      </c>
      <c r="E51" s="2">
        <v>705</v>
      </c>
      <c r="F51" s="2"/>
      <c r="G51" s="2">
        <v>3588</v>
      </c>
      <c r="H51" s="2">
        <v>3000</v>
      </c>
      <c r="K51" s="2"/>
      <c r="L51" s="2"/>
      <c r="M51" s="2"/>
      <c r="N51" s="2"/>
      <c r="O51" s="2"/>
      <c r="P51" s="2">
        <v>900</v>
      </c>
      <c r="Q51" s="2"/>
      <c r="R51" s="2">
        <v>3000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1" t="s">
        <v>383</v>
      </c>
      <c r="B52" s="104" t="s">
        <v>376</v>
      </c>
      <c r="C52" s="2">
        <v>360800</v>
      </c>
      <c r="D52" s="2">
        <v>45000</v>
      </c>
      <c r="E52" s="2">
        <v>51000</v>
      </c>
      <c r="F52" s="2"/>
      <c r="G52" s="2">
        <v>27500</v>
      </c>
      <c r="H52" s="2">
        <v>30000</v>
      </c>
      <c r="K52" s="2"/>
      <c r="L52" s="2"/>
      <c r="M52" s="2"/>
      <c r="N52" s="2"/>
      <c r="O52" s="2"/>
      <c r="P52" s="2">
        <v>5312</v>
      </c>
      <c r="Q52" s="2"/>
      <c r="R52" s="2">
        <v>38000</v>
      </c>
      <c r="S52" s="2"/>
      <c r="T52" s="2">
        <v>5668</v>
      </c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3" t="s">
        <v>114</v>
      </c>
      <c r="B53" s="3"/>
      <c r="C53" s="4">
        <f>SUM(C34:C52)</f>
        <v>5956473</v>
      </c>
      <c r="D53" s="4">
        <f>SUM(D35:D52)</f>
        <v>827973</v>
      </c>
      <c r="E53" s="4">
        <f>SUM(E35:E52)</f>
        <v>289423</v>
      </c>
      <c r="F53" s="4"/>
      <c r="G53" s="4">
        <f>SUM(G36:G52)</f>
        <v>355224</v>
      </c>
      <c r="H53" s="4">
        <f>SUM(H36:H52)</f>
        <v>538932</v>
      </c>
      <c r="I53" s="4"/>
      <c r="J53" s="4">
        <f>SUM(J34:J52)</f>
        <v>4000</v>
      </c>
      <c r="K53" s="4"/>
      <c r="L53" s="4">
        <f>SUM(C53:K53)</f>
        <v>7972025</v>
      </c>
      <c r="M53" s="7"/>
      <c r="N53" s="7"/>
      <c r="O53" s="4"/>
      <c r="P53" s="4">
        <f>SUM(P36:P52)</f>
        <v>109000</v>
      </c>
      <c r="Q53" s="4">
        <f>SUM(Q36:Q46)</f>
        <v>0</v>
      </c>
      <c r="R53" s="4">
        <f>SUM(R36:R52)</f>
        <v>325000</v>
      </c>
      <c r="S53" s="4">
        <f>SUM(S36:S47)</f>
        <v>0</v>
      </c>
      <c r="T53" s="4">
        <f>SUM(T34:T52)</f>
        <v>46668</v>
      </c>
      <c r="U53" s="4">
        <f>SUM(U36:U47)</f>
        <v>0</v>
      </c>
      <c r="V53" s="4"/>
      <c r="W53" s="4">
        <f>SUM(W36:W47)</f>
        <v>0</v>
      </c>
      <c r="X53" s="4">
        <f>SUM(X36:X47)</f>
        <v>7121</v>
      </c>
      <c r="Y53" s="4">
        <f>SUM(Y36:Y47)</f>
        <v>0</v>
      </c>
      <c r="Z53" s="4">
        <f>SUM(Z35:Z52)</f>
        <v>170000</v>
      </c>
      <c r="AA53" s="4"/>
      <c r="AB53" s="4"/>
      <c r="AC53" s="29">
        <f>SUM(L53:AB53)</f>
        <v>8629814</v>
      </c>
    </row>
    <row r="54" spans="1:29" x14ac:dyDescent="0.2">
      <c r="C54" s="2"/>
      <c r="D54" s="2"/>
      <c r="E54" s="2"/>
      <c r="F54" s="2"/>
      <c r="G54" s="2"/>
      <c r="H54" s="2"/>
      <c r="I54" s="2"/>
      <c r="J54" s="2"/>
      <c r="K54" s="2"/>
      <c r="L54" s="2"/>
      <c r="M54" s="48"/>
      <c r="N54" s="48"/>
      <c r="O54" s="2"/>
      <c r="P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1" t="s">
        <v>16</v>
      </c>
      <c r="B56" s="1" t="s">
        <v>23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1" t="s">
        <v>240</v>
      </c>
      <c r="B57" s="1" t="s">
        <v>108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1" t="s">
        <v>250</v>
      </c>
      <c r="B58" s="85">
        <v>1607008</v>
      </c>
      <c r="C58" s="2"/>
      <c r="D58" s="2">
        <v>12000</v>
      </c>
      <c r="E58" s="2"/>
      <c r="F58" s="2"/>
      <c r="G58" s="2"/>
      <c r="H58" s="2"/>
      <c r="I58" s="2"/>
      <c r="J58" s="2"/>
      <c r="L58" s="2"/>
      <c r="M58" s="2"/>
      <c r="N58" s="2"/>
      <c r="O58" s="2"/>
      <c r="P58" s="2"/>
      <c r="Q58" s="2"/>
      <c r="R58" s="2">
        <v>5000</v>
      </c>
      <c r="S58" s="2"/>
      <c r="T58" s="2">
        <v>2000</v>
      </c>
      <c r="U58" s="2">
        <v>6500</v>
      </c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58" t="s">
        <v>129</v>
      </c>
      <c r="B59" s="91" t="s">
        <v>237</v>
      </c>
      <c r="C59" s="2">
        <v>20000</v>
      </c>
      <c r="D59" s="2">
        <v>3500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9">
        <v>6000</v>
      </c>
      <c r="S59" s="59">
        <v>5000</v>
      </c>
      <c r="T59" s="59">
        <v>1000</v>
      </c>
      <c r="U59" s="59">
        <v>2000</v>
      </c>
      <c r="V59" s="59"/>
      <c r="W59" s="40"/>
      <c r="X59" s="2"/>
      <c r="Y59" s="2"/>
      <c r="Z59" s="59"/>
      <c r="AA59" s="2"/>
      <c r="AB59" s="2"/>
      <c r="AC59" s="2"/>
    </row>
    <row r="60" spans="1:29" x14ac:dyDescent="0.2">
      <c r="A60" s="32" t="s">
        <v>211</v>
      </c>
      <c r="B60" s="33" t="s">
        <v>236</v>
      </c>
      <c r="C60" s="2">
        <v>20000</v>
      </c>
      <c r="D60" s="2">
        <v>19800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>
        <v>496</v>
      </c>
      <c r="R60" s="34">
        <v>5000</v>
      </c>
      <c r="S60" s="34">
        <v>5000</v>
      </c>
      <c r="T60" s="34">
        <v>1000</v>
      </c>
      <c r="U60" s="34">
        <v>5750</v>
      </c>
      <c r="V60" s="34"/>
      <c r="X60" s="2"/>
      <c r="Y60" s="2"/>
      <c r="Z60" s="34"/>
      <c r="AA60" s="2"/>
      <c r="AB60" s="2"/>
      <c r="AC60" s="2"/>
    </row>
    <row r="61" spans="1:29" x14ac:dyDescent="0.2">
      <c r="A61" s="52" t="s">
        <v>169</v>
      </c>
      <c r="B61" s="53" t="s">
        <v>236</v>
      </c>
      <c r="C61" s="2">
        <v>20000</v>
      </c>
      <c r="D61" s="2">
        <v>1000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54">
        <v>4000</v>
      </c>
      <c r="S61" s="54">
        <v>5000</v>
      </c>
      <c r="T61" s="54"/>
      <c r="U61" s="54">
        <v>1250</v>
      </c>
      <c r="V61" s="54"/>
      <c r="X61" s="2"/>
      <c r="Y61" s="2"/>
      <c r="Z61" s="54"/>
      <c r="AA61" s="2"/>
      <c r="AB61" s="2"/>
      <c r="AC61" s="2"/>
    </row>
    <row r="62" spans="1:29" x14ac:dyDescent="0.2">
      <c r="A62" s="35" t="s">
        <v>189</v>
      </c>
      <c r="B62" s="45" t="s">
        <v>236</v>
      </c>
      <c r="C62" s="2"/>
      <c r="D62" s="2">
        <v>2500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6">
        <v>5000</v>
      </c>
      <c r="S62" s="36">
        <v>5000</v>
      </c>
      <c r="T62" s="36">
        <v>1000</v>
      </c>
      <c r="U62" s="36">
        <v>4000</v>
      </c>
      <c r="V62" s="36"/>
      <c r="X62" s="2"/>
      <c r="Y62" s="2"/>
      <c r="Z62" s="57"/>
      <c r="AA62" s="2"/>
      <c r="AB62" s="2"/>
      <c r="AC62" s="2"/>
    </row>
    <row r="63" spans="1:29" x14ac:dyDescent="0.2">
      <c r="A63" s="76"/>
      <c r="B63" s="7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78"/>
      <c r="S63" s="2"/>
      <c r="T63" s="78"/>
      <c r="U63" s="78">
        <v>500</v>
      </c>
      <c r="V63" s="78"/>
      <c r="X63" s="2"/>
      <c r="Y63" s="2"/>
      <c r="Z63" s="2"/>
      <c r="AA63" s="2"/>
      <c r="AB63" s="2"/>
      <c r="AC63" s="2"/>
    </row>
    <row r="64" spans="1:29" x14ac:dyDescent="0.2">
      <c r="A64" s="14" t="s">
        <v>115</v>
      </c>
      <c r="B64" s="14"/>
      <c r="C64" s="15">
        <f>SUM(C55:C63)</f>
        <v>60000</v>
      </c>
      <c r="D64" s="15">
        <f>SUM(D55:D63)</f>
        <v>38800</v>
      </c>
      <c r="E64" s="15">
        <f>SUM(E55:E63)</f>
        <v>0</v>
      </c>
      <c r="F64" s="15"/>
      <c r="G64" s="15">
        <f>SUM(G56:G63)</f>
        <v>0</v>
      </c>
      <c r="H64" s="15">
        <f>SUM(H55:H63)</f>
        <v>0</v>
      </c>
      <c r="I64" s="15"/>
      <c r="J64" s="15"/>
      <c r="K64" s="15">
        <f>SUM(K55:K63)</f>
        <v>0</v>
      </c>
      <c r="L64" s="4">
        <f>SUM(C64:K64)</f>
        <v>98800</v>
      </c>
      <c r="M64" s="15"/>
      <c r="N64" s="15"/>
      <c r="O64" s="15"/>
      <c r="P64" s="15">
        <f>SUM(P55:P63)</f>
        <v>0</v>
      </c>
      <c r="Q64" s="15">
        <f>SUM(Q55:Q63)</f>
        <v>496</v>
      </c>
      <c r="R64" s="15">
        <f>SUM(R55:R63)</f>
        <v>25000</v>
      </c>
      <c r="S64" s="15">
        <f>SUM(S56:S63)</f>
        <v>20000</v>
      </c>
      <c r="T64" s="15">
        <f>SUM(T55:T63)</f>
        <v>5000</v>
      </c>
      <c r="U64" s="15">
        <f>SUM(U56:U63)</f>
        <v>20000</v>
      </c>
      <c r="V64" s="15"/>
      <c r="W64" s="4">
        <f>SUM(W57:W63)</f>
        <v>0</v>
      </c>
      <c r="X64" s="15"/>
      <c r="Y64" s="15"/>
      <c r="Z64" s="15">
        <f>SUM(Z56:Z63)</f>
        <v>0</v>
      </c>
      <c r="AA64" s="15"/>
      <c r="AB64" s="15"/>
      <c r="AC64" s="29">
        <f>SUM(L64:AB64)</f>
        <v>169296</v>
      </c>
    </row>
    <row r="65" spans="1:29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1" t="s">
        <v>2</v>
      </c>
      <c r="B67" s="37">
        <v>6300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AC67" s="2"/>
    </row>
    <row r="68" spans="1:29" x14ac:dyDescent="0.2">
      <c r="C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1" t="s">
        <v>255</v>
      </c>
      <c r="B69" s="1" t="s">
        <v>109</v>
      </c>
      <c r="C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>
        <v>30000</v>
      </c>
      <c r="Z69" s="2"/>
      <c r="AA69" s="2"/>
      <c r="AB69" s="2"/>
      <c r="AC69" s="2"/>
    </row>
    <row r="70" spans="1:29" x14ac:dyDescent="0.2">
      <c r="A70" s="1" t="s">
        <v>212</v>
      </c>
      <c r="B70" s="1" t="s">
        <v>18</v>
      </c>
      <c r="C70" s="2"/>
      <c r="D70" s="87"/>
      <c r="E70" s="2"/>
      <c r="F70" s="2"/>
      <c r="G70" s="2"/>
      <c r="H70" s="2"/>
      <c r="I70" s="2"/>
      <c r="J70" s="2"/>
      <c r="K70" s="2"/>
      <c r="L70" s="2"/>
      <c r="M70" s="2"/>
      <c r="N70" s="2"/>
      <c r="O70" s="2">
        <v>12000</v>
      </c>
      <c r="Q70" s="2"/>
      <c r="R70" s="2"/>
      <c r="S70" s="2"/>
      <c r="T70" s="2"/>
      <c r="U70" s="2"/>
      <c r="V70" s="2"/>
      <c r="W70" s="2"/>
      <c r="X70" s="2"/>
      <c r="Y70" s="2">
        <v>105000</v>
      </c>
      <c r="Z70" s="2"/>
      <c r="AA70" s="2"/>
      <c r="AB70" s="2"/>
      <c r="AC70" s="2"/>
    </row>
    <row r="71" spans="1:29" x14ac:dyDescent="0.2">
      <c r="A71" s="1" t="s">
        <v>20</v>
      </c>
      <c r="B71" s="1" t="s">
        <v>19</v>
      </c>
      <c r="C71" s="2"/>
      <c r="D71" s="87"/>
      <c r="E71" s="2"/>
      <c r="F71" s="2"/>
      <c r="G71" s="2"/>
      <c r="H71" s="2"/>
      <c r="I71" s="2"/>
      <c r="J71" s="2">
        <v>4250</v>
      </c>
      <c r="K71" s="2"/>
      <c r="L71" s="2"/>
      <c r="M71" s="2"/>
      <c r="N71" s="2"/>
      <c r="O71" s="2"/>
      <c r="P71" s="2"/>
      <c r="Q71" s="2">
        <v>6000</v>
      </c>
      <c r="R71" s="2"/>
      <c r="S71" s="2"/>
      <c r="T71" s="2"/>
      <c r="U71" s="2"/>
      <c r="V71" s="2"/>
      <c r="W71" s="2"/>
      <c r="X71" s="2"/>
      <c r="Y71" s="2">
        <v>52801</v>
      </c>
      <c r="Z71" s="2"/>
      <c r="AA71" s="2"/>
      <c r="AB71" s="2"/>
      <c r="AC71" s="2"/>
    </row>
    <row r="72" spans="1:29" x14ac:dyDescent="0.2">
      <c r="A72" s="1" t="s">
        <v>4</v>
      </c>
      <c r="B72" s="1" t="s">
        <v>21</v>
      </c>
      <c r="C72" s="2"/>
      <c r="D72" s="8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>
        <v>50000</v>
      </c>
      <c r="Z72" s="2"/>
      <c r="AA72" s="2"/>
      <c r="AB72" s="2"/>
      <c r="AC72" s="2"/>
    </row>
    <row r="73" spans="1:29" x14ac:dyDescent="0.2">
      <c r="A73" s="1" t="s">
        <v>368</v>
      </c>
      <c r="B73" s="1" t="s">
        <v>22</v>
      </c>
      <c r="C73" s="2"/>
      <c r="D73" s="8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>
        <f>SUM(C73:R73)</f>
        <v>0</v>
      </c>
    </row>
    <row r="74" spans="1:29" x14ac:dyDescent="0.2">
      <c r="A74" s="40"/>
      <c r="B74" s="40" t="s">
        <v>18</v>
      </c>
      <c r="C74" s="7"/>
      <c r="D74" s="40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40"/>
      <c r="S74" s="7"/>
      <c r="T74" s="7"/>
      <c r="U74" s="7"/>
      <c r="V74" s="7"/>
      <c r="W74" s="7"/>
      <c r="X74" s="2"/>
      <c r="Y74" s="2">
        <v>5960</v>
      </c>
      <c r="Z74" s="2">
        <v>30000</v>
      </c>
      <c r="AA74" s="2"/>
      <c r="AB74" s="2"/>
      <c r="AC74" s="2"/>
    </row>
    <row r="75" spans="1:29" x14ac:dyDescent="0.2">
      <c r="A75" s="1" t="s">
        <v>284</v>
      </c>
      <c r="B75" s="1">
        <v>116399</v>
      </c>
      <c r="C75" s="2"/>
      <c r="D75" s="2">
        <v>20000</v>
      </c>
      <c r="E75" s="2"/>
      <c r="G75" s="2">
        <v>10000</v>
      </c>
      <c r="H75" s="2"/>
      <c r="I75" s="2"/>
      <c r="J75" s="2"/>
      <c r="K75" s="2">
        <v>2055</v>
      </c>
      <c r="P75" s="2">
        <v>3529</v>
      </c>
      <c r="R75" s="2">
        <v>60000</v>
      </c>
      <c r="S75" s="2">
        <v>8640</v>
      </c>
      <c r="T75" s="2">
        <v>8029</v>
      </c>
      <c r="U75" s="2">
        <v>8474</v>
      </c>
      <c r="V75" s="2"/>
      <c r="W75" s="2"/>
      <c r="X75" s="2"/>
      <c r="Y75" s="2">
        <v>5000</v>
      </c>
      <c r="Z75" s="2"/>
      <c r="AA75" s="2"/>
      <c r="AB75" s="2"/>
      <c r="AC75" s="2"/>
    </row>
    <row r="76" spans="1:29" x14ac:dyDescent="0.2">
      <c r="A76" s="52" t="s">
        <v>168</v>
      </c>
      <c r="B76" s="55">
        <v>1607373</v>
      </c>
      <c r="C76" s="54"/>
      <c r="D76" s="54">
        <v>8000</v>
      </c>
      <c r="E76" s="54"/>
      <c r="F76" s="54"/>
      <c r="G76" s="54">
        <v>1000</v>
      </c>
      <c r="H76" s="54"/>
      <c r="I76" s="2"/>
      <c r="J76" s="2"/>
      <c r="K76" s="2"/>
      <c r="L76" s="2"/>
      <c r="M76" s="2"/>
      <c r="N76" s="2"/>
      <c r="O76" s="2"/>
      <c r="P76" s="2"/>
      <c r="Q76" s="2"/>
      <c r="R76" s="23">
        <v>15000</v>
      </c>
      <c r="S76" s="23">
        <v>4000</v>
      </c>
      <c r="T76" s="59">
        <v>2156</v>
      </c>
      <c r="U76" s="54">
        <v>1500</v>
      </c>
      <c r="V76" s="54"/>
      <c r="W76" s="2"/>
      <c r="X76" s="2"/>
      <c r="Y76" s="2">
        <v>5000</v>
      </c>
      <c r="Z76" s="2"/>
      <c r="AA76" s="2"/>
      <c r="AB76" s="2"/>
      <c r="AC76" s="2"/>
    </row>
    <row r="77" spans="1:29" x14ac:dyDescent="0.2">
      <c r="A77" s="58" t="s">
        <v>129</v>
      </c>
      <c r="B77" s="92">
        <v>1643532</v>
      </c>
      <c r="C77" s="59"/>
      <c r="D77" s="59">
        <v>8000</v>
      </c>
      <c r="E77" s="59"/>
      <c r="F77" s="59"/>
      <c r="G77" s="59"/>
      <c r="H77" s="59"/>
      <c r="I77" s="2"/>
      <c r="J77" s="2"/>
      <c r="K77" s="2"/>
      <c r="L77" s="2"/>
      <c r="M77" s="2"/>
      <c r="N77" s="2"/>
      <c r="O77" s="2"/>
      <c r="P77" s="2"/>
      <c r="Q77" s="2"/>
      <c r="R77" s="59">
        <v>10666</v>
      </c>
      <c r="S77" s="59">
        <v>5000</v>
      </c>
      <c r="T77" s="34">
        <v>5000</v>
      </c>
      <c r="U77" s="59">
        <v>3500</v>
      </c>
      <c r="V77" s="59"/>
      <c r="W77" s="2"/>
      <c r="Y77" s="2">
        <v>5000</v>
      </c>
      <c r="AC77" s="2"/>
    </row>
    <row r="78" spans="1:29" x14ac:dyDescent="0.2">
      <c r="A78" s="32" t="s">
        <v>211</v>
      </c>
      <c r="B78" s="33" t="s">
        <v>150</v>
      </c>
      <c r="C78" s="72"/>
      <c r="D78" s="72">
        <v>10000</v>
      </c>
      <c r="E78" s="72"/>
      <c r="F78" s="72"/>
      <c r="G78" s="72">
        <v>2000</v>
      </c>
      <c r="H78" s="72"/>
      <c r="I78" s="2"/>
      <c r="J78" s="2"/>
      <c r="K78" s="2"/>
      <c r="L78" s="2"/>
      <c r="M78" s="2"/>
      <c r="N78" s="2"/>
      <c r="O78" s="2"/>
      <c r="P78" s="2"/>
      <c r="Q78" s="2"/>
      <c r="R78" s="34">
        <v>40000</v>
      </c>
      <c r="S78" s="34">
        <v>7000</v>
      </c>
      <c r="T78" s="74">
        <v>4000</v>
      </c>
      <c r="U78" s="34">
        <v>7200</v>
      </c>
      <c r="V78" s="34"/>
      <c r="W78" s="2"/>
      <c r="X78" s="2"/>
      <c r="Y78" s="2">
        <v>5000</v>
      </c>
      <c r="Z78" s="2"/>
      <c r="AA78" s="2"/>
      <c r="AB78" s="2"/>
      <c r="AC78" s="2"/>
    </row>
    <row r="79" spans="1:29" x14ac:dyDescent="0.2">
      <c r="A79" s="35" t="s">
        <v>256</v>
      </c>
      <c r="B79" s="45" t="s">
        <v>150</v>
      </c>
      <c r="C79" s="36"/>
      <c r="D79" s="36">
        <v>7000</v>
      </c>
      <c r="E79" s="36"/>
      <c r="F79" s="36"/>
      <c r="G79" s="36">
        <v>3000</v>
      </c>
      <c r="H79" s="36"/>
      <c r="I79" s="2"/>
      <c r="J79" s="2"/>
      <c r="K79" s="2"/>
      <c r="L79" s="2"/>
      <c r="M79" s="2"/>
      <c r="N79" s="2"/>
      <c r="O79" s="2"/>
      <c r="P79" s="2"/>
      <c r="Q79" s="2"/>
      <c r="R79" s="36">
        <v>40000</v>
      </c>
      <c r="S79" s="50">
        <v>6000</v>
      </c>
      <c r="T79" s="54">
        <v>3000</v>
      </c>
      <c r="U79" s="36">
        <v>4500</v>
      </c>
      <c r="V79" s="36"/>
      <c r="W79" s="2"/>
      <c r="X79" s="2"/>
      <c r="Y79" s="2"/>
      <c r="Z79" s="2"/>
      <c r="AA79" s="2"/>
      <c r="AB79" s="2"/>
      <c r="AC79" s="2"/>
    </row>
    <row r="80" spans="1:29" x14ac:dyDescent="0.2">
      <c r="A80" s="76"/>
      <c r="B80" s="77"/>
      <c r="C80" s="78"/>
      <c r="D80" s="88"/>
      <c r="E80" s="88"/>
      <c r="F80" s="88"/>
      <c r="G80" s="88"/>
      <c r="H80" s="88"/>
      <c r="I80" s="2"/>
      <c r="J80" s="2"/>
      <c r="K80" s="2"/>
      <c r="L80" s="2"/>
      <c r="M80" s="2"/>
      <c r="N80" s="2"/>
      <c r="O80" s="2"/>
      <c r="P80" s="2"/>
      <c r="Q80" s="2"/>
      <c r="R80" s="88"/>
      <c r="S80" s="88"/>
      <c r="T80" s="36"/>
      <c r="U80" s="78"/>
      <c r="V80" s="78"/>
      <c r="W80" s="2"/>
      <c r="X80" s="2"/>
      <c r="Y80" s="2"/>
      <c r="Z80" s="2"/>
      <c r="AA80" s="2"/>
      <c r="AB80" s="2"/>
      <c r="AC80" s="2"/>
    </row>
    <row r="81" spans="1:29" x14ac:dyDescent="0.2">
      <c r="A81" s="3" t="s">
        <v>75</v>
      </c>
      <c r="B81" s="3"/>
      <c r="C81" s="4">
        <f>SUM(C68:C80)</f>
        <v>0</v>
      </c>
      <c r="D81" s="4">
        <f>SUM(D68:D80)</f>
        <v>53000</v>
      </c>
      <c r="E81" s="4">
        <f>SUM(E68:E80)</f>
        <v>0</v>
      </c>
      <c r="F81" s="4"/>
      <c r="G81" s="4">
        <f>SUM(G68:G80)</f>
        <v>16000</v>
      </c>
      <c r="H81" s="4">
        <f>SUM(H68:H80)</f>
        <v>0</v>
      </c>
      <c r="I81" s="4"/>
      <c r="J81" s="4">
        <f>SUM(J68:J80)</f>
        <v>4250</v>
      </c>
      <c r="K81" s="4">
        <f>SUM(K68:K80)</f>
        <v>2055</v>
      </c>
      <c r="L81" s="4">
        <f>SUM(C81:K81)</f>
        <v>75305</v>
      </c>
      <c r="M81" s="4"/>
      <c r="N81" s="4"/>
      <c r="O81" s="4">
        <f>SUM(O68:O78)</f>
        <v>12000</v>
      </c>
      <c r="P81" s="4">
        <f>SUM(P68:P80)</f>
        <v>3529</v>
      </c>
      <c r="Q81" s="4">
        <f>SUM(Q68:Q78)</f>
        <v>6000</v>
      </c>
      <c r="R81" s="4">
        <f>SUM(R67:R80)</f>
        <v>165666</v>
      </c>
      <c r="S81" s="4">
        <f>SUM(S67:S80)</f>
        <v>30640</v>
      </c>
      <c r="T81" s="4">
        <f>SUM(T67:T80)</f>
        <v>22185</v>
      </c>
      <c r="U81" s="4">
        <f>SUM(U68:U80)</f>
        <v>25174</v>
      </c>
      <c r="V81" s="4"/>
      <c r="W81" s="4">
        <f>SUM(W68:W80)</f>
        <v>0</v>
      </c>
      <c r="X81" s="4">
        <f>SUM(X68:X76)</f>
        <v>0</v>
      </c>
      <c r="Y81" s="4">
        <f>SUM(Y68:Y80)</f>
        <v>263761</v>
      </c>
      <c r="Z81" s="4">
        <f>SUM(Z68:Z80)</f>
        <v>30000</v>
      </c>
      <c r="AA81" s="4"/>
      <c r="AB81" s="4">
        <f>SUM(AB68:AB76)</f>
        <v>0</v>
      </c>
      <c r="AC81" s="29">
        <f>SUM(L81:AB81)</f>
        <v>634260</v>
      </c>
    </row>
    <row r="82" spans="1:29" x14ac:dyDescent="0.2">
      <c r="C82" s="2"/>
      <c r="D82" s="2"/>
      <c r="E82" s="2"/>
      <c r="F82" s="2"/>
      <c r="G82" s="2"/>
      <c r="H82" s="2"/>
      <c r="I82" s="2"/>
      <c r="J82" s="2"/>
      <c r="K82" s="2"/>
      <c r="L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1" t="s">
        <v>2</v>
      </c>
      <c r="B83" s="20">
        <v>6400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1" t="s">
        <v>24</v>
      </c>
      <c r="B84" s="1" t="s">
        <v>25</v>
      </c>
      <c r="C84" s="2"/>
      <c r="D84" s="2"/>
      <c r="E84" s="2"/>
      <c r="F84" s="2"/>
      <c r="G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1" t="s">
        <v>26</v>
      </c>
      <c r="B85" s="1" t="s">
        <v>25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1" t="s">
        <v>30</v>
      </c>
      <c r="B86" s="1" t="s">
        <v>31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1" t="s">
        <v>27</v>
      </c>
      <c r="B87" s="1" t="s">
        <v>28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1" t="s">
        <v>171</v>
      </c>
      <c r="B88" s="1" t="s">
        <v>172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1" t="s">
        <v>29</v>
      </c>
      <c r="B89" s="1" t="s">
        <v>111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56" t="s">
        <v>170</v>
      </c>
      <c r="B90" s="56" t="s">
        <v>111</v>
      </c>
      <c r="C90" s="5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52" t="s">
        <v>169</v>
      </c>
      <c r="B91" s="52" t="s">
        <v>111</v>
      </c>
      <c r="C91" s="5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64" t="s">
        <v>151</v>
      </c>
      <c r="B92" s="68" t="s">
        <v>152</v>
      </c>
      <c r="C92" s="65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32" t="s">
        <v>337</v>
      </c>
      <c r="B93" s="33" t="s">
        <v>152</v>
      </c>
      <c r="C93" s="34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14" t="s">
        <v>77</v>
      </c>
      <c r="B94" s="14"/>
      <c r="C94" s="15">
        <f>SUM(C84:C93)</f>
        <v>0</v>
      </c>
      <c r="D94" s="15">
        <f>SUM(D84:D93)</f>
        <v>0</v>
      </c>
      <c r="E94" s="15">
        <f>SUM(E84:E93)</f>
        <v>0</v>
      </c>
      <c r="F94" s="15"/>
      <c r="G94" s="15">
        <f>SUM(G84:G89)</f>
        <v>0</v>
      </c>
      <c r="H94" s="15"/>
      <c r="I94" s="15"/>
      <c r="J94" s="15"/>
      <c r="K94" s="15"/>
      <c r="L94" s="4">
        <f>SUM(C94:G94)</f>
        <v>0</v>
      </c>
      <c r="M94" s="15"/>
      <c r="N94" s="15"/>
      <c r="O94" s="15">
        <f>SUM(O83:O93)</f>
        <v>0</v>
      </c>
      <c r="P94" s="15"/>
      <c r="Q94" s="15"/>
      <c r="R94" s="15">
        <f>SUM(R84:R89)</f>
        <v>0</v>
      </c>
      <c r="S94" s="15">
        <f>SUM(S84:S89)</f>
        <v>0</v>
      </c>
      <c r="T94" s="15"/>
      <c r="U94" s="15"/>
      <c r="V94" s="15"/>
      <c r="W94" s="15">
        <f>SUM(W84:W93)</f>
        <v>0</v>
      </c>
      <c r="X94" s="15"/>
      <c r="Y94" s="15"/>
      <c r="Z94" s="15">
        <f>SUM(Z84:Z93)</f>
        <v>0</v>
      </c>
      <c r="AA94" s="15"/>
      <c r="AB94" s="15"/>
      <c r="AC94" s="29">
        <f>SUM(L94:AB94)</f>
        <v>0</v>
      </c>
    </row>
    <row r="95" spans="1:29" x14ac:dyDescent="0.2">
      <c r="C95" s="2"/>
      <c r="D95" s="2"/>
      <c r="E95" s="2"/>
      <c r="F95" s="2"/>
      <c r="G95" s="2"/>
      <c r="H95" s="2"/>
      <c r="I95" s="2"/>
      <c r="J95" s="2"/>
      <c r="K95" s="2"/>
      <c r="L95" s="2"/>
      <c r="O95" s="2"/>
      <c r="P95" s="2"/>
      <c r="Q95" s="2"/>
      <c r="R95" s="6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5" t="s">
        <v>5</v>
      </c>
      <c r="B96" s="5"/>
      <c r="C96" s="6">
        <f>SUM(C53+C64+C81+C94)</f>
        <v>6016473</v>
      </c>
      <c r="D96" s="6">
        <f>SUM(D53+D64+D81+D94)</f>
        <v>919773</v>
      </c>
      <c r="E96" s="6">
        <f>SUM(E53+E64+E81+E94)</f>
        <v>289423</v>
      </c>
      <c r="F96" s="6"/>
      <c r="G96" s="6">
        <f>SUM(G53+G64+G81+G94)</f>
        <v>371224</v>
      </c>
      <c r="H96" s="6">
        <f>SUM(H53+H64+H81+H94)</f>
        <v>538932</v>
      </c>
      <c r="I96" s="6"/>
      <c r="J96" s="6">
        <f>SUM(J53+J64+J81+J94)</f>
        <v>8250</v>
      </c>
      <c r="K96" s="6">
        <f>SUM(K53+K64+K81+K94)</f>
        <v>2055</v>
      </c>
      <c r="L96" s="4">
        <f>SUM(C96:K96)</f>
        <v>8146130</v>
      </c>
      <c r="M96" s="6"/>
      <c r="N96" s="6"/>
      <c r="O96" s="6">
        <f t="shared" ref="O96:AB96" si="1">SUM(O53+O64+O81+O94)</f>
        <v>12000</v>
      </c>
      <c r="P96" s="6">
        <f t="shared" si="1"/>
        <v>112529</v>
      </c>
      <c r="Q96" s="6">
        <f t="shared" si="1"/>
        <v>6496</v>
      </c>
      <c r="R96" s="6">
        <f t="shared" si="1"/>
        <v>515666</v>
      </c>
      <c r="S96" s="6">
        <f t="shared" si="1"/>
        <v>50640</v>
      </c>
      <c r="T96" s="6">
        <f t="shared" si="1"/>
        <v>73853</v>
      </c>
      <c r="U96" s="6">
        <f t="shared" si="1"/>
        <v>45174</v>
      </c>
      <c r="V96" s="6"/>
      <c r="W96" s="6">
        <f t="shared" si="1"/>
        <v>0</v>
      </c>
      <c r="X96" s="6">
        <f t="shared" si="1"/>
        <v>7121</v>
      </c>
      <c r="Y96" s="6">
        <f t="shared" si="1"/>
        <v>263761</v>
      </c>
      <c r="Z96" s="6">
        <f>SUM(Z53+Z64+Z81+Z94)</f>
        <v>200000</v>
      </c>
      <c r="AA96" s="6"/>
      <c r="AB96" s="6">
        <f t="shared" si="1"/>
        <v>0</v>
      </c>
      <c r="AC96" s="90">
        <f>SUM(L96:AB96)</f>
        <v>9433370</v>
      </c>
    </row>
    <row r="97" spans="1:29" ht="15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  <c r="O97" s="2"/>
      <c r="P97" s="2"/>
      <c r="Q97" s="2"/>
      <c r="R97" s="93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1" t="s">
        <v>203</v>
      </c>
      <c r="B98" s="1">
        <v>81</v>
      </c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1" t="s">
        <v>203</v>
      </c>
      <c r="B100" s="37">
        <v>6200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>
        <f>SUM(C101:R101)</f>
        <v>0</v>
      </c>
    </row>
    <row r="102" spans="1:29" x14ac:dyDescent="0.2">
      <c r="B102" s="1" t="s">
        <v>204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>
        <f>SUM(C102:R102)</f>
        <v>0</v>
      </c>
    </row>
    <row r="103" spans="1:29" x14ac:dyDescent="0.2">
      <c r="A103" s="14" t="s">
        <v>76</v>
      </c>
      <c r="B103" s="14"/>
      <c r="C103" s="15">
        <f>SUM(C101:C102)</f>
        <v>0</v>
      </c>
      <c r="D103" s="15"/>
      <c r="E103" s="15"/>
      <c r="F103" s="15"/>
      <c r="G103" s="15"/>
      <c r="H103" s="15"/>
      <c r="I103" s="15"/>
      <c r="J103" s="15"/>
      <c r="K103" s="15"/>
      <c r="L103" s="4">
        <f>SUM(C103:G103)</f>
        <v>0</v>
      </c>
      <c r="M103" s="15"/>
      <c r="N103" s="15"/>
      <c r="O103" s="15">
        <f>SUM(O101:O102)</f>
        <v>0</v>
      </c>
      <c r="P103" s="15"/>
      <c r="Q103" s="15"/>
      <c r="R103" s="15">
        <f>SUM(R101:R102)</f>
        <v>0</v>
      </c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>
        <f>SUM(AC101:AC102)</f>
        <v>0</v>
      </c>
    </row>
    <row r="104" spans="1:29" x14ac:dyDescent="0.2">
      <c r="C104" s="2"/>
      <c r="D104" s="2"/>
      <c r="E104" s="2"/>
      <c r="F104" s="2"/>
      <c r="G104" s="2"/>
      <c r="H104" s="2"/>
      <c r="I104" s="2"/>
      <c r="J104" s="2"/>
      <c r="K104" s="2"/>
      <c r="L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B105" s="3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>
        <f>SUM(C106:R106)</f>
        <v>0</v>
      </c>
    </row>
    <row r="107" spans="1:29" x14ac:dyDescent="0.2">
      <c r="A107" s="14"/>
      <c r="B107" s="14"/>
      <c r="C107" s="15">
        <f>SUM(C105:C106)</f>
        <v>0</v>
      </c>
      <c r="D107" s="15"/>
      <c r="E107" s="15"/>
      <c r="F107" s="15"/>
      <c r="G107" s="15"/>
      <c r="H107" s="15"/>
      <c r="I107" s="15"/>
      <c r="J107" s="15"/>
      <c r="K107" s="15"/>
      <c r="L107" s="4">
        <f>SUM(C107:G107)</f>
        <v>0</v>
      </c>
      <c r="M107" s="15"/>
      <c r="N107" s="15"/>
      <c r="O107" s="15"/>
      <c r="P107" s="15"/>
      <c r="Q107" s="15"/>
      <c r="R107" s="15">
        <f>SUM(R106:R106)</f>
        <v>0</v>
      </c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29">
        <f>SUM(L107:AB107)</f>
        <v>0</v>
      </c>
    </row>
    <row r="108" spans="1:29" x14ac:dyDescent="0.2">
      <c r="C108" s="2"/>
      <c r="D108" s="2"/>
      <c r="E108" s="2"/>
      <c r="F108" s="2"/>
      <c r="G108" s="2"/>
      <c r="H108" s="2"/>
      <c r="I108" s="2"/>
      <c r="J108" s="2"/>
      <c r="K108" s="2"/>
      <c r="L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B109" s="3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2"/>
      <c r="N110" s="2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>
        <f>SUM(C110:R110)</f>
        <v>0</v>
      </c>
    </row>
    <row r="111" spans="1:29" x14ac:dyDescent="0.2">
      <c r="A111" s="3"/>
      <c r="B111" s="3"/>
      <c r="C111" s="48">
        <v>0</v>
      </c>
      <c r="D111" s="4"/>
      <c r="E111" s="4"/>
      <c r="F111" s="4"/>
      <c r="G111" s="4"/>
      <c r="H111" s="4"/>
      <c r="I111" s="4"/>
      <c r="J111" s="4"/>
      <c r="K111" s="4"/>
      <c r="L111" s="4">
        <f>SUM(C111:G111)</f>
        <v>0</v>
      </c>
      <c r="M111" s="4"/>
      <c r="N111" s="4"/>
      <c r="O111" s="4"/>
      <c r="P111" s="4"/>
      <c r="Q111" s="4"/>
      <c r="R111" s="4">
        <f>SUM(R110:R110)</f>
        <v>0</v>
      </c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f>SUM(AC110:AC110)</f>
        <v>0</v>
      </c>
    </row>
    <row r="112" spans="1:29" x14ac:dyDescent="0.2">
      <c r="A112" s="16" t="s">
        <v>147</v>
      </c>
      <c r="B112" s="16"/>
      <c r="C112" s="17">
        <f>SUM(C103+C107+C111)</f>
        <v>0</v>
      </c>
      <c r="D112" s="17"/>
      <c r="E112" s="17"/>
      <c r="F112" s="17"/>
      <c r="G112" s="17"/>
      <c r="H112" s="17"/>
      <c r="I112" s="17"/>
      <c r="J112" s="17"/>
      <c r="K112" s="17"/>
      <c r="L112" s="4">
        <f>SUM(C112:G112)</f>
        <v>0</v>
      </c>
      <c r="M112" s="17"/>
      <c r="N112" s="17"/>
      <c r="O112" s="17">
        <f>SUM(O103+O107+O111)</f>
        <v>0</v>
      </c>
      <c r="P112" s="17"/>
      <c r="Q112" s="17"/>
      <c r="R112" s="17">
        <f>SUM(R103+R107+R111)</f>
        <v>0</v>
      </c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29">
        <f>SUM(L112:AB112)</f>
        <v>0</v>
      </c>
    </row>
    <row r="113" spans="1:29" x14ac:dyDescent="0.2">
      <c r="C113" s="2"/>
      <c r="D113" s="2"/>
      <c r="E113" s="2"/>
      <c r="F113" s="2"/>
      <c r="G113" s="2"/>
      <c r="H113" s="2"/>
      <c r="I113" s="2"/>
      <c r="J113" s="2"/>
      <c r="K113" s="2"/>
      <c r="L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38" t="s">
        <v>36</v>
      </c>
      <c r="B114" s="37">
        <v>13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1" t="s">
        <v>274</v>
      </c>
      <c r="B115" s="37" t="s">
        <v>275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84" t="s">
        <v>338</v>
      </c>
      <c r="B116" s="3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70" t="s">
        <v>319</v>
      </c>
      <c r="B117" s="3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56" t="s">
        <v>257</v>
      </c>
      <c r="B118" s="3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58" t="s">
        <v>336</v>
      </c>
      <c r="B119" s="3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103" t="s">
        <v>195</v>
      </c>
      <c r="B120" s="37" t="s">
        <v>381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1" t="s">
        <v>197</v>
      </c>
      <c r="B121" s="37" t="s">
        <v>359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1" t="s">
        <v>179</v>
      </c>
      <c r="B122" s="37" t="s">
        <v>360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1" t="s">
        <v>178</v>
      </c>
      <c r="B123" s="37" t="s">
        <v>361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1" t="s">
        <v>380</v>
      </c>
      <c r="B124" s="37" t="s">
        <v>362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4" t="s">
        <v>276</v>
      </c>
      <c r="B125" s="86"/>
      <c r="C125" s="7"/>
      <c r="D125" s="61">
        <f>SUM(D116:D124)</f>
        <v>0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61">
        <f>SUM(R114:R121)</f>
        <v>0</v>
      </c>
      <c r="S125" s="61">
        <f>SUM(S114:S121)</f>
        <v>0</v>
      </c>
      <c r="T125" s="7"/>
      <c r="U125" s="7"/>
      <c r="V125" s="7"/>
      <c r="W125" s="61">
        <f>SUM(W116:W124)</f>
        <v>0</v>
      </c>
      <c r="X125" s="7"/>
      <c r="Y125" s="7"/>
      <c r="Z125" s="7"/>
      <c r="AA125" s="7"/>
      <c r="AB125" s="7"/>
      <c r="AC125" s="29">
        <f>SUM(L125:AB125)</f>
        <v>0</v>
      </c>
    </row>
    <row r="126" spans="1:29" x14ac:dyDescent="0.2">
      <c r="A126" s="38"/>
      <c r="B126" s="3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38" t="s">
        <v>330</v>
      </c>
      <c r="B127" s="37" t="s">
        <v>358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38" t="s">
        <v>371</v>
      </c>
      <c r="B128" s="37" t="s">
        <v>372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1" t="s">
        <v>356</v>
      </c>
      <c r="B129" s="100" t="s">
        <v>357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>
        <v>4000</v>
      </c>
      <c r="T129" s="2"/>
      <c r="U129" s="2"/>
      <c r="V129" s="2"/>
      <c r="W129" s="2"/>
      <c r="X129" s="2"/>
      <c r="Y129" s="2"/>
      <c r="Z129" s="2">
        <v>25000</v>
      </c>
      <c r="AA129" s="2"/>
      <c r="AB129" s="2"/>
      <c r="AC129" s="2"/>
    </row>
    <row r="130" spans="1:29" x14ac:dyDescent="0.2">
      <c r="A130" s="58" t="s">
        <v>213</v>
      </c>
      <c r="B130" s="58">
        <v>101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59">
        <v>2000</v>
      </c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32" t="s">
        <v>214</v>
      </c>
      <c r="B131" s="70">
        <v>102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34">
        <v>2000</v>
      </c>
      <c r="T131" s="2"/>
      <c r="U131" s="48"/>
      <c r="V131" s="48"/>
      <c r="W131" s="48"/>
      <c r="X131" s="48"/>
      <c r="Y131" s="48"/>
      <c r="Z131" s="48"/>
      <c r="AA131" s="48"/>
      <c r="AB131" s="48"/>
      <c r="AC131" s="2"/>
    </row>
    <row r="132" spans="1:29" x14ac:dyDescent="0.2">
      <c r="A132" s="69" t="s">
        <v>215</v>
      </c>
      <c r="B132" s="69">
        <v>103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57">
        <v>2000</v>
      </c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52" t="s">
        <v>238</v>
      </c>
      <c r="B133" s="52">
        <v>104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54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35"/>
      <c r="B134" s="35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78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3" t="s">
        <v>78</v>
      </c>
      <c r="B135" s="3"/>
      <c r="C135" s="4">
        <f>SUM(C129:C134)</f>
        <v>0</v>
      </c>
      <c r="D135" s="4"/>
      <c r="E135" s="4">
        <f>SUM(E129:E134)</f>
        <v>0</v>
      </c>
      <c r="F135" s="4"/>
      <c r="G135" s="4">
        <f>SUM(G129:G134)</f>
        <v>0</v>
      </c>
      <c r="H135" s="4">
        <f>SUM(H129:H134)</f>
        <v>0</v>
      </c>
      <c r="I135" s="4"/>
      <c r="J135" s="4"/>
      <c r="K135" s="4">
        <f>SUM(K101:K134)</f>
        <v>0</v>
      </c>
      <c r="L135" s="4">
        <f>SUM(C135:K135)</f>
        <v>0</v>
      </c>
      <c r="M135" s="4"/>
      <c r="N135" s="4"/>
      <c r="O135" s="4"/>
      <c r="P135" s="4">
        <f>SUM(P101:P134)</f>
        <v>0</v>
      </c>
      <c r="Q135" s="4"/>
      <c r="R135" s="4">
        <f>SUM(R126:R134)</f>
        <v>0</v>
      </c>
      <c r="S135" s="4">
        <f>SUM(S126:S134)</f>
        <v>10000</v>
      </c>
      <c r="T135" s="4">
        <f>SUM(T114:T134)</f>
        <v>0</v>
      </c>
      <c r="U135" s="4">
        <f>SUM(U129:U134)</f>
        <v>0</v>
      </c>
      <c r="V135" s="4"/>
      <c r="W135" s="4">
        <f>SUM(W126:W134)</f>
        <v>0</v>
      </c>
      <c r="X135" s="4"/>
      <c r="Y135" s="4"/>
      <c r="Z135" s="4">
        <f>SUM(Z129:Z134)</f>
        <v>25000</v>
      </c>
      <c r="AA135" s="4"/>
      <c r="AB135" s="4"/>
      <c r="AC135" s="29">
        <f>SUM(L135:AB135)</f>
        <v>35000</v>
      </c>
    </row>
    <row r="136" spans="1:29" x14ac:dyDescent="0.2">
      <c r="C136" s="2"/>
      <c r="D136" s="2"/>
      <c r="E136" s="2"/>
      <c r="F136" s="2"/>
      <c r="G136" s="2"/>
      <c r="H136" s="2"/>
      <c r="I136" s="2"/>
      <c r="J136" s="2"/>
      <c r="K136" s="2"/>
      <c r="L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1" t="s">
        <v>36</v>
      </c>
      <c r="B138" s="1">
        <v>6300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1" t="s">
        <v>250</v>
      </c>
      <c r="B139" s="1" t="s">
        <v>34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U139" s="2"/>
      <c r="V139" s="2"/>
      <c r="W139" s="2"/>
      <c r="X139" s="2"/>
      <c r="Z139" s="2"/>
      <c r="AA139" s="2"/>
      <c r="AB139" s="2"/>
      <c r="AC139" s="2"/>
    </row>
    <row r="140" spans="1:29" x14ac:dyDescent="0.2">
      <c r="A140" s="58" t="s">
        <v>304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U140" s="2"/>
      <c r="V140" s="2"/>
      <c r="W140" s="2"/>
      <c r="X140" s="2"/>
      <c r="Z140" s="2"/>
      <c r="AA140" s="2"/>
      <c r="AB140" s="2"/>
      <c r="AC140" s="2"/>
    </row>
    <row r="141" spans="1:29" x14ac:dyDescent="0.2">
      <c r="A141" s="70" t="s">
        <v>305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U141" s="2"/>
      <c r="V141" s="2"/>
      <c r="W141" s="2"/>
      <c r="X141" s="2"/>
      <c r="Z141" s="2"/>
      <c r="AA141" s="2"/>
      <c r="AB141" s="2"/>
      <c r="AC141" s="2"/>
    </row>
    <row r="142" spans="1:29" x14ac:dyDescent="0.2">
      <c r="A142" s="69" t="s">
        <v>306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U142" s="2"/>
      <c r="V142" s="2"/>
      <c r="W142" s="2"/>
      <c r="X142" s="2"/>
      <c r="Z142" s="2"/>
      <c r="AA142" s="2"/>
      <c r="AB142" s="2"/>
      <c r="AC142" s="2"/>
    </row>
    <row r="143" spans="1:29" x14ac:dyDescent="0.2">
      <c r="A143" s="52" t="s">
        <v>307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U143" s="2"/>
      <c r="V143" s="2"/>
      <c r="W143" s="2"/>
      <c r="X143" s="2"/>
      <c r="Z143" s="2"/>
      <c r="AA143" s="2"/>
      <c r="AB143" s="2"/>
      <c r="AC143" s="2"/>
    </row>
    <row r="144" spans="1:29" x14ac:dyDescent="0.2">
      <c r="A144" s="35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3" t="s">
        <v>79</v>
      </c>
      <c r="B145" s="3"/>
      <c r="C145" s="4">
        <f>SUM(C139)</f>
        <v>0</v>
      </c>
      <c r="D145" s="4">
        <f>SUM(D138:D140)</f>
        <v>0</v>
      </c>
      <c r="E145" s="4"/>
      <c r="F145" s="4"/>
      <c r="G145" s="4"/>
      <c r="H145" s="4"/>
      <c r="I145" s="4"/>
      <c r="J145" s="4"/>
      <c r="K145" s="4"/>
      <c r="L145" s="4">
        <f>SUM(C145:G145)</f>
        <v>0</v>
      </c>
      <c r="M145" s="4"/>
      <c r="N145" s="4"/>
      <c r="O145" s="4"/>
      <c r="P145" s="4">
        <f>SUM(P138:P141)</f>
        <v>0</v>
      </c>
      <c r="Q145" s="4"/>
      <c r="R145" s="4">
        <f>SUM(R138:R140)</f>
        <v>0</v>
      </c>
      <c r="S145" s="4">
        <f>SUM(S139:S144)</f>
        <v>0</v>
      </c>
      <c r="T145" s="4">
        <f>SUM(T138:T144)</f>
        <v>0</v>
      </c>
      <c r="U145" s="4"/>
      <c r="V145" s="4"/>
      <c r="W145" s="4"/>
      <c r="X145" s="4"/>
      <c r="Y145" s="4">
        <f>SUM(Y138:Y144)</f>
        <v>0</v>
      </c>
      <c r="Z145" s="4"/>
      <c r="AA145" s="4"/>
      <c r="AB145" s="4">
        <f>SUM(AB139:AB140)</f>
        <v>0</v>
      </c>
      <c r="AC145" s="29">
        <f>SUM(L145:AB145)</f>
        <v>0</v>
      </c>
    </row>
    <row r="146" spans="1:29" x14ac:dyDescent="0.2">
      <c r="C146" s="2"/>
      <c r="D146" s="2"/>
      <c r="E146" s="2"/>
      <c r="F146" s="2"/>
      <c r="G146" s="2"/>
      <c r="H146" s="2"/>
      <c r="I146" s="2"/>
      <c r="J146" s="2"/>
      <c r="K146" s="2"/>
      <c r="L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1" t="s">
        <v>37</v>
      </c>
      <c r="B147" s="37">
        <v>6400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1" t="s">
        <v>32</v>
      </c>
      <c r="B148" s="1" t="s">
        <v>33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1" t="s">
        <v>3</v>
      </c>
      <c r="B149" s="1" t="s">
        <v>35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0" t="s">
        <v>80</v>
      </c>
      <c r="B150" s="40"/>
      <c r="C150" s="7">
        <f>SUM(C148:C149)</f>
        <v>0</v>
      </c>
      <c r="D150" s="7"/>
      <c r="E150" s="7"/>
      <c r="F150" s="7"/>
      <c r="G150" s="7"/>
      <c r="H150" s="7"/>
      <c r="I150" s="7"/>
      <c r="J150" s="7"/>
      <c r="K150" s="7"/>
      <c r="L150" s="4">
        <f>SUM(C150:G150)</f>
        <v>0</v>
      </c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29"/>
    </row>
    <row r="151" spans="1:29" x14ac:dyDescent="0.2">
      <c r="C151" s="2"/>
      <c r="D151" s="2"/>
      <c r="E151" s="2"/>
      <c r="F151" s="2"/>
      <c r="G151" s="2"/>
      <c r="H151" s="2"/>
      <c r="I151" s="2"/>
      <c r="J151" s="2"/>
      <c r="K151" s="2"/>
      <c r="L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5" t="s">
        <v>38</v>
      </c>
      <c r="B152" s="5"/>
      <c r="C152" s="6">
        <f>SUM(C135+C145+C150)</f>
        <v>0</v>
      </c>
      <c r="D152" s="11">
        <f>SUM(D125+D135+D145)</f>
        <v>0</v>
      </c>
      <c r="E152" s="11">
        <f>SUM(E135+E145+E150)</f>
        <v>0</v>
      </c>
      <c r="F152" s="11"/>
      <c r="G152" s="6">
        <f>SUM(G135+G145+G150)</f>
        <v>0</v>
      </c>
      <c r="H152" s="11">
        <f>SUM(H135+H145+H150)</f>
        <v>0</v>
      </c>
      <c r="I152" s="11"/>
      <c r="J152" s="11"/>
      <c r="K152" s="11">
        <f>SUM(K135+K145+K150)</f>
        <v>0</v>
      </c>
      <c r="L152" s="4">
        <f>SUM(C152:K152)</f>
        <v>0</v>
      </c>
      <c r="M152" s="11"/>
      <c r="N152" s="11"/>
      <c r="O152" s="11"/>
      <c r="P152" s="6">
        <f>SUM(P135+P145+P150)</f>
        <v>0</v>
      </c>
      <c r="Q152" s="11"/>
      <c r="R152" s="97"/>
      <c r="S152" s="6">
        <f t="shared" ref="S152:AB152" si="2">SUM(S135+S145+S150)</f>
        <v>10000</v>
      </c>
      <c r="T152" s="6">
        <f t="shared" si="2"/>
        <v>0</v>
      </c>
      <c r="U152" s="6">
        <f t="shared" si="2"/>
        <v>0</v>
      </c>
      <c r="V152" s="6"/>
      <c r="W152" s="6">
        <f>SUM(W125+(W135+W145+W150))</f>
        <v>0</v>
      </c>
      <c r="X152" s="6"/>
      <c r="Y152" s="6">
        <f t="shared" si="2"/>
        <v>0</v>
      </c>
      <c r="Z152" s="97">
        <f>SUM(Z125+Z135+Z145)</f>
        <v>25000</v>
      </c>
      <c r="AA152" s="6"/>
      <c r="AB152" s="6">
        <f t="shared" si="2"/>
        <v>0</v>
      </c>
      <c r="AC152" s="22">
        <f>SUM(L152:AB152)</f>
        <v>35000</v>
      </c>
    </row>
    <row r="153" spans="1:29" x14ac:dyDescent="0.2">
      <c r="C153" s="2"/>
      <c r="D153" s="2"/>
      <c r="E153" s="2"/>
      <c r="F153" s="2"/>
      <c r="G153" s="2"/>
      <c r="H153" s="2"/>
      <c r="I153" s="2"/>
      <c r="J153" s="2"/>
      <c r="K153" s="2"/>
      <c r="L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1" t="s">
        <v>217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1" t="s">
        <v>266</v>
      </c>
      <c r="B155" s="1" t="s">
        <v>218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32" t="s">
        <v>264</v>
      </c>
      <c r="B156" s="32" t="s">
        <v>218</v>
      </c>
      <c r="C156" s="109"/>
      <c r="D156" s="2"/>
      <c r="E156" s="2"/>
      <c r="F156" s="2"/>
      <c r="G156" s="2"/>
      <c r="H156" s="2"/>
      <c r="I156" s="2"/>
      <c r="J156" s="2"/>
      <c r="K156" s="2"/>
      <c r="L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1" t="s">
        <v>232</v>
      </c>
      <c r="B157" s="1" t="s">
        <v>233</v>
      </c>
      <c r="C157" s="2"/>
      <c r="E157" s="2"/>
      <c r="F157" s="2"/>
      <c r="G157" s="2"/>
      <c r="H157" s="2"/>
      <c r="I157" s="2"/>
      <c r="J157" s="2"/>
      <c r="K157" s="2"/>
      <c r="L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1" t="s">
        <v>195</v>
      </c>
      <c r="B158" s="1" t="s">
        <v>220</v>
      </c>
      <c r="C158" s="2"/>
      <c r="E158" s="2"/>
      <c r="F158" s="2"/>
      <c r="G158" s="2"/>
      <c r="H158" s="2"/>
      <c r="I158" s="2"/>
      <c r="J158" s="2"/>
      <c r="K158" s="2"/>
      <c r="L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1" t="s">
        <v>197</v>
      </c>
      <c r="B159" s="1" t="s">
        <v>221</v>
      </c>
      <c r="C159" s="2"/>
      <c r="E159" s="2"/>
      <c r="F159" s="2"/>
      <c r="G159" s="2"/>
      <c r="H159" s="2"/>
      <c r="I159" s="2"/>
      <c r="J159" s="2"/>
      <c r="K159" s="2"/>
      <c r="L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1" t="s">
        <v>178</v>
      </c>
      <c r="B160" s="1" t="s">
        <v>222</v>
      </c>
      <c r="C160" s="2"/>
      <c r="E160" s="2"/>
      <c r="F160" s="2"/>
      <c r="G160" s="2"/>
      <c r="H160" s="2"/>
      <c r="I160" s="2"/>
      <c r="J160" s="2"/>
      <c r="K160" s="2"/>
      <c r="L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1" t="s">
        <v>179</v>
      </c>
      <c r="B161" s="1" t="s">
        <v>223</v>
      </c>
      <c r="C161" s="2"/>
      <c r="E161" s="2"/>
      <c r="F161" s="2"/>
      <c r="G161" s="2"/>
      <c r="H161" s="2"/>
      <c r="I161" s="2"/>
      <c r="J161" s="2"/>
      <c r="K161" s="2"/>
      <c r="L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1" t="s">
        <v>180</v>
      </c>
      <c r="B162" s="1" t="s">
        <v>224</v>
      </c>
      <c r="C162" s="2"/>
      <c r="E162" s="2"/>
      <c r="F162" s="2"/>
      <c r="G162" s="2"/>
      <c r="H162" s="2"/>
      <c r="I162" s="2"/>
      <c r="J162" s="2"/>
      <c r="K162" s="2"/>
      <c r="L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73" t="s">
        <v>229</v>
      </c>
      <c r="B163" s="73" t="s">
        <v>230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O163" s="2"/>
      <c r="P163" s="2"/>
      <c r="Q163" s="2"/>
      <c r="R163" s="2"/>
      <c r="S163" s="2"/>
      <c r="T163" s="2"/>
      <c r="AC163" s="2"/>
    </row>
    <row r="164" spans="1:29" x14ac:dyDescent="0.2">
      <c r="A164" s="10" t="s">
        <v>219</v>
      </c>
      <c r="B164" s="10"/>
      <c r="C164" s="11">
        <f>SUM(C155:C163)</f>
        <v>0</v>
      </c>
      <c r="D164" s="11">
        <f>SUM(D155:D163)</f>
        <v>0</v>
      </c>
      <c r="E164" s="11">
        <f>SUM(E155:E163)</f>
        <v>0</v>
      </c>
      <c r="F164" s="11"/>
      <c r="G164" s="11"/>
      <c r="H164" s="11"/>
      <c r="I164" s="11"/>
      <c r="J164" s="11"/>
      <c r="K164" s="11"/>
      <c r="L164" s="4">
        <f>SUM(C164:G164)</f>
        <v>0</v>
      </c>
      <c r="M164" s="10"/>
      <c r="N164" s="10"/>
      <c r="O164" s="11"/>
      <c r="P164" s="11"/>
      <c r="Q164" s="11"/>
      <c r="R164" s="11">
        <f>SUM(R155:R163)</f>
        <v>0</v>
      </c>
      <c r="S164" s="11">
        <f>SUM(S155:S163)</f>
        <v>0</v>
      </c>
      <c r="T164" s="11"/>
      <c r="U164" s="11"/>
      <c r="V164" s="11"/>
      <c r="W164" s="11"/>
      <c r="X164" s="11"/>
      <c r="Y164" s="11"/>
      <c r="Z164" s="11"/>
      <c r="AA164" s="11"/>
      <c r="AB164" s="11"/>
      <c r="AC164" s="22">
        <f>SUM(L164:AB164)</f>
        <v>0</v>
      </c>
    </row>
    <row r="165" spans="1:29" x14ac:dyDescent="0.2">
      <c r="C165" s="2"/>
      <c r="D165" s="2"/>
      <c r="E165" s="2"/>
      <c r="F165" s="2"/>
      <c r="G165" s="2"/>
      <c r="H165" s="2"/>
      <c r="I165" s="2"/>
      <c r="J165" s="2"/>
      <c r="K165" s="2"/>
      <c r="L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38" t="s">
        <v>41</v>
      </c>
      <c r="B168" s="37">
        <v>6100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1" t="s">
        <v>355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1" t="s">
        <v>195</v>
      </c>
      <c r="B171" s="1" t="s">
        <v>416</v>
      </c>
      <c r="C171" s="2">
        <v>6680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84" t="s">
        <v>299</v>
      </c>
      <c r="B172" s="84" t="s">
        <v>320</v>
      </c>
      <c r="C172" s="43">
        <v>192000</v>
      </c>
      <c r="D172" s="43"/>
      <c r="E172" s="2">
        <v>47366</v>
      </c>
      <c r="F172" s="2"/>
      <c r="G172" s="43">
        <v>88500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30" t="s">
        <v>129</v>
      </c>
      <c r="B173" s="30"/>
      <c r="C173" s="31">
        <v>48000</v>
      </c>
      <c r="D173" s="3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32" t="s">
        <v>211</v>
      </c>
      <c r="B174" s="32"/>
      <c r="C174" s="34">
        <v>372500</v>
      </c>
      <c r="D174" s="3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35" t="s">
        <v>140</v>
      </c>
      <c r="B175" s="35"/>
      <c r="C175" s="36">
        <v>135000</v>
      </c>
      <c r="D175" s="3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52" t="s">
        <v>167</v>
      </c>
      <c r="B176" s="52"/>
      <c r="C176" s="54">
        <v>103000</v>
      </c>
      <c r="D176" s="5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79"/>
      <c r="B177" s="79"/>
      <c r="C177" s="80"/>
      <c r="D177" s="80"/>
      <c r="E177" s="2"/>
      <c r="F177" s="2"/>
      <c r="G177" s="2">
        <v>4773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1" t="s">
        <v>197</v>
      </c>
      <c r="B178" s="1" t="s">
        <v>412</v>
      </c>
      <c r="C178" s="2">
        <v>12000</v>
      </c>
      <c r="D178" s="2"/>
      <c r="E178" s="2">
        <v>1524</v>
      </c>
      <c r="F178" s="2"/>
      <c r="G178" s="2">
        <v>1500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1" t="s">
        <v>178</v>
      </c>
      <c r="B179" s="1" t="s">
        <v>413</v>
      </c>
      <c r="C179" s="2">
        <v>27990</v>
      </c>
      <c r="D179" s="2"/>
      <c r="E179" s="2">
        <v>3227</v>
      </c>
      <c r="F179" s="2"/>
      <c r="G179" s="2">
        <v>500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1" t="s">
        <v>195</v>
      </c>
      <c r="B180" s="1" t="s">
        <v>416</v>
      </c>
      <c r="C180" s="2">
        <v>5884</v>
      </c>
      <c r="D180" s="2"/>
      <c r="E180" s="2"/>
      <c r="F180" s="2"/>
      <c r="G180" s="2">
        <v>2500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1" t="s">
        <v>179</v>
      </c>
      <c r="B181" s="1" t="s">
        <v>414</v>
      </c>
      <c r="C181" s="2">
        <v>2623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1" t="s">
        <v>180</v>
      </c>
      <c r="B182" s="1" t="s">
        <v>415</v>
      </c>
      <c r="C182" s="2">
        <v>50000</v>
      </c>
      <c r="D182" s="2"/>
      <c r="E182" s="2">
        <v>3032</v>
      </c>
      <c r="F182" s="2"/>
      <c r="G182" s="2">
        <v>5327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3" t="s">
        <v>81</v>
      </c>
      <c r="B183" s="3"/>
      <c r="C183" s="4">
        <f>SUM(C171:C182)</f>
        <v>955677</v>
      </c>
      <c r="D183" s="4">
        <f>SUM(D172:D182)</f>
        <v>0</v>
      </c>
      <c r="E183" s="4">
        <f>SUM(E172:E182)</f>
        <v>55149</v>
      </c>
      <c r="F183" s="4"/>
      <c r="G183" s="4">
        <f>SUM(G172:G182)</f>
        <v>103100</v>
      </c>
      <c r="H183" s="4"/>
      <c r="I183" s="4"/>
      <c r="J183" s="4"/>
      <c r="K183" s="4"/>
      <c r="L183" s="4">
        <f>SUM(C183:K183)</f>
        <v>1113926</v>
      </c>
      <c r="M183" s="4"/>
      <c r="N183" s="4"/>
      <c r="O183" s="4"/>
      <c r="P183" s="4">
        <f>SUM(P166:P173)</f>
        <v>0</v>
      </c>
      <c r="Q183" s="4"/>
      <c r="R183" s="4">
        <f>SUM(R172:R182)</f>
        <v>0</v>
      </c>
      <c r="S183" s="4">
        <f>SUM(S166:S173)</f>
        <v>0</v>
      </c>
      <c r="T183" s="4">
        <f>SUM(T166:T173)</f>
        <v>0</v>
      </c>
      <c r="U183" s="4"/>
      <c r="V183" s="4"/>
      <c r="W183" s="4">
        <f>SUM(W166:W182)</f>
        <v>0</v>
      </c>
      <c r="X183" s="4"/>
      <c r="Y183" s="4"/>
      <c r="Z183" s="4"/>
      <c r="AA183" s="4"/>
      <c r="AB183" s="4"/>
      <c r="AC183" s="22">
        <f>SUM(L183:AB183)</f>
        <v>1113926</v>
      </c>
    </row>
    <row r="184" spans="1:29" x14ac:dyDescent="0.2">
      <c r="C184" s="2"/>
      <c r="D184" s="2"/>
      <c r="E184" s="2"/>
      <c r="F184" s="2"/>
      <c r="H184" s="2"/>
      <c r="I184" s="2"/>
      <c r="J184" s="2"/>
      <c r="K184" s="2"/>
      <c r="L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1" t="s">
        <v>42</v>
      </c>
      <c r="B185" s="37">
        <v>6200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1" t="s">
        <v>135</v>
      </c>
      <c r="B186" s="1" t="s">
        <v>105</v>
      </c>
      <c r="C186" s="2">
        <v>35000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1" t="s">
        <v>59</v>
      </c>
      <c r="B187" s="1" t="s">
        <v>110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32" t="s">
        <v>268</v>
      </c>
      <c r="B188" s="32" t="s">
        <v>269</v>
      </c>
      <c r="C188" s="3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1" t="s">
        <v>59</v>
      </c>
      <c r="B189" s="1" t="s">
        <v>315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64" t="s">
        <v>176</v>
      </c>
      <c r="B190" s="64" t="s">
        <v>105</v>
      </c>
      <c r="C190" s="31">
        <v>5000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32" t="s">
        <v>270</v>
      </c>
      <c r="B191" s="32" t="s">
        <v>105</v>
      </c>
      <c r="C191" s="34">
        <v>35000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35" t="s">
        <v>177</v>
      </c>
      <c r="B192" s="35" t="s">
        <v>105</v>
      </c>
      <c r="C192" s="36">
        <v>13000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35" t="s">
        <v>235</v>
      </c>
      <c r="B193" s="35"/>
      <c r="C193" s="36">
        <v>6000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3" t="s">
        <v>106</v>
      </c>
      <c r="B194" s="3"/>
      <c r="C194" s="4">
        <f>SUM(C186:C193)</f>
        <v>94000</v>
      </c>
      <c r="D194" s="4">
        <f>SUM(D186:D192)</f>
        <v>0</v>
      </c>
      <c r="E194" s="4">
        <f>SUM(E186:E189)</f>
        <v>0</v>
      </c>
      <c r="F194" s="4"/>
      <c r="G194" s="4">
        <f>SUM(G186:G192)</f>
        <v>0</v>
      </c>
      <c r="H194" s="4"/>
      <c r="I194" s="4"/>
      <c r="J194" s="4"/>
      <c r="K194" s="4"/>
      <c r="L194" s="4">
        <f>SUM(C194:G194)</f>
        <v>94000</v>
      </c>
      <c r="M194" s="4"/>
      <c r="N194" s="4"/>
      <c r="O194" s="4"/>
      <c r="P194" s="4">
        <f>SUM(P186:P189)</f>
        <v>0</v>
      </c>
      <c r="Q194" s="4"/>
      <c r="R194" s="4">
        <f>SUM(R186:R192)</f>
        <v>0</v>
      </c>
      <c r="S194" s="4">
        <f>SUM(S186:S193)</f>
        <v>0</v>
      </c>
      <c r="T194" s="4"/>
      <c r="U194" s="4">
        <f>SUM(U186:U192)</f>
        <v>0</v>
      </c>
      <c r="V194" s="4"/>
      <c r="W194" s="4"/>
      <c r="X194" s="4"/>
      <c r="Y194" s="4"/>
      <c r="Z194" s="4"/>
      <c r="AA194" s="4"/>
      <c r="AB194" s="4"/>
      <c r="AC194" s="22">
        <f>SUM(L194:AB194)</f>
        <v>94000</v>
      </c>
    </row>
    <row r="195" spans="1:29" x14ac:dyDescent="0.2">
      <c r="C195" s="2"/>
      <c r="D195" s="2"/>
      <c r="E195" s="2"/>
      <c r="F195" s="2"/>
      <c r="G195" s="2"/>
      <c r="H195" s="2"/>
      <c r="I195" s="2"/>
      <c r="J195" s="2"/>
      <c r="K195" s="2"/>
      <c r="L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1" t="s">
        <v>42</v>
      </c>
      <c r="B196" s="37">
        <v>6300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1" t="s">
        <v>6</v>
      </c>
      <c r="B197" s="1" t="s">
        <v>45</v>
      </c>
      <c r="C197" s="2">
        <v>13000</v>
      </c>
      <c r="E197" s="2"/>
      <c r="F197" s="2"/>
      <c r="G197" s="4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32" t="s">
        <v>206</v>
      </c>
      <c r="C198" s="72">
        <v>13000</v>
      </c>
      <c r="E198" s="3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64" t="s">
        <v>129</v>
      </c>
      <c r="B199" s="64" t="s">
        <v>45</v>
      </c>
      <c r="C199" s="65">
        <v>7000</v>
      </c>
      <c r="E199" s="65"/>
      <c r="F199" s="2"/>
      <c r="G199" s="48"/>
      <c r="H199" s="48"/>
      <c r="I199" s="48"/>
      <c r="J199" s="48"/>
      <c r="K199" s="48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56" t="s">
        <v>170</v>
      </c>
      <c r="B200" s="56"/>
      <c r="C200" s="57">
        <v>7000</v>
      </c>
      <c r="E200" s="74"/>
      <c r="F200" s="2"/>
      <c r="G200" s="48"/>
      <c r="H200" s="48"/>
      <c r="I200" s="48"/>
      <c r="J200" s="48"/>
      <c r="K200" s="48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52" t="s">
        <v>169</v>
      </c>
      <c r="B201" s="52"/>
      <c r="C201" s="54">
        <v>5000</v>
      </c>
      <c r="E201" s="54"/>
      <c r="F201" s="2"/>
      <c r="G201" s="48"/>
      <c r="H201" s="48"/>
      <c r="I201" s="48"/>
      <c r="J201" s="48"/>
      <c r="K201" s="48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35"/>
      <c r="B202" s="52"/>
      <c r="C202" s="36"/>
      <c r="E202" s="2"/>
      <c r="F202" s="2"/>
      <c r="G202" s="48"/>
      <c r="H202" s="48"/>
      <c r="I202" s="48"/>
      <c r="J202" s="48"/>
      <c r="K202" s="48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3" t="s">
        <v>82</v>
      </c>
      <c r="B203" s="3"/>
      <c r="C203" s="4">
        <f>SUM(C196:C202)</f>
        <v>45000</v>
      </c>
      <c r="D203" s="4">
        <f>SUM(D196:D202)</f>
        <v>0</v>
      </c>
      <c r="E203" s="4">
        <f>SUM(E196:E202)</f>
        <v>0</v>
      </c>
      <c r="F203" s="4"/>
      <c r="G203" s="4">
        <f t="shared" ref="G203" si="3">SUM(G196:G199)</f>
        <v>0</v>
      </c>
      <c r="H203" s="4"/>
      <c r="I203" s="4"/>
      <c r="J203" s="4"/>
      <c r="K203" s="4"/>
      <c r="L203" s="4">
        <f>SUM(C203:G203)</f>
        <v>45000</v>
      </c>
      <c r="M203" s="4"/>
      <c r="N203" s="4">
        <f t="shared" ref="N203" si="4">SUM(N196:N199)</f>
        <v>0</v>
      </c>
      <c r="O203" s="4">
        <f>SUM(O196:O199)</f>
        <v>0</v>
      </c>
      <c r="P203" s="4"/>
      <c r="Q203" s="4"/>
      <c r="R203" s="4">
        <f>SUM(R196:R202)</f>
        <v>0</v>
      </c>
      <c r="S203" s="4">
        <f>SUM(S197:S201)</f>
        <v>0</v>
      </c>
      <c r="T203" s="4"/>
      <c r="U203" s="4"/>
      <c r="V203" s="4"/>
      <c r="W203" s="4"/>
      <c r="X203" s="4"/>
      <c r="Y203" s="4"/>
      <c r="Z203" s="4"/>
      <c r="AA203" s="4"/>
      <c r="AB203" s="4"/>
      <c r="AC203" s="22">
        <f>SUM(L203:AB203)</f>
        <v>45000</v>
      </c>
    </row>
    <row r="204" spans="1:29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1" t="s">
        <v>42</v>
      </c>
      <c r="B205" s="37">
        <v>6400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1" t="s">
        <v>128</v>
      </c>
      <c r="B206" s="1" t="s">
        <v>43</v>
      </c>
      <c r="C206" s="2">
        <v>5000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35" t="s">
        <v>257</v>
      </c>
      <c r="B207" s="35" t="s">
        <v>258</v>
      </c>
      <c r="C207" s="2">
        <v>800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32" t="s">
        <v>282</v>
      </c>
      <c r="B208" s="32" t="s">
        <v>258</v>
      </c>
      <c r="C208" s="3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64" t="s">
        <v>129</v>
      </c>
      <c r="B210" s="64" t="s">
        <v>44</v>
      </c>
      <c r="C210" s="65"/>
      <c r="D210" s="2"/>
      <c r="E210" s="2"/>
      <c r="F210" s="2"/>
      <c r="G210" s="48"/>
      <c r="H210" s="48"/>
      <c r="I210" s="48"/>
      <c r="J210" s="48"/>
      <c r="K210" s="48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3" t="s">
        <v>83</v>
      </c>
      <c r="B211" s="3"/>
      <c r="C211" s="4">
        <f>SUM(C206:C210)</f>
        <v>5800</v>
      </c>
      <c r="D211" s="4">
        <f>SUM(D206:D208)</f>
        <v>0</v>
      </c>
      <c r="E211" s="4"/>
      <c r="F211" s="4"/>
      <c r="G211" s="4">
        <f>SUM(G206:G210)</f>
        <v>0</v>
      </c>
      <c r="H211" s="4"/>
      <c r="I211" s="4"/>
      <c r="J211" s="4"/>
      <c r="K211" s="4"/>
      <c r="L211" s="4">
        <f>SUM(C211:G211)</f>
        <v>5800</v>
      </c>
      <c r="M211" s="4"/>
      <c r="N211" s="4"/>
      <c r="O211" s="4">
        <f>SUM(O206:O210)</f>
        <v>0</v>
      </c>
      <c r="P211" s="4"/>
      <c r="Q211" s="4"/>
      <c r="R211" s="4"/>
      <c r="S211" s="4">
        <f>SUM(S206:S210)</f>
        <v>0</v>
      </c>
      <c r="T211" s="4"/>
      <c r="U211" s="4"/>
      <c r="V211" s="4"/>
      <c r="W211" s="4"/>
      <c r="X211" s="4"/>
      <c r="Y211" s="4"/>
      <c r="Z211" s="4"/>
      <c r="AA211" s="4"/>
      <c r="AB211" s="4"/>
      <c r="AC211" s="22">
        <f>SUM(L211:AB211)</f>
        <v>5800</v>
      </c>
    </row>
    <row r="212" spans="1:29" x14ac:dyDescent="0.2">
      <c r="C212" s="2"/>
      <c r="D212" s="2"/>
      <c r="E212" s="2"/>
      <c r="F212" s="2"/>
      <c r="G212" s="2"/>
      <c r="H212" s="2"/>
      <c r="I212" s="2"/>
      <c r="J212" s="2"/>
      <c r="K212" s="2"/>
      <c r="L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5" t="s">
        <v>46</v>
      </c>
      <c r="B213" s="5"/>
      <c r="C213" s="6">
        <f>SUM(C183+C194+C203+C211)</f>
        <v>1100477</v>
      </c>
      <c r="D213" s="6">
        <f>SUM(D183+D194+D203+D211)</f>
        <v>0</v>
      </c>
      <c r="E213" s="6">
        <f>SUM(E183+E194+E203+E211)</f>
        <v>55149</v>
      </c>
      <c r="F213" s="6"/>
      <c r="G213" s="6">
        <f>SUM(G183+G194+G203+G211)</f>
        <v>103100</v>
      </c>
      <c r="H213" s="6"/>
      <c r="I213" s="6"/>
      <c r="J213" s="6"/>
      <c r="K213" s="6"/>
      <c r="L213" s="4">
        <f>SUM(C213:K213)</f>
        <v>1258726</v>
      </c>
      <c r="M213" s="6"/>
      <c r="N213" s="6"/>
      <c r="O213" s="6">
        <f>SUM(O183+O194+O203+O211)</f>
        <v>0</v>
      </c>
      <c r="P213" s="6">
        <f>SUM(P183+P194+P203+P211)</f>
        <v>0</v>
      </c>
      <c r="Q213" s="6"/>
      <c r="R213" s="6">
        <f>SUM(R183+R194+R203+R211)</f>
        <v>0</v>
      </c>
      <c r="S213" s="6">
        <f>SUM(S183+S194+S203+S211)</f>
        <v>0</v>
      </c>
      <c r="T213" s="6">
        <f>SUM(T183+T194+T203+T211)</f>
        <v>0</v>
      </c>
      <c r="U213" s="6">
        <f>SUM(U183+U194+U203+U211)</f>
        <v>0</v>
      </c>
      <c r="V213" s="6"/>
      <c r="W213" s="6">
        <f>SUM(W183+W194+W203+W211)</f>
        <v>0</v>
      </c>
      <c r="X213" s="6"/>
      <c r="Y213" s="6"/>
      <c r="Z213" s="6"/>
      <c r="AA213" s="6"/>
      <c r="AB213" s="6"/>
      <c r="AC213" s="22">
        <f>SUM(L213:AB213)</f>
        <v>1258726</v>
      </c>
    </row>
    <row r="214" spans="1:29" x14ac:dyDescent="0.2">
      <c r="C214" s="2"/>
      <c r="D214" s="2"/>
      <c r="E214" s="2"/>
      <c r="F214" s="2"/>
      <c r="G214" s="2"/>
      <c r="H214" s="2"/>
      <c r="I214" s="2"/>
      <c r="J214" s="2"/>
      <c r="K214" s="2"/>
      <c r="L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1" t="s">
        <v>40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1" t="s">
        <v>48</v>
      </c>
      <c r="B217" s="37">
        <v>6100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T217" s="2"/>
      <c r="U217" s="2"/>
      <c r="V217" s="2"/>
      <c r="W217" s="2"/>
      <c r="X217" s="2"/>
      <c r="Y217" s="2"/>
      <c r="Z217" s="2"/>
      <c r="AA217" s="2"/>
      <c r="AB217" s="2"/>
      <c r="AC217" s="49">
        <f>SUM(L217:AB217)</f>
        <v>0</v>
      </c>
    </row>
    <row r="218" spans="1:29" x14ac:dyDescent="0.2">
      <c r="A218" s="1" t="s">
        <v>297</v>
      </c>
      <c r="B218" s="1" t="s">
        <v>190</v>
      </c>
      <c r="C218" s="2"/>
      <c r="D218" s="2"/>
      <c r="E218" s="2">
        <v>0</v>
      </c>
      <c r="F218" s="2"/>
      <c r="L218" s="2"/>
      <c r="M218" s="2"/>
      <c r="N218" s="2"/>
      <c r="O218" s="2"/>
      <c r="P218" s="2"/>
      <c r="Q218" s="2"/>
      <c r="R218" s="2"/>
      <c r="T218" s="2"/>
      <c r="U218" s="2"/>
      <c r="V218" s="2"/>
      <c r="X218" s="2"/>
      <c r="Y218" s="2"/>
      <c r="Z218" s="2"/>
      <c r="AA218" s="2"/>
      <c r="AB218" s="2"/>
      <c r="AC218" s="49"/>
    </row>
    <row r="219" spans="1:29" x14ac:dyDescent="0.2">
      <c r="A219" s="84" t="s">
        <v>340</v>
      </c>
      <c r="C219" s="2"/>
      <c r="D219" s="43">
        <v>65500</v>
      </c>
      <c r="E219" s="2"/>
      <c r="F219" s="2"/>
      <c r="G219" s="87">
        <v>80000</v>
      </c>
      <c r="L219" s="2"/>
      <c r="M219" s="2"/>
      <c r="N219" s="2"/>
      <c r="O219" s="2"/>
      <c r="P219" s="2"/>
      <c r="Q219" s="2"/>
      <c r="R219" s="2"/>
      <c r="T219" s="2"/>
      <c r="U219" s="2"/>
      <c r="V219" s="2"/>
      <c r="W219" s="2"/>
      <c r="X219" s="2"/>
      <c r="Y219" s="2"/>
      <c r="Z219" s="2"/>
      <c r="AA219" s="2"/>
      <c r="AB219" s="2"/>
      <c r="AC219" s="49"/>
    </row>
    <row r="220" spans="1:29" x14ac:dyDescent="0.2">
      <c r="A220" s="64" t="s">
        <v>151</v>
      </c>
      <c r="C220" s="2"/>
      <c r="D220" s="59">
        <v>76166</v>
      </c>
      <c r="E220" s="2"/>
      <c r="F220" s="2"/>
      <c r="G220" s="87"/>
      <c r="L220" s="2"/>
      <c r="M220" s="2"/>
      <c r="N220" s="2"/>
      <c r="O220" s="2"/>
      <c r="P220" s="2"/>
      <c r="Q220" s="2"/>
      <c r="R220" s="2"/>
      <c r="T220" s="2"/>
      <c r="U220" s="2"/>
      <c r="V220" s="2"/>
      <c r="W220" s="2"/>
      <c r="X220" s="2"/>
      <c r="Y220" s="2"/>
      <c r="Z220" s="2"/>
      <c r="AA220" s="2"/>
      <c r="AB220" s="2"/>
      <c r="AC220" s="49"/>
    </row>
    <row r="221" spans="1:29" x14ac:dyDescent="0.2">
      <c r="A221" s="35" t="s">
        <v>257</v>
      </c>
      <c r="C221" s="2"/>
      <c r="D221" s="2"/>
      <c r="E221" s="2"/>
      <c r="F221" s="2"/>
      <c r="G221" s="87"/>
      <c r="L221" s="2"/>
      <c r="M221" s="2"/>
      <c r="N221" s="2"/>
      <c r="O221" s="2"/>
      <c r="P221" s="2"/>
      <c r="Q221" s="2"/>
      <c r="R221" s="2"/>
      <c r="T221" s="2"/>
      <c r="U221" s="2"/>
      <c r="V221" s="2"/>
      <c r="W221" s="2"/>
      <c r="X221" s="2"/>
      <c r="Y221" s="2"/>
      <c r="Z221" s="2"/>
      <c r="AA221" s="2"/>
      <c r="AB221" s="2"/>
      <c r="AC221" s="49"/>
    </row>
    <row r="222" spans="1:29" x14ac:dyDescent="0.2">
      <c r="A222" s="70" t="s">
        <v>319</v>
      </c>
      <c r="C222" s="2"/>
      <c r="D222" s="72">
        <v>76166</v>
      </c>
      <c r="E222" s="2"/>
      <c r="F222" s="2"/>
      <c r="G222" s="87"/>
      <c r="L222" s="2"/>
      <c r="M222" s="2"/>
      <c r="N222" s="2"/>
      <c r="O222" s="2"/>
      <c r="Q222" s="2"/>
      <c r="R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70" t="s">
        <v>195</v>
      </c>
      <c r="B223" s="1" t="s">
        <v>417</v>
      </c>
      <c r="C223" s="2"/>
      <c r="D223" s="72">
        <v>900</v>
      </c>
      <c r="E223" s="2"/>
      <c r="F223" s="2"/>
      <c r="G223" s="87"/>
      <c r="L223" s="2"/>
      <c r="M223" s="2"/>
      <c r="N223" s="2"/>
      <c r="O223" s="2"/>
      <c r="Q223" s="2"/>
      <c r="R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1" t="s">
        <v>197</v>
      </c>
      <c r="B224" s="1" t="s">
        <v>363</v>
      </c>
      <c r="C224" s="2"/>
      <c r="D224" s="2">
        <v>3000</v>
      </c>
      <c r="E224" s="2"/>
      <c r="F224" s="2"/>
      <c r="G224" s="87"/>
      <c r="L224" s="2"/>
      <c r="M224" s="2"/>
      <c r="N224" s="2"/>
      <c r="O224" s="2"/>
      <c r="Q224" s="2"/>
      <c r="R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1" t="s">
        <v>178</v>
      </c>
      <c r="B225" s="1" t="s">
        <v>364</v>
      </c>
      <c r="C225" s="2"/>
      <c r="D225" s="2">
        <v>10000</v>
      </c>
      <c r="E225" s="2"/>
      <c r="F225" s="2"/>
      <c r="G225" s="87">
        <v>1200</v>
      </c>
      <c r="L225" s="2"/>
      <c r="M225" s="2"/>
      <c r="N225" s="2"/>
      <c r="O225" s="2"/>
      <c r="Q225" s="2"/>
      <c r="R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1" t="s">
        <v>179</v>
      </c>
      <c r="B226" s="1" t="s">
        <v>364</v>
      </c>
      <c r="C226" s="2"/>
      <c r="D226" s="2">
        <v>413</v>
      </c>
      <c r="E226" s="2"/>
      <c r="F226" s="2"/>
      <c r="G226" s="87">
        <v>2000</v>
      </c>
      <c r="L226" s="2"/>
      <c r="M226" s="2"/>
      <c r="N226" s="2"/>
      <c r="O226" s="2"/>
      <c r="Q226" s="2"/>
      <c r="R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1" t="s">
        <v>373</v>
      </c>
      <c r="B227" s="1" t="s">
        <v>365</v>
      </c>
      <c r="C227" s="2"/>
      <c r="D227" s="2">
        <v>7000</v>
      </c>
      <c r="E227" s="2"/>
      <c r="F227" s="2"/>
      <c r="G227" s="87">
        <v>5000</v>
      </c>
      <c r="L227" s="2"/>
      <c r="M227" s="2"/>
      <c r="N227" s="2"/>
      <c r="O227" s="2"/>
      <c r="Q227" s="2"/>
      <c r="R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0" t="s">
        <v>208</v>
      </c>
      <c r="B228" s="40"/>
      <c r="C228" s="4">
        <f>SUM(C218:C227)</f>
        <v>0</v>
      </c>
      <c r="D228" s="4">
        <f>SUM(D218:D227)</f>
        <v>239145</v>
      </c>
      <c r="E228" s="7"/>
      <c r="F228" s="7"/>
      <c r="G228" s="4">
        <f>SUM(G218:G227)</f>
        <v>88200</v>
      </c>
      <c r="H228" s="40"/>
      <c r="I228" s="40"/>
      <c r="J228" s="40"/>
      <c r="K228" s="40"/>
      <c r="L228" s="4">
        <f>SUM(C228:K228)</f>
        <v>327345</v>
      </c>
      <c r="M228" s="7"/>
      <c r="N228" s="7"/>
      <c r="O228" s="7"/>
      <c r="P228" s="7">
        <f>SUM(P218:P224)</f>
        <v>0</v>
      </c>
      <c r="Q228" s="7"/>
      <c r="R228" s="4">
        <f>SUM(R218:R224)</f>
        <v>0</v>
      </c>
      <c r="S228" s="40"/>
      <c r="T228" s="7"/>
      <c r="U228" s="7"/>
      <c r="V228" s="7"/>
      <c r="W228" s="4">
        <f>SUM(W219:W227)</f>
        <v>0</v>
      </c>
      <c r="X228" s="7"/>
      <c r="Y228" s="7"/>
      <c r="Z228" s="7"/>
      <c r="AA228" s="7"/>
      <c r="AB228" s="7"/>
      <c r="AC228" s="29">
        <f>SUM(L228:AB228)</f>
        <v>327345</v>
      </c>
    </row>
    <row r="229" spans="1:29" x14ac:dyDescent="0.2">
      <c r="A229" s="40"/>
      <c r="C229" s="48"/>
      <c r="D229" s="2"/>
      <c r="E229" s="2"/>
      <c r="F229" s="2"/>
      <c r="L229" s="2"/>
      <c r="M229" s="2"/>
      <c r="N229" s="2"/>
      <c r="O229" s="2"/>
      <c r="Q229" s="2"/>
      <c r="R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1" t="s">
        <v>192</v>
      </c>
      <c r="B230" s="1" t="s">
        <v>207</v>
      </c>
      <c r="C230" s="2"/>
      <c r="D230" s="2"/>
      <c r="E230" s="2"/>
      <c r="F230" s="2"/>
      <c r="L230" s="2"/>
      <c r="M230" s="2"/>
      <c r="N230" s="2"/>
      <c r="O230" s="2"/>
      <c r="Q230" s="2"/>
      <c r="R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1" t="s">
        <v>191</v>
      </c>
      <c r="B231" s="1" t="s">
        <v>124</v>
      </c>
      <c r="C231" s="2"/>
      <c r="D231" s="2"/>
      <c r="E231" s="2"/>
      <c r="F231" s="2">
        <v>3108</v>
      </c>
      <c r="G231" s="2">
        <v>10000</v>
      </c>
      <c r="H231" s="2"/>
      <c r="I231" s="2"/>
      <c r="J231" s="2"/>
      <c r="K231" s="2"/>
      <c r="L231" s="2"/>
      <c r="M231" s="2"/>
      <c r="N231" s="2"/>
      <c r="O231" s="2"/>
      <c r="P231" s="43">
        <v>46000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32" t="s">
        <v>206</v>
      </c>
      <c r="B232" s="1" t="s">
        <v>205</v>
      </c>
      <c r="C232" s="2"/>
      <c r="D232" s="2"/>
      <c r="E232" s="2"/>
      <c r="F232" s="2"/>
      <c r="G232" s="72">
        <v>10000</v>
      </c>
      <c r="H232" s="2"/>
      <c r="I232" s="2"/>
      <c r="J232" s="2"/>
      <c r="K232" s="2">
        <v>2163</v>
      </c>
      <c r="L232" s="2"/>
      <c r="M232" s="2"/>
      <c r="N232" s="2"/>
      <c r="O232" s="2"/>
      <c r="P232" s="72">
        <v>39000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63" t="s">
        <v>170</v>
      </c>
      <c r="C233" s="2"/>
      <c r="D233" s="2"/>
      <c r="E233" s="2"/>
      <c r="F233" s="2"/>
      <c r="G233" s="36">
        <v>8000</v>
      </c>
      <c r="H233" s="2"/>
      <c r="I233" s="2"/>
      <c r="J233" s="2"/>
      <c r="K233" s="2"/>
      <c r="L233" s="2"/>
      <c r="M233" s="2"/>
      <c r="N233" s="2"/>
      <c r="O233" s="2"/>
      <c r="P233" s="50">
        <v>17000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64" t="s">
        <v>151</v>
      </c>
      <c r="D234" s="2"/>
      <c r="E234" s="2"/>
      <c r="F234" s="2"/>
      <c r="G234" s="65">
        <v>3000</v>
      </c>
      <c r="H234" s="2"/>
      <c r="I234" s="2"/>
      <c r="J234" s="2"/>
      <c r="K234" s="2"/>
      <c r="L234" s="2"/>
      <c r="M234" s="2"/>
      <c r="N234" s="2"/>
      <c r="O234" s="2"/>
      <c r="P234" s="65">
        <v>12000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89" t="s">
        <v>169</v>
      </c>
      <c r="D235" s="2"/>
      <c r="E235" s="2"/>
      <c r="F235" s="2"/>
      <c r="G235" s="62">
        <v>2000</v>
      </c>
      <c r="H235" s="2"/>
      <c r="I235" s="2"/>
      <c r="J235" s="2"/>
      <c r="K235" s="2"/>
      <c r="L235" s="2"/>
      <c r="M235" s="2"/>
      <c r="N235" s="2"/>
      <c r="O235" s="2"/>
      <c r="P235" s="62">
        <v>6000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3" t="s">
        <v>125</v>
      </c>
      <c r="B236" s="3"/>
      <c r="C236" s="7">
        <f>SUM(C230:C234)</f>
        <v>0</v>
      </c>
      <c r="D236" s="4">
        <f>SUM(D230:D235)</f>
        <v>0</v>
      </c>
      <c r="E236" s="4">
        <f>SUM(E218:E231)</f>
        <v>0</v>
      </c>
      <c r="F236" s="7">
        <f>SUM(F230:F234)</f>
        <v>3108</v>
      </c>
      <c r="G236" s="4">
        <f>SUM(G231:G235)</f>
        <v>33000</v>
      </c>
      <c r="H236" s="4"/>
      <c r="I236" s="4"/>
      <c r="J236" s="4"/>
      <c r="K236" s="7">
        <f>SUM(K230:K234)</f>
        <v>2163</v>
      </c>
      <c r="L236" s="4">
        <f>SUM(C236:G236)</f>
        <v>36108</v>
      </c>
      <c r="M236" s="4"/>
      <c r="N236" s="4"/>
      <c r="O236" s="4"/>
      <c r="P236" s="4">
        <f>SUM(P231:P235)</f>
        <v>120000</v>
      </c>
      <c r="Q236" s="4"/>
      <c r="R236" s="7">
        <f>SUM(R230:R234)</f>
        <v>0</v>
      </c>
      <c r="S236" s="4">
        <f>SUM(S231:S231)</f>
        <v>0</v>
      </c>
      <c r="T236" s="4">
        <f>SUM(T218:T231)</f>
        <v>0</v>
      </c>
      <c r="U236" s="4">
        <f>SUM(U218:U231)</f>
        <v>0</v>
      </c>
      <c r="V236" s="4"/>
      <c r="W236" s="7">
        <f>SUM(W230:W234)</f>
        <v>0</v>
      </c>
      <c r="X236" s="4"/>
      <c r="Y236" s="4"/>
      <c r="Z236" s="4"/>
      <c r="AA236" s="4"/>
      <c r="AB236" s="4"/>
      <c r="AC236" s="29">
        <f>SUM(L236:AB236)</f>
        <v>156108</v>
      </c>
    </row>
    <row r="237" spans="1:29" x14ac:dyDescent="0.2">
      <c r="C237" s="2"/>
      <c r="D237" s="2"/>
      <c r="E237" s="2"/>
      <c r="F237" s="2"/>
      <c r="G237" s="2"/>
      <c r="H237" s="2"/>
      <c r="I237" s="2"/>
      <c r="J237" s="2"/>
      <c r="K237" s="2"/>
      <c r="L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1" t="s">
        <v>48</v>
      </c>
      <c r="B238" s="37">
        <v>6300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1" t="s">
        <v>7</v>
      </c>
      <c r="B239" s="1" t="s">
        <v>47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0" t="s">
        <v>84</v>
      </c>
      <c r="B240" s="40"/>
      <c r="C240" s="7"/>
      <c r="D240" s="6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30" x14ac:dyDescent="0.2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30" x14ac:dyDescent="0.2">
      <c r="A242" s="40" t="s">
        <v>331</v>
      </c>
      <c r="B242" s="40" t="s">
        <v>332</v>
      </c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2"/>
      <c r="Y242" s="2"/>
      <c r="Z242" s="2"/>
      <c r="AA242" s="2"/>
      <c r="AB242" s="2"/>
      <c r="AC242" s="2"/>
    </row>
    <row r="243" spans="1:30" x14ac:dyDescent="0.2">
      <c r="A243" s="5" t="s">
        <v>49</v>
      </c>
      <c r="B243" s="5"/>
      <c r="C243" s="6">
        <f>SUM(C228+C236+C240)</f>
        <v>0</v>
      </c>
      <c r="D243" s="6">
        <f>SUM(D228+D240)</f>
        <v>239145</v>
      </c>
      <c r="E243" s="6">
        <f>SUM(E236:E242)</f>
        <v>0</v>
      </c>
      <c r="F243" s="6">
        <f>SUM(F236:F242)</f>
        <v>3108</v>
      </c>
      <c r="G243" s="6">
        <f>SUM(G236:G242)</f>
        <v>33000</v>
      </c>
      <c r="H243" s="6"/>
      <c r="I243" s="6"/>
      <c r="J243" s="6"/>
      <c r="K243" s="6">
        <f>SUM(K236:K242)</f>
        <v>2163</v>
      </c>
      <c r="L243" s="6">
        <f>SUM(C243:K243)</f>
        <v>277416</v>
      </c>
      <c r="M243" s="6"/>
      <c r="N243" s="6"/>
      <c r="O243" s="6">
        <f>SUM(O236:O242)</f>
        <v>0</v>
      </c>
      <c r="P243" s="6">
        <f>SUM(P228+P236+P240)</f>
        <v>120000</v>
      </c>
      <c r="Q243" s="6"/>
      <c r="R243" s="6">
        <f>SUM(R228+R236+R240)</f>
        <v>0</v>
      </c>
      <c r="S243" s="6">
        <f>SUM(S236:S242)</f>
        <v>0</v>
      </c>
      <c r="T243" s="6">
        <f>SUM(T236:T242)</f>
        <v>0</v>
      </c>
      <c r="U243" s="6">
        <f>SUM(U236:U242)</f>
        <v>0</v>
      </c>
      <c r="V243" s="6"/>
      <c r="W243" s="6">
        <f>SUM(W228+W236+W242)</f>
        <v>0</v>
      </c>
      <c r="X243" s="6"/>
      <c r="Y243" s="6"/>
      <c r="Z243" s="6"/>
      <c r="AA243" s="6"/>
      <c r="AB243" s="6"/>
      <c r="AC243" s="22">
        <f>SUM(L243:AB243)</f>
        <v>397416</v>
      </c>
    </row>
    <row r="244" spans="1:30" x14ac:dyDescent="0.2">
      <c r="C244" s="2"/>
      <c r="D244" s="2"/>
      <c r="E244" s="2"/>
      <c r="F244" s="2"/>
      <c r="G244" s="2"/>
      <c r="H244" s="2"/>
      <c r="I244" s="2"/>
      <c r="J244" s="2"/>
      <c r="K244" s="2"/>
      <c r="L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30" x14ac:dyDescent="0.2">
      <c r="A245" s="1" t="s">
        <v>50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30" x14ac:dyDescent="0.2">
      <c r="A246" s="63" t="s">
        <v>170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30" x14ac:dyDescent="0.2">
      <c r="A247" s="1" t="s">
        <v>265</v>
      </c>
      <c r="C247" s="2">
        <v>34000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30" x14ac:dyDescent="0.2">
      <c r="A248" s="70" t="s">
        <v>206</v>
      </c>
      <c r="C248" s="72">
        <v>17000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>
        <f>SUM(L248:AB248)</f>
        <v>0</v>
      </c>
    </row>
    <row r="249" spans="1:30" x14ac:dyDescent="0.2">
      <c r="A249" s="1" t="s">
        <v>197</v>
      </c>
      <c r="B249" s="1" t="s">
        <v>418</v>
      </c>
      <c r="C249" s="1">
        <v>913.5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30" x14ac:dyDescent="0.2">
      <c r="A250" s="1" t="s">
        <v>178</v>
      </c>
      <c r="B250" s="1" t="s">
        <v>433</v>
      </c>
      <c r="C250" s="1">
        <v>274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30" x14ac:dyDescent="0.2">
      <c r="A251" s="1" t="s">
        <v>179</v>
      </c>
      <c r="B251" s="1" t="s">
        <v>419</v>
      </c>
      <c r="C251" s="1">
        <v>279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30" x14ac:dyDescent="0.2">
      <c r="A252" s="1" t="s">
        <v>180</v>
      </c>
      <c r="B252" s="1" t="s">
        <v>365</v>
      </c>
      <c r="C252" s="1">
        <v>1732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30" x14ac:dyDescent="0.2">
      <c r="A253" s="5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49"/>
    </row>
    <row r="254" spans="1:30" x14ac:dyDescent="0.2">
      <c r="A254" s="40" t="s">
        <v>253</v>
      </c>
      <c r="C254" s="7">
        <f>SUM(C246:C253)</f>
        <v>54198.5</v>
      </c>
      <c r="D254" s="7"/>
      <c r="E254" s="7"/>
      <c r="F254" s="7"/>
      <c r="G254" s="7"/>
      <c r="H254" s="7"/>
      <c r="I254" s="7"/>
      <c r="J254" s="7"/>
      <c r="K254" s="7"/>
      <c r="L254" s="4">
        <f>SUM(C254:G254)</f>
        <v>54198.5</v>
      </c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>
        <v>71000</v>
      </c>
      <c r="AD254" s="40"/>
    </row>
    <row r="255" spans="1:30" x14ac:dyDescent="0.2">
      <c r="A255" s="1" t="s">
        <v>420</v>
      </c>
      <c r="B255" s="71">
        <v>6200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30" x14ac:dyDescent="0.2">
      <c r="A256" s="70" t="s">
        <v>225</v>
      </c>
      <c r="C256" s="2">
        <v>1500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1" t="s">
        <v>113</v>
      </c>
      <c r="B257" s="1" t="s">
        <v>259</v>
      </c>
      <c r="C257" s="2">
        <v>6500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58" t="s">
        <v>227</v>
      </c>
      <c r="C258" s="2">
        <v>4000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58" t="s">
        <v>235</v>
      </c>
      <c r="C259" s="2">
        <v>2000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35" t="s">
        <v>226</v>
      </c>
      <c r="B260" s="35"/>
      <c r="C260" s="2">
        <v>3000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3" t="s">
        <v>107</v>
      </c>
      <c r="B261" s="3"/>
      <c r="C261" s="4">
        <f>SUM(C255:C260)</f>
        <v>17000</v>
      </c>
      <c r="D261" s="4">
        <f>SUM(D256:D260)</f>
        <v>0</v>
      </c>
      <c r="E261" s="4"/>
      <c r="F261" s="4"/>
      <c r="G261" s="4">
        <f>SUM(G256:G257)</f>
        <v>0</v>
      </c>
      <c r="H261" s="4"/>
      <c r="I261" s="4"/>
      <c r="J261" s="4"/>
      <c r="K261" s="4"/>
      <c r="L261" s="4">
        <f>SUM(C261:G261)</f>
        <v>17000</v>
      </c>
      <c r="M261" s="4"/>
      <c r="N261" s="4"/>
      <c r="O261" s="4"/>
      <c r="P261" s="4">
        <f>SUM(P256:P260)</f>
        <v>0</v>
      </c>
      <c r="Q261" s="4"/>
      <c r="R261" s="4">
        <f>+R257</f>
        <v>0</v>
      </c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7">
        <f>SUM(L261:AB261)</f>
        <v>17000</v>
      </c>
    </row>
    <row r="262" spans="1:29" x14ac:dyDescent="0.2">
      <c r="C262" s="2"/>
      <c r="D262" s="2"/>
      <c r="E262" s="2"/>
      <c r="F262" s="2"/>
      <c r="G262" s="2"/>
      <c r="H262" s="2"/>
      <c r="I262" s="2"/>
      <c r="J262" s="2"/>
      <c r="K262" s="2"/>
      <c r="L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1" t="s">
        <v>51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AA263" s="2"/>
      <c r="AB263" s="2"/>
      <c r="AC263" s="2"/>
    </row>
    <row r="264" spans="1:29" x14ac:dyDescent="0.2">
      <c r="A264" s="1" t="s">
        <v>8</v>
      </c>
      <c r="B264" s="1" t="s">
        <v>316</v>
      </c>
      <c r="C264" s="2">
        <v>4000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3" t="s">
        <v>116</v>
      </c>
      <c r="B265" s="3" t="s">
        <v>317</v>
      </c>
      <c r="C265" s="4">
        <v>4000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29"/>
    </row>
    <row r="266" spans="1:29" x14ac:dyDescent="0.2">
      <c r="B266" s="66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9"/>
    </row>
    <row r="267" spans="1:29" x14ac:dyDescent="0.2">
      <c r="A267" s="1" t="s">
        <v>392</v>
      </c>
      <c r="B267" s="66">
        <v>6400</v>
      </c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9"/>
    </row>
    <row r="268" spans="1:29" x14ac:dyDescent="0.2">
      <c r="A268" s="1" t="s">
        <v>393</v>
      </c>
      <c r="B268" s="66" t="s">
        <v>394</v>
      </c>
      <c r="C268" s="94">
        <v>17000</v>
      </c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9"/>
    </row>
    <row r="269" spans="1:29" x14ac:dyDescent="0.2">
      <c r="A269" s="1" t="s">
        <v>336</v>
      </c>
      <c r="B269" s="66"/>
      <c r="C269" s="94">
        <v>6000</v>
      </c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9"/>
    </row>
    <row r="270" spans="1:29" x14ac:dyDescent="0.2">
      <c r="A270" s="1" t="s">
        <v>319</v>
      </c>
      <c r="B270" s="66"/>
      <c r="C270" s="94">
        <v>9000</v>
      </c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9"/>
    </row>
    <row r="271" spans="1:29" x14ac:dyDescent="0.2">
      <c r="A271" s="1" t="s">
        <v>257</v>
      </c>
      <c r="B271" s="66"/>
      <c r="C271" s="94">
        <v>6000</v>
      </c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9"/>
    </row>
    <row r="272" spans="1:29" x14ac:dyDescent="0.2">
      <c r="A272" s="1" t="s">
        <v>395</v>
      </c>
      <c r="B272" s="66"/>
      <c r="C272" s="94">
        <v>4000</v>
      </c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9"/>
    </row>
    <row r="273" spans="1:29" x14ac:dyDescent="0.2">
      <c r="A273" s="66" t="s">
        <v>396</v>
      </c>
      <c r="B273" s="66"/>
      <c r="C273" s="48">
        <f>SUM(C268:C272)</f>
        <v>42000</v>
      </c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9"/>
    </row>
    <row r="274" spans="1:29" x14ac:dyDescent="0.2">
      <c r="A274" s="5" t="s">
        <v>52</v>
      </c>
      <c r="B274" s="5"/>
      <c r="C274" s="6">
        <f>SUM(C254+C261+C265+C273)</f>
        <v>117198.5</v>
      </c>
      <c r="D274" s="6"/>
      <c r="E274" s="6"/>
      <c r="F274" s="6"/>
      <c r="G274" s="6">
        <f>SUM(G264:G265)</f>
        <v>0</v>
      </c>
      <c r="H274" s="6"/>
      <c r="I274" s="6"/>
      <c r="J274" s="6"/>
      <c r="K274" s="6"/>
      <c r="L274" s="6">
        <f>SUM(C274:G274)</f>
        <v>117198.5</v>
      </c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22">
        <f>SUM(L274:AB274)</f>
        <v>117198.5</v>
      </c>
    </row>
    <row r="275" spans="1:29" x14ac:dyDescent="0.2">
      <c r="C275" s="2"/>
      <c r="D275" s="2"/>
      <c r="E275" s="2"/>
      <c r="F275" s="2"/>
      <c r="G275" s="2"/>
      <c r="H275" s="2"/>
      <c r="I275" s="2"/>
      <c r="J275" s="2"/>
      <c r="K275" s="2"/>
      <c r="L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4" t="s">
        <v>260</v>
      </c>
      <c r="B276" s="1" t="s">
        <v>261</v>
      </c>
      <c r="C276" s="83"/>
      <c r="D276" s="2"/>
      <c r="E276" s="2"/>
      <c r="F276" s="2"/>
      <c r="G276" s="2"/>
      <c r="H276" s="2"/>
      <c r="I276" s="2"/>
      <c r="J276" s="2"/>
      <c r="K276" s="2"/>
      <c r="L276" s="48"/>
      <c r="O276" s="87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49">
        <f>SUM(L276:AB276)</f>
        <v>0</v>
      </c>
    </row>
    <row r="277" spans="1:29" x14ac:dyDescent="0.2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38" t="s">
        <v>53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1" t="s">
        <v>55</v>
      </c>
      <c r="B279" s="37">
        <v>6100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1" t="s">
        <v>193</v>
      </c>
      <c r="B280" s="3" t="s">
        <v>194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66" t="s">
        <v>134</v>
      </c>
      <c r="B281" s="66" t="s">
        <v>54</v>
      </c>
      <c r="C281" s="48">
        <v>138000</v>
      </c>
      <c r="D281" s="48"/>
      <c r="E281" s="48"/>
      <c r="F281" s="48"/>
      <c r="G281" s="48"/>
      <c r="H281" s="48"/>
      <c r="I281" s="48"/>
      <c r="J281" s="48"/>
      <c r="K281" s="48"/>
      <c r="L281" s="48"/>
      <c r="M281" s="2">
        <v>110360</v>
      </c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9"/>
    </row>
    <row r="282" spans="1:29" x14ac:dyDescent="0.2">
      <c r="C282" s="2"/>
      <c r="D282" s="2"/>
      <c r="E282" s="2"/>
      <c r="F282" s="2"/>
      <c r="G282" s="2"/>
      <c r="H282" s="2"/>
      <c r="I282" s="2"/>
      <c r="J282" s="2"/>
      <c r="K282" s="2"/>
      <c r="L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66"/>
      <c r="B284" s="66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9"/>
    </row>
    <row r="285" spans="1:29" x14ac:dyDescent="0.2">
      <c r="A285" s="95" t="s">
        <v>341</v>
      </c>
      <c r="B285" s="66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94">
        <v>616</v>
      </c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9"/>
    </row>
    <row r="286" spans="1:29" x14ac:dyDescent="0.2">
      <c r="A286" s="95" t="s">
        <v>197</v>
      </c>
      <c r="B286" s="66"/>
      <c r="C286" s="94">
        <v>3500</v>
      </c>
      <c r="D286" s="48"/>
      <c r="E286" s="48"/>
      <c r="F286" s="48"/>
      <c r="G286" s="48"/>
      <c r="H286" s="48"/>
      <c r="I286" s="48"/>
      <c r="J286" s="48"/>
      <c r="K286" s="48"/>
      <c r="L286" s="48"/>
      <c r="M286" s="94">
        <v>1600</v>
      </c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9"/>
    </row>
    <row r="287" spans="1:29" x14ac:dyDescent="0.2">
      <c r="A287" s="1" t="s">
        <v>178</v>
      </c>
      <c r="C287" s="2">
        <v>5000</v>
      </c>
      <c r="D287" s="2"/>
      <c r="E287" s="2"/>
      <c r="F287" s="2"/>
      <c r="G287" s="2"/>
      <c r="H287" s="2"/>
      <c r="I287" s="2"/>
      <c r="J287" s="2"/>
      <c r="K287" s="2"/>
      <c r="L287" s="2"/>
      <c r="M287" s="2">
        <v>4000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1" t="s">
        <v>209</v>
      </c>
      <c r="C288" s="2">
        <v>19703</v>
      </c>
      <c r="D288" s="2"/>
      <c r="E288" s="2"/>
      <c r="F288" s="2"/>
      <c r="G288" s="2"/>
      <c r="H288" s="2"/>
      <c r="I288" s="2"/>
      <c r="J288" s="2"/>
      <c r="K288" s="2"/>
      <c r="L288" s="2"/>
      <c r="M288" s="2">
        <v>2000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1" t="s">
        <v>179</v>
      </c>
      <c r="C289" s="2">
        <v>1404</v>
      </c>
      <c r="D289" s="2"/>
      <c r="E289" s="2"/>
      <c r="F289" s="2"/>
      <c r="G289" s="2"/>
      <c r="H289" s="2"/>
      <c r="I289" s="2"/>
      <c r="J289" s="2"/>
      <c r="K289" s="2"/>
      <c r="L289" s="2"/>
      <c r="M289" s="2">
        <v>1000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8" t="s">
        <v>85</v>
      </c>
      <c r="B290" s="8"/>
      <c r="C290" s="9">
        <f>SUM(C281:C289)</f>
        <v>167607</v>
      </c>
      <c r="D290" s="9"/>
      <c r="E290" s="9"/>
      <c r="F290" s="9"/>
      <c r="G290" s="9"/>
      <c r="H290" s="9"/>
      <c r="I290" s="9"/>
      <c r="J290" s="9"/>
      <c r="K290" s="9"/>
      <c r="L290" s="4">
        <f>SUM(C290:G290)</f>
        <v>167607</v>
      </c>
      <c r="M290" s="9">
        <f>SUM(M280:M289)</f>
        <v>119576</v>
      </c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29">
        <f>SUM(L290:AB290)</f>
        <v>287183</v>
      </c>
    </row>
    <row r="291" spans="1:29" x14ac:dyDescent="0.2">
      <c r="C291" s="2"/>
      <c r="D291" s="2"/>
      <c r="E291" s="2"/>
      <c r="F291" s="2"/>
      <c r="G291" s="2"/>
      <c r="H291" s="2"/>
      <c r="I291" s="2"/>
      <c r="J291" s="2"/>
      <c r="K291" s="2"/>
      <c r="L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B292" s="37">
        <v>6200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1" t="s">
        <v>123</v>
      </c>
      <c r="B293" s="1" t="s">
        <v>130</v>
      </c>
      <c r="C293" s="2">
        <v>45000</v>
      </c>
      <c r="D293" s="2"/>
      <c r="E293" s="2"/>
      <c r="F293" s="2"/>
      <c r="G293" s="2"/>
      <c r="H293" s="2"/>
      <c r="I293" s="2"/>
      <c r="J293" s="2"/>
      <c r="K293" s="2"/>
      <c r="L293" s="2"/>
      <c r="M293" s="2">
        <v>615424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48"/>
    </row>
    <row r="294" spans="1:29" x14ac:dyDescent="0.2">
      <c r="C294" s="2"/>
      <c r="D294" s="2"/>
      <c r="E294" s="2"/>
      <c r="F294" s="2"/>
      <c r="G294" s="2"/>
      <c r="H294" s="2"/>
      <c r="I294" s="2"/>
      <c r="J294" s="2"/>
      <c r="K294" s="2"/>
      <c r="L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8" t="s">
        <v>131</v>
      </c>
      <c r="B295" s="8"/>
      <c r="C295" s="9">
        <f>SUM(C293:C294)</f>
        <v>45000</v>
      </c>
      <c r="D295" s="9"/>
      <c r="E295" s="9"/>
      <c r="F295" s="9"/>
      <c r="G295" s="9"/>
      <c r="H295" s="9"/>
      <c r="I295" s="9"/>
      <c r="J295" s="9"/>
      <c r="K295" s="9"/>
      <c r="L295" s="4">
        <f>SUM(C295:G295)</f>
        <v>45000</v>
      </c>
      <c r="M295" s="9">
        <f>SUM(M293:M293)</f>
        <v>615424</v>
      </c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29">
        <f>SUM(L295:AB295)</f>
        <v>660424</v>
      </c>
    </row>
    <row r="296" spans="1:29" x14ac:dyDescent="0.2">
      <c r="C296" s="2"/>
      <c r="D296" s="2"/>
      <c r="E296" s="2"/>
      <c r="F296" s="2"/>
      <c r="G296" s="2"/>
      <c r="H296" s="2"/>
      <c r="I296" s="2"/>
      <c r="J296" s="2"/>
      <c r="K296" s="2"/>
      <c r="L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1" t="s">
        <v>6</v>
      </c>
      <c r="B297" s="37">
        <v>6300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1" t="s">
        <v>117</v>
      </c>
      <c r="B298" s="1" t="s">
        <v>231</v>
      </c>
      <c r="C298" s="2">
        <v>85000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1" t="s">
        <v>15</v>
      </c>
      <c r="B299" s="1" t="s">
        <v>314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8" t="s">
        <v>86</v>
      </c>
      <c r="B300" s="8"/>
      <c r="C300" s="9">
        <f>SUM(C298:C299)</f>
        <v>85000</v>
      </c>
      <c r="D300" s="9"/>
      <c r="E300" s="9"/>
      <c r="F300" s="9"/>
      <c r="G300" s="9"/>
      <c r="H300" s="9"/>
      <c r="I300" s="9"/>
      <c r="J300" s="9"/>
      <c r="K300" s="9"/>
      <c r="L300" s="4">
        <f>SUM(C300:G300)</f>
        <v>85000</v>
      </c>
      <c r="M300" s="9">
        <f>SUM(M298:M299)</f>
        <v>0</v>
      </c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4">
        <f>SUM(AB299)</f>
        <v>0</v>
      </c>
      <c r="AC300" s="29">
        <f>SUM(L300:AB300)</f>
        <v>85000</v>
      </c>
    </row>
    <row r="301" spans="1:29" x14ac:dyDescent="0.2">
      <c r="C301" s="2"/>
      <c r="D301" s="2"/>
      <c r="E301" s="2"/>
      <c r="F301" s="2"/>
      <c r="G301" s="2"/>
      <c r="H301" s="2"/>
      <c r="I301" s="2"/>
      <c r="J301" s="2"/>
      <c r="K301" s="2"/>
      <c r="L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1" t="s">
        <v>119</v>
      </c>
      <c r="B302" s="37">
        <v>6400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1" t="s">
        <v>119</v>
      </c>
      <c r="B303" s="1" t="s">
        <v>300</v>
      </c>
      <c r="C303" s="2">
        <v>18000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>
        <v>12000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8" t="s">
        <v>120</v>
      </c>
      <c r="B305" s="8"/>
      <c r="C305" s="9">
        <f>SUM(C303:C304)</f>
        <v>18000</v>
      </c>
      <c r="D305" s="9"/>
      <c r="E305" s="9"/>
      <c r="F305" s="9"/>
      <c r="G305" s="9"/>
      <c r="H305" s="9"/>
      <c r="I305" s="9"/>
      <c r="J305" s="9"/>
      <c r="K305" s="9"/>
      <c r="L305" s="4">
        <f>SUM(C305:G305)</f>
        <v>18000</v>
      </c>
      <c r="M305" s="40"/>
      <c r="N305" s="40"/>
      <c r="O305" s="4">
        <f>SUM(O303:O304)</f>
        <v>12000</v>
      </c>
      <c r="P305" s="9"/>
      <c r="Q305" s="9"/>
      <c r="R305" s="4">
        <f>SUM(R303:R304)</f>
        <v>0</v>
      </c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29">
        <f>SUM(L305:AB305)</f>
        <v>30000</v>
      </c>
    </row>
    <row r="306" spans="1:29" x14ac:dyDescent="0.2">
      <c r="A306" s="12" t="s">
        <v>112</v>
      </c>
      <c r="B306" s="12"/>
      <c r="C306" s="13">
        <f>SUM(C290+C295+C300+C305)</f>
        <v>315607</v>
      </c>
      <c r="D306" s="13"/>
      <c r="E306" s="13"/>
      <c r="F306" s="13"/>
      <c r="G306" s="13">
        <f>SUM(G290+G300+G305)</f>
        <v>0</v>
      </c>
      <c r="H306" s="13"/>
      <c r="I306" s="13"/>
      <c r="J306" s="13"/>
      <c r="K306" s="13"/>
      <c r="L306" s="6">
        <f>SUM(C306:K306)</f>
        <v>315607</v>
      </c>
      <c r="M306" s="6">
        <f>SUM(M290+M295+M300)</f>
        <v>735000</v>
      </c>
      <c r="N306" s="6"/>
      <c r="O306" s="13">
        <f>SUM(O304:O305)</f>
        <v>12000</v>
      </c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6">
        <f>SUM(AB300)</f>
        <v>0</v>
      </c>
      <c r="AC306" s="22">
        <f>SUM(L306:AB306)</f>
        <v>1062607</v>
      </c>
    </row>
    <row r="307" spans="1:29" x14ac:dyDescent="0.2">
      <c r="A307" s="40" t="s">
        <v>286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51"/>
      <c r="N307" s="5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1" t="s">
        <v>321</v>
      </c>
      <c r="B308" s="1" t="s">
        <v>283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1" t="s">
        <v>285</v>
      </c>
      <c r="B309" s="1" t="s">
        <v>283</v>
      </c>
      <c r="C309" s="2">
        <v>6000</v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85">
        <v>1551126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1" t="s">
        <v>377</v>
      </c>
      <c r="C311" s="34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1" t="s">
        <v>287</v>
      </c>
      <c r="B312" s="1" t="s">
        <v>283</v>
      </c>
      <c r="C312" s="3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0" t="s">
        <v>288</v>
      </c>
      <c r="C313" s="7">
        <f>SUM(C309:C312)</f>
        <v>6000</v>
      </c>
      <c r="D313" s="7"/>
      <c r="E313" s="7"/>
      <c r="F313" s="7"/>
      <c r="G313" s="7">
        <f>SUM(G308:G312)</f>
        <v>0</v>
      </c>
      <c r="H313" s="7"/>
      <c r="I313" s="7"/>
      <c r="J313" s="7"/>
      <c r="K313" s="7"/>
      <c r="L313" s="4">
        <f>SUM(C313:G313)</f>
        <v>6000</v>
      </c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29">
        <f>SUM(C313+M313+O313)</f>
        <v>6000</v>
      </c>
    </row>
    <row r="314" spans="1:29" x14ac:dyDescent="0.2">
      <c r="A314" s="1" t="s">
        <v>186</v>
      </c>
      <c r="B314" s="1" t="s">
        <v>301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87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1" t="s">
        <v>444</v>
      </c>
      <c r="B315" s="1" t="s">
        <v>143</v>
      </c>
      <c r="C315" s="2">
        <v>45000</v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87">
        <v>6600</v>
      </c>
      <c r="P315" s="2"/>
      <c r="Q315" s="2"/>
      <c r="R315" s="2"/>
      <c r="S315" s="2"/>
      <c r="T315" s="2"/>
      <c r="U315" s="2"/>
      <c r="V315" s="2"/>
      <c r="W315" s="2">
        <v>26000</v>
      </c>
      <c r="X315" s="2"/>
      <c r="Y315" s="2"/>
      <c r="Z315" s="2"/>
      <c r="AA315" s="2"/>
      <c r="AB315" s="2"/>
      <c r="AC315" s="2"/>
    </row>
    <row r="316" spans="1:29" x14ac:dyDescent="0.2">
      <c r="A316" s="1" t="s">
        <v>385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87">
        <v>4600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1" t="s">
        <v>386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87">
        <v>5000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1" t="s">
        <v>387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87">
        <v>5000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1" t="s">
        <v>388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87">
        <v>3000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8" t="s">
        <v>144</v>
      </c>
      <c r="B320" s="8"/>
      <c r="C320" s="9">
        <f>SUM(C314:C315)</f>
        <v>45000</v>
      </c>
      <c r="D320" s="9"/>
      <c r="E320" s="9"/>
      <c r="F320" s="9"/>
      <c r="G320" s="9"/>
      <c r="H320" s="9"/>
      <c r="I320" s="9"/>
      <c r="J320" s="9"/>
      <c r="K320" s="9"/>
      <c r="L320" s="4">
        <f>SUM(C320:G320)</f>
        <v>45000</v>
      </c>
      <c r="M320" s="9"/>
      <c r="N320" s="9"/>
      <c r="O320" s="61">
        <f>SUM(O314:O319)</f>
        <v>24200</v>
      </c>
      <c r="P320" s="9"/>
      <c r="Q320" s="9"/>
      <c r="R320" s="9">
        <f>SUM(R314:R315)</f>
        <v>0</v>
      </c>
      <c r="S320" s="9"/>
      <c r="T320" s="9"/>
      <c r="U320" s="9"/>
      <c r="V320" s="9"/>
      <c r="W320" s="61">
        <f>SUM(W314:W319)</f>
        <v>26000</v>
      </c>
      <c r="X320" s="9"/>
      <c r="Y320" s="9"/>
      <c r="Z320" s="9"/>
      <c r="AA320" s="9"/>
      <c r="AB320" s="9"/>
      <c r="AC320" s="29"/>
    </row>
    <row r="321" spans="1:29" x14ac:dyDescent="0.2">
      <c r="A321" s="75" t="s">
        <v>228</v>
      </c>
      <c r="B321" s="75"/>
      <c r="C321" s="51"/>
      <c r="D321" s="51"/>
      <c r="E321" s="51"/>
      <c r="F321" s="51"/>
      <c r="G321" s="51"/>
      <c r="H321" s="51"/>
      <c r="I321" s="51"/>
      <c r="J321" s="51"/>
      <c r="K321" s="51"/>
      <c r="L321" s="48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49"/>
    </row>
    <row r="322" spans="1:29" x14ac:dyDescent="0.2">
      <c r="A322" s="75" t="s">
        <v>210</v>
      </c>
      <c r="B322" s="75"/>
      <c r="C322" s="51"/>
      <c r="D322" s="51"/>
      <c r="E322" s="51"/>
      <c r="F322" s="51"/>
      <c r="G322" s="51"/>
      <c r="H322" s="51"/>
      <c r="I322" s="51"/>
      <c r="J322" s="51"/>
      <c r="K322" s="51"/>
      <c r="L322" s="48"/>
      <c r="M322" s="51"/>
      <c r="N322" s="51"/>
      <c r="O322" s="51">
        <v>10000</v>
      </c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49"/>
    </row>
    <row r="323" spans="1:29" x14ac:dyDescent="0.2">
      <c r="A323" s="8" t="s">
        <v>289</v>
      </c>
      <c r="B323" s="8"/>
      <c r="C323" s="9">
        <f>SUM(C321:C322)</f>
        <v>0</v>
      </c>
      <c r="D323" s="51"/>
      <c r="E323" s="51"/>
      <c r="F323" s="51"/>
      <c r="G323" s="51"/>
      <c r="H323" s="51"/>
      <c r="I323" s="51"/>
      <c r="J323" s="51"/>
      <c r="K323" s="51"/>
      <c r="L323" s="48"/>
      <c r="M323" s="51"/>
      <c r="N323" s="51"/>
      <c r="O323" s="9">
        <f>SUM(O321:O322)</f>
        <v>10000</v>
      </c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49"/>
    </row>
    <row r="324" spans="1:29" x14ac:dyDescent="0.2">
      <c r="A324" s="16" t="s">
        <v>148</v>
      </c>
      <c r="B324" s="16"/>
      <c r="C324" s="17">
        <f>SUM(C313+C320+C323)</f>
        <v>51000</v>
      </c>
      <c r="D324" s="17"/>
      <c r="E324" s="17"/>
      <c r="F324" s="17"/>
      <c r="G324" s="17"/>
      <c r="H324" s="17">
        <f>SUM(H320+H321+H322)</f>
        <v>0</v>
      </c>
      <c r="I324" s="17"/>
      <c r="J324" s="17"/>
      <c r="K324" s="17"/>
      <c r="L324" s="6">
        <f>SUM(C324:K324)</f>
        <v>51000</v>
      </c>
      <c r="M324" s="17"/>
      <c r="N324" s="17"/>
      <c r="O324" s="6">
        <f>SUM(O320+O323)</f>
        <v>34200</v>
      </c>
      <c r="P324" s="17"/>
      <c r="Q324" s="17"/>
      <c r="R324" s="17">
        <f>SUM(R320:R322)</f>
        <v>0</v>
      </c>
      <c r="S324" s="17">
        <f>SUM(S313+S320+S323)</f>
        <v>0</v>
      </c>
      <c r="T324" s="17"/>
      <c r="U324" s="17"/>
      <c r="V324" s="17"/>
      <c r="W324" s="6">
        <f>SUM(W320+W323)</f>
        <v>26000</v>
      </c>
      <c r="X324" s="17"/>
      <c r="Y324" s="17"/>
      <c r="Z324" s="17"/>
      <c r="AA324" s="17"/>
      <c r="AB324" s="17"/>
      <c r="AC324" s="22">
        <f>SUM(L324:AB324)</f>
        <v>111200</v>
      </c>
    </row>
    <row r="325" spans="1:29" x14ac:dyDescent="0.2">
      <c r="C325" s="2"/>
      <c r="D325" s="2"/>
      <c r="E325" s="2"/>
      <c r="F325" s="2"/>
      <c r="G325" s="2"/>
      <c r="H325" s="2"/>
      <c r="I325" s="2"/>
      <c r="J325" s="2"/>
      <c r="K325" s="2"/>
      <c r="L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1" t="s">
        <v>56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1" t="s">
        <v>195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1" t="s">
        <v>55</v>
      </c>
      <c r="B328" s="37">
        <v>6100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1" t="s">
        <v>440</v>
      </c>
      <c r="B329" s="20" t="s">
        <v>378</v>
      </c>
      <c r="C329" s="2">
        <v>140000</v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1" t="s">
        <v>133</v>
      </c>
      <c r="B330" s="1" t="s">
        <v>57</v>
      </c>
      <c r="C330" s="2">
        <v>139000</v>
      </c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1" t="s">
        <v>267</v>
      </c>
      <c r="B331" s="1" t="s">
        <v>160</v>
      </c>
      <c r="C331" s="2">
        <v>180000</v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1" t="s">
        <v>389</v>
      </c>
      <c r="B332" s="1" t="s">
        <v>390</v>
      </c>
      <c r="C332" s="2">
        <v>100000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1" t="s">
        <v>441</v>
      </c>
      <c r="B333" s="20">
        <v>6119</v>
      </c>
      <c r="C333" s="2">
        <v>139000</v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1" t="s">
        <v>195</v>
      </c>
      <c r="B334" s="1" t="s">
        <v>196</v>
      </c>
      <c r="C334" s="2">
        <v>114880</v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1" t="s">
        <v>197</v>
      </c>
      <c r="B335" s="1" t="s">
        <v>173</v>
      </c>
      <c r="C335" s="2">
        <v>8000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1" t="s">
        <v>198</v>
      </c>
      <c r="B336" s="1" t="s">
        <v>173</v>
      </c>
      <c r="C336" s="2">
        <v>21135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1" t="s">
        <v>373</v>
      </c>
      <c r="B337" s="1" t="s">
        <v>241</v>
      </c>
      <c r="C337" s="2">
        <v>14400</v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1" t="s">
        <v>179</v>
      </c>
      <c r="B338" s="1" t="s">
        <v>58</v>
      </c>
      <c r="C338" s="2">
        <v>5000</v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8" t="s">
        <v>87</v>
      </c>
      <c r="B339" s="8"/>
      <c r="C339" s="9">
        <f>SUM(C329:C338)</f>
        <v>861415</v>
      </c>
      <c r="D339" s="9"/>
      <c r="E339" s="9"/>
      <c r="F339" s="9"/>
      <c r="G339" s="9">
        <f>SUM(G330:G338)</f>
        <v>0</v>
      </c>
      <c r="H339" s="9"/>
      <c r="I339" s="9"/>
      <c r="J339" s="9"/>
      <c r="K339" s="9"/>
      <c r="L339" s="4">
        <f>SUM(C339:G339)</f>
        <v>861415</v>
      </c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>
        <f>SUM(W330:W338)</f>
        <v>0</v>
      </c>
      <c r="X339" s="9"/>
      <c r="Y339" s="9"/>
      <c r="Z339" s="9"/>
      <c r="AA339" s="9"/>
      <c r="AB339" s="9"/>
      <c r="AC339" s="22">
        <f>SUM(L339:AB339)</f>
        <v>861415</v>
      </c>
    </row>
    <row r="340" spans="1:29" x14ac:dyDescent="0.2">
      <c r="C340" s="2"/>
      <c r="D340" s="2"/>
      <c r="E340" s="2"/>
      <c r="F340" s="2"/>
      <c r="G340" s="2"/>
      <c r="H340" s="2"/>
      <c r="I340" s="2"/>
      <c r="J340" s="2"/>
      <c r="K340" s="2"/>
      <c r="L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1" t="s">
        <v>59</v>
      </c>
      <c r="B341" s="37">
        <v>6200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1" t="s">
        <v>61</v>
      </c>
      <c r="B342" s="1" t="s">
        <v>62</v>
      </c>
      <c r="C342" s="2">
        <v>97000</v>
      </c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1" t="s">
        <v>63</v>
      </c>
      <c r="B343" s="1" t="s">
        <v>66</v>
      </c>
      <c r="C343" s="2">
        <v>50000</v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1" t="s">
        <v>65</v>
      </c>
      <c r="B344" s="1" t="s">
        <v>60</v>
      </c>
      <c r="C344" s="2">
        <v>65000</v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1" t="s">
        <v>290</v>
      </c>
      <c r="B345" s="1" t="s">
        <v>291</v>
      </c>
      <c r="C345" s="2">
        <v>196000</v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1" t="s">
        <v>292</v>
      </c>
      <c r="B346" s="1" t="s">
        <v>293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1" t="s">
        <v>397</v>
      </c>
      <c r="B347" s="1" t="s">
        <v>397</v>
      </c>
      <c r="C347" s="2">
        <v>10600</v>
      </c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B347" s="2"/>
      <c r="AC347" s="2"/>
    </row>
    <row r="348" spans="1:29" x14ac:dyDescent="0.2">
      <c r="A348" s="8" t="s">
        <v>88</v>
      </c>
      <c r="B348" s="8"/>
      <c r="C348" s="9">
        <f>SUM(C342:C347)</f>
        <v>418600</v>
      </c>
      <c r="D348" s="9"/>
      <c r="E348" s="9"/>
      <c r="F348" s="9"/>
      <c r="G348" s="9"/>
      <c r="H348" s="9"/>
      <c r="I348" s="9"/>
      <c r="J348" s="9"/>
      <c r="K348" s="9"/>
      <c r="L348" s="4">
        <f>SUM(C348:G348)</f>
        <v>418600</v>
      </c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>
        <f>SUM(Z342:Z347)</f>
        <v>0</v>
      </c>
      <c r="AA348" s="9">
        <f>SUM(AA342:AA347)</f>
        <v>0</v>
      </c>
      <c r="AB348" s="9"/>
      <c r="AC348" s="22">
        <f>SUM(L348:AB348)</f>
        <v>418600</v>
      </c>
    </row>
    <row r="349" spans="1:29" ht="12.75" x14ac:dyDescent="0.2">
      <c r="A349"/>
      <c r="B349"/>
      <c r="C349"/>
      <c r="D349"/>
      <c r="E349"/>
      <c r="F349"/>
      <c r="G349"/>
      <c r="H349"/>
      <c r="I349"/>
      <c r="J349"/>
      <c r="K349"/>
      <c r="L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</row>
    <row r="350" spans="1:29" ht="12.75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</row>
    <row r="351" spans="1:29" ht="12.75" x14ac:dyDescent="0.2">
      <c r="A351" s="1" t="s">
        <v>68</v>
      </c>
      <c r="B351" s="37">
        <v>6300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/>
      <c r="N35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1" t="s">
        <v>17</v>
      </c>
      <c r="B353" s="1" t="s">
        <v>64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1" t="s">
        <v>9</v>
      </c>
      <c r="B354" s="1" t="s">
        <v>64</v>
      </c>
      <c r="C354" s="2">
        <v>11348</v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30" t="s">
        <v>129</v>
      </c>
      <c r="B356" s="39">
        <v>6300</v>
      </c>
      <c r="C356" s="3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58" t="s">
        <v>9</v>
      </c>
      <c r="B357" s="58" t="s">
        <v>64</v>
      </c>
      <c r="C357" s="5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32" t="s">
        <v>9</v>
      </c>
      <c r="B358" s="32" t="s">
        <v>64</v>
      </c>
      <c r="C358" s="3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0" t="s">
        <v>89</v>
      </c>
      <c r="B359" s="40"/>
      <c r="C359" s="9">
        <f>SUM(C353:C357)</f>
        <v>11348</v>
      </c>
      <c r="D359" s="7"/>
      <c r="E359" s="7"/>
      <c r="F359" s="7"/>
      <c r="G359" s="7">
        <f>SUM(G351:G354)</f>
        <v>0</v>
      </c>
      <c r="H359" s="7"/>
      <c r="I359" s="7"/>
      <c r="J359" s="7"/>
      <c r="K359" s="7"/>
      <c r="L359" s="4">
        <f>SUM(C359:G359)</f>
        <v>11348</v>
      </c>
      <c r="M359" s="7"/>
      <c r="N359" s="7"/>
      <c r="O359" s="7">
        <f>SUM(O352:O358)</f>
        <v>0</v>
      </c>
      <c r="P359" s="7"/>
      <c r="Q359" s="7"/>
      <c r="R359" s="7">
        <f>SUM(R353:R358)</f>
        <v>0</v>
      </c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22">
        <f>SUM(L359:AB359)</f>
        <v>11348</v>
      </c>
    </row>
    <row r="360" spans="1:29" x14ac:dyDescent="0.2">
      <c r="C360" s="2"/>
      <c r="D360" s="2"/>
      <c r="E360" s="2"/>
      <c r="F360" s="2"/>
      <c r="G360" s="2"/>
      <c r="H360" s="2"/>
      <c r="I360" s="2"/>
      <c r="J360" s="2"/>
      <c r="K360" s="2"/>
      <c r="L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1" t="s">
        <v>67</v>
      </c>
      <c r="B361" s="37">
        <v>6400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1" t="s">
        <v>153</v>
      </c>
      <c r="B363" s="1" t="s">
        <v>69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1" t="s">
        <v>154</v>
      </c>
      <c r="B364" s="1" t="s">
        <v>69</v>
      </c>
      <c r="C364" s="2">
        <v>6000</v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1" t="s">
        <v>70</v>
      </c>
      <c r="B365" s="1" t="s">
        <v>71</v>
      </c>
      <c r="C365" s="2">
        <v>7000</v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1" t="s">
        <v>73</v>
      </c>
      <c r="B366" s="1" t="s">
        <v>72</v>
      </c>
      <c r="C366" s="2">
        <v>55000</v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1" t="s">
        <v>171</v>
      </c>
      <c r="B367" s="1" t="s">
        <v>181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14" t="s">
        <v>90</v>
      </c>
      <c r="B368" s="14"/>
      <c r="C368" s="15">
        <f>SUM(C362:C367)</f>
        <v>68000</v>
      </c>
      <c r="D368" s="15"/>
      <c r="E368" s="15"/>
      <c r="F368" s="15"/>
      <c r="G368" s="15"/>
      <c r="H368" s="15"/>
      <c r="I368" s="15"/>
      <c r="J368" s="15"/>
      <c r="K368" s="15"/>
      <c r="L368" s="4">
        <f>SUM(C368:G368)</f>
        <v>68000</v>
      </c>
      <c r="M368" s="15"/>
      <c r="N368" s="15"/>
      <c r="O368" s="15"/>
      <c r="P368" s="15"/>
      <c r="Q368" s="15"/>
      <c r="R368" s="15">
        <f>SUM(R362:R366)</f>
        <v>0</v>
      </c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29"/>
    </row>
    <row r="369" spans="1:29" x14ac:dyDescent="0.2">
      <c r="C369" s="2"/>
      <c r="D369" s="2"/>
      <c r="E369" s="2"/>
      <c r="F369" s="2"/>
      <c r="G369" s="2"/>
      <c r="H369" s="2"/>
      <c r="I369" s="2"/>
      <c r="J369" s="2"/>
      <c r="K369" s="2"/>
      <c r="L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1" t="s">
        <v>74</v>
      </c>
      <c r="B370" s="21"/>
      <c r="C370" s="22">
        <f>SUM(C339+C348+C359+C368)</f>
        <v>1359363</v>
      </c>
      <c r="D370" s="22"/>
      <c r="E370" s="22"/>
      <c r="F370" s="22"/>
      <c r="G370" s="22">
        <f>SUM(G362:G369)</f>
        <v>0</v>
      </c>
      <c r="H370" s="22"/>
      <c r="I370" s="22"/>
      <c r="J370" s="22"/>
      <c r="K370" s="22"/>
      <c r="L370" s="6">
        <f>SUM(C370:G370)</f>
        <v>1359363</v>
      </c>
      <c r="M370" s="22"/>
      <c r="N370" s="22"/>
      <c r="O370" s="22">
        <f>SUM(O339+O348+O359+O368)</f>
        <v>0</v>
      </c>
      <c r="P370" s="22"/>
      <c r="Q370" s="22"/>
      <c r="R370" s="22">
        <f>SUM(R339+R348+R349+R359+R368)</f>
        <v>0</v>
      </c>
      <c r="S370" s="22"/>
      <c r="T370" s="22"/>
      <c r="U370" s="22"/>
      <c r="V370" s="22"/>
      <c r="W370" s="22">
        <f>SUM(W339+W348+W359+W368)</f>
        <v>0</v>
      </c>
      <c r="X370" s="22"/>
      <c r="Y370" s="22"/>
      <c r="Z370" s="22">
        <f>SUM(Z339+Z348+Z359+Z368)</f>
        <v>0</v>
      </c>
      <c r="AA370" s="22">
        <f>SUM(AA339+AA348+AA359+AA368)</f>
        <v>0</v>
      </c>
      <c r="AB370" s="22"/>
      <c r="AC370" s="22">
        <f>SUM(L370:AB370)</f>
        <v>1359363</v>
      </c>
    </row>
    <row r="371" spans="1:29" x14ac:dyDescent="0.2">
      <c r="C371" s="2"/>
      <c r="D371" s="2"/>
      <c r="E371" s="2"/>
      <c r="F371" s="2"/>
      <c r="G371" s="2"/>
      <c r="H371" s="2"/>
      <c r="I371" s="2"/>
      <c r="J371" s="2"/>
      <c r="K371" s="2"/>
      <c r="L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38" t="s">
        <v>155</v>
      </c>
      <c r="B372" s="37">
        <v>6100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0" t="s">
        <v>126</v>
      </c>
      <c r="B373" s="40" t="s">
        <v>249</v>
      </c>
      <c r="C373" s="7">
        <v>466416</v>
      </c>
      <c r="D373" s="7"/>
      <c r="E373" s="7"/>
      <c r="F373" s="7"/>
      <c r="G373" s="7"/>
      <c r="H373" s="7"/>
      <c r="I373" s="7"/>
      <c r="J373" s="7"/>
      <c r="K373" s="7"/>
      <c r="L373" s="4">
        <f>SUM(C373:G373)</f>
        <v>466416</v>
      </c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29">
        <f>SUM(L373:AB373)</f>
        <v>466416</v>
      </c>
    </row>
    <row r="374" spans="1:29" x14ac:dyDescent="0.2">
      <c r="A374" s="1" t="s">
        <v>197</v>
      </c>
      <c r="B374" s="1" t="s">
        <v>391</v>
      </c>
      <c r="C374" s="2">
        <v>6700</v>
      </c>
      <c r="D374" s="2"/>
      <c r="E374" s="2"/>
      <c r="F374" s="2"/>
      <c r="G374" s="2"/>
      <c r="H374" s="2"/>
      <c r="I374" s="2"/>
      <c r="J374" s="2"/>
      <c r="K374" s="2"/>
      <c r="L374" s="4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49"/>
    </row>
    <row r="375" spans="1:29" x14ac:dyDescent="0.2">
      <c r="A375" s="1" t="s">
        <v>178</v>
      </c>
      <c r="B375" s="1" t="s">
        <v>398</v>
      </c>
      <c r="C375" s="2">
        <v>6200</v>
      </c>
      <c r="D375" s="2"/>
      <c r="E375" s="2"/>
      <c r="F375" s="2"/>
      <c r="G375" s="2"/>
      <c r="H375" s="2"/>
      <c r="I375" s="2"/>
      <c r="J375" s="2"/>
      <c r="K375" s="2"/>
      <c r="L375" s="4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49"/>
    </row>
    <row r="376" spans="1:29" x14ac:dyDescent="0.2">
      <c r="A376" s="1" t="s">
        <v>179</v>
      </c>
      <c r="B376" s="1" t="s">
        <v>399</v>
      </c>
      <c r="C376" s="2">
        <v>2300</v>
      </c>
      <c r="D376" s="2"/>
      <c r="E376" s="2"/>
      <c r="F376" s="2"/>
      <c r="G376" s="2"/>
      <c r="H376" s="2"/>
      <c r="I376" s="2"/>
      <c r="J376" s="2"/>
      <c r="K376" s="2"/>
      <c r="L376" s="4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49"/>
    </row>
    <row r="377" spans="1:29" x14ac:dyDescent="0.2">
      <c r="A377" s="1" t="s">
        <v>373</v>
      </c>
      <c r="C377" s="2">
        <v>28000</v>
      </c>
      <c r="D377" s="2"/>
      <c r="E377" s="2"/>
      <c r="F377" s="2"/>
      <c r="G377" s="2"/>
      <c r="H377" s="2"/>
      <c r="I377" s="2"/>
      <c r="J377" s="2"/>
      <c r="K377" s="2"/>
      <c r="L377" s="4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49"/>
    </row>
    <row r="378" spans="1:29" x14ac:dyDescent="0.2">
      <c r="A378" s="40" t="s">
        <v>431</v>
      </c>
      <c r="B378" s="44"/>
      <c r="C378" s="61">
        <f>SUM(C373:C377)</f>
        <v>509616</v>
      </c>
      <c r="D378" s="2"/>
      <c r="E378" s="2"/>
      <c r="F378" s="2"/>
      <c r="G378" s="2"/>
      <c r="H378" s="2"/>
      <c r="I378" s="2"/>
      <c r="J378" s="2"/>
      <c r="K378" s="2"/>
      <c r="L378" s="4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49"/>
    </row>
    <row r="379" spans="1:29" x14ac:dyDescent="0.2">
      <c r="B379" s="38"/>
      <c r="C379" s="106"/>
      <c r="D379" s="2"/>
      <c r="E379" s="2"/>
      <c r="F379" s="2"/>
      <c r="G379" s="2"/>
      <c r="H379" s="2"/>
      <c r="I379" s="2"/>
      <c r="J379" s="2"/>
      <c r="K379" s="2"/>
      <c r="L379" s="4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49"/>
    </row>
    <row r="380" spans="1:29" x14ac:dyDescent="0.2">
      <c r="A380" s="1" t="s">
        <v>136</v>
      </c>
      <c r="B380" s="1" t="s">
        <v>91</v>
      </c>
      <c r="C380" s="108">
        <v>646203</v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AC380" s="2"/>
    </row>
    <row r="381" spans="1:29" x14ac:dyDescent="0.2">
      <c r="A381" s="1" t="s">
        <v>162</v>
      </c>
      <c r="B381" s="1">
        <v>516269</v>
      </c>
      <c r="C381" s="67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1" t="s">
        <v>326</v>
      </c>
      <c r="B382" s="1" t="s">
        <v>137</v>
      </c>
      <c r="C382" s="2">
        <v>150000</v>
      </c>
      <c r="D382" s="2"/>
      <c r="E382" s="2"/>
      <c r="F382" s="2"/>
      <c r="G382" s="2"/>
      <c r="H382" s="2"/>
      <c r="I382" s="2"/>
      <c r="J382" s="2"/>
      <c r="K382" s="2"/>
      <c r="L382" s="48"/>
      <c r="M382" s="2"/>
      <c r="N382" s="2"/>
      <c r="O382" s="2"/>
      <c r="P382" s="2"/>
      <c r="Q382" s="2"/>
      <c r="R382" s="2"/>
      <c r="S382" s="2"/>
      <c r="T382" s="2"/>
      <c r="U382" s="2"/>
      <c r="V382" s="2">
        <v>144433</v>
      </c>
      <c r="W382" s="2"/>
      <c r="X382" s="2"/>
      <c r="Y382" s="2"/>
      <c r="Z382" s="2"/>
      <c r="AA382" s="2"/>
      <c r="AB382" s="2"/>
      <c r="AC382" s="49">
        <f>SUM(L382:AB382)</f>
        <v>144433</v>
      </c>
    </row>
    <row r="383" spans="1:29" x14ac:dyDescent="0.2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1" t="s">
        <v>138</v>
      </c>
      <c r="B384" s="1" t="s">
        <v>139</v>
      </c>
      <c r="C384" s="2">
        <v>325000</v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1" t="s">
        <v>199</v>
      </c>
      <c r="B385" s="1" t="s">
        <v>163</v>
      </c>
      <c r="C385" s="2">
        <v>63000</v>
      </c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14" t="s">
        <v>93</v>
      </c>
      <c r="B386" s="14"/>
      <c r="C386" s="15">
        <f>SUM(C380:C385)</f>
        <v>1184203</v>
      </c>
      <c r="D386" s="15"/>
      <c r="E386" s="15"/>
      <c r="F386" s="15"/>
      <c r="G386" s="15">
        <f>SUM(G373:G384)</f>
        <v>0</v>
      </c>
      <c r="H386" s="15"/>
      <c r="I386" s="15"/>
      <c r="J386" s="15"/>
      <c r="K386" s="15"/>
      <c r="L386" s="4">
        <f>SUM(C386:G386)</f>
        <v>1184203</v>
      </c>
      <c r="M386" s="15"/>
      <c r="N386" s="15"/>
      <c r="O386" s="15">
        <f>SUM(O380:O384)</f>
        <v>0</v>
      </c>
      <c r="P386" s="15"/>
      <c r="Q386" s="15"/>
      <c r="R386" s="15">
        <f>SUM(R380:R384)</f>
        <v>0</v>
      </c>
      <c r="S386" s="15"/>
      <c r="T386" s="15"/>
      <c r="U386" s="15"/>
      <c r="V386" s="15">
        <f>SUM(V380:V385)</f>
        <v>144433</v>
      </c>
      <c r="W386" s="15"/>
      <c r="X386" s="15"/>
      <c r="Y386" s="15"/>
      <c r="Z386" s="15"/>
      <c r="AA386" s="15"/>
      <c r="AB386" s="15"/>
      <c r="AC386" s="22">
        <f>SUM(L386:AB386)</f>
        <v>1328636</v>
      </c>
    </row>
    <row r="387" spans="1:29" ht="12.75" x14ac:dyDescent="0.2">
      <c r="A387"/>
      <c r="B387"/>
      <c r="C387"/>
      <c r="D387"/>
      <c r="E387"/>
      <c r="F387"/>
      <c r="G387"/>
      <c r="H387"/>
      <c r="I387"/>
      <c r="J387"/>
      <c r="K387"/>
      <c r="L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</row>
    <row r="388" spans="1:29" ht="12.75" x14ac:dyDescent="0.2">
      <c r="A388" s="1" t="s">
        <v>103</v>
      </c>
      <c r="B388" s="37">
        <v>6300</v>
      </c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</row>
    <row r="389" spans="1:29" ht="12.75" x14ac:dyDescent="0.2">
      <c r="A389" s="1" t="s">
        <v>400</v>
      </c>
      <c r="B389" s="20" t="s">
        <v>401</v>
      </c>
      <c r="C389" s="87">
        <v>5000</v>
      </c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</row>
    <row r="390" spans="1:29" x14ac:dyDescent="0.2">
      <c r="A390" s="40" t="s">
        <v>6</v>
      </c>
      <c r="B390" s="40" t="s">
        <v>104</v>
      </c>
      <c r="C390" s="7">
        <v>200000</v>
      </c>
      <c r="D390" s="7"/>
      <c r="E390" s="7"/>
      <c r="F390" s="7"/>
      <c r="G390" s="7"/>
      <c r="H390" s="7"/>
      <c r="I390" s="7"/>
      <c r="J390" s="7"/>
      <c r="K390" s="7"/>
      <c r="L390" s="4">
        <f>SUM(C390:G390)</f>
        <v>200000</v>
      </c>
      <c r="M390" s="7"/>
      <c r="N390" s="7"/>
      <c r="O390" s="7"/>
      <c r="P390" s="7"/>
      <c r="Q390" s="7"/>
      <c r="R390" s="7"/>
      <c r="S390" s="7"/>
      <c r="T390" s="7"/>
      <c r="U390" s="7"/>
      <c r="V390" s="15"/>
      <c r="W390" s="7"/>
      <c r="X390" s="7"/>
      <c r="Y390" s="7"/>
      <c r="Z390" s="7"/>
      <c r="AA390" s="7"/>
      <c r="AB390" s="7"/>
      <c r="AC390" s="29"/>
    </row>
    <row r="391" spans="1:29" x14ac:dyDescent="0.2">
      <c r="A391" s="10" t="s">
        <v>402</v>
      </c>
      <c r="B391" s="10"/>
      <c r="C391" s="11">
        <v>205000</v>
      </c>
      <c r="D391" s="11"/>
      <c r="E391" s="11"/>
      <c r="F391" s="11"/>
      <c r="G391" s="11"/>
      <c r="H391" s="11"/>
      <c r="I391" s="11"/>
      <c r="J391" s="11"/>
      <c r="K391" s="11"/>
      <c r="L391" s="4">
        <f>SUM(C391:G391)</f>
        <v>205000</v>
      </c>
      <c r="M391" s="11"/>
      <c r="N391" s="11"/>
      <c r="O391" s="11"/>
      <c r="P391" s="11"/>
      <c r="Q391" s="11"/>
      <c r="R391" s="11"/>
      <c r="S391" s="11"/>
      <c r="T391" s="11"/>
      <c r="U391" s="7"/>
      <c r="V391" s="7"/>
      <c r="W391" s="7"/>
      <c r="X391" s="7"/>
      <c r="Y391" s="7"/>
      <c r="Z391" s="7"/>
      <c r="AA391" s="7"/>
      <c r="AB391" s="7"/>
      <c r="AC391" s="29"/>
    </row>
    <row r="392" spans="1:29" x14ac:dyDescent="0.2">
      <c r="C392" s="2"/>
      <c r="D392" s="2"/>
      <c r="E392" s="2"/>
      <c r="F392" s="2"/>
      <c r="G392" s="2"/>
      <c r="H392" s="2"/>
      <c r="I392" s="2"/>
      <c r="J392" s="2"/>
      <c r="K392" s="2"/>
      <c r="L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1" t="s">
        <v>239</v>
      </c>
      <c r="B393" s="1" t="s">
        <v>92</v>
      </c>
      <c r="C393" s="2">
        <v>300000</v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7">
        <f>SUM(C393:R393)</f>
        <v>300000</v>
      </c>
    </row>
    <row r="394" spans="1:29" x14ac:dyDescent="0.2">
      <c r="A394" s="1" t="s">
        <v>10</v>
      </c>
      <c r="B394" s="1" t="s">
        <v>118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58" t="s">
        <v>129</v>
      </c>
      <c r="B395" s="58"/>
      <c r="C395" s="5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0" t="s">
        <v>308</v>
      </c>
      <c r="B396" s="1" t="s">
        <v>174</v>
      </c>
      <c r="C396" s="2">
        <v>1281455</v>
      </c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>
        <f>SUM(C396:R396)</f>
        <v>1281455</v>
      </c>
    </row>
    <row r="397" spans="1:29" x14ac:dyDescent="0.2">
      <c r="A397" s="111"/>
      <c r="C397" s="11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1" t="s">
        <v>199</v>
      </c>
      <c r="B398" s="1" t="s">
        <v>254</v>
      </c>
      <c r="C398" s="2">
        <v>5052</v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14" t="s">
        <v>94</v>
      </c>
      <c r="B399" s="14"/>
      <c r="C399" s="15">
        <f>SUM(C393:C398)</f>
        <v>1586507</v>
      </c>
      <c r="D399" s="15"/>
      <c r="E399" s="15"/>
      <c r="F399" s="15"/>
      <c r="G399" s="15"/>
      <c r="H399" s="15"/>
      <c r="I399" s="15"/>
      <c r="J399" s="15"/>
      <c r="K399" s="15"/>
      <c r="L399" s="4">
        <f>SUM(C399:G399)</f>
        <v>1586507</v>
      </c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22">
        <f>SUM(L399:AB399)</f>
        <v>1586507</v>
      </c>
    </row>
    <row r="400" spans="1:29" x14ac:dyDescent="0.2">
      <c r="C400" s="2"/>
      <c r="D400" s="2"/>
      <c r="E400" s="2"/>
      <c r="F400" s="2"/>
      <c r="G400" s="2"/>
      <c r="H400" s="2"/>
      <c r="I400" s="2"/>
      <c r="J400" s="2"/>
      <c r="K400" s="2"/>
      <c r="L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16" t="s">
        <v>11</v>
      </c>
      <c r="B401" s="16"/>
      <c r="C401" s="17">
        <f>SUM(C378+C386+C391+C399)</f>
        <v>3485326</v>
      </c>
      <c r="D401" s="17"/>
      <c r="E401" s="17"/>
      <c r="F401" s="17"/>
      <c r="G401" s="17">
        <f>SUM(G393:G400)</f>
        <v>0</v>
      </c>
      <c r="H401" s="17"/>
      <c r="I401" s="17"/>
      <c r="J401" s="17"/>
      <c r="K401" s="17"/>
      <c r="L401" s="6">
        <f>SUM(C401:K401)</f>
        <v>3485326</v>
      </c>
      <c r="M401" s="17"/>
      <c r="N401" s="17"/>
      <c r="O401" s="17">
        <f>SUM(O373+O386+O390+O399)</f>
        <v>0</v>
      </c>
      <c r="P401" s="17"/>
      <c r="Q401" s="17"/>
      <c r="R401" s="17"/>
      <c r="S401" s="17"/>
      <c r="T401" s="17"/>
      <c r="U401" s="17"/>
      <c r="V401" s="17">
        <f>SUM(V378+V386+V391+V399)</f>
        <v>144433</v>
      </c>
      <c r="W401" s="17"/>
      <c r="X401" s="17"/>
      <c r="Y401" s="17"/>
      <c r="Z401" s="17"/>
      <c r="AA401" s="17"/>
      <c r="AB401" s="17"/>
      <c r="AC401" s="22">
        <f>SUM(L401:AB401)</f>
        <v>3629759</v>
      </c>
    </row>
    <row r="402" spans="1:29" x14ac:dyDescent="0.2">
      <c r="C402" s="2"/>
      <c r="D402" s="2"/>
      <c r="E402" s="2"/>
      <c r="F402" s="2"/>
      <c r="G402" s="2"/>
      <c r="H402" s="2"/>
      <c r="I402" s="2"/>
      <c r="J402" s="2"/>
      <c r="K402" s="2"/>
      <c r="L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38" t="s">
        <v>156</v>
      </c>
      <c r="B403" s="37">
        <v>6100</v>
      </c>
      <c r="C403" s="2"/>
      <c r="D403" s="2"/>
      <c r="E403" s="2"/>
      <c r="F403" s="2"/>
      <c r="G403" s="2"/>
      <c r="H403" s="2"/>
      <c r="I403" s="2"/>
      <c r="J403" s="2"/>
      <c r="K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1" t="s">
        <v>343</v>
      </c>
      <c r="B404" s="1" t="s">
        <v>345</v>
      </c>
      <c r="C404" s="2">
        <v>227646</v>
      </c>
      <c r="D404" s="2"/>
      <c r="E404" s="2"/>
      <c r="F404" s="2"/>
      <c r="G404" s="2"/>
      <c r="H404" s="2"/>
      <c r="I404" s="2"/>
      <c r="J404" s="2"/>
      <c r="K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1" t="s">
        <v>435</v>
      </c>
      <c r="B405" s="1" t="s">
        <v>353</v>
      </c>
      <c r="C405" s="2"/>
      <c r="D405" s="2"/>
      <c r="E405" s="2"/>
      <c r="F405" s="2"/>
      <c r="G405" s="2"/>
      <c r="H405" s="2"/>
      <c r="I405" s="2">
        <v>23000</v>
      </c>
      <c r="J405" s="2"/>
      <c r="K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1" t="s">
        <v>344</v>
      </c>
      <c r="B406" s="1" t="s">
        <v>346</v>
      </c>
      <c r="C406" s="2">
        <v>3301</v>
      </c>
      <c r="D406" s="2"/>
      <c r="E406" s="2"/>
      <c r="F406" s="2"/>
      <c r="G406" s="2"/>
      <c r="H406" s="2"/>
      <c r="I406" s="2"/>
      <c r="J406" s="2"/>
      <c r="K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1" t="s">
        <v>347</v>
      </c>
      <c r="B407" s="1" t="s">
        <v>348</v>
      </c>
      <c r="C407" s="2">
        <v>5000</v>
      </c>
      <c r="D407" s="2"/>
      <c r="E407" s="2"/>
      <c r="F407" s="2"/>
      <c r="G407" s="2"/>
      <c r="H407" s="2"/>
      <c r="I407" s="2"/>
      <c r="J407" s="2"/>
      <c r="K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1" t="s">
        <v>349</v>
      </c>
      <c r="B408" s="1" t="s">
        <v>350</v>
      </c>
      <c r="C408" s="2">
        <v>1500</v>
      </c>
      <c r="D408" s="2"/>
      <c r="E408" s="2"/>
      <c r="F408" s="2"/>
      <c r="G408" s="2"/>
      <c r="H408" s="2"/>
      <c r="I408" s="2"/>
      <c r="J408" s="2"/>
      <c r="K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1" t="s">
        <v>442</v>
      </c>
      <c r="B409" s="1" t="s">
        <v>352</v>
      </c>
      <c r="C409" s="2">
        <v>17000</v>
      </c>
      <c r="D409" s="2"/>
      <c r="E409" s="2"/>
      <c r="F409" s="2"/>
      <c r="G409" s="2"/>
      <c r="H409" s="2"/>
      <c r="I409" s="2"/>
      <c r="J409" s="2"/>
      <c r="K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58" t="s">
        <v>351</v>
      </c>
      <c r="B410" s="59">
        <f>SUM(C404:C409)</f>
        <v>254447</v>
      </c>
      <c r="C410" s="4">
        <f>SUM(C404:C409)</f>
        <v>254447</v>
      </c>
      <c r="D410" s="7"/>
      <c r="E410" s="7"/>
      <c r="F410" s="7"/>
      <c r="G410" s="7"/>
      <c r="H410" s="7"/>
      <c r="I410" s="4">
        <f>SUM(I404:I409)</f>
        <v>23000</v>
      </c>
      <c r="J410" s="4"/>
      <c r="K410" s="7"/>
      <c r="L410" s="4">
        <f>SUM(C410:K410)</f>
        <v>277447</v>
      </c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4">
        <f>SUM(AA404:AA409)</f>
        <v>0</v>
      </c>
      <c r="AB410" s="7"/>
      <c r="AC410" s="22">
        <f>SUM(L410:AB410)</f>
        <v>277447</v>
      </c>
    </row>
    <row r="411" spans="1:29" x14ac:dyDescent="0.2">
      <c r="B411" s="37">
        <v>6200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1" t="s">
        <v>123</v>
      </c>
      <c r="B412" s="1" t="s">
        <v>271</v>
      </c>
      <c r="C412" s="2"/>
      <c r="D412" s="2"/>
      <c r="E412" s="2"/>
      <c r="F412" s="2"/>
      <c r="G412" s="2"/>
      <c r="H412" s="2"/>
      <c r="I412" s="2">
        <v>76580</v>
      </c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>
        <v>18111</v>
      </c>
      <c r="AB412" s="2"/>
      <c r="AC412" s="2"/>
    </row>
    <row r="413" spans="1:29" x14ac:dyDescent="0.2">
      <c r="A413" s="1" t="s">
        <v>98</v>
      </c>
      <c r="B413" s="1" t="s">
        <v>102</v>
      </c>
      <c r="C413" s="2">
        <v>40000</v>
      </c>
      <c r="D413" s="2"/>
      <c r="E413" s="2"/>
      <c r="F413" s="2"/>
      <c r="G413" s="2"/>
      <c r="H413" s="2"/>
      <c r="I413" s="2">
        <v>6645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1" t="s">
        <v>292</v>
      </c>
      <c r="B414" s="1" t="s">
        <v>294</v>
      </c>
      <c r="C414" s="2">
        <v>10000</v>
      </c>
      <c r="D414" s="2"/>
      <c r="E414" s="2"/>
      <c r="F414" s="2"/>
      <c r="G414" s="2"/>
      <c r="H414" s="2"/>
      <c r="I414" s="2">
        <v>31351</v>
      </c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C415" s="2"/>
      <c r="D415" s="2"/>
      <c r="E415" s="2"/>
      <c r="F415" s="2"/>
      <c r="G415" s="2"/>
      <c r="H415" s="2"/>
      <c r="I415" s="2">
        <v>1806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4" t="s">
        <v>280</v>
      </c>
      <c r="B416" s="40" t="s">
        <v>278</v>
      </c>
      <c r="C416" s="61">
        <f>SUM(C412:C415)</f>
        <v>50000</v>
      </c>
      <c r="D416" s="7"/>
      <c r="E416" s="7"/>
      <c r="F416" s="7"/>
      <c r="G416" s="7"/>
      <c r="H416" s="7"/>
      <c r="I416" s="61">
        <f>SUM(I412:I415)</f>
        <v>116382</v>
      </c>
      <c r="J416" s="61"/>
      <c r="K416" s="7"/>
      <c r="L416" s="4">
        <f>SUM(C416:K416)</f>
        <v>166382</v>
      </c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61">
        <f>SUM(AA412:AA415)</f>
        <v>18111</v>
      </c>
      <c r="AB416" s="61"/>
      <c r="AC416" s="29">
        <f>SUM(L416:AB416)</f>
        <v>184493</v>
      </c>
    </row>
    <row r="418" spans="1:29" x14ac:dyDescent="0.2">
      <c r="A418" s="38" t="s">
        <v>434</v>
      </c>
      <c r="B418" s="1" t="s">
        <v>277</v>
      </c>
      <c r="C418" s="2">
        <v>41326</v>
      </c>
      <c r="D418" s="2"/>
      <c r="E418" s="2"/>
      <c r="F418" s="2"/>
      <c r="G418" s="2"/>
      <c r="H418" s="2"/>
      <c r="I418" s="2">
        <v>85514</v>
      </c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9" x14ac:dyDescent="0.2">
      <c r="A419" s="14" t="s">
        <v>279</v>
      </c>
      <c r="B419" s="14"/>
      <c r="C419" s="15">
        <v>20000</v>
      </c>
      <c r="D419" s="15"/>
      <c r="E419" s="15"/>
      <c r="F419" s="15"/>
      <c r="G419" s="15"/>
      <c r="H419" s="15"/>
      <c r="I419" s="15">
        <f>SUM(I418)</f>
        <v>85514</v>
      </c>
      <c r="J419" s="15"/>
      <c r="K419" s="15"/>
      <c r="L419" s="4">
        <f>SUM(C419:K419)</f>
        <v>105514</v>
      </c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29">
        <f>SUM(L419:AB419)</f>
        <v>105514</v>
      </c>
    </row>
    <row r="420" spans="1:29" x14ac:dyDescent="0.2">
      <c r="C420" s="2">
        <v>0</v>
      </c>
      <c r="D420" s="2"/>
      <c r="E420" s="2"/>
      <c r="F420" s="2"/>
      <c r="G420" s="2"/>
      <c r="H420" s="2"/>
      <c r="I420" s="2"/>
      <c r="J420" s="2"/>
      <c r="K420" s="2"/>
      <c r="L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>
        <f>SUM(C420:R420)</f>
        <v>0</v>
      </c>
    </row>
    <row r="421" spans="1:29" x14ac:dyDescent="0.2">
      <c r="A421" s="16" t="s">
        <v>157</v>
      </c>
      <c r="B421" s="16"/>
      <c r="C421" s="17">
        <f>SUM(C410+C416+C419)</f>
        <v>324447</v>
      </c>
      <c r="D421" s="17"/>
      <c r="E421" s="17"/>
      <c r="F421" s="17"/>
      <c r="G421" s="17">
        <f>SUM(G412:G420)</f>
        <v>0</v>
      </c>
      <c r="H421" s="17"/>
      <c r="I421" s="17">
        <f>SUM(I410+I416+I419)</f>
        <v>224896</v>
      </c>
      <c r="J421" s="17"/>
      <c r="K421" s="17"/>
      <c r="L421" s="6">
        <f>SUM(C421:K421)</f>
        <v>549343</v>
      </c>
      <c r="M421" s="17"/>
      <c r="N421" s="17"/>
      <c r="O421" s="17"/>
      <c r="P421" s="17"/>
      <c r="Q421" s="17"/>
      <c r="R421" s="17">
        <f>SUM(R413:R420)</f>
        <v>0</v>
      </c>
      <c r="S421" s="17"/>
      <c r="T421" s="17"/>
      <c r="U421" s="17"/>
      <c r="V421" s="17"/>
      <c r="W421" s="17"/>
      <c r="X421" s="17"/>
      <c r="Y421" s="17"/>
      <c r="Z421" s="17"/>
      <c r="AA421" s="17">
        <f>SUM(AA410+AA416+AA419)</f>
        <v>18111</v>
      </c>
      <c r="AB421" s="17"/>
      <c r="AC421" s="22">
        <f>SUM(L421:AB421)</f>
        <v>567454</v>
      </c>
    </row>
    <row r="422" spans="1:29" x14ac:dyDescent="0.2">
      <c r="C422" s="2"/>
      <c r="D422" s="2"/>
      <c r="E422" s="2"/>
      <c r="F422" s="2"/>
      <c r="G422" s="2"/>
      <c r="H422" s="2"/>
      <c r="I422" s="2"/>
      <c r="J422" s="2"/>
      <c r="K422" s="2"/>
      <c r="L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1" t="s">
        <v>121</v>
      </c>
      <c r="B423" s="1" t="s">
        <v>310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15"/>
      <c r="AB423" s="2"/>
      <c r="AC423" s="2"/>
    </row>
    <row r="424" spans="1:29" x14ac:dyDescent="0.2">
      <c r="A424" s="1" t="s">
        <v>121</v>
      </c>
      <c r="B424" s="1" t="s">
        <v>309</v>
      </c>
      <c r="C424" s="2">
        <v>96000</v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1" t="s">
        <v>404</v>
      </c>
      <c r="B425" s="1" t="s">
        <v>403</v>
      </c>
      <c r="C425" s="2">
        <v>3500</v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1" t="s">
        <v>197</v>
      </c>
      <c r="B426" s="1" t="s">
        <v>405</v>
      </c>
      <c r="C426" s="2">
        <v>2110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1" t="s">
        <v>178</v>
      </c>
      <c r="B427" s="1" t="s">
        <v>406</v>
      </c>
      <c r="C427" s="2">
        <v>5368</v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1" t="s">
        <v>179</v>
      </c>
      <c r="B428" s="1" t="s">
        <v>407</v>
      </c>
      <c r="C428" s="2">
        <v>349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1" t="s">
        <v>180</v>
      </c>
      <c r="B429" s="1" t="s">
        <v>408</v>
      </c>
      <c r="C429" s="2">
        <v>3001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14" t="s">
        <v>122</v>
      </c>
      <c r="B430" s="14"/>
      <c r="C430" s="15">
        <f>SUM(C423:C429)</f>
        <v>110328</v>
      </c>
      <c r="D430" s="15"/>
      <c r="E430" s="15"/>
      <c r="F430" s="15"/>
      <c r="G430" s="15">
        <f>SUM(G423:G424)</f>
        <v>0</v>
      </c>
      <c r="H430" s="15"/>
      <c r="I430" s="15"/>
      <c r="J430" s="15"/>
      <c r="K430" s="15"/>
      <c r="L430" s="4">
        <f>SUM(C430:G430)</f>
        <v>110328</v>
      </c>
      <c r="M430" s="15"/>
      <c r="N430" s="15"/>
      <c r="O430" s="15"/>
      <c r="P430" s="15"/>
      <c r="Q430" s="15"/>
      <c r="R430" s="4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22">
        <f>SUM(L430:AB430)</f>
        <v>110328</v>
      </c>
    </row>
    <row r="431" spans="1:29" x14ac:dyDescent="0.2">
      <c r="C431" s="2"/>
      <c r="D431" s="2"/>
      <c r="E431" s="2"/>
      <c r="F431" s="2"/>
      <c r="G431" s="2"/>
      <c r="H431" s="2"/>
      <c r="I431" s="2"/>
      <c r="J431" s="2"/>
      <c r="K431" s="2"/>
      <c r="L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1" t="s">
        <v>246</v>
      </c>
      <c r="B432" s="1" t="s">
        <v>247</v>
      </c>
      <c r="C432" s="2">
        <v>4000</v>
      </c>
      <c r="D432" s="2"/>
      <c r="E432" s="2"/>
      <c r="F432" s="2"/>
      <c r="G432" s="2"/>
      <c r="H432" s="2"/>
      <c r="I432" s="2"/>
      <c r="J432" s="2"/>
      <c r="K432" s="2"/>
      <c r="L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1" t="s">
        <v>243</v>
      </c>
      <c r="B433" s="1" t="s">
        <v>242</v>
      </c>
      <c r="C433" s="2">
        <v>50000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1" t="s">
        <v>244</v>
      </c>
      <c r="B434" s="1" t="s">
        <v>245</v>
      </c>
      <c r="C434" s="2">
        <v>5000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14" t="s">
        <v>132</v>
      </c>
      <c r="B435" s="14"/>
      <c r="C435" s="15">
        <f>SUM(C432:C434)</f>
        <v>59000</v>
      </c>
      <c r="D435" s="15"/>
      <c r="E435" s="15"/>
      <c r="F435" s="15"/>
      <c r="G435" s="15"/>
      <c r="H435" s="15"/>
      <c r="I435" s="15"/>
      <c r="J435" s="15"/>
      <c r="K435" s="15"/>
      <c r="L435" s="4">
        <f>SUM(C435:G435)</f>
        <v>59000</v>
      </c>
      <c r="M435" s="15"/>
      <c r="N435" s="15"/>
      <c r="O435" s="15"/>
      <c r="P435" s="15"/>
      <c r="Q435" s="15"/>
      <c r="R435" s="15">
        <f>SUM(R433)</f>
        <v>0</v>
      </c>
      <c r="S435" s="15"/>
      <c r="T435" s="15"/>
      <c r="U435" s="15">
        <f>SUM(U432:U434)</f>
        <v>0</v>
      </c>
      <c r="V435" s="15"/>
      <c r="W435" s="15"/>
      <c r="X435" s="15"/>
      <c r="Y435" s="15"/>
      <c r="Z435" s="15"/>
      <c r="AA435" s="15"/>
      <c r="AB435" s="15">
        <f>SUM(AB432:AB434)</f>
        <v>0</v>
      </c>
      <c r="AC435" s="22">
        <f>SUM(L435:AB435)</f>
        <v>59000</v>
      </c>
    </row>
    <row r="436" spans="1:29" x14ac:dyDescent="0.2">
      <c r="C436" s="2"/>
      <c r="D436" s="2"/>
      <c r="E436" s="2"/>
      <c r="F436" s="2"/>
      <c r="G436" s="2"/>
      <c r="H436" s="2"/>
      <c r="I436" s="2"/>
      <c r="J436" s="2"/>
      <c r="K436" s="2"/>
      <c r="L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1" t="s">
        <v>248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0" t="s">
        <v>145</v>
      </c>
      <c r="B438" s="40" t="s">
        <v>158</v>
      </c>
      <c r="C438" s="7"/>
      <c r="D438" s="7"/>
      <c r="E438" s="7"/>
      <c r="F438" s="7"/>
      <c r="G438" s="7"/>
      <c r="H438" s="7"/>
      <c r="L438" s="4">
        <f>SUM(C438:G438)</f>
        <v>0</v>
      </c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40"/>
      <c r="AB438" s="40"/>
      <c r="AC438" s="22">
        <f>SUM(L438:AB438)</f>
        <v>0</v>
      </c>
    </row>
    <row r="439" spans="1:29" x14ac:dyDescent="0.2">
      <c r="A439" s="1" t="s">
        <v>199</v>
      </c>
      <c r="B439" s="1" t="s">
        <v>200</v>
      </c>
      <c r="C439" s="2"/>
      <c r="D439" s="2"/>
      <c r="E439" s="2"/>
      <c r="F439" s="2"/>
      <c r="G439" s="2"/>
      <c r="H439" s="2"/>
      <c r="I439" s="2"/>
      <c r="J439" s="2"/>
      <c r="K439" s="2"/>
      <c r="L439" s="4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0" t="s">
        <v>171</v>
      </c>
      <c r="B440" s="40" t="s">
        <v>175</v>
      </c>
      <c r="C440" s="7"/>
      <c r="D440" s="7"/>
      <c r="E440" s="7"/>
      <c r="F440" s="7"/>
      <c r="G440" s="7"/>
      <c r="H440" s="7"/>
      <c r="I440" s="7"/>
      <c r="J440" s="7"/>
      <c r="K440" s="7"/>
      <c r="L440" s="4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4"/>
      <c r="AB440" s="4"/>
      <c r="AC440" s="29"/>
    </row>
    <row r="441" spans="1:29" ht="12.75" x14ac:dyDescent="0.2">
      <c r="A441" s="44" t="s">
        <v>201</v>
      </c>
      <c r="B441" s="60"/>
      <c r="C441" s="61"/>
      <c r="D441"/>
      <c r="E441"/>
      <c r="F441"/>
      <c r="G441"/>
      <c r="H441"/>
      <c r="I441"/>
      <c r="J441"/>
      <c r="K441"/>
      <c r="L441" s="4">
        <f>SUM(C441:G441)</f>
        <v>0</v>
      </c>
      <c r="O441"/>
      <c r="P441"/>
      <c r="Q441"/>
      <c r="R441"/>
      <c r="S441"/>
      <c r="T441"/>
      <c r="AC441" s="29">
        <f>SUM(L441:AB441)</f>
        <v>0</v>
      </c>
    </row>
    <row r="442" spans="1:29" x14ac:dyDescent="0.2">
      <c r="A442" s="16" t="s">
        <v>146</v>
      </c>
      <c r="B442" s="16"/>
      <c r="C442" s="17">
        <f>SUM(C430+C435+C441)</f>
        <v>169328</v>
      </c>
      <c r="D442" s="17">
        <f>SUM(D430+D435+D438+D440)</f>
        <v>0</v>
      </c>
      <c r="E442" s="17"/>
      <c r="F442" s="17"/>
      <c r="G442" s="17"/>
      <c r="H442" s="17"/>
      <c r="I442" s="17"/>
      <c r="J442" s="17"/>
      <c r="K442" s="17"/>
      <c r="L442" s="6">
        <f>SUM(C442:K442)</f>
        <v>169328</v>
      </c>
      <c r="M442" s="17"/>
      <c r="N442" s="17"/>
      <c r="O442" s="17"/>
      <c r="P442" s="17"/>
      <c r="Q442" s="17"/>
      <c r="R442" s="17">
        <f>SUM(R430+R435+R438+R441)</f>
        <v>0</v>
      </c>
      <c r="S442" s="17"/>
      <c r="T442" s="17"/>
      <c r="U442" s="17">
        <f>SUM(U430+U435+U438+U441)</f>
        <v>0</v>
      </c>
      <c r="V442" s="17"/>
      <c r="W442" s="17"/>
      <c r="X442" s="17"/>
      <c r="Y442" s="17"/>
      <c r="Z442" s="17"/>
      <c r="AA442" s="17"/>
      <c r="AB442" s="17">
        <f>SUM(AB430+AB435+AB438+AB441)</f>
        <v>0</v>
      </c>
      <c r="AC442" s="22">
        <f>SUM(L442:AB442)</f>
        <v>169328</v>
      </c>
    </row>
    <row r="443" spans="1:29" x14ac:dyDescent="0.2">
      <c r="C443" s="2"/>
      <c r="D443" s="2"/>
      <c r="E443" s="2"/>
      <c r="F443" s="2"/>
      <c r="G443" s="2"/>
      <c r="H443" s="2"/>
      <c r="I443" s="2"/>
      <c r="J443" s="2"/>
      <c r="K443" s="2"/>
      <c r="L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0" t="s">
        <v>313</v>
      </c>
      <c r="B444" s="40" t="s">
        <v>427</v>
      </c>
      <c r="C444" s="106">
        <v>10000</v>
      </c>
      <c r="D444" s="2"/>
      <c r="E444" s="2"/>
      <c r="F444" s="2"/>
      <c r="G444" s="2"/>
      <c r="H444" s="2"/>
      <c r="I444" s="2"/>
      <c r="J444" s="2"/>
      <c r="K444" s="2"/>
      <c r="L444" s="6">
        <f>SUM(C444:K444)</f>
        <v>10000</v>
      </c>
      <c r="O444" s="2"/>
      <c r="P444" s="2"/>
      <c r="Q444" s="2"/>
      <c r="R444" s="7">
        <v>46495</v>
      </c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2">
        <f>SUM(L444:AB444)</f>
        <v>56495</v>
      </c>
    </row>
    <row r="445" spans="1:29" x14ac:dyDescent="0.2">
      <c r="B445" s="1" t="s">
        <v>339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  <c r="O445" s="2"/>
      <c r="P445" s="2"/>
      <c r="Q445" s="2"/>
      <c r="R445" s="106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4" t="s">
        <v>14</v>
      </c>
      <c r="B446" s="40" t="s">
        <v>202</v>
      </c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>
        <v>75000</v>
      </c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</row>
    <row r="447" spans="1:29" x14ac:dyDescent="0.2">
      <c r="A447" s="44"/>
      <c r="B447" s="40" t="s">
        <v>302</v>
      </c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29" x14ac:dyDescent="0.2">
      <c r="A448" s="41" t="s">
        <v>303</v>
      </c>
      <c r="B448" s="10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>
        <f>SUM(O446:O447)</f>
        <v>75000</v>
      </c>
      <c r="P448" s="11"/>
      <c r="Q448" s="11"/>
      <c r="R448" s="11">
        <f>SUM(R444:R445)</f>
        <v>46495</v>
      </c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>
        <f>SUM(O448)</f>
        <v>75000</v>
      </c>
    </row>
    <row r="450" spans="1:29" x14ac:dyDescent="0.2">
      <c r="A450" s="24" t="s">
        <v>12</v>
      </c>
      <c r="B450" s="24"/>
      <c r="C450" s="25">
        <f t="shared" ref="C450:N450" si="5">SUM(C96+C152+C164+C213+C243+C274+C276+C306+C324+C370+C401+C421+C442+C444)</f>
        <v>12949219.5</v>
      </c>
      <c r="D450" s="25">
        <f t="shared" si="5"/>
        <v>1158918</v>
      </c>
      <c r="E450" s="25">
        <f t="shared" si="5"/>
        <v>344572</v>
      </c>
      <c r="F450" s="25">
        <f t="shared" si="5"/>
        <v>3108</v>
      </c>
      <c r="G450" s="25">
        <f t="shared" si="5"/>
        <v>507324</v>
      </c>
      <c r="H450" s="25">
        <f t="shared" si="5"/>
        <v>538932</v>
      </c>
      <c r="I450" s="25">
        <f t="shared" si="5"/>
        <v>224896</v>
      </c>
      <c r="J450" s="25">
        <f t="shared" si="5"/>
        <v>8250</v>
      </c>
      <c r="K450" s="25">
        <f t="shared" si="5"/>
        <v>4218</v>
      </c>
      <c r="L450" s="25">
        <f t="shared" si="5"/>
        <v>15739437.5</v>
      </c>
      <c r="M450" s="25">
        <f t="shared" si="5"/>
        <v>735000</v>
      </c>
      <c r="N450" s="25">
        <f t="shared" si="5"/>
        <v>0</v>
      </c>
      <c r="O450" s="25">
        <f>SUM(O96+O112+O152+O213+O243+O274+O276+O306+O324+O370+O401+O421+O442+O448)</f>
        <v>133200</v>
      </c>
      <c r="P450" s="25">
        <f>SUM(P96+P152+P164+P213+P243+P274+P276+P306+P324+P370+P401+P421+P442+P444)</f>
        <v>232529</v>
      </c>
      <c r="Q450" s="25">
        <f>SUM(Q96+Q112+Q152+Q213+Q243+Q274+Q306+Q324+Q370+Q401+Q421+Q442+Q446+Q456)</f>
        <v>6496</v>
      </c>
      <c r="R450" s="25">
        <f>SUM(R96+R112+R152+R164+R213+R243+R274+R306+R324+R370+R401+R421+R442+R448)</f>
        <v>562161</v>
      </c>
      <c r="S450" s="25">
        <f>SUM(S96+S112+S152+S213+S243+S274+S306+S324+S370+S401+S421+S442+S446+S456)</f>
        <v>60640</v>
      </c>
      <c r="T450" s="25">
        <f>SUM(T96+T152+T164+T213+T243+T274+T276+T306+T324+T370+T401+T421+T442+T444)</f>
        <v>73853</v>
      </c>
      <c r="U450" s="25">
        <f t="shared" ref="U450" si="6">SUM(U96+U112+U152+U164+U213+U243+U274+U306+U324+U370+U401+U421+U442+U446+U456)</f>
        <v>45174</v>
      </c>
      <c r="V450" s="25"/>
      <c r="W450" s="25">
        <f t="shared" ref="W450" si="7">SUM(W96+W152+W164+W213+W243+W274+W276+W306+W324+W370+W401+W421+W442+W444)</f>
        <v>26000</v>
      </c>
      <c r="X450" s="25">
        <f>SUM(X96+X152+X164+X213+X243+X274+X276+X306+X324+X370+X401+X421+X442+X444)</f>
        <v>7121</v>
      </c>
      <c r="Y450" s="25">
        <f>SUM(Y96+Y152+Y164+Y213+Y243+Y274+Y276+Y306+Y324+Y370+Y401+Y421+Y442+Y444)</f>
        <v>263761</v>
      </c>
      <c r="Z450" s="25">
        <f>SUM(Z96+Z152+Z164+Z213+Z243+Z274+Z276+Z306+Z324+Z370+Z401+Z421+Z442+Z444)</f>
        <v>225000</v>
      </c>
      <c r="AA450" s="25">
        <f>SUM(AA96+AA152+AA164+AA213+AA243+AA274+AA276+AA306+AA324+AA370+AA401+AA421+AA442+AA444)</f>
        <v>18111</v>
      </c>
      <c r="AB450" s="25"/>
      <c r="AC450" s="29">
        <f>SUM(AC96+AC112+AC152+AC164+AC213+AC243+AC274+AC275+AC276+AC306+AC324+AC370+AC401+AC421+AC442+AC444+AC448)</f>
        <v>18272916.5</v>
      </c>
    </row>
    <row r="451" spans="1:29" x14ac:dyDescent="0.2">
      <c r="C451" s="2"/>
      <c r="D451" s="2"/>
      <c r="E451" s="2"/>
      <c r="F451" s="2"/>
      <c r="G451" s="2"/>
      <c r="H451" s="2"/>
      <c r="I451" s="2"/>
      <c r="J451" s="2"/>
      <c r="K451" s="2"/>
      <c r="L451" s="2">
        <f>SUM(C450:K450)</f>
        <v>15739437.5</v>
      </c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2" x14ac:dyDescent="0.2">
      <c r="A452" s="38" t="s">
        <v>325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96">
        <f>SUM(AC31-AC450)</f>
        <v>-35204.85000000149</v>
      </c>
    </row>
    <row r="453" spans="1:29" x14ac:dyDescent="0.2">
      <c r="A453" s="26" t="s">
        <v>13</v>
      </c>
      <c r="B453" s="26"/>
      <c r="C453" s="27">
        <f t="shared" ref="C453:Z453" si="8">SUM(C31-C450)</f>
        <v>-1376493.5</v>
      </c>
      <c r="D453" s="27">
        <f t="shared" si="8"/>
        <v>765557</v>
      </c>
      <c r="E453" s="27">
        <f t="shared" si="8"/>
        <v>0</v>
      </c>
      <c r="F453" s="27">
        <f t="shared" si="8"/>
        <v>0</v>
      </c>
      <c r="G453" s="27">
        <f t="shared" si="8"/>
        <v>301395</v>
      </c>
      <c r="H453" s="27">
        <f t="shared" si="8"/>
        <v>40863</v>
      </c>
      <c r="I453" s="27">
        <f t="shared" si="8"/>
        <v>0</v>
      </c>
      <c r="J453" s="27">
        <f t="shared" si="8"/>
        <v>7679</v>
      </c>
      <c r="K453" s="27">
        <f t="shared" si="8"/>
        <v>-5</v>
      </c>
      <c r="L453" s="25">
        <f t="shared" si="8"/>
        <v>-261004.5</v>
      </c>
      <c r="M453" s="27">
        <f t="shared" si="8"/>
        <v>0</v>
      </c>
      <c r="N453" s="27">
        <f t="shared" si="8"/>
        <v>199000</v>
      </c>
      <c r="O453" s="27">
        <f t="shared" si="8"/>
        <v>26800</v>
      </c>
      <c r="P453" s="27">
        <f t="shared" si="8"/>
        <v>0</v>
      </c>
      <c r="Q453" s="27">
        <f t="shared" si="8"/>
        <v>0</v>
      </c>
      <c r="R453" s="27">
        <f t="shared" si="8"/>
        <v>0</v>
      </c>
      <c r="S453" s="27">
        <f t="shared" si="8"/>
        <v>0</v>
      </c>
      <c r="T453" s="27">
        <f t="shared" si="8"/>
        <v>0</v>
      </c>
      <c r="U453" s="27">
        <f t="shared" si="8"/>
        <v>0</v>
      </c>
      <c r="V453" s="27"/>
      <c r="W453" s="27">
        <f t="shared" si="8"/>
        <v>0</v>
      </c>
      <c r="X453" s="27">
        <f t="shared" si="8"/>
        <v>0</v>
      </c>
      <c r="Y453" s="27">
        <f t="shared" si="8"/>
        <v>0</v>
      </c>
      <c r="Z453" s="27">
        <f t="shared" si="8"/>
        <v>0</v>
      </c>
      <c r="AA453" s="27">
        <f>SUM(AA31-AA450)</f>
        <v>-0.34999999999854481</v>
      </c>
      <c r="AB453" s="27">
        <f>SUM(AB31-AB450)</f>
        <v>0</v>
      </c>
      <c r="AC453" s="29">
        <f>SUM(L453:AB453)</f>
        <v>-35204.85</v>
      </c>
    </row>
    <row r="454" spans="1:29" x14ac:dyDescent="0.2">
      <c r="A454" s="1" t="s">
        <v>298</v>
      </c>
      <c r="C454" s="2"/>
      <c r="D454" s="2"/>
      <c r="E454" s="2"/>
      <c r="F454" s="2"/>
      <c r="G454" s="2"/>
      <c r="H454" s="2"/>
      <c r="I454" s="2"/>
      <c r="J454" s="2"/>
      <c r="K454" s="2"/>
      <c r="L454" s="2">
        <f>SUM(C453:K453)</f>
        <v>-261004.5</v>
      </c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4" t="s">
        <v>127</v>
      </c>
      <c r="B456" s="10" t="s">
        <v>159</v>
      </c>
      <c r="C456" s="11">
        <v>1624562</v>
      </c>
      <c r="D456" s="11"/>
      <c r="E456" s="11"/>
      <c r="F456" s="11"/>
      <c r="G456" s="11"/>
      <c r="H456" s="11"/>
      <c r="I456" s="11"/>
      <c r="J456" s="11"/>
      <c r="K456" s="11"/>
      <c r="L456" s="6">
        <v>1624562</v>
      </c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22">
        <v>1624562</v>
      </c>
    </row>
    <row r="457" spans="1:29" ht="12" x14ac:dyDescent="0.2">
      <c r="A457" s="11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117"/>
    </row>
    <row r="458" spans="1:29" ht="12" x14ac:dyDescent="0.2">
      <c r="A458" s="113" t="s">
        <v>445</v>
      </c>
      <c r="C458" s="106">
        <v>-35205</v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2" x14ac:dyDescent="0.2">
      <c r="A459" s="113" t="s">
        <v>446</v>
      </c>
      <c r="B459" s="114"/>
      <c r="C459" s="115">
        <v>1281444</v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2" x14ac:dyDescent="0.2">
      <c r="A460" s="113" t="s">
        <v>447</v>
      </c>
      <c r="B460" s="114"/>
      <c r="C460" s="96">
        <f>SUM(C458:C459)</f>
        <v>1246239</v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3:29" x14ac:dyDescent="0.2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3:29" x14ac:dyDescent="0.2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3:29" x14ac:dyDescent="0.2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3:29" x14ac:dyDescent="0.2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3:29" x14ac:dyDescent="0.2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3:29" x14ac:dyDescent="0.2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3:29" x14ac:dyDescent="0.2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3:29" x14ac:dyDescent="0.2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3:29" x14ac:dyDescent="0.2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3:29" x14ac:dyDescent="0.2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3:29" x14ac:dyDescent="0.2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3:29" x14ac:dyDescent="0.2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3:29" x14ac:dyDescent="0.2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3:29" x14ac:dyDescent="0.2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3:29" x14ac:dyDescent="0.2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3:29" x14ac:dyDescent="0.2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3:29" x14ac:dyDescent="0.2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3:29" x14ac:dyDescent="0.2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3:29" x14ac:dyDescent="0.2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3:29" x14ac:dyDescent="0.2">
      <c r="M484" s="2"/>
      <c r="N484" s="2"/>
    </row>
  </sheetData>
  <phoneticPr fontId="0" type="noConversion"/>
  <printOptions horizontalCentered="1" gridLines="1"/>
  <pageMargins left="0.2" right="0.2" top="0.75" bottom="0.5" header="0.3" footer="0.3"/>
  <pageSetup paperSize="5" scale="60" fitToHeight="0" orientation="landscape" cellComments="asDisplayed" r:id="rId1"/>
  <headerFooter alignWithMargins="0">
    <oddHeader xml:space="preserve">&amp;CGolden Rule 2026-2027
Operating Budget
</oddHeader>
    <oddFooter>&amp;CPage &amp;P</oddFooter>
  </headerFooter>
  <rowBreaks count="8" manualBreakCount="8">
    <brk id="31" max="16383" man="1"/>
    <brk id="96" max="16383" man="1"/>
    <brk id="111" max="16383" man="1"/>
    <brk id="213" max="16383" man="1"/>
    <brk id="243" max="16383" man="1"/>
    <brk id="274" max="16383" man="1"/>
    <brk id="325" max="16383" man="1"/>
    <brk id="370" max="16383" man="1"/>
  </rowBreaks>
  <ignoredErrors>
    <ignoredError sqref="D31:E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ADA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Koch</dc:creator>
  <cp:lastModifiedBy>Brian Littlewood</cp:lastModifiedBy>
  <cp:lastPrinted>2026-07-26T20:17:18Z</cp:lastPrinted>
  <dcterms:created xsi:type="dcterms:W3CDTF">1999-07-06T01:06:37Z</dcterms:created>
  <dcterms:modified xsi:type="dcterms:W3CDTF">2026-08-11T20:49:37Z</dcterms:modified>
</cp:coreProperties>
</file>